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850" activeTab="0"/>
  </bookViews>
  <sheets>
    <sheet name="Rekapitulace stavby" sheetId="1" r:id="rId1"/>
    <sheet name="SO 101 - Místní komunikace" sheetId="2" r:id="rId2"/>
    <sheet name="SO 101.2 - Místní komunik..." sheetId="3" r:id="rId3"/>
    <sheet name="SO 101.3 - Kácení a výsad..." sheetId="4" r:id="rId4"/>
    <sheet name="SO 101.4 - Ochrana vedení" sheetId="5" r:id="rId5"/>
    <sheet name="SO 401 - Veřejné osvětlení" sheetId="6" r:id="rId6"/>
    <sheet name="SO 402 - Napájení informa..." sheetId="7" r:id="rId7"/>
    <sheet name="SO 801 - Mobiliář" sheetId="8" r:id="rId8"/>
    <sheet name="VRN - Vedlejší rozpočtové..." sheetId="9" r:id="rId9"/>
    <sheet name="Pokyny pro vyplnění" sheetId="10" r:id="rId10"/>
  </sheets>
  <definedNames>
    <definedName name="_xlnm._FilterDatabase" localSheetId="1" hidden="1">'SO 101 - Místní komunikace'!$C$90:$K$410</definedName>
    <definedName name="_xlnm._FilterDatabase" localSheetId="2" hidden="1">'SO 101.2 - Místní komunik...'!$C$88:$K$142</definedName>
    <definedName name="_xlnm._FilterDatabase" localSheetId="3" hidden="1">'SO 101.3 - Kácení a výsad...'!$C$88:$K$191</definedName>
    <definedName name="_xlnm._FilterDatabase" localSheetId="4" hidden="1">'SO 101.4 - Ochrana vedení'!$C$90:$K$156</definedName>
    <definedName name="_xlnm._FilterDatabase" localSheetId="5" hidden="1">'SO 401 - Veřejné osvětlení'!$C$88:$K$198</definedName>
    <definedName name="_xlnm._FilterDatabase" localSheetId="6" hidden="1">'SO 402 - Napájení informa...'!$C$88:$K$166</definedName>
    <definedName name="_xlnm._FilterDatabase" localSheetId="7" hidden="1">'SO 801 - Mobiliář'!$C$86:$K$188</definedName>
    <definedName name="_xlnm._FilterDatabase" localSheetId="8" hidden="1">'VRN - Vedlejší rozpočtové...'!$C$86:$K$141</definedName>
    <definedName name="_xlnm.Print_Area" localSheetId="9">'Pokyny pro vyplnění'!$B$2:$K$71,'Pokyny pro vyplnění'!$B$74:$K$118,'Pokyny pro vyplnění'!$B$121:$K$161,'Pokyny pro vyplnění'!$B$164:$K$219</definedName>
    <definedName name="_xlnm.Print_Area" localSheetId="0">'Rekapitulace stavby'!$D$4:$AO$36,'Rekapitulace stavby'!$C$42:$AQ$64</definedName>
    <definedName name="_xlnm.Print_Area" localSheetId="1">'SO 101 - Místní komunikace'!$C$4:$J$39,'SO 101 - Místní komunikace'!$C$45:$J$72,'SO 101 - Místní komunikace'!$C$78:$K$410</definedName>
    <definedName name="_xlnm.Print_Area" localSheetId="2">'SO 101.2 - Místní komunik...'!$C$4:$J$41,'SO 101.2 - Místní komunik...'!$C$47:$J$68,'SO 101.2 - Místní komunik...'!$C$74:$K$142</definedName>
    <definedName name="_xlnm.Print_Area" localSheetId="3">'SO 101.3 - Kácení a výsad...'!$C$4:$J$41,'SO 101.3 - Kácení a výsad...'!$C$47:$J$68,'SO 101.3 - Kácení a výsad...'!$C$74:$K$191</definedName>
    <definedName name="_xlnm.Print_Area" localSheetId="4">'SO 101.4 - Ochrana vedení'!$C$4:$J$41,'SO 101.4 - Ochrana vedení'!$C$47:$J$70,'SO 101.4 - Ochrana vedení'!$C$76:$K$156</definedName>
    <definedName name="_xlnm.Print_Area" localSheetId="5">'SO 401 - Veřejné osvětlení'!$C$4:$J$39,'SO 401 - Veřejné osvětlení'!$C$45:$J$70,'SO 401 - Veřejné osvětlení'!$C$76:$K$198</definedName>
    <definedName name="_xlnm.Print_Area" localSheetId="6">'SO 402 - Napájení informa...'!$C$4:$J$39,'SO 402 - Napájení informa...'!$C$45:$J$70,'SO 402 - Napájení informa...'!$C$76:$K$166</definedName>
    <definedName name="_xlnm.Print_Area" localSheetId="7">'SO 801 - Mobiliář'!$C$4:$J$39,'SO 801 - Mobiliář'!$C$45:$J$68,'SO 801 - Mobiliář'!$C$74:$K$188</definedName>
    <definedName name="_xlnm.Print_Area" localSheetId="8">'VRN - Vedlejší rozpočtové...'!$C$4:$J$39,'VRN - Vedlejší rozpočtové...'!$C$45:$J$68,'VRN - Vedlejší rozpočtové...'!$C$74:$K$141</definedName>
    <definedName name="_xlnm.Print_Titles" localSheetId="0">'Rekapitulace stavby'!$52:$52</definedName>
    <definedName name="_xlnm.Print_Titles" localSheetId="1">'SO 101 - Místní komunikace'!$90:$90</definedName>
    <definedName name="_xlnm.Print_Titles" localSheetId="2">'SO 101.2 - Místní komunik...'!$88:$88</definedName>
    <definedName name="_xlnm.Print_Titles" localSheetId="3">'SO 101.3 - Kácení a výsad...'!$88:$88</definedName>
    <definedName name="_xlnm.Print_Titles" localSheetId="4">'SO 101.4 - Ochrana vedení'!$90:$90</definedName>
    <definedName name="_xlnm.Print_Titles" localSheetId="5">'SO 401 - Veřejné osvětlení'!$88:$88</definedName>
    <definedName name="_xlnm.Print_Titles" localSheetId="6">'SO 402 - Napájení informa...'!$88:$88</definedName>
    <definedName name="_xlnm.Print_Titles" localSheetId="7">'SO 801 - Mobiliář'!$86:$86</definedName>
    <definedName name="_xlnm.Print_Titles" localSheetId="8">'VRN - Vedlejší rozpočtové...'!$86:$86</definedName>
  </definedNames>
  <calcPr calcId="162913"/>
</workbook>
</file>

<file path=xl/sharedStrings.xml><?xml version="1.0" encoding="utf-8"?>
<sst xmlns="http://schemas.openxmlformats.org/spreadsheetml/2006/main" count="10104" uniqueCount="1675">
  <si>
    <t>Export Komplet</t>
  </si>
  <si>
    <t>VZ</t>
  </si>
  <si>
    <t>2.0</t>
  </si>
  <si>
    <t>ZAMOK</t>
  </si>
  <si>
    <t>False</t>
  </si>
  <si>
    <t>{0ca1cbc2-308e-4a41-9c63-4f344db9e247}</t>
  </si>
  <si>
    <t>0,01</t>
  </si>
  <si>
    <t>21</t>
  </si>
  <si>
    <t>12</t>
  </si>
  <si>
    <t>REKAPITULACE STAVBY</t>
  </si>
  <si>
    <t>v ---  níže se nacházejí doplnkové a pomocné údaje k sestavám  --- v</t>
  </si>
  <si>
    <t>Návod na vyplnění</t>
  </si>
  <si>
    <t>0,001</t>
  </si>
  <si>
    <t>Kód:</t>
  </si>
  <si>
    <t>24b_02</t>
  </si>
  <si>
    <t>Měnit lze pouze buňky se žlutým podbarvením!
1) v Rekapitulaci stavby vyplňte údaje o Uchazeči (přenesou se do ostatních sestav i v jiných listech)
2) na vybraných listech vyplňte v sestavě Soupis prací ceny u položek</t>
  </si>
  <si>
    <t>Stavba:</t>
  </si>
  <si>
    <t>Kultivace přednádražního prostoru Bohumín</t>
  </si>
  <si>
    <t>KSO:</t>
  </si>
  <si>
    <t/>
  </si>
  <si>
    <t>CC-CZ:</t>
  </si>
  <si>
    <t>Místo:</t>
  </si>
  <si>
    <t>přednádražní prostor Bohumín</t>
  </si>
  <si>
    <t>Datum:</t>
  </si>
  <si>
    <t>16. 1. 2024</t>
  </si>
  <si>
    <t>Zadavatel:</t>
  </si>
  <si>
    <t>IČ:</t>
  </si>
  <si>
    <t>Město Bohumín, Masarykova 158, 73581 Bohumín</t>
  </si>
  <si>
    <t>DIČ:</t>
  </si>
  <si>
    <t>Uchazeč:</t>
  </si>
  <si>
    <t>Vyplň údaj</t>
  </si>
  <si>
    <t>Projektant:</t>
  </si>
  <si>
    <t>PUDIS a.s.</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</si>
  <si>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</si>
  <si>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</si>
  <si>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</si>
  <si>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</si>
  <si>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</si>
  <si>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</si>
  <si>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</si>
  <si>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</si>
  <si>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</si>
  <si>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</si>
  <si>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</si>
  <si>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</si>
  <si>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</si>
  <si>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</si>
  <si>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</si>
  <si>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</si>
  <si>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</si>
  <si>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</si>
  <si>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</si>
  <si>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</si>
  <si>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</si>
  <si>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</si>
  <si>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</si>
  <si>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</si>
  <si>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</si>
  <si>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</si>
  <si>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</si>
  <si>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</si>
  <si>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</si>
  <si>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</si>
  <si>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</si>
  <si>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</si>
  <si>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</si>
  <si>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</si>
  <si>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</si>
  <si>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</si>
  <si>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</si>
  <si>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</si>
  <si>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</si>
  <si>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</si>
  <si>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</si>
  <si>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</si>
  <si>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101</t>
  </si>
  <si>
    <t>Místní komunikace</t>
  </si>
  <si>
    <t>STA</t>
  </si>
  <si>
    <t>1</t>
  </si>
  <si>
    <t>{f2a1fa3a-d138-4d19-b11c-6b038dc3e379}</t>
  </si>
  <si>
    <t>2</t>
  </si>
  <si>
    <t>/</t>
  </si>
  <si>
    <t>Soupis</t>
  </si>
  <si>
    <t>###NOINSERT###</t>
  </si>
  <si>
    <t>SO 101.2</t>
  </si>
  <si>
    <t>Místní komunikace - sanace</t>
  </si>
  <si>
    <t>{01b0848d-2efe-491a-8f60-f56264e2a1e3}</t>
  </si>
  <si>
    <t>SO 101.3</t>
  </si>
  <si>
    <t>Kácení a výsadba stromů</t>
  </si>
  <si>
    <t>{2d5463d7-0273-471c-91ab-d52c350313d5}</t>
  </si>
  <si>
    <t>SO 101.4</t>
  </si>
  <si>
    <t>Ochrana vedení</t>
  </si>
  <si>
    <t>{a4394394-df68-4be5-8e10-e4d7f9879206}</t>
  </si>
  <si>
    <t>SO 401</t>
  </si>
  <si>
    <t>Veřejné osvětlení</t>
  </si>
  <si>
    <t>{3eb46ede-62c9-4a04-a8a4-facb3ac2b032}</t>
  </si>
  <si>
    <t>SO 402</t>
  </si>
  <si>
    <t>Napájení informačního kiosku</t>
  </si>
  <si>
    <t>{39dd3dd4-dd1a-40b2-a994-de5ae02f096e}</t>
  </si>
  <si>
    <t>SO 801</t>
  </si>
  <si>
    <t>Mobiliář</t>
  </si>
  <si>
    <t>{196892a6-3132-4483-8a00-8acee5f7ae78}</t>
  </si>
  <si>
    <t>VRN</t>
  </si>
  <si>
    <t>Vedlejší rozpočtové náklady</t>
  </si>
  <si>
    <t>{f0dd5e79-8667-4d22-ba2d-99c458d4e4b7}</t>
  </si>
  <si>
    <t>KRYCÍ LIST SOUPISU PRACÍ</t>
  </si>
  <si>
    <t>Objekt:</t>
  </si>
  <si>
    <t>SO 101 - Místní komunikace</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</si>
  <si>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</si>
  <si>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</si>
  <si>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</si>
  <si>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</si>
  <si>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</si>
  <si>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</si>
  <si>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</si>
  <si>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</si>
  <si>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</si>
  <si>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</si>
  <si>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</si>
  <si>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</si>
  <si>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</si>
  <si>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</si>
  <si>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</si>
  <si>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</si>
  <si>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</si>
  <si>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</si>
  <si>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</si>
  <si>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</si>
  <si>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</si>
  <si>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</si>
  <si>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</si>
  <si>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</si>
  <si>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</si>
  <si>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</si>
  <si>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</si>
  <si>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</si>
  <si>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</si>
  <si>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</si>
  <si>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</si>
  <si>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</si>
  <si>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</si>
  <si>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</si>
  <si>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113106221</t>
  </si>
  <si>
    <t>Rozebrání dlažeb vozovek a ploch s přemístěním hmot na skládku na vzdálenost do 3 m nebo s naložením na dopravní prostředek, s jakoukoliv výplní spár strojně plochy jednotlivě přes 50 m2 do 200 m2 z drobných kostek nebo odseků s ložem z kameniva</t>
  </si>
  <si>
    <t>m2</t>
  </si>
  <si>
    <t>CS ÚRS 2024 01</t>
  </si>
  <si>
    <t>4</t>
  </si>
  <si>
    <t>272587093</t>
  </si>
  <si>
    <t>Online PSC</t>
  </si>
  <si>
    <t>https://podminky.urs.cz/item/CS_URS_2024_01/113106221</t>
  </si>
  <si>
    <t>VV</t>
  </si>
  <si>
    <t>"Demolice vozovky z ŽK (490mm)"148</t>
  </si>
  <si>
    <t>"Předláždění stávající slepecké dlažby"4</t>
  </si>
  <si>
    <t>"Předláždění stávající velkoformátové dlažby"4</t>
  </si>
  <si>
    <t>Součet</t>
  </si>
  <si>
    <t>113106571</t>
  </si>
  <si>
    <t>Rozebrání dlažeb vozovek a ploch s přemístěním hmot na skládku na vzdálenost do 3 m nebo s naložením na dopravní prostředek, s jakoukoliv výplní spár strojně plochy jednotlivě přes 200 m2 ze zámkové dlažby s ložem z kameniva</t>
  </si>
  <si>
    <t>2008616249</t>
  </si>
  <si>
    <t>https://podminky.urs.cz/item/CS_URS_2024_01/113106571</t>
  </si>
  <si>
    <t>"Demolice zámkové dlažby (240mm)"66</t>
  </si>
  <si>
    <t>"Demolice zámkové dlažby (260mm)"435</t>
  </si>
  <si>
    <t>3</t>
  </si>
  <si>
    <t>113107153</t>
  </si>
  <si>
    <t>Odstranění podkladů nebo krytů strojně plochy jednotlivě přes 50 m2 do 200 m2 s přemístěním hmot na skládku na vzdálenost do 20 m nebo s naložením na dopravní prostředek z kameniva těženého, o tl. vrstvy přes 200 do 300 mm</t>
  </si>
  <si>
    <t>-1253311706</t>
  </si>
  <si>
    <t>https://podminky.urs.cz/item/CS_URS_2024_01/113107153</t>
  </si>
  <si>
    <t>"Demolice štěrkové plochy (240mm)"74</t>
  </si>
  <si>
    <t>113107213</t>
  </si>
  <si>
    <t>Odstranění podkladů nebo krytů strojně plochy jednotlivě přes 200 m2 s přemístěním hmot na skládku na vzdálenost do 20 m nebo s naložením na dopravní prostředek z kameniva těženého, o tl. vrstvy přes 200 do 300 mm</t>
  </si>
  <si>
    <t>6346393</t>
  </si>
  <si>
    <t>https://podminky.urs.cz/item/CS_URS_2024_01/113107213</t>
  </si>
  <si>
    <t>5</t>
  </si>
  <si>
    <t>113107222</t>
  </si>
  <si>
    <t>Odstranění podkladů nebo krytů strojně plochy jednotlivě přes 200 m2 s přemístěním hmot na skládku na vzdálenost do 20 m nebo s naložením na dopravní prostředek z kameniva hrubého drceného, o tl. vrstvy přes 100 do 200 mm</t>
  </si>
  <si>
    <t>1638730589</t>
  </si>
  <si>
    <t>https://podminky.urs.cz/item/CS_URS_2024_01/113107222</t>
  </si>
  <si>
    <t>6</t>
  </si>
  <si>
    <t>113202111</t>
  </si>
  <si>
    <t>Vytrhání obrub s vybouráním lože, s přemístěním hmot na skládku na vzdálenost do 3 m nebo s naložením na dopravní prostředek z krajníků nebo obrubníků stojatých</t>
  </si>
  <si>
    <t>m</t>
  </si>
  <si>
    <t>1438246799</t>
  </si>
  <si>
    <t>https://podminky.urs.cz/item/CS_URS_2024_01/113202111</t>
  </si>
  <si>
    <t>"demolice kamenného obrubníku"23</t>
  </si>
  <si>
    <t>"demolice betonové obruby"111</t>
  </si>
  <si>
    <t>7</t>
  </si>
  <si>
    <t>121151113</t>
  </si>
  <si>
    <t>Sejmutí ornice strojně při souvislé ploše přes 100 do 500 m2, tl. vrstvy do 200 mm</t>
  </si>
  <si>
    <t>-1705466475</t>
  </si>
  <si>
    <t>https://podminky.urs.cz/item/CS_URS_2024_01/121151113</t>
  </si>
  <si>
    <t>"odhumusování + výkop do 500mm"26</t>
  </si>
  <si>
    <t>"odhumusování + výkop do 260mm"20</t>
  </si>
  <si>
    <t>8</t>
  </si>
  <si>
    <t>122452204</t>
  </si>
  <si>
    <t>Odkopávky a prokopávky nezapažené pro silnice a dálnice strojně v hornině třídy těžitelnosti II přes 100 do 500 m3</t>
  </si>
  <si>
    <t>m3</t>
  </si>
  <si>
    <t>-1811166069</t>
  </si>
  <si>
    <t>https://podminky.urs.cz/item/CS_URS_2024_01/122452204</t>
  </si>
  <si>
    <t>"odhumusování + výkop do 500mm"26*(0,5"mínus ornice"-0,1)</t>
  </si>
  <si>
    <t>"odhumusování + výkop do 260mm"20*(0,26"mínus ornice"-0,1)</t>
  </si>
  <si>
    <t>9</t>
  </si>
  <si>
    <t>129001101</t>
  </si>
  <si>
    <t>Příplatek k cenám vykopávek za ztížení vykopávky v blízkosti podzemního vedení nebo výbušnin v horninách jakékoliv třídy</t>
  </si>
  <si>
    <t>-822276673</t>
  </si>
  <si>
    <t>https://podminky.urs.cz/item/CS_URS_2024_01/129001101</t>
  </si>
  <si>
    <t>P</t>
  </si>
  <si>
    <t>Poznámka k položce:
25% objemu</t>
  </si>
  <si>
    <t>"Nové vpusti - VP"2,0*1,2*1,2*2</t>
  </si>
  <si>
    <t>"Přípojky k vpustím"1,8*0,8*8</t>
  </si>
  <si>
    <t>30,88*0,25 'Přepočtené koeficientem množství</t>
  </si>
  <si>
    <t>10</t>
  </si>
  <si>
    <t>131351201</t>
  </si>
  <si>
    <t>Hloubení zapažených jam a zářezů strojně s urovnáním dna do předepsaného profilu a spádu v hornině třídy těžitelnosti II skupiny 4 do 20 m3</t>
  </si>
  <si>
    <t>1884655732</t>
  </si>
  <si>
    <t>https://podminky.urs.cz/item/CS_URS_2024_01/131351201</t>
  </si>
  <si>
    <t>11</t>
  </si>
  <si>
    <t>132354101</t>
  </si>
  <si>
    <t>Hloubení zapažených rýh šířky do 800 mm strojně s urovnáním dna do předepsaného profilu a spádu v hornině třídy těžitelnosti II skupiny 4 do 20 m3</t>
  </si>
  <si>
    <t>-1517012953</t>
  </si>
  <si>
    <t>https://podminky.urs.cz/item/CS_URS_2024_01/132354101</t>
  </si>
  <si>
    <t>151811131</t>
  </si>
  <si>
    <t>Zřízení pažicích boxů pro pažení a rozepření stěn rýh podzemního vedení hloubka výkopu do 4 m, šířka do 1,2 m</t>
  </si>
  <si>
    <t>-1027706154</t>
  </si>
  <si>
    <t>https://podminky.urs.cz/item/CS_URS_2024_01/151811131</t>
  </si>
  <si>
    <t>"Nové vpusti - VP"2,0*1,2*4*2</t>
  </si>
  <si>
    <t>"Přípojky k vpustím"1,8*2*8</t>
  </si>
  <si>
    <t>13</t>
  </si>
  <si>
    <t>151811231</t>
  </si>
  <si>
    <t>Odstranění pažicích boxů pro pažení a rozepření stěn rýh podzemního vedení hloubka výkopu do 4 m, šířka do 1,2 m</t>
  </si>
  <si>
    <t>-234474168</t>
  </si>
  <si>
    <t>https://podminky.urs.cz/item/CS_URS_2024_01/151811231</t>
  </si>
  <si>
    <t>14</t>
  </si>
  <si>
    <t>162351104</t>
  </si>
  <si>
    <t>Vodorovné přemístění výkopku nebo sypaniny po suchu na obvyklém dopravním prostředku, bez naložení výkopku, avšak se složením bez rozhrnutí z horniny třídy těžitelnosti I skupiny 1 až 3 na vzdálenost přes 500 do 1 000 m</t>
  </si>
  <si>
    <t>1682064879</t>
  </si>
  <si>
    <t>https://podminky.urs.cz/item/CS_URS_2024_01/162351104</t>
  </si>
  <si>
    <t>Poznámka k položce:
Odvoz na meziskládku.</t>
  </si>
  <si>
    <t>15</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</si>
  <si>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</si>
  <si>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</si>
  <si>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1340116035</t>
  </si>
  <si>
    <t>https://podminky.urs.cz/item/CS_URS_2024_01/162751117</t>
  </si>
  <si>
    <t>Poznámka k položce:
Odvoz na skládku.</t>
  </si>
  <si>
    <t>16</t>
  </si>
  <si>
    <t>167151111</t>
  </si>
  <si>
    <t>Nakládání, skládání a překládání neulehlého výkopku nebo sypaniny strojně nakládání, množství přes 100 m3, z hornin třídy těžitelnosti I, skupiny 1 až 3</t>
  </si>
  <si>
    <t>-227464456</t>
  </si>
  <si>
    <t>https://podminky.urs.cz/item/CS_URS_2024_01/167151111</t>
  </si>
  <si>
    <t>Poznámka k položce:
2 x nakládání (odvoz na meziskládku + odvoz na skládku).</t>
  </si>
  <si>
    <t>30,88*2 'Přepočtené koeficientem množství</t>
  </si>
  <si>
    <t>17</t>
  </si>
  <si>
    <t>171201231</t>
  </si>
  <si>
    <t>Poplatek za uložení stavebního odpadu na recyklační skládce (skládkovné) zeminy a kamení zatříděného do Katalogu odpadů pod kódem 17 05 04</t>
  </si>
  <si>
    <t>t</t>
  </si>
  <si>
    <t>298157131</t>
  </si>
  <si>
    <t>https://podminky.urs.cz/item/CS_URS_2024_01/171201231</t>
  </si>
  <si>
    <t>Poznámka k položce:
Koeficient 1,9 pro přepočet m3 na t.</t>
  </si>
  <si>
    <t>30,88*1,9 'Přepočtené koeficientem množství</t>
  </si>
  <si>
    <t>18</t>
  </si>
  <si>
    <t>171251201</t>
  </si>
  <si>
    <t>Uložení sypaniny na skládky nebo meziskládky bez hutnění s upravením uložené sypaniny do předepsaného tvaru</t>
  </si>
  <si>
    <t>-747757436</t>
  </si>
  <si>
    <t>https://podminky.urs.cz/item/CS_URS_2024_01/171251201</t>
  </si>
  <si>
    <t>19</t>
  </si>
  <si>
    <t>174151101</t>
  </si>
  <si>
    <t>Zásyp sypaninou z jakékoliv horniny strojně s uložením výkopku ve vrstvách se zhutněním jam, šachet, rýh nebo kolem objektů v těchto vykopávkách</t>
  </si>
  <si>
    <t>1712188501</t>
  </si>
  <si>
    <t>https://podminky.urs.cz/item/CS_URS_2024_01/174151101</t>
  </si>
  <si>
    <t>Hutněný zásyp ve vrstvách.</t>
  </si>
  <si>
    <t>30,88</t>
  </si>
  <si>
    <t>Mezisoučet</t>
  </si>
  <si>
    <t>mínus odpočet objemu potrubí, vč. obsypu:</t>
  </si>
  <si>
    <t>-0,8*8*(0,1+0,2+0,3)</t>
  </si>
  <si>
    <t>mínus odpočet objemu šachet:</t>
  </si>
  <si>
    <t>-(2,0*0,275*0,275*3,14)*2</t>
  </si>
  <si>
    <t>20</t>
  </si>
  <si>
    <t>M</t>
  </si>
  <si>
    <t>58343930</t>
  </si>
  <si>
    <t>kamenivo drcené hrubé frakce 16/32</t>
  </si>
  <si>
    <t>259996356</t>
  </si>
  <si>
    <t>Poznámka k položce:
kamenivo přírodní těžené frakce 16/32 (nepřípustné pro zásyp jsou popílek, hlušina (haldovina), struska a recykláty).
Koeficient 1,9 pro přepočet m3 na t.</t>
  </si>
  <si>
    <t>26,09*1,9 'Přepočtené koeficientem množství</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</si>
  <si>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</si>
  <si>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</si>
  <si>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127908739</t>
  </si>
  <si>
    <t>https://podminky.urs.cz/item/CS_URS_2024_01/175111101</t>
  </si>
  <si>
    <t>Poznámka k položce:
Hutnění materiálu ve vrstvách max. 200mm!</t>
  </si>
  <si>
    <t>0,8*8*(0,1+0,2+0,3)</t>
  </si>
  <si>
    <t>22</t>
  </si>
  <si>
    <t>58337302</t>
  </si>
  <si>
    <t>štěrkopísek frakce 0/16</t>
  </si>
  <si>
    <t>196767107</t>
  </si>
  <si>
    <t>Poznámka k položce:
Hutněný obsyp ve vrstvách – přírodní těžené kamenivo 0-8mm.
Koeficient 1,9 pro přepočet t na m3.</t>
  </si>
  <si>
    <t>3,84*1,9 'Přepočtené koeficientem množství</t>
  </si>
  <si>
    <t>23</t>
  </si>
  <si>
    <t>181351103</t>
  </si>
  <si>
    <t>Rozprostření a urovnání ornice v rovině nebo ve svahu sklonu do 1:5 strojně při souvislé ploše přes 100 do 500 m2, tl. vrstvy do 200 mm</t>
  </si>
  <si>
    <t>-518549908</t>
  </si>
  <si>
    <t>https://podminky.urs.cz/item/CS_URS_2024_01/181351103</t>
  </si>
  <si>
    <t>24</t>
  </si>
  <si>
    <t>181951112</t>
  </si>
  <si>
    <t>Úprava pláně vyrovnáním výškových rozdílů strojně v hornině třídy těžitelnosti I, skupiny 1 až 3 se zhutněním</t>
  </si>
  <si>
    <t>-1025392348</t>
  </si>
  <si>
    <t>https://podminky.urs.cz/item/CS_URS_2024_01/181951112</t>
  </si>
  <si>
    <t>"Konstrukce chodníku ze zámkové dlažby – plocha vedle prodejny"66</t>
  </si>
  <si>
    <t>"Konstrukce chodníku z žulových kostek – centrální plocha"160</t>
  </si>
  <si>
    <t>"Celá konstrukce vozovky z žulových kostek"148</t>
  </si>
  <si>
    <t>"Konstrukce chodníku z velkoformátové dlažby - centrální plocha"385</t>
  </si>
  <si>
    <t>Zakládání</t>
  </si>
  <si>
    <t>25</t>
  </si>
  <si>
    <t>212752601</t>
  </si>
  <si>
    <t>Trativody z drenážních trubek pro liniové stavby a komunikace se zřízením štěrkového lože pod trubky a s jejich obsypem v otevřeném výkopu trubka korugovaná PP SN 16 celoperforovaná 360° DN 150</t>
  </si>
  <si>
    <t>-1828076008</t>
  </si>
  <si>
    <t>https://podminky.urs.cz/item/CS_URS_2024_01/212752601</t>
  </si>
  <si>
    <t>"Drenáž DN150 + obsyp štěrkem frakce 4-16"48</t>
  </si>
  <si>
    <t>26</t>
  </si>
  <si>
    <t>274313711</t>
  </si>
  <si>
    <t>Základy z betonu prostého pasy betonu kamenem neprokládaného tř. C 20/25</t>
  </si>
  <si>
    <t>-389047556</t>
  </si>
  <si>
    <t>https://podminky.urs.cz/item/CS_URS_2024_01/274313711</t>
  </si>
  <si>
    <t>Beton C20/25nXF3</t>
  </si>
  <si>
    <t>"betonová chodníková obruba 50/200"3*0,2*0,2</t>
  </si>
  <si>
    <t>"kamenná obruba"23*0,25*0,35</t>
  </si>
  <si>
    <t>"betonová silniční obruba"14*0,35*0,3</t>
  </si>
  <si>
    <t>Svislé a kompletní konstrukce</t>
  </si>
  <si>
    <t>27</t>
  </si>
  <si>
    <t>359901211</t>
  </si>
  <si>
    <t>Monitoring stok (kamerový systém) jakékoli výšky nová kanalizace</t>
  </si>
  <si>
    <t>1498668273</t>
  </si>
  <si>
    <t>https://podminky.urs.cz/item/CS_URS_2024_01/359901211</t>
  </si>
  <si>
    <t>"Trativod"48</t>
  </si>
  <si>
    <t>"Přípojky kanal."8</t>
  </si>
  <si>
    <t>Vodorovné konstrukce</t>
  </si>
  <si>
    <t>28</t>
  </si>
  <si>
    <t>451572111</t>
  </si>
  <si>
    <t>Lože pod potrubí, stoky a drobné objekty v otevřeném výkopu z kameniva drobného těženého 0 až 4 mm</t>
  </si>
  <si>
    <t>911072772</t>
  </si>
  <si>
    <t>https://podminky.urs.cz/item/CS_URS_2024_01/451572111</t>
  </si>
  <si>
    <t>"Přípojky k vpustím"0,1*0,8*8</t>
  </si>
  <si>
    <t>29</t>
  </si>
  <si>
    <t>452311141</t>
  </si>
  <si>
    <t>Podkladní a zajišťovací konstrukce z betonu prostého v otevřeném výkopu bez zvýšených nároků na prostředí desky pod potrubí, stoky a drobné objekty z betonu tř. C 16/20</t>
  </si>
  <si>
    <t>-719637400</t>
  </si>
  <si>
    <t>https://podminky.urs.cz/item/CS_URS_2024_01/452311141</t>
  </si>
  <si>
    <t xml:space="preserve">Poznámka k položce:
</t>
  </si>
  <si>
    <t>"Nové vpusti - VP"0,15*1,2*1,2*2</t>
  </si>
  <si>
    <t>30</t>
  </si>
  <si>
    <t>452313141</t>
  </si>
  <si>
    <t>Podkladní a zajišťovací konstrukce z betonu prostého v otevřeném výkopu bez zvýšených nároků na prostředí bloky pro potrubí z betonu tř. C 16/20</t>
  </si>
  <si>
    <t>1230627890</t>
  </si>
  <si>
    <t>https://podminky.urs.cz/item/CS_URS_2024_01/452313141</t>
  </si>
  <si>
    <t>"Výšková úprava vývodů inž. sítí. " (4+6+2)*0,25</t>
  </si>
  <si>
    <t>"Nové vpusti (napojení potrubí)"2*0,25</t>
  </si>
  <si>
    <t>31</t>
  </si>
  <si>
    <t>452353111</t>
  </si>
  <si>
    <t>Bednění podkladních a zajišťovacích konstrukcí v otevřeném výkopu bloků pro potrubí zřízení</t>
  </si>
  <si>
    <t>1827590443</t>
  </si>
  <si>
    <t>https://podminky.urs.cz/item/CS_URS_2024_01/452353111</t>
  </si>
  <si>
    <t>32</t>
  </si>
  <si>
    <t>452353112</t>
  </si>
  <si>
    <t>Bednění podkladních a zajišťovacích konstrukcí v otevřeném výkopu bloků pro potrubí odstranění</t>
  </si>
  <si>
    <t>-1061900522</t>
  </si>
  <si>
    <t>https://podminky.urs.cz/item/CS_URS_2024_01/452353112</t>
  </si>
  <si>
    <t>Komunikace pozemní</t>
  </si>
  <si>
    <t>33</t>
  </si>
  <si>
    <t>564201111</t>
  </si>
  <si>
    <t>Podklad nebo podsyp ze štěrkopísku ŠP s rozprostřením, vlhčením a zhutněním plochy přes 100 m2, po zhutnění tl. 40 mm</t>
  </si>
  <si>
    <t>-1915062054</t>
  </si>
  <si>
    <t>https://podminky.urs.cz/item/CS_URS_2024_01/564201111</t>
  </si>
  <si>
    <t>34</t>
  </si>
  <si>
    <t>564851111.A</t>
  </si>
  <si>
    <t>Podklad ze štěrkodrti ŠDA s rozprostřením a zhutněním plochy přes 100 m2, po zhutnění tl. 150 mm</t>
  </si>
  <si>
    <t>na podkladě CS ÚRS</t>
  </si>
  <si>
    <t>1228321239</t>
  </si>
  <si>
    <t>35</t>
  </si>
  <si>
    <t>564851111.B</t>
  </si>
  <si>
    <t>Podklad ze štěrkodrti ŠDB s rozprostřením a zhutněním plochy přes 100 m2, po zhutnění tl. 150 mm</t>
  </si>
  <si>
    <t>-1334146606</t>
  </si>
  <si>
    <t>36</t>
  </si>
  <si>
    <t>564861111.B</t>
  </si>
  <si>
    <t>Podklad ze štěrkodrti ŠDB s rozprostřením a zhutněním plochy přes 100 m2, po zhutnění tl. 200 mm</t>
  </si>
  <si>
    <t>2025488638</t>
  </si>
  <si>
    <t>37</t>
  </si>
  <si>
    <t>591111111</t>
  </si>
  <si>
    <t>Kladení dlažby z kostek s provedením lože do tl. 50 mm, s vyplněním spár, s dvojím beraněním a se smetením přebytečného materiálu na krajnici velkých z kamene, do lože z kameniva těženého</t>
  </si>
  <si>
    <t>230563793</t>
  </si>
  <si>
    <t>https://podminky.urs.cz/item/CS_URS_2024_01/591111111</t>
  </si>
  <si>
    <t>38</t>
  </si>
  <si>
    <t>58381445.R01</t>
  </si>
  <si>
    <t>velkoformátová dlažba kamenná žulová s hladkou strukturou 1000/400/80mm</t>
  </si>
  <si>
    <t>1933823631</t>
  </si>
  <si>
    <t>385*1,02 'Přepočtené koeficientem množství</t>
  </si>
  <si>
    <t>39</t>
  </si>
  <si>
    <t>591211111</t>
  </si>
  <si>
    <t>Kladení dlažby z kostek s provedením lože do tl. 50 mm, s vyplněním spár, s dvojím beraněním a se smetením přebytečného materiálu na krajnici drobných z kamene, do lože z kameniva těženého</t>
  </si>
  <si>
    <t>446712355</t>
  </si>
  <si>
    <t>https://podminky.urs.cz/item/CS_URS_2024_01/591211111</t>
  </si>
  <si>
    <t>40</t>
  </si>
  <si>
    <t>58381012</t>
  </si>
  <si>
    <t>kostka řezanoštípaná dlažební žula 8x8x8cm</t>
  </si>
  <si>
    <t>1851103260</t>
  </si>
  <si>
    <t>160*1,02 'Přepočtené koeficientem množství</t>
  </si>
  <si>
    <t>41</t>
  </si>
  <si>
    <t>58381015</t>
  </si>
  <si>
    <t>kostka řezanoštípaná dlažební žula 10x10x10cm</t>
  </si>
  <si>
    <t>1870285567</t>
  </si>
  <si>
    <t>148*1,02 'Přepočtené koeficientem množství</t>
  </si>
  <si>
    <t>42</t>
  </si>
  <si>
    <t>596211131</t>
  </si>
  <si>
    <t>Kladení dlažby z betonových zámkových dlaždic komunikací pro pěší ručně s ložem z kameniva těženého nebo drceného tl. do 40 mm, s vyplněním spár s dvojitým hutněním, vibrováním a se smetením přebytečného materiálu na krajnici tl. 60 mm skupiny C, pro plochy přes 50 do 100 m2</t>
  </si>
  <si>
    <t>-2067386706</t>
  </si>
  <si>
    <t>https://podminky.urs.cz/item/CS_URS_2024_01/596211131</t>
  </si>
  <si>
    <t>43</t>
  </si>
  <si>
    <t>59245015</t>
  </si>
  <si>
    <t>dlažba zámková betonová tvaru I 200x165mm tl 60mm přírodní</t>
  </si>
  <si>
    <t>-421830973</t>
  </si>
  <si>
    <t>66*1,1 'Přepočtené koeficientem množství</t>
  </si>
  <si>
    <t>Trubní vedení</t>
  </si>
  <si>
    <t>44</t>
  </si>
  <si>
    <t>871313124</t>
  </si>
  <si>
    <t>Montáž kanalizačního potrubí z tvrdého PVC-U hladkého plnostěnného tuhost SN 16 DN 160</t>
  </si>
  <si>
    <t>2105006381</t>
  </si>
  <si>
    <t>https://podminky.urs.cz/item/CS_URS_2024_01/871313124</t>
  </si>
  <si>
    <t>45</t>
  </si>
  <si>
    <t>28611250</t>
  </si>
  <si>
    <t>trubka kanalizační PVC-U plnostěnná jednovrstvá s rázovou odolností DN 160x3000mm SN16</t>
  </si>
  <si>
    <t>-1812411746</t>
  </si>
  <si>
    <t>8*1,03 'Přepočtené koeficientem množství</t>
  </si>
  <si>
    <t>46</t>
  </si>
  <si>
    <t>877355121</t>
  </si>
  <si>
    <t>Výřez a montáž odbočné tvarovky na potrubí z trub z tvrdého PVC DN 200</t>
  </si>
  <si>
    <t>kus</t>
  </si>
  <si>
    <t>-671312542</t>
  </si>
  <si>
    <t>https://podminky.urs.cz/item/CS_URS_2024_01/877355121</t>
  </si>
  <si>
    <t>"Napojení na stáv. kanal."2</t>
  </si>
  <si>
    <t>47</t>
  </si>
  <si>
    <t>877310310</t>
  </si>
  <si>
    <t>Montáž tvarovek na kanalizačním plastovém potrubí z PP nebo PVC-U hladkého plnostěnného kolen, víček nebo hrdlových uzávěrů DN 150</t>
  </si>
  <si>
    <t>-1063558977</t>
  </si>
  <si>
    <t>https://podminky.urs.cz/item/CS_URS_2024_01/877310310</t>
  </si>
  <si>
    <t>"přesuvka"2</t>
  </si>
  <si>
    <t>"objímka"2</t>
  </si>
  <si>
    <t>"spojka"2</t>
  </si>
  <si>
    <t>48</t>
  </si>
  <si>
    <t>28612243</t>
  </si>
  <si>
    <t>přesuvka kanalizační plastová PVC KG DN 160 SN12/16</t>
  </si>
  <si>
    <t>1255597221</t>
  </si>
  <si>
    <t>49</t>
  </si>
  <si>
    <t>28614548</t>
  </si>
  <si>
    <t>fixační objímky proti rozpojení, tlakové zatížení do 2,5baru DN 160</t>
  </si>
  <si>
    <t>-1579591487</t>
  </si>
  <si>
    <t>50</t>
  </si>
  <si>
    <t>28651067</t>
  </si>
  <si>
    <t>spojka dvouhrdlá kanalizační PVC-U plnostěnná s rázovou odolností DN 150</t>
  </si>
  <si>
    <t>112512803</t>
  </si>
  <si>
    <t>51</t>
  </si>
  <si>
    <t>894414111</t>
  </si>
  <si>
    <t>Osazení betonových nebo železobetonových dílců pro šachty skruží základových (dno)</t>
  </si>
  <si>
    <t>-1408629817</t>
  </si>
  <si>
    <t>https://podminky.urs.cz/item/CS_URS_2024_01/894414111</t>
  </si>
  <si>
    <t>Poznámka k položce:
Poznámka k položce: Viz TZ SO 102.</t>
  </si>
  <si>
    <t>52</t>
  </si>
  <si>
    <t>59223852</t>
  </si>
  <si>
    <t>dno pro uliční vpusť s kalovou prohlubní betonové 450x300x50mm</t>
  </si>
  <si>
    <t>620996104</t>
  </si>
  <si>
    <t>53</t>
  </si>
  <si>
    <t>895941313</t>
  </si>
  <si>
    <t>Osazení vpusti uliční z betonových dílců DN 450 skruž horní 295 mm</t>
  </si>
  <si>
    <t>403873470</t>
  </si>
  <si>
    <t>https://podminky.urs.cz/item/CS_URS_2024_01/895941313</t>
  </si>
  <si>
    <t>54</t>
  </si>
  <si>
    <t>59223857</t>
  </si>
  <si>
    <t>skruž betonová horní pro uliční vpusť 450x295x50mm</t>
  </si>
  <si>
    <t>1477643875</t>
  </si>
  <si>
    <t>55</t>
  </si>
  <si>
    <t>895941331</t>
  </si>
  <si>
    <t>Osazení vpusti uliční z betonových dílců DN 450 skruž průběžná s výtokem</t>
  </si>
  <si>
    <t>71725185</t>
  </si>
  <si>
    <t>https://podminky.urs.cz/item/CS_URS_2024_01/895941331</t>
  </si>
  <si>
    <t>56</t>
  </si>
  <si>
    <t>59223854</t>
  </si>
  <si>
    <t>skruž betonová s odtokem 150mm PVC pro uliční vpusť 450x350x50mm</t>
  </si>
  <si>
    <t>1030420687</t>
  </si>
  <si>
    <t>57</t>
  </si>
  <si>
    <t>895941351.R01</t>
  </si>
  <si>
    <t>Osazení vpusti uliční DN 450 z betonových dílců skruž horní</t>
  </si>
  <si>
    <t>457181018</t>
  </si>
  <si>
    <t>"Prstenec"2</t>
  </si>
  <si>
    <t>"Skruž horní"2</t>
  </si>
  <si>
    <t>58</t>
  </si>
  <si>
    <t>59223864</t>
  </si>
  <si>
    <t>prstenec pro uliční vpusť vyrovnávací betonový 390x60x130mm</t>
  </si>
  <si>
    <t>709551388</t>
  </si>
  <si>
    <t>59</t>
  </si>
  <si>
    <t>59223858</t>
  </si>
  <si>
    <t>skruž betonová horní pro uliční vpusť 450x570x50mm</t>
  </si>
  <si>
    <t>1491333015</t>
  </si>
  <si>
    <t>Poznámka k položce:
Např.:TBV - Q 660/180</t>
  </si>
  <si>
    <t>60</t>
  </si>
  <si>
    <t>899132112</t>
  </si>
  <si>
    <t>Výměna (výšková úprava) poklopu kanalizačního s rámem samonivelačním s ošetřením podkladních vrstev hloubky přes 25 cm</t>
  </si>
  <si>
    <t>-243033116</t>
  </si>
  <si>
    <t>https://podminky.urs.cz/item/CS_URS_2024_01/899132112</t>
  </si>
  <si>
    <t>"Výšková úprava vývodů inž. sítí. - šachty"4</t>
  </si>
  <si>
    <t>61</t>
  </si>
  <si>
    <t>55241033</t>
  </si>
  <si>
    <t>poklop šachtový litinový kruhový DN 600 bez ventilace tř D400 v samonivelačním rámu pro intenzivní provoz</t>
  </si>
  <si>
    <t>1242540793</t>
  </si>
  <si>
    <t>62</t>
  </si>
  <si>
    <t>899132212</t>
  </si>
  <si>
    <t>Výměna (výšková úprava) poklopu vodovodního samonivelačního nebo pevného šoupátkového</t>
  </si>
  <si>
    <t>-130122278</t>
  </si>
  <si>
    <t>https://podminky.urs.cz/item/CS_URS_2024_01/899132212</t>
  </si>
  <si>
    <t>"Výšková úprava vývodů inž. sítí. - šoupě"2</t>
  </si>
  <si>
    <t>63</t>
  </si>
  <si>
    <t>55241104</t>
  </si>
  <si>
    <t>poklop šoupátkový litinový bez ventilace tř D400 v samonivelačním rámu</t>
  </si>
  <si>
    <t>-1920273302</t>
  </si>
  <si>
    <t>64</t>
  </si>
  <si>
    <t>899133111</t>
  </si>
  <si>
    <t>Výměna (výšková úprava) poklopu s použitím plastových vyrovnávacích prvků kanalizačního s rámem osazeného na betonové šachtě pevného</t>
  </si>
  <si>
    <t>-1673225290</t>
  </si>
  <si>
    <t>https://podminky.urs.cz/item/CS_URS_2024_01/899133111</t>
  </si>
  <si>
    <t>"Výšková úprava vývodů inž. sítí. - šachtice"6</t>
  </si>
  <si>
    <t>65</t>
  </si>
  <si>
    <t>55241017</t>
  </si>
  <si>
    <t>poklop šachtový litinový kruhový DN 600 bez ventilace tř D400 pro běžný provoz</t>
  </si>
  <si>
    <t>262043590</t>
  </si>
  <si>
    <t>66</t>
  </si>
  <si>
    <t>899133299.R01</t>
  </si>
  <si>
    <t>Pročištění uliční vpusti</t>
  </si>
  <si>
    <t>-128867986</t>
  </si>
  <si>
    <t>"Stávající"2</t>
  </si>
  <si>
    <t>67</t>
  </si>
  <si>
    <t>899204112</t>
  </si>
  <si>
    <t>Osazení mříží litinových včetně rámů a košů na bahno pro třídu zatížení D400, E600</t>
  </si>
  <si>
    <t>1727037780</t>
  </si>
  <si>
    <t>https://podminky.urs.cz/item/CS_URS_2024_01/899204112</t>
  </si>
  <si>
    <t>"Nové vpusti - VP"2</t>
  </si>
  <si>
    <t>68</t>
  </si>
  <si>
    <t>55242320.R01</t>
  </si>
  <si>
    <t>mříž šachtová dešťová litinová pro třídu zatížení D400 čtverec 500/500</t>
  </si>
  <si>
    <t>1609666076</t>
  </si>
  <si>
    <t>Poznámka k položce:
Jde o „plovoucí mříž“ – mříž nezatěžuje spodní část šachty a zatížení je přenášeno do
vozovky. Konstrukce umožňuje vertikální posun až o 40 mm. Obsahuje kontrolní otvor pro kontrolu montáže a případného posunu mříže při provozu. Je zajištěna proti samovolnému otevření mříže při rychlém průjezdu vozidel. Je zkoušena a certifikována pro třídu zatížení D400. Mříž se otvírá v pantech – po montáži jsou panty pod povrchem což zabraňuje zcizení mříže. Montážní víko se používá jako náhrada mříže při pokládce první vrstvy asfaltu. To umožňuje položit první vrstvu naráz bez objíždění mříží. Při pokládce finální vrstvy je montážní víko nahrazeno mříží. Montážní víko je určeno k opakovanému použití.
Technický popis / provedení:
- Čtvercová mříž 500x500mm s rámem, Materiál mříže a rámu – tvárná litina (GGG 40 – EN JS1030), povrchová úprava bitumen, montážní víko ocel, syntetický nátěr,
hmotnost 23 kg</t>
  </si>
  <si>
    <t>69</t>
  </si>
  <si>
    <t>55241043.R01</t>
  </si>
  <si>
    <t>mříž šachtová dešťová litinová pro třídu zatížení D400 čtverec 400/400</t>
  </si>
  <si>
    <t>1025338606</t>
  </si>
  <si>
    <t>Poznámka k položce:
Jde o „plovoucí mříž“ – mříž nezatěžuje spodní část šachty a zatížení je přenášeno do
vozovky. Konstrukce umožňuje vertikální posun až o 40 mm. Obsahuje kontrolní otvor pro kontrolu montáže a případného posunu mříže při provozu. Je zajištěna proti samovolnému otevření mříže při rychlém průjezdu vozidel. Je zkoušena a certifikována pro třídu zatížení D400. Mříž se otvírá v pantech – po montáži jsou panty pod povrchem což zabraňuje zcizení mříže. Montážní víko se používá jako náhrada mříže při pokládce první vrstvy asfaltu. To umožňuje položit první vrstvu naráz bez objíždění mříží. Při pokládce finální vrstvy je montážní víko nahrazeno mříží. Montážní víko je určeno k opakovanému použití.
Technický popis / provedení:
- Čtvercová mříž 400x400mm s rámem, Materiál mříže a rámu – tvárná litina (GGG 40 – EN JS1030), povrchová úprava bitumen, montážní víko ocel, syntetický nátěr,
hmotnost 23 kg</t>
  </si>
  <si>
    <t>70</t>
  </si>
  <si>
    <t>28661789</t>
  </si>
  <si>
    <t>koš kalový ocelový pro silniční vpusť 425mm vč. madla</t>
  </si>
  <si>
    <t>410506554</t>
  </si>
  <si>
    <t>71</t>
  </si>
  <si>
    <t>899722114</t>
  </si>
  <si>
    <t>Krytí potrubí z plastů výstražnou fólií z PVC šířky přes 34 do 40 cm</t>
  </si>
  <si>
    <t>1259014345</t>
  </si>
  <si>
    <t>https://podminky.urs.cz/item/CS_URS_2024_01/899722114</t>
  </si>
  <si>
    <t>Ostatní konstrukce a práce, bourání</t>
  </si>
  <si>
    <t>72</t>
  </si>
  <si>
    <t>916131213</t>
  </si>
  <si>
    <t>Osazení silničního obrubníku betonového se zřízením lože, s vyplněním a zatřením spár cementovou maltou stojatého s boční opěrou z betonu prostého, do lože z betonu prostého</t>
  </si>
  <si>
    <t>-815787016</t>
  </si>
  <si>
    <t>https://podminky.urs.cz/item/CS_URS_2024_01/916131213</t>
  </si>
  <si>
    <t>"betonová silniční obruba"14</t>
  </si>
  <si>
    <t>73</t>
  </si>
  <si>
    <t>59217034</t>
  </si>
  <si>
    <t>obrubník silniční betonový 1000x150x300mm</t>
  </si>
  <si>
    <t>1002224395</t>
  </si>
  <si>
    <t>14*1,02 'Přepočtené koeficientem množství</t>
  </si>
  <si>
    <t>74</t>
  </si>
  <si>
    <t>916231213</t>
  </si>
  <si>
    <t>Osazení chodníkového obrubníku betonového se zřízením lože, s vyplněním a zatřením spár cementovou maltou stojatého s boční opěrou z betonu prostého, do lože z betonu prostého</t>
  </si>
  <si>
    <t>-214154795</t>
  </si>
  <si>
    <t>https://podminky.urs.cz/item/CS_URS_2024_01/916231213</t>
  </si>
  <si>
    <t>"betonová chodníková obruba 50/200"3</t>
  </si>
  <si>
    <t>75</t>
  </si>
  <si>
    <t>59217002</t>
  </si>
  <si>
    <t>obrubník zahradní betonový šedý 1000x50x200mm</t>
  </si>
  <si>
    <t>787921088</t>
  </si>
  <si>
    <t>3*1,02 'Přepočtené koeficientem množství</t>
  </si>
  <si>
    <t>76</t>
  </si>
  <si>
    <t>916241213</t>
  </si>
  <si>
    <t>Osazení obrubníku kamenného se zřízením lože, s vyplněním a zatřením spár cementovou maltou stojatého s boční opěrou z betonu prostého, do lože z betonu prostého</t>
  </si>
  <si>
    <t>-1049879526</t>
  </si>
  <si>
    <t>https://podminky.urs.cz/item/CS_URS_2024_01/916241213</t>
  </si>
  <si>
    <t>"kamenná obruba 250/200"23</t>
  </si>
  <si>
    <t>77</t>
  </si>
  <si>
    <t>58380004</t>
  </si>
  <si>
    <t>obrubník kamenný žulový přímý 1000x250x200mm</t>
  </si>
  <si>
    <t>1119341362</t>
  </si>
  <si>
    <t>23*1,02 'Přepočtené koeficientem množství</t>
  </si>
  <si>
    <t>78</t>
  </si>
  <si>
    <t>919121233</t>
  </si>
  <si>
    <t>Utěsnění dilatačních spár zálivkou za studena v cementobetonovém nebo živičném krytu včetně adhezního nátěru bez těsnicího profilu pod zálivkou, pro komůrky šířky 20 mm, hloubky 40 mm</t>
  </si>
  <si>
    <t>-1715705097</t>
  </si>
  <si>
    <t>https://podminky.urs.cz/item/CS_URS_2024_01/919121233</t>
  </si>
  <si>
    <t>"Asfaltová zálivka"7</t>
  </si>
  <si>
    <t>79</t>
  </si>
  <si>
    <t>919732211</t>
  </si>
  <si>
    <t>Styčná pracovní spára při napojení nového živičného povrchu na stávající se zalitím za tepla modifikovanou asfaltovou hmotou s posypem vápenným hydrátem šířky do 15 mm, hloubky do 25 mm včetně prořezání spáry</t>
  </si>
  <si>
    <t>-1402188569</t>
  </si>
  <si>
    <t>https://podminky.urs.cz/item/CS_URS_2024_01/919732211</t>
  </si>
  <si>
    <t>"Řezání spáry po okraji úprav"7</t>
  </si>
  <si>
    <t>80</t>
  </si>
  <si>
    <t>919735113</t>
  </si>
  <si>
    <t>Řezání stávajícího živičného krytu nebo podkladu hloubky přes 100 do 150 mm</t>
  </si>
  <si>
    <t>-359734213</t>
  </si>
  <si>
    <t>https://podminky.urs.cz/item/CS_URS_2024_01/919735113</t>
  </si>
  <si>
    <t>81</t>
  </si>
  <si>
    <t>919748111</t>
  </si>
  <si>
    <t>Provedení postřiku cementobetonového krytu nebo podkladu ochrannou emulzí</t>
  </si>
  <si>
    <t>1739230584</t>
  </si>
  <si>
    <t>https://podminky.urs.cz/item/CS_URS_2024_01/919748111</t>
  </si>
  <si>
    <t>Poznámka k položce:
Spojovací postřik po odřezání stáv. komunikace, 10kg/m2.</t>
  </si>
  <si>
    <t>7*0,2 'Přepočtené koeficientem množství</t>
  </si>
  <si>
    <t>82</t>
  </si>
  <si>
    <t>111625530</t>
  </si>
  <si>
    <t>emulze asfaltová rychleštěpná pro tryskové vysprávky</t>
  </si>
  <si>
    <t>765333995</t>
  </si>
  <si>
    <t>7*0,002 'Přepočtené koeficientem množství</t>
  </si>
  <si>
    <t>83</t>
  </si>
  <si>
    <t>936001001.D</t>
  </si>
  <si>
    <t>Demontáž prvků městské a zahradní architektury hmotnosti do 0,1 t</t>
  </si>
  <si>
    <t>1088108151</t>
  </si>
  <si>
    <t>"Demolice cyklistického stojanu 5m x 7m"1</t>
  </si>
  <si>
    <t>84</t>
  </si>
  <si>
    <t>961044111</t>
  </si>
  <si>
    <t>Bourání základů z betonu prostého</t>
  </si>
  <si>
    <t>-246859953</t>
  </si>
  <si>
    <t>https://podminky.urs.cz/item/CS_URS_2024_01/961044111</t>
  </si>
  <si>
    <t>"Demolice cyklistického stojanu"0,5*0,5*0,8*4</t>
  </si>
  <si>
    <t>85</t>
  </si>
  <si>
    <t>966051111</t>
  </si>
  <si>
    <t>Bourání palisád betonových osazených v řadě</t>
  </si>
  <si>
    <t>-967117079</t>
  </si>
  <si>
    <t>https://podminky.urs.cz/item/CS_URS_2024_01/966051111</t>
  </si>
  <si>
    <t>"Demolice betonové palisády výšky 0,5m"25*0,5*0,8</t>
  </si>
  <si>
    <t>997</t>
  </si>
  <si>
    <t>Přesun sutě</t>
  </si>
  <si>
    <t>86</t>
  </si>
  <si>
    <t>997006002</t>
  </si>
  <si>
    <t>Úprava stavebního odpadu třídění strojové</t>
  </si>
  <si>
    <t>-518861340</t>
  </si>
  <si>
    <t>https://podminky.urs.cz/item/CS_URS_2024_01/997006002</t>
  </si>
  <si>
    <t>87</t>
  </si>
  <si>
    <t>997006006.R01</t>
  </si>
  <si>
    <t>Úprava stavebního odpadu drcení s dopravou na vzdálenost do 100 m a naložením do drtícího zařízení</t>
  </si>
  <si>
    <t>-1999186855</t>
  </si>
  <si>
    <t>Poznámka k položce:
Připravenost k opětovnému použití, recyklaci nebo jiným druhům materiálového využití stavebního a demoličního odpadu.</t>
  </si>
  <si>
    <t>88</t>
  </si>
  <si>
    <t>997221551</t>
  </si>
  <si>
    <t>Vodorovná doprava suti bez naložení, ale se složením a s hrubým urovnáním ze sypkých materiálů, na vzdálenost do 1 km</t>
  </si>
  <si>
    <t>-1478487657</t>
  </si>
  <si>
    <t>https://podminky.urs.cz/item/CS_URS_2024_01/997221551</t>
  </si>
  <si>
    <t>89</t>
  </si>
  <si>
    <t>997221559</t>
  </si>
  <si>
    <t>Vodorovná doprava suti bez naložení, ale se složením a s hrubým urovnáním Příplatek k ceně za každý další započatý 1 km přes 1 km</t>
  </si>
  <si>
    <t>681191426</t>
  </si>
  <si>
    <t>https://podminky.urs.cz/item/CS_URS_2024_01/997221559</t>
  </si>
  <si>
    <t>Poznámka k položce:
Odvoz na skládku - 10km.</t>
  </si>
  <si>
    <t>663,985*10 'Přepočtené koeficientem množství</t>
  </si>
  <si>
    <t>90</t>
  </si>
  <si>
    <t>997221611</t>
  </si>
  <si>
    <t>Nakládání na dopravní prostředky pro vodorovnou dopravu suti</t>
  </si>
  <si>
    <t>-2097367286</t>
  </si>
  <si>
    <t>https://podminky.urs.cz/item/CS_URS_2024_01/997221611</t>
  </si>
  <si>
    <t>663,985*2 'Přepočtené koeficientem množství</t>
  </si>
  <si>
    <t>91</t>
  </si>
  <si>
    <t>997013871</t>
  </si>
  <si>
    <t>Poplatek za uložení stavebního odpadu na recyklační skládce (skládkovné) směsného stavebního a demoličního zatříděného do Katalogu odpadů pod kódem 17 09 04</t>
  </si>
  <si>
    <t>-704093277</t>
  </si>
  <si>
    <t>https://podminky.urs.cz/item/CS_URS_2024_01/997013871</t>
  </si>
  <si>
    <t>92</t>
  </si>
  <si>
    <t>997221861</t>
  </si>
  <si>
    <t>Poplatek za uložení stavebního odpadu na recyklační skládce (skládkovné) z prostého betonu zatříděného do Katalogu odpadů pod kódem 17 01 01</t>
  </si>
  <si>
    <t>861588587</t>
  </si>
  <si>
    <t>https://podminky.urs.cz/item/CS_URS_2024_01/997221861</t>
  </si>
  <si>
    <t>93</t>
  </si>
  <si>
    <t>997221873</t>
  </si>
  <si>
    <t>2005100564</t>
  </si>
  <si>
    <t>https://podminky.urs.cz/item/CS_URS_2024_01/997221873</t>
  </si>
  <si>
    <t>998</t>
  </si>
  <si>
    <t>Přesun hmot</t>
  </si>
  <si>
    <t>94</t>
  </si>
  <si>
    <t>998223011</t>
  </si>
  <si>
    <t>Přesun hmot pro pozemní komunikace s krytem dlážděným dopravní vzdálenost do 200 m jakékoliv délky objektu</t>
  </si>
  <si>
    <t>-1435656518</t>
  </si>
  <si>
    <t>https://podminky.urs.cz/item/CS_URS_2024_01/998223011</t>
  </si>
  <si>
    <t>PSV</t>
  </si>
  <si>
    <t>Práce a dodávky PSV</t>
  </si>
  <si>
    <t>711</t>
  </si>
  <si>
    <t>Izolace proti vodě, vlhkosti a plynům</t>
  </si>
  <si>
    <t>95</t>
  </si>
  <si>
    <t>711161212</t>
  </si>
  <si>
    <t>Izolace proti zemní vlhkosti a beztlakové vodě nopovými fóliemi na ploše svislé S vrstva ochranná, odvětrávací a drenážní výška nopku 8,0 mm, tl. fólie do 0,6 mm</t>
  </si>
  <si>
    <t>19467283</t>
  </si>
  <si>
    <t>https://podminky.urs.cz/item/CS_URS_2024_01/711161212</t>
  </si>
  <si>
    <t>68*1,35 'Přepočtené koeficientem množství</t>
  </si>
  <si>
    <t>96</t>
  </si>
  <si>
    <t>711161384</t>
  </si>
  <si>
    <t>Izolace proti zemní vlhkosti a beztlakové vodě nopovými fóliemi ostatní ukončení izolace provětrávací lištou</t>
  </si>
  <si>
    <t>1764639638</t>
  </si>
  <si>
    <t>https://podminky.urs.cz/item/CS_URS_2024_01/711161384</t>
  </si>
  <si>
    <t>Soupis:</t>
  </si>
  <si>
    <t>SO 101.2 - Místní komunikace - sanace</t>
  </si>
  <si>
    <t>-791804558</t>
  </si>
  <si>
    <t>"Konstrukce chodníku ze zámkové dlažby – plocha vedle prodejny"66*0,3</t>
  </si>
  <si>
    <t>"Konstrukce chodníku z žulových kostek – centrální plocha"160*0,3</t>
  </si>
  <si>
    <t>"Celá konstrukce vozovky z žulových kostek"148*0,5</t>
  </si>
  <si>
    <t>"Konstrukce chodníku z velkoformátové dlažby - centrální plocha"385*0,3</t>
  </si>
  <si>
    <t>178610492</t>
  </si>
  <si>
    <t>-1180548865</t>
  </si>
  <si>
    <t>295121745</t>
  </si>
  <si>
    <t>257,3*2 'Přepočtené koeficientem množství</t>
  </si>
  <si>
    <t>1516845637</t>
  </si>
  <si>
    <t>257,3*1,9 'Přepočtené koeficientem množství</t>
  </si>
  <si>
    <t>-1711333455</t>
  </si>
  <si>
    <t>181951114</t>
  </si>
  <si>
    <t>Úprava pláně vyrovnáním výškových rozdílů strojně v hornině třídy těžitelnosti II, skupiny 4 a 5 se zhutněním</t>
  </si>
  <si>
    <t>-2011869872</t>
  </si>
  <si>
    <t>https://podminky.urs.cz/item/CS_URS_2024_01/181951114</t>
  </si>
  <si>
    <t>Souče</t>
  </si>
  <si>
    <t>564871111</t>
  </si>
  <si>
    <t>Podklad ze štěrkodrti ŠD s rozprostřením a zhutněním plochy přes 100 m2, po zhutnění tl. 250 mm</t>
  </si>
  <si>
    <t>-898905502</t>
  </si>
  <si>
    <t>https://podminky.urs.cz/item/CS_URS_2024_01/564871111</t>
  </si>
  <si>
    <t>Poznámka k položce:
Celk. tl. 500mm.</t>
  </si>
  <si>
    <t>"Celá konstrukce vozovky z žulových kostek"148*2</t>
  </si>
  <si>
    <t>296*2 'Přepočtené koeficientem množství</t>
  </si>
  <si>
    <t>564871116</t>
  </si>
  <si>
    <t>Podklad ze štěrkodrti ŠD s rozprostřením a zhutněním plochy přes 100 m2, po zhutnění tl. 300 mm</t>
  </si>
  <si>
    <t>-738841314</t>
  </si>
  <si>
    <t>https://podminky.urs.cz/item/CS_URS_2024_01/564871116</t>
  </si>
  <si>
    <t>919726227</t>
  </si>
  <si>
    <t>Geotextilie tkaná pro vyztužení, separaci nebo filtraci z polyesteru, podélná/příčná pevnost v tahu 300/50 kN/m</t>
  </si>
  <si>
    <t>-368761392</t>
  </si>
  <si>
    <t>https://podminky.urs.cz/item/CS_URS_2024_01/919726227</t>
  </si>
  <si>
    <t>759*1,3 'Přepočtené koeficientem množství</t>
  </si>
  <si>
    <t>SO 101.3 - Kácení a výsadba stromů</t>
  </si>
  <si>
    <t>111211101</t>
  </si>
  <si>
    <t>Odstranění křovin a stromů s odstraněním kořenů ručně průměru kmene do 100 mm jakékoliv plochy v rovině nebo ve svahu o sklonu do 1:5</t>
  </si>
  <si>
    <t>-953647872</t>
  </si>
  <si>
    <t>https://podminky.urs.cz/item/CS_URS_2024_01/111211101</t>
  </si>
  <si>
    <t>112151364</t>
  </si>
  <si>
    <t>Pokácení stromu postupné se spouštěním částí kmene a koruny o průměru na řezné ploše pařezu přes 1400 do 1500 mm</t>
  </si>
  <si>
    <t>-2053863938</t>
  </si>
  <si>
    <t>https://podminky.urs.cz/item/CS_URS_2024_01/112151364</t>
  </si>
  <si>
    <t>112201124</t>
  </si>
  <si>
    <t>Odstranění pařezu v rovině nebo na svahu do 1:5 o průměru pařezu na řezné ploše přes 1400 do 1500 mm</t>
  </si>
  <si>
    <t>652160492</t>
  </si>
  <si>
    <t>https://podminky.urs.cz/item/CS_URS_2024_01/112201124</t>
  </si>
  <si>
    <t>119005151</t>
  </si>
  <si>
    <t>Vytyčení výsadeb s rozmístěním rostlin dle projektové dokumentace solitérních do 10 kusů</t>
  </si>
  <si>
    <t>-272639093</t>
  </si>
  <si>
    <t>https://podminky.urs.cz/item/CS_URS_2024_01/119005151</t>
  </si>
  <si>
    <t>162201502</t>
  </si>
  <si>
    <t>Vodorovné přemístění větví, kmenů nebo pařezů s naložením, složením a dopravou do 1000 m větví stromů listnatých, průměru kmene přes 1300 do 1500 mm</t>
  </si>
  <si>
    <t>-1239363346</t>
  </si>
  <si>
    <t>https://podminky.urs.cz/item/CS_URS_2024_01/162201502</t>
  </si>
  <si>
    <t>162201512</t>
  </si>
  <si>
    <t>Vodorovné přemístění větví, kmenů nebo pařezů s naložením, složením a dopravou do 1000 m kmenů stromů listnatých, průměru přes 1300 do 1500 mm</t>
  </si>
  <si>
    <t>-1632518097</t>
  </si>
  <si>
    <t>https://podminky.urs.cz/item/CS_URS_2024_01/162201512</t>
  </si>
  <si>
    <t>162201522</t>
  </si>
  <si>
    <t>Vodorovné přemístění větví, kmenů nebo pařezů s naložením, složením a dopravou do 1000 m pařezů kmenů, průměru přes 1300 do 1500 mm</t>
  </si>
  <si>
    <t>1783497178</t>
  </si>
  <si>
    <t>https://podminky.urs.cz/item/CS_URS_2024_01/162201522</t>
  </si>
  <si>
    <t>162301501</t>
  </si>
  <si>
    <t>Vodorovné přemístění smýcených křovin do průměru kmene 100 mm na vzdálenost do 5 000 m</t>
  </si>
  <si>
    <t>-1373688622</t>
  </si>
  <si>
    <t>https://podminky.urs.cz/item/CS_URS_2024_01/162301501</t>
  </si>
  <si>
    <t>162301937</t>
  </si>
  <si>
    <t>Vodorovné přemístění větví, kmenů nebo pařezů s naložením, složením a dopravou Příplatek k cenám za každých dalších i započatých 1000 m přes 1000 m větví stromů listnatých, průměru kmene přes 1300 do 1500 mm</t>
  </si>
  <si>
    <t>-1823744548</t>
  </si>
  <si>
    <t>https://podminky.urs.cz/item/CS_URS_2024_01/162301937</t>
  </si>
  <si>
    <t>Poznámka k položce:
Odvoz na skládk 10km.</t>
  </si>
  <si>
    <t>2*9 'Přepočtené koeficientem množství</t>
  </si>
  <si>
    <t>162301957</t>
  </si>
  <si>
    <t>Vodorovné přemístění větví, kmenů nebo pařezů s naložením, složením a dopravou Příplatek k cenám za každých dalších i započatých 1000 m přes 1000 m kmenů stromů listnatých, o průměru přes 1300 do 1500 mm</t>
  </si>
  <si>
    <t>-2001700234</t>
  </si>
  <si>
    <t>https://podminky.urs.cz/item/CS_URS_2024_01/162301957</t>
  </si>
  <si>
    <t>162301977</t>
  </si>
  <si>
    <t>Vodorovné přemístění větví, kmenů nebo pařezů s naložením, složením a dopravou Příplatek k cenám za každých dalších i započatých 1000 m přes 1000 m pařezů kmenů, průměru přes 1300 do 1500 mm</t>
  </si>
  <si>
    <t>478257946</t>
  </si>
  <si>
    <t>https://podminky.urs.cz/item/CS_URS_2024_01/162301977</t>
  </si>
  <si>
    <t>162301981</t>
  </si>
  <si>
    <t>Vodorovné přemístění smýcených křovin Příplatek k ceně za každých dalších i započatých 1 000 m</t>
  </si>
  <si>
    <t>369652556</t>
  </si>
  <si>
    <t>https://podminky.urs.cz/item/CS_URS_2024_01/162301981</t>
  </si>
  <si>
    <t>19*5 'Přepočtené koeficientem množství</t>
  </si>
  <si>
    <t>379399624</t>
  </si>
  <si>
    <t>Hloubení jamek pro vysazování rostlin s výměnou půdy z 100%:</t>
  </si>
  <si>
    <t>"Stromy"2</t>
  </si>
  <si>
    <t>72304469</t>
  </si>
  <si>
    <t>1342029700</t>
  </si>
  <si>
    <t>2*1,9 'Přepočtené koeficientem množství</t>
  </si>
  <si>
    <t>-850793342</t>
  </si>
  <si>
    <t>183101321</t>
  </si>
  <si>
    <t>Hloubení jamek pro vysazování rostlin v zemině skupiny 1 až 4 s výměnou půdy z 100% v rovině nebo na svahu do 1:5, objemu přes 0,40 do 1,00 m3</t>
  </si>
  <si>
    <t>2126554354</t>
  </si>
  <si>
    <t>https://podminky.urs.cz/item/CS_URS_2024_01/183101321</t>
  </si>
  <si>
    <t>10321100</t>
  </si>
  <si>
    <t>zahradní substrát pro výsadbu VL</t>
  </si>
  <si>
    <t>1908808628</t>
  </si>
  <si>
    <t>"Stromy"2*1,0</t>
  </si>
  <si>
    <t>184102115</t>
  </si>
  <si>
    <t>Výsadba dřeviny s balem do předem vyhloubené jamky se zalitím v rovině nebo na svahu do 1:5, při průměru balu přes 500 do 600 mm</t>
  </si>
  <si>
    <t>-1951374240</t>
  </si>
  <si>
    <t>https://podminky.urs.cz/item/CS_URS_2024_01/184102115</t>
  </si>
  <si>
    <t>02650399.R01</t>
  </si>
  <si>
    <t>Javor červený "Fairview Flame"</t>
  </si>
  <si>
    <t>-1779239349</t>
  </si>
  <si>
    <t>184215132</t>
  </si>
  <si>
    <t>Ukotvení dřeviny kůly v rovině nebo na svahu do 1:5 třemi kůly, délky přes 1 do 2 m</t>
  </si>
  <si>
    <t>-1656988912</t>
  </si>
  <si>
    <t>https://podminky.urs.cz/item/CS_URS_2024_01/184215132</t>
  </si>
  <si>
    <t>60591253</t>
  </si>
  <si>
    <t>kůl vyvazovací dřevěný impregnovaný D 8cm dl 2m</t>
  </si>
  <si>
    <t>-856610209</t>
  </si>
  <si>
    <t>3*3 'Přepočtené koeficientem množství</t>
  </si>
  <si>
    <t>184501121</t>
  </si>
  <si>
    <t>Zhotovení obalu kmene a spodních částí větví stromu z juty v jedné vrstvě v rovině nebo na svahu do 1:5</t>
  </si>
  <si>
    <t>1555382348</t>
  </si>
  <si>
    <t>https://podminky.urs.cz/item/CS_URS_2024_01/184501121</t>
  </si>
  <si>
    <t>3*4 'Přepočtené koeficientem množství</t>
  </si>
  <si>
    <t>184801121</t>
  </si>
  <si>
    <t>Ošetření vysazených dřevin solitérních v rovině nebo na svahu do 1:5</t>
  </si>
  <si>
    <t>1838712516</t>
  </si>
  <si>
    <t>https://podminky.urs.cz/item/CS_URS_2024_01/184801121</t>
  </si>
  <si>
    <t>"Stromy"3</t>
  </si>
  <si>
    <t>184802111.R01</t>
  </si>
  <si>
    <t>Chemické odplevelení půdy před založením kultury, trávníku nebo zpevněných ploch o výměře jednotlivě přes 20 m2 v rovině nebo na svahu do 1:5 postřikem na široko</t>
  </si>
  <si>
    <t>1012685337</t>
  </si>
  <si>
    <t>Poznámka k položce:
Popis viz Technická zpráva SO 801.</t>
  </si>
  <si>
    <t>"Stromy"3*(1,5*1,5)</t>
  </si>
  <si>
    <t>184813211</t>
  </si>
  <si>
    <t>Ochranné oplocení kořenové zóny stromu v rovině nebo na svahu do 1:5, výšky do 1500 mm</t>
  </si>
  <si>
    <t>1633579484</t>
  </si>
  <si>
    <t>https://podminky.urs.cz/item/CS_URS_2024_01/184813211</t>
  </si>
  <si>
    <t>(1,5*4)*3</t>
  </si>
  <si>
    <t>184818112</t>
  </si>
  <si>
    <t>Vyvětvení a tvarový ořez dřevin s úpravou koruny při výšce stromu přes 3 do 5 m</t>
  </si>
  <si>
    <t>730763965</t>
  </si>
  <si>
    <t>https://podminky.urs.cz/item/CS_URS_2024_01/184818112</t>
  </si>
  <si>
    <t>184851512</t>
  </si>
  <si>
    <t>Řez stromů tvarovací hlavový s opakovaným intervalem řezu do 2 let výšky nasazení hlavy přes 2 do 6 m</t>
  </si>
  <si>
    <t>1488618675</t>
  </si>
  <si>
    <t>https://podminky.urs.cz/item/CS_URS_2024_01/184851512</t>
  </si>
  <si>
    <t>184911111</t>
  </si>
  <si>
    <t>Znovuuvázání dřeviny jedním úvazkem ke stávajícímu kůlu</t>
  </si>
  <si>
    <t>468840209</t>
  </si>
  <si>
    <t>https://podminky.urs.cz/item/CS_URS_2024_01/184911111</t>
  </si>
  <si>
    <t>184911421</t>
  </si>
  <si>
    <t>Mulčování vysazených rostlin mulčovací kůrou, tl. do 100 mm v rovině nebo na svahu do 1:5</t>
  </si>
  <si>
    <t>2072252842</t>
  </si>
  <si>
    <t>https://podminky.urs.cz/item/CS_URS_2024_01/184911421</t>
  </si>
  <si>
    <t>10391100</t>
  </si>
  <si>
    <t>kůra mulčovací VL</t>
  </si>
  <si>
    <t>1008369739</t>
  </si>
  <si>
    <t>3*0,05 'Přepočtené koeficientem množství</t>
  </si>
  <si>
    <t>185802114</t>
  </si>
  <si>
    <t>Hnojení půdy nebo trávníku v rovině nebo na svahu do 1:5 umělým hnojivem s rozdělením k jednotlivým rostlinám</t>
  </si>
  <si>
    <t>1604020720</t>
  </si>
  <si>
    <t>https://podminky.urs.cz/item/CS_URS_2024_01/185802114</t>
  </si>
  <si>
    <t>"strom 100g"1*3</t>
  </si>
  <si>
    <t>3*0,001 'Přepočtené koeficientem množství</t>
  </si>
  <si>
    <t>25191199_R01</t>
  </si>
  <si>
    <t>silva Tabs na okrasné dřeviny</t>
  </si>
  <si>
    <t>kg</t>
  </si>
  <si>
    <t>920675435</t>
  </si>
  <si>
    <t>Poznámka k položce:
Popis viz Technická zpráva SO 808.</t>
  </si>
  <si>
    <t>25191199_R02</t>
  </si>
  <si>
    <t>půdní kondicionér (např. typ TerraCottem)</t>
  </si>
  <si>
    <t>-1436726810</t>
  </si>
  <si>
    <t>185804311</t>
  </si>
  <si>
    <t>Zalití rostlin vodou plochy záhonů jednotlivě do 20 m2</t>
  </si>
  <si>
    <t>-1586453373</t>
  </si>
  <si>
    <t>https://podminky.urs.cz/item/CS_URS_2024_01/185804311</t>
  </si>
  <si>
    <t>zálivku alespoň 2x opakovat:</t>
  </si>
  <si>
    <t>"strom 100 litrů"1*100/1000*3</t>
  </si>
  <si>
    <t>185851121</t>
  </si>
  <si>
    <t>Dovoz vody pro zálivku rostlin na vzdálenost do 1000 m</t>
  </si>
  <si>
    <t>-1707301367</t>
  </si>
  <si>
    <t>https://podminky.urs.cz/item/CS_URS_2024_01/185851121</t>
  </si>
  <si>
    <t>185851129</t>
  </si>
  <si>
    <t>Dovoz vody pro zálivku rostlin Příplatek k ceně za každých dalších i započatých 1000 m</t>
  </si>
  <si>
    <t>-1840704275</t>
  </si>
  <si>
    <t>https://podminky.urs.cz/item/CS_URS_2024_01/185851129</t>
  </si>
  <si>
    <t>Poznámka k položce:
Celkem 10km.</t>
  </si>
  <si>
    <t>997221858</t>
  </si>
  <si>
    <t>Poplatek za uložení stavebního odpadu na recyklační skládce (skládkovné) z rostlinných pletiv zatříděného do Katalogu odpadů pod kódem 02 01 03</t>
  </si>
  <si>
    <t>CS ÚRS 2023 02</t>
  </si>
  <si>
    <t>-1188652020</t>
  </si>
  <si>
    <t>https://podminky.urs.cz/item/CS_URS_2023_02/997221858</t>
  </si>
  <si>
    <t>998231311</t>
  </si>
  <si>
    <t>Přesun hmot pro sadovnické a krajinářské úpravy strojně dopravní vzdálenost do 5000 m</t>
  </si>
  <si>
    <t>-1648034624</t>
  </si>
  <si>
    <t>https://podminky.urs.cz/item/CS_URS_2024_01/998231311</t>
  </si>
  <si>
    <t>SO 101.4 - Ochrana vedení</t>
  </si>
  <si>
    <t xml:space="preserve">    741 - Elektroinstalace - silnoproud</t>
  </si>
  <si>
    <t>M - Práce a dodávky M</t>
  </si>
  <si>
    <t xml:space="preserve">    46-M - Zemní práce při extr.mont.pracích</t>
  </si>
  <si>
    <t>789381018</t>
  </si>
  <si>
    <t>"Rezervní chránička DN110"15*0,8*1,0</t>
  </si>
  <si>
    <t>"Chránička PE160"12*0,8*1,0</t>
  </si>
  <si>
    <t>"Betonový žlab pro ochranu kabelů"28*0,8*1,0</t>
  </si>
  <si>
    <t>132254102</t>
  </si>
  <si>
    <t>Hloubení zapažených rýh šířky do 800 mm strojně s urovnáním dna do předepsaného profilu a spádu v hornině třídy těžitelnosti I skupiny 3 přes 20 do 50 m3</t>
  </si>
  <si>
    <t>-380014298</t>
  </si>
  <si>
    <t>https://podminky.urs.cz/item/CS_URS_2024_01/132254102</t>
  </si>
  <si>
    <t>-171950758</t>
  </si>
  <si>
    <t>1527351199</t>
  </si>
  <si>
    <t>167151101</t>
  </si>
  <si>
    <t>Nakládání, skládání a překládání neulehlého výkopku nebo sypaniny strojně nakládání, množství do 100 m3, z horniny třídy těžitelnosti I, skupiny 1 až 3</t>
  </si>
  <si>
    <t>-148775609</t>
  </si>
  <si>
    <t>https://podminky.urs.cz/item/CS_URS_2024_01/167151101</t>
  </si>
  <si>
    <t>44*2 'Přepočtené koeficientem množství</t>
  </si>
  <si>
    <t>171201201</t>
  </si>
  <si>
    <t>-565005391</t>
  </si>
  <si>
    <t>https://podminky.urs.cz/item/CS_URS_2024_01/171201201</t>
  </si>
  <si>
    <t>1476467216</t>
  </si>
  <si>
    <t>44*1,9 'Přepočtené koeficientem množství</t>
  </si>
  <si>
    <t>174111101</t>
  </si>
  <si>
    <t>Zásyp sypaninou z jakékoliv horniny ručně s uložením výkopku ve vrstvách se zhutněním jam, šachet, rýh nebo kolem objektů v těchto vykopávkách</t>
  </si>
  <si>
    <t>381942674</t>
  </si>
  <si>
    <t>https://podminky.urs.cz/item/CS_URS_2024_01/174111101</t>
  </si>
  <si>
    <t>575557182</t>
  </si>
  <si>
    <t>741</t>
  </si>
  <si>
    <t>Elektroinstalace - silnoproud</t>
  </si>
  <si>
    <t>741132321</t>
  </si>
  <si>
    <t>Ukončení kabelů nebo vodičů koncovkou nebo s vývodkou ucpávkovou do 4 žil zaslepení vývodky a koncovky ucpávkovou zátkou</t>
  </si>
  <si>
    <t>-897298553</t>
  </si>
  <si>
    <t>https://podminky.urs.cz/item/CS_URS_2024_01/741132321</t>
  </si>
  <si>
    <t>Práce a dodávky M</t>
  </si>
  <si>
    <t>46-M</t>
  </si>
  <si>
    <t>Zemní práce při extr.mont.pracích</t>
  </si>
  <si>
    <t>460010024</t>
  </si>
  <si>
    <t>Vytyčení trasy vedení kabelového (podzemního) v zastavěném prostoru</t>
  </si>
  <si>
    <t>km</t>
  </si>
  <si>
    <t>1724236794</t>
  </si>
  <si>
    <t>https://podminky.urs.cz/item/CS_URS_2024_01/460010024</t>
  </si>
  <si>
    <t>"Rezervní chránička DN110"15</t>
  </si>
  <si>
    <t>"Chránička PE160"12</t>
  </si>
  <si>
    <t>"Betonový žlab pro ochranu kabelů"28</t>
  </si>
  <si>
    <t>55*0,001 'Přepočtené koeficientem množství</t>
  </si>
  <si>
    <t>460242211</t>
  </si>
  <si>
    <t>Provizorní zajištění inženýrských sítí ve výkopech kabelů při křížení</t>
  </si>
  <si>
    <t>1053265190</t>
  </si>
  <si>
    <t>https://podminky.urs.cz/item/CS_URS_2024_01/460242211</t>
  </si>
  <si>
    <t>460421082</t>
  </si>
  <si>
    <t>Kabelové lože z písku včetně podsypu, zhutnění a urovnání povrchu pro kabely nn zakryté plastovou fólií, šířky přes 25 do 50 cm</t>
  </si>
  <si>
    <t>2051679823</t>
  </si>
  <si>
    <t>https://podminky.urs.cz/item/CS_URS_2024_01/460421082</t>
  </si>
  <si>
    <t>460671113</t>
  </si>
  <si>
    <t>Výstražné prvky pro krytí kabelů včetně vyrovnání povrchu rýhy, rozvinutí a uložení fólie, šířky přes 25 do 35 cm</t>
  </si>
  <si>
    <t>-734277808</t>
  </si>
  <si>
    <t>https://podminky.urs.cz/item/CS_URS_2024_01/460671113</t>
  </si>
  <si>
    <t>460751112</t>
  </si>
  <si>
    <t>Osazení kabelových kanálů včetně utěsnění, vyspárování a zakrytí víkem z prefabrikovaných betonových žlabů do rýhy, bez výkopových prací vnější šířky přes 20 do 25 cm</t>
  </si>
  <si>
    <t>831714435</t>
  </si>
  <si>
    <t>https://podminky.urs.cz/item/CS_URS_2024_01/460751112</t>
  </si>
  <si>
    <t>59213011</t>
  </si>
  <si>
    <t>žlab kabelový betonový k ochraně zemního drátovodného vedení 100x23x19cm</t>
  </si>
  <si>
    <t>128</t>
  </si>
  <si>
    <t>241872617</t>
  </si>
  <si>
    <t>28*1,02 'Přepočtené koeficientem množství</t>
  </si>
  <si>
    <t>460791214</t>
  </si>
  <si>
    <t>Montáž trubek ochranných uložených volně do rýhy plastových ohebných, vnitřního průměru přes 90 do 110 mm</t>
  </si>
  <si>
    <t>2127417751</t>
  </si>
  <si>
    <t>https://podminky.urs.cz/item/CS_URS_2024_01/460791214</t>
  </si>
  <si>
    <t>34571098</t>
  </si>
  <si>
    <t>trubka elektroinstalační dělená (chránička) D 100/110mm, HDPE</t>
  </si>
  <si>
    <t>-1609076913</t>
  </si>
  <si>
    <t>34571099</t>
  </si>
  <si>
    <t>trubka elektroinstalační dělená (chránička) D 138/160mm, HDPE</t>
  </si>
  <si>
    <t>-1901662244</t>
  </si>
  <si>
    <t>460811111</t>
  </si>
  <si>
    <t>Ochranná vrstva tělesa tvárnicového kabelovodu z betonové směsi s vytvořením spádu, průměrné tl. 50 mm v otevřeném výkopu</t>
  </si>
  <si>
    <t>477019095</t>
  </si>
  <si>
    <t>https://podminky.urs.cz/item/CS_URS_2024_01/460811111</t>
  </si>
  <si>
    <t>469981111</t>
  </si>
  <si>
    <t>Přesun hmot pro pomocné stavební práce při elektromontážích dopravní vzdálenost do 1 000 m</t>
  </si>
  <si>
    <t>-2009111028</t>
  </si>
  <si>
    <t>https://podminky.urs.cz/item/CS_URS_2024_01/469981111</t>
  </si>
  <si>
    <t>SO 401 - Veřejné osvětlení</t>
  </si>
  <si>
    <t>Amper design s.r.o.</t>
  </si>
  <si>
    <t xml:space="preserve">Ing. Jaroslav Holáň </t>
  </si>
  <si>
    <t xml:space="preserve">    21-M - Elektromontáže</t>
  </si>
  <si>
    <t xml:space="preserve">      D1 - Kabely, uzemnění, vybavení jednotlivých světelných míst, svítidla, stožáry, základy atd.</t>
  </si>
  <si>
    <t xml:space="preserve">      D2 - Revizní zkoušky, měření, protokoly, geotetické práce,ostatní náklady</t>
  </si>
  <si>
    <t>131213702</t>
  </si>
  <si>
    <t>Hloubení nezapažených jam v nesoudržných horninách třídy těžitelnosti I skupiny 3 ručně</t>
  </si>
  <si>
    <t>-1979467447</t>
  </si>
  <si>
    <t>"STOŽÁR 6M</t>
  </si>
  <si>
    <t>0,65*0,65*1,20*2</t>
  </si>
  <si>
    <t>"DEMONTÁŽ STOŽÁRU</t>
  </si>
  <si>
    <t>0,65*0,65*1,00*2</t>
  </si>
  <si>
    <t>132212132</t>
  </si>
  <si>
    <t>Hloubení nezapažených rýh šířky do 800 mm v nesoudržných horninách třídy těžitelnosti I skupiny 3 ručně</t>
  </si>
  <si>
    <t>637299890</t>
  </si>
  <si>
    <t>"DRÁŽKA ZEMNÍČE</t>
  </si>
  <si>
    <t>11,00*0,10*0,10</t>
  </si>
  <si>
    <t>"VE STÁVAJÍCÍ ZPEVNĚNÉ PLOŠE</t>
  </si>
  <si>
    <t>11,00*0,35*0,34</t>
  </si>
  <si>
    <t>162751137</t>
  </si>
  <si>
    <t>Vodorovné přemístění přes 9 000 do 10000 m výkopku/sypaniny z horniny třídy těžitelnosti II skupiny 4 a 5</t>
  </si>
  <si>
    <t>310340800</t>
  </si>
  <si>
    <t>"VÝKOPEK NAHRAZENÝ PÍSKOVÝM LOŽEM</t>
  </si>
  <si>
    <t>0,578</t>
  </si>
  <si>
    <t>"VÝKOPEK NAHRAZENÝ 10% NOVÉ ZÁSYPOVÉ ZEMINY</t>
  </si>
  <si>
    <t>1,856*0,10</t>
  </si>
  <si>
    <t>Poplatek za uložení zeminy a kamení na recyklační skládce (skládkovné) kód odpadu 17 05 04</t>
  </si>
  <si>
    <t>23840040</t>
  </si>
  <si>
    <t>1,609*1,80</t>
  </si>
  <si>
    <t>Zásyp jam, šachet rýh nebo kolem objektů sypaninou se zhutněním ručně</t>
  </si>
  <si>
    <t>-1151570394</t>
  </si>
  <si>
    <t>"STÁVAJÍCÍ ZPEVĚNÁ PLOCHA</t>
  </si>
  <si>
    <t>11,00*0,35*(0,34-0,15)</t>
  </si>
  <si>
    <t>10364100</t>
  </si>
  <si>
    <t>zemina pro terénní úpravy - tříděná</t>
  </si>
  <si>
    <t>-1700064809</t>
  </si>
  <si>
    <t>"10% NOVÉ ZEMINY</t>
  </si>
  <si>
    <t>1,856*0,10*1,80</t>
  </si>
  <si>
    <t>58343810</t>
  </si>
  <si>
    <t>kamenivo drcené hrubé frakce 4/8</t>
  </si>
  <si>
    <t>555457309</t>
  </si>
  <si>
    <t>0,845*2,00</t>
  </si>
  <si>
    <t>175111209</t>
  </si>
  <si>
    <t>Příplatek k obsypání objektu za ruční prohození sypaniny, uložené do 3 m</t>
  </si>
  <si>
    <t>811005797</t>
  </si>
  <si>
    <t>174111102</t>
  </si>
  <si>
    <t>Vyplnění s hutněním</t>
  </si>
  <si>
    <t>-309437963</t>
  </si>
  <si>
    <t>3,14*0,1575*0,1575*1,15*2</t>
  </si>
  <si>
    <t>58344121</t>
  </si>
  <si>
    <t>štěrkodrť frakce 4/8</t>
  </si>
  <si>
    <t>-1197403415</t>
  </si>
  <si>
    <t>0,179*2,00</t>
  </si>
  <si>
    <t>273313811</t>
  </si>
  <si>
    <t>Základové desky z betonu tř. C 25/30</t>
  </si>
  <si>
    <t>-653664222</t>
  </si>
  <si>
    <t>0,65*0,65*0,05*2</t>
  </si>
  <si>
    <t>274352221</t>
  </si>
  <si>
    <t>Zřízení bednění základových pasů kruhového r do 2,5 m</t>
  </si>
  <si>
    <t>-1752830996</t>
  </si>
  <si>
    <t>2*3,14*0,25*0,30*2</t>
  </si>
  <si>
    <t>274352222</t>
  </si>
  <si>
    <t>Odstranění bednění základových pasů kruhového r do 2,5 m</t>
  </si>
  <si>
    <t>-856145244</t>
  </si>
  <si>
    <t>275313811</t>
  </si>
  <si>
    <t>Základové patky z betonu tř. C 25/30</t>
  </si>
  <si>
    <t>1639623068</t>
  </si>
  <si>
    <t>0,65*0,65*0,35*2-3,14*0,1575*0,1575*0,35*2</t>
  </si>
  <si>
    <t>275313811-1</t>
  </si>
  <si>
    <t>1704800490</t>
  </si>
  <si>
    <t>3,14*0,1575*0,1575*0,35*2</t>
  </si>
  <si>
    <t>275313811-2</t>
  </si>
  <si>
    <t>351727404</t>
  </si>
  <si>
    <t>3,14*0,25*0,25*0,30*2</t>
  </si>
  <si>
    <t>871375231</t>
  </si>
  <si>
    <t>Trubka PVC DN 315 pro ustavení dříku</t>
  </si>
  <si>
    <t>-1484869355</t>
  </si>
  <si>
    <t>1,15*2</t>
  </si>
  <si>
    <t>451573111</t>
  </si>
  <si>
    <t>Lože pod potrubí otevřený výkop ze štěrkopísku</t>
  </si>
  <si>
    <t>1523571841</t>
  </si>
  <si>
    <t>"STÁVAJÍCÍ ZPEVNĚNÁ PLOCHA</t>
  </si>
  <si>
    <t>11,00*0,35*0,15</t>
  </si>
  <si>
    <t>1280683147</t>
  </si>
  <si>
    <t>997013501</t>
  </si>
  <si>
    <t>Odvoz suti a vybouraných hmot na skládku nebo meziskládku do 1 km se složením</t>
  </si>
  <si>
    <t>1958724663</t>
  </si>
  <si>
    <t>997013509</t>
  </si>
  <si>
    <t>Příplatek k odvozu suti a vybouraných hmot na skládku ZKD 1 km přes 1 km</t>
  </si>
  <si>
    <t>440269272</t>
  </si>
  <si>
    <t>1,69*9 "Přepočtené koeficientem množství</t>
  </si>
  <si>
    <t>997013861</t>
  </si>
  <si>
    <t>Poplatek za uložení stavebního odpadu na recyklační skládce (skládkovné) z prostého betonu kód odpadu 17 01 01</t>
  </si>
  <si>
    <t>739711498</t>
  </si>
  <si>
    <t>21-M</t>
  </si>
  <si>
    <t>Elektromontáže</t>
  </si>
  <si>
    <t>D1</t>
  </si>
  <si>
    <t>Kabely, uzemnění, vybavení jednotlivých světelných míst, svítidla, stožáry, základy atd.</t>
  </si>
  <si>
    <t>Pol1</t>
  </si>
  <si>
    <t>Demontáž stávajícího Led svítidla 23W, Philips Citisoul gen 2</t>
  </si>
  <si>
    <t>ks</t>
  </si>
  <si>
    <t>-912220716</t>
  </si>
  <si>
    <t>Pol2</t>
  </si>
  <si>
    <t>Demontáž stávajícího parkového stožáru, výška do 6m</t>
  </si>
  <si>
    <t>1234959192</t>
  </si>
  <si>
    <t>Pol3</t>
  </si>
  <si>
    <t>Opětovná montáž stávajícího Led svítidla 23W v nové pozici, Philips Citisoul gen 2</t>
  </si>
  <si>
    <t>2096805472</t>
  </si>
  <si>
    <t>Pol4</t>
  </si>
  <si>
    <t>Opětovná montáž stávajícího parkového stožáru v nové pozici, výška do 6m</t>
  </si>
  <si>
    <t>826560590</t>
  </si>
  <si>
    <t>Pol5</t>
  </si>
  <si>
    <t>AYKY-J 4x25 mm2, uložen v kabelové chráničce v zemi</t>
  </si>
  <si>
    <t>-1979197174</t>
  </si>
  <si>
    <t>Pol6</t>
  </si>
  <si>
    <t>Příplatek za zatahování kabelu do trubkové trasy (do 2 kg/m)</t>
  </si>
  <si>
    <t>1798645719</t>
  </si>
  <si>
    <t>Pol7</t>
  </si>
  <si>
    <t>Smršťovací rozdělovací hlava pro kabely 4x6 až 4x50 mm2 (pro ukončení kabelů ve stožárech nebo rozváděčích)</t>
  </si>
  <si>
    <t>114830549</t>
  </si>
  <si>
    <t>Pol8</t>
  </si>
  <si>
    <t>Ukončení kabelů + zapojení kabelů do 25mm2</t>
  </si>
  <si>
    <t>1856468846</t>
  </si>
  <si>
    <t>Pol9</t>
  </si>
  <si>
    <t>Výstražné fólie červená š=330mm</t>
  </si>
  <si>
    <t>501111777</t>
  </si>
  <si>
    <t>Pol10</t>
  </si>
  <si>
    <t>Ohebná dvouplášťová korugovaná chránička vnější/vnitřní průměr 75 /61 mm, červená, 450N/20cm</t>
  </si>
  <si>
    <t>432262732</t>
  </si>
  <si>
    <t>Pol11</t>
  </si>
  <si>
    <t>Protahovací vodič H07V-K 6mm2</t>
  </si>
  <si>
    <t>-1552701142</t>
  </si>
  <si>
    <t>Pol12</t>
  </si>
  <si>
    <t>Zemnící drát FeZn Ø 10mm, vrstva zinku minimálně 350g/m2</t>
  </si>
  <si>
    <t>-1426818082</t>
  </si>
  <si>
    <t>Pol13</t>
  </si>
  <si>
    <t>Zemnící svorka drát - drát, z nerez oceli V4A, včetně ošetření spoje gumoasfaltovým nátěrem</t>
  </si>
  <si>
    <t>-1187925216</t>
  </si>
  <si>
    <t>Pol14</t>
  </si>
  <si>
    <t>Nátěr zemniče FeZn Ø10 mm (základní na žár. zinek + 2 x vrchní šedý RAL 7046) vč. dodání barvy a potřeb. materiálu (štětce, ředidlo), dodání a osazení zž smršťovací trubice na zemnič</t>
  </si>
  <si>
    <t>310187543</t>
  </si>
  <si>
    <t>D2</t>
  </si>
  <si>
    <t>Revizní zkoušky, měření, protokoly, geotetické práce,ostatní náklady</t>
  </si>
  <si>
    <t>Pol15</t>
  </si>
  <si>
    <t>Přepojení rozvodu VO, provizorní provoz, rozfázování VO, provedení kontrolních měření, součinnost se správcem VO</t>
  </si>
  <si>
    <t>h</t>
  </si>
  <si>
    <t>-2034256292</t>
  </si>
  <si>
    <t>Pol16</t>
  </si>
  <si>
    <t>Jednání se správci cizích sítí, koordinace se zhotoviteli jiných SO</t>
  </si>
  <si>
    <t>-1401976570</t>
  </si>
  <si>
    <t>Pol17</t>
  </si>
  <si>
    <t>Revizní technik silnoproudé elektroinstalace pro části NN, včetně vypracování revizních zpráv</t>
  </si>
  <si>
    <t>344097021</t>
  </si>
  <si>
    <t>Pol18</t>
  </si>
  <si>
    <t>Měření zemních odporů strojených zemničů</t>
  </si>
  <si>
    <t>1250353954</t>
  </si>
  <si>
    <t>Pol19</t>
  </si>
  <si>
    <t>Dokumentace skutečného provedení stavby, 2x tisk, 1x edit verze, 1x pdf verze na CD</t>
  </si>
  <si>
    <t>kpl</t>
  </si>
  <si>
    <t>-1917676366</t>
  </si>
  <si>
    <t>Pol20</t>
  </si>
  <si>
    <t>Digitální fotodokumentace po dokončení prací pro potřeby (pasportizace a evidence zařízení VO) - 1 x CD správce VO</t>
  </si>
  <si>
    <t>1157070041</t>
  </si>
  <si>
    <t>Pol21</t>
  </si>
  <si>
    <t>Zajištění bezpečnosti a ochrany zdraví při realizaci, zajištění otevřených výkopů po dobu realizace, dodání zábran, dodání lávek pro pěší</t>
  </si>
  <si>
    <t>204108714</t>
  </si>
  <si>
    <t>Pol22</t>
  </si>
  <si>
    <t>Zaškolení obsluhy a pořízení písemného dokladu o zaškolení</t>
  </si>
  <si>
    <t>-326300629</t>
  </si>
  <si>
    <t>Pol23</t>
  </si>
  <si>
    <t>Geodetické vytýčení trasy</t>
  </si>
  <si>
    <t>1133689061</t>
  </si>
  <si>
    <t>Pol24</t>
  </si>
  <si>
    <t>Geodetické zaměření na podkladu katastrální mapy (CD se soubory ve formátu dgn, dxf nebo dwg a tisk) ve čtyřech vyhotoveních</t>
  </si>
  <si>
    <t>514685151</t>
  </si>
  <si>
    <t>Pol25</t>
  </si>
  <si>
    <t>Zajištění beznapěťového stavu dotčených částí el. instalace dle platných provozních předpisů a legislativy</t>
  </si>
  <si>
    <t>47305183</t>
  </si>
  <si>
    <t>SO 402 - Napájení informačního kiosku</t>
  </si>
  <si>
    <t xml:space="preserve">      D1 - Kabely, uzemnění,  atd.</t>
  </si>
  <si>
    <t>113106123</t>
  </si>
  <si>
    <t>Rozebrání dlažeb ze zámkových dlaždic komunikací pro pěší ručně</t>
  </si>
  <si>
    <t>1237104152</t>
  </si>
  <si>
    <t>5,00*0,40</t>
  </si>
  <si>
    <t>113107122</t>
  </si>
  <si>
    <t>Odstranění podkladu z kameniva drceného tl přes 100 do 200 mm ručně</t>
  </si>
  <si>
    <t>-1386920927</t>
  </si>
  <si>
    <t>1773255935</t>
  </si>
  <si>
    <t>24,00*0,10*0,10</t>
  </si>
  <si>
    <t>8,00*0,10*0,10</t>
  </si>
  <si>
    <t>5,00*0,10*0,10</t>
  </si>
  <si>
    <t>24,00*0,35*0,34</t>
  </si>
  <si>
    <t>8,00*0,35*0,60</t>
  </si>
  <si>
    <t>5,00*0,35*0,60</t>
  </si>
  <si>
    <t>1659238214</t>
  </si>
  <si>
    <t>1,943</t>
  </si>
  <si>
    <t>4,014*0,10</t>
  </si>
  <si>
    <t>-99210522</t>
  </si>
  <si>
    <t>2,344*1,80</t>
  </si>
  <si>
    <t>-247039986</t>
  </si>
  <si>
    <t>24,00*0,35*(0,34-0,15)</t>
  </si>
  <si>
    <t>8,00*0,35*(0,60-0,15)</t>
  </si>
  <si>
    <t>5,00*0,35*(0,60-0,15)</t>
  </si>
  <si>
    <t>-669922176</t>
  </si>
  <si>
    <t>4,014*0,10*1,80</t>
  </si>
  <si>
    <t>537736681</t>
  </si>
  <si>
    <t>-1921973158</t>
  </si>
  <si>
    <t>24,00*0,35*0,15</t>
  </si>
  <si>
    <t>8,00*0,35*0,15</t>
  </si>
  <si>
    <t>5,00*0,35*0,15</t>
  </si>
  <si>
    <t>564851011</t>
  </si>
  <si>
    <t>Podklad ze štěrkodrtě ŠD plochy do 100 m2 tl 150 mm</t>
  </si>
  <si>
    <t>-879878062</t>
  </si>
  <si>
    <t>596211110</t>
  </si>
  <si>
    <t>Kladení zámkové dlažby komunikací pro pěší ručně tl 60 mm skupiny A pl do 50 m2</t>
  </si>
  <si>
    <t>1089929611</t>
  </si>
  <si>
    <t>979054451</t>
  </si>
  <si>
    <t>Očištění vybouraných zámkových dlaždic s původním spárováním z kameniva těženého</t>
  </si>
  <si>
    <t>-1057709934</t>
  </si>
  <si>
    <t>997221571</t>
  </si>
  <si>
    <t>Vodorovná doprava vybouraných hmot do 1 km</t>
  </si>
  <si>
    <t>2070961640</t>
  </si>
  <si>
    <t>997221579</t>
  </si>
  <si>
    <t>Příplatek ZKD 1 km u vodorovné dopravy vybouraných hmot</t>
  </si>
  <si>
    <t>-778719379</t>
  </si>
  <si>
    <t>0,58*9 "Přepočtené koeficientem množství</t>
  </si>
  <si>
    <t>Poplatek za uložení na recyklační skládce (skládkovné) stavebního odpadu zeminy a kamení zatříděného do Katalogu odpadů pod kódem 17 05 04</t>
  </si>
  <si>
    <t>1116655702</t>
  </si>
  <si>
    <t>Kabely, uzemnění,  atd.</t>
  </si>
  <si>
    <t>Pol26</t>
  </si>
  <si>
    <t>Elektroinstalační krabice, min. IP54, povrchová montáž, včetně 3ks WAGO svorek 3 násobných do 2,5mm2), včetně nástřiku barvou RAL7016</t>
  </si>
  <si>
    <t>997304884</t>
  </si>
  <si>
    <t>Pol27</t>
  </si>
  <si>
    <t>Elektroinstalační trubka tuhá, kovová vnější průměr DN25, včetně nástřiku barvou RAL7016</t>
  </si>
  <si>
    <t>-45658723</t>
  </si>
  <si>
    <t>Pol28</t>
  </si>
  <si>
    <t>CYKY-J 3x2,5 mm2, uložen v kabelové chráničce v zemi, nebo v trubce na povrchu</t>
  </si>
  <si>
    <t>2128041405</t>
  </si>
  <si>
    <t>1116193452</t>
  </si>
  <si>
    <t>Pol29</t>
  </si>
  <si>
    <t>Ukončení kabelů + zapojení kabelů do 2,5mm2</t>
  </si>
  <si>
    <t>2004832759</t>
  </si>
  <si>
    <t>638189447</t>
  </si>
  <si>
    <t>354589612</t>
  </si>
  <si>
    <t>-1488400178</t>
  </si>
  <si>
    <t>1606317326</t>
  </si>
  <si>
    <t>-1084799153</t>
  </si>
  <si>
    <t>1931856116</t>
  </si>
  <si>
    <t>Pol30</t>
  </si>
  <si>
    <t>Revizní technik silnoproudé elektroinstalace pro části VN/NN, včetně vypracování revizních zpráv</t>
  </si>
  <si>
    <t>-1452561835</t>
  </si>
  <si>
    <t>-1755119996</t>
  </si>
  <si>
    <t>219351243</t>
  </si>
  <si>
    <t>Pol31</t>
  </si>
  <si>
    <t>Digitální fotodokumentace po dokončení prací - 1 x CD</t>
  </si>
  <si>
    <t>1751032678</t>
  </si>
  <si>
    <t>-461991569</t>
  </si>
  <si>
    <t>-1575355823</t>
  </si>
  <si>
    <t>1736201257</t>
  </si>
  <si>
    <t>-2126087893</t>
  </si>
  <si>
    <t>SO 801 - Mobiliář</t>
  </si>
  <si>
    <t xml:space="preserve">    742 - Elektroinstalace - slaboproud</t>
  </si>
  <si>
    <t xml:space="preserve">    783 - Dokončovací práce - nátěry</t>
  </si>
  <si>
    <t>269668764</t>
  </si>
  <si>
    <t>"základové železobetonové patka"1,8*1,8*2,0</t>
  </si>
  <si>
    <t>"základová patka C12/15 pro kiosek"1,0*0,5*1,4</t>
  </si>
  <si>
    <t>"Betonový základ C12/15 pod mříž stromu"3*1,5</t>
  </si>
  <si>
    <t>"Betonový základ C12/15 pod koš"0,5*0,5*0,8</t>
  </si>
  <si>
    <t>131213701</t>
  </si>
  <si>
    <t>Hloubení nezapažených jam ručně s urovnáním dna do předepsaného profilu a spádu v hornině třídy těžitelnosti I skupiny 3 soudržných</t>
  </si>
  <si>
    <t>-1399449479</t>
  </si>
  <si>
    <t>https://podminky.urs.cz/item/CS_URS_2024_01/131213701</t>
  </si>
  <si>
    <t>-234950260</t>
  </si>
  <si>
    <t>-380570723</t>
  </si>
  <si>
    <t>286014915</t>
  </si>
  <si>
    <t>11,88*2 'Přepočtené koeficientem množství</t>
  </si>
  <si>
    <t>-1993017864</t>
  </si>
  <si>
    <t>11,88*1,9 'Přepočtené koeficientem množství</t>
  </si>
  <si>
    <t>157564605</t>
  </si>
  <si>
    <t>275313511</t>
  </si>
  <si>
    <t>Základy z betonu prostého patky a bloky z betonu kamenem neprokládaného tř. C 12/15</t>
  </si>
  <si>
    <t>-699291800</t>
  </si>
  <si>
    <t>https://podminky.urs.cz/item/CS_URS_2024_01/275313511</t>
  </si>
  <si>
    <t>5,4*1,1 'Přepočtené koeficientem množství</t>
  </si>
  <si>
    <t>275321211</t>
  </si>
  <si>
    <t>Základy z betonu železového (bez výztuže) patky z betonu bez zvláštních nároků na prostředí tř. C 12/15</t>
  </si>
  <si>
    <t>1683403006</t>
  </si>
  <si>
    <t>https://podminky.urs.cz/item/CS_URS_2024_01/275321211</t>
  </si>
  <si>
    <t>"základové železobetonové patka"1,4*1,4*2,0</t>
  </si>
  <si>
    <t>275351121</t>
  </si>
  <si>
    <t>Bednění základů patek zřízení</t>
  </si>
  <si>
    <t>1150592570</t>
  </si>
  <si>
    <t>https://podminky.urs.cz/item/CS_URS_2024_01/275351121</t>
  </si>
  <si>
    <t>"základové železobetonové patka"(1,4*4*2,0)</t>
  </si>
  <si>
    <t>275351122</t>
  </si>
  <si>
    <t>Bednění základů patek odstranění</t>
  </si>
  <si>
    <t>267046892</t>
  </si>
  <si>
    <t>https://podminky.urs.cz/item/CS_URS_2024_01/275351122</t>
  </si>
  <si>
    <t>275361221</t>
  </si>
  <si>
    <t>Výztuž základů patek z betonářské oceli 10 216 (E)</t>
  </si>
  <si>
    <t>-244730577</t>
  </si>
  <si>
    <t>https://podminky.urs.cz/item/CS_URS_2024_01/275361221</t>
  </si>
  <si>
    <t>275362021</t>
  </si>
  <si>
    <t>Výztuž základů patek ze svařovaných sítí z drátů typu KARI</t>
  </si>
  <si>
    <t>-1604037250</t>
  </si>
  <si>
    <t>https://podminky.urs.cz/item/CS_URS_2024_01/275362021</t>
  </si>
  <si>
    <t>899104112</t>
  </si>
  <si>
    <t>Osazení poklopů litinových, ocelových nebo železobetonových včetně rámů pro třídu zatížení D400, E600</t>
  </si>
  <si>
    <t>-389548327</t>
  </si>
  <si>
    <t>https://podminky.urs.cz/item/CS_URS_2024_01/899104112</t>
  </si>
  <si>
    <t>"Chodníkový ocelový poklop 1400/1400mm, slzičkový plech"1</t>
  </si>
  <si>
    <t>"Chodníkový ocelový poklop 1550/650mm, slzičkový plech"1</t>
  </si>
  <si>
    <t>"Chodníkový ocelový poklop 1200/1200mm, slzičkový plech"2</t>
  </si>
  <si>
    <t>"Chodníkový ocelový poklop 1000/700mm, slzičkový plech"1</t>
  </si>
  <si>
    <t>"Chodníkový poklop kulatý 600mm, litina+beton"2</t>
  </si>
  <si>
    <t>55241099.R01</t>
  </si>
  <si>
    <t>chodníkový ocelový poklop 1400/1400mm, slzičkový plech</t>
  </si>
  <si>
    <t>-544805863</t>
  </si>
  <si>
    <t>Poznámka k položce:
Přesný popis viz. Technická zpráva SO 801 - Mobiliář
Poklopy čtvercové/obdélníkové, určené pro překrytí šachet v plochách pro pěší a cyklisty s příležitostným přejezdem osobních vozidel. Ocelové šachtové poklopy vyrobené ze slzičkového plechu. Jsou dodávány s kompatibilními ocelovými rámy. Provedení poklopů s panty, povrchová úprava - pozinkovaná ocel.</t>
  </si>
  <si>
    <t>55241099.R02</t>
  </si>
  <si>
    <t>chodníkový ocelový poklop 1550/650mm, slzičkový plech</t>
  </si>
  <si>
    <t>-1352207769</t>
  </si>
  <si>
    <t>55241099.R03</t>
  </si>
  <si>
    <t>chodníkový ocelový poklop 1200/1200mm, slzičkový plech</t>
  </si>
  <si>
    <t>-1813380784</t>
  </si>
  <si>
    <t>55241099.R04</t>
  </si>
  <si>
    <t>chodníkový ocelový poklop 1000/700mm, slzičkový plech</t>
  </si>
  <si>
    <t>-348132226</t>
  </si>
  <si>
    <t>55241099.R05</t>
  </si>
  <si>
    <t>chodníkový poklop kulatý 600mm, litina+beton</t>
  </si>
  <si>
    <t>-18667090</t>
  </si>
  <si>
    <t>Poznámka k položce:
Přesný popis viz. Technická zpráva SO 801 - Mobiliář
Šachtové kanalizační poklopy jsou stavební dílce uzavírající konstrukci šachty. Litinový poklop nadbetonovaný KBA02</t>
  </si>
  <si>
    <t>919791013</t>
  </si>
  <si>
    <t>Montáž ochrany stromů v komunikaci s vnitřní litinovou nebo ocelovou výplní (mříží) se zabetonováním ocelového rámu, plochy přes 1 m2</t>
  </si>
  <si>
    <t>-1561486023</t>
  </si>
  <si>
    <t>https://podminky.urs.cz/item/CS_URS_2024_01/919791013</t>
  </si>
  <si>
    <t>"rošt"3</t>
  </si>
  <si>
    <t>"základ"3</t>
  </si>
  <si>
    <t>74910197.R01</t>
  </si>
  <si>
    <t>rošt ke stromům s rámem, ochranná mříž ke stromu 1600/1600/1500mm</t>
  </si>
  <si>
    <t>-1252795653</t>
  </si>
  <si>
    <t>Poznámka k položce:
Přesný popis viz. Technická zpráva SO 801 - Mobiliář</t>
  </si>
  <si>
    <t>74910197.R02</t>
  </si>
  <si>
    <t>základový rám roštu ke stromům1600/1600</t>
  </si>
  <si>
    <t>-696327855</t>
  </si>
  <si>
    <t>936001001</t>
  </si>
  <si>
    <t>Montáž prvků městské a zahradní architektury hmotnosti do 0,1 t</t>
  </si>
  <si>
    <t>-1827070559</t>
  </si>
  <si>
    <t>https://podminky.urs.cz/item/CS_URS_2024_01/936001001</t>
  </si>
  <si>
    <t>"Mosazná plaketa s rytecky vyvedenými popisy. Plaketa 400/50mm, obetonováno do tl. 80mm, vsazeno do dlažby"6</t>
  </si>
  <si>
    <t>74910299.R02</t>
  </si>
  <si>
    <t xml:space="preserve">mosazná plaketa s rytecky vyvedenými popisy. Plaketa 400/50mm, obetonováno do tl. 80mm, vsazeno do dlažby </t>
  </si>
  <si>
    <t>1080205215</t>
  </si>
  <si>
    <t>936001002</t>
  </si>
  <si>
    <t>Montáž prvků městské a zahradní architektury hmotnosti přes 0,1 do 1,5 t</t>
  </si>
  <si>
    <t>-378282565</t>
  </si>
  <si>
    <t>https://podminky.urs.cz/item/CS_URS_2024_01/936001002</t>
  </si>
  <si>
    <t>"Lavička - betonový blok 1600/400/400mm, hladký, bílý"10</t>
  </si>
  <si>
    <t>74910299.R01</t>
  </si>
  <si>
    <t>lavička - betonový blok 1600/400/400mm, hladký, bílý</t>
  </si>
  <si>
    <t>-377340421</t>
  </si>
  <si>
    <t>936104211</t>
  </si>
  <si>
    <t>Montáž odpadkového koše do betonové patky</t>
  </si>
  <si>
    <t>-1885688541</t>
  </si>
  <si>
    <t>https://podminky.urs.cz/item/CS_URS_2024_01/936104211</t>
  </si>
  <si>
    <t>74910144.R01</t>
  </si>
  <si>
    <t>koš odpadkový 315/315/1075</t>
  </si>
  <si>
    <t>946365407</t>
  </si>
  <si>
    <t>936174999.R01</t>
  </si>
  <si>
    <t>Součinnost s restauratérem při instalaci a přípravě repasovaného historického návěstidla</t>
  </si>
  <si>
    <t>503344566</t>
  </si>
  <si>
    <t>742</t>
  </si>
  <si>
    <t>Elektroinstalace - slaboproud</t>
  </si>
  <si>
    <t>742220111.R01</t>
  </si>
  <si>
    <t>Montáž dotykového kiosku s LCD displejem</t>
  </si>
  <si>
    <t>1027871292</t>
  </si>
  <si>
    <t>40467999.R01</t>
  </si>
  <si>
    <t>informační dotykový kiosek, oboustranné provedení, antivandal provedení, odstín RAL7016</t>
  </si>
  <si>
    <t>794580378</t>
  </si>
  <si>
    <t>783</t>
  </si>
  <si>
    <t>Dokončovací práce - nátěry</t>
  </si>
  <si>
    <t>783009301.R01</t>
  </si>
  <si>
    <t>Písmomalířské práce v písmen nebo číslic do 100 mm</t>
  </si>
  <si>
    <t>nápis</t>
  </si>
  <si>
    <t>-1363580229</t>
  </si>
  <si>
    <t>"Označení lavičky - nápis rozměru cca 40/1000mm stříkaný přes šablonu vyřezanou na plotru"8</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</si>
  <si>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</si>
  <si>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</si>
  <si>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</si>
  <si>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</si>
  <si>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</si>
  <si>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119003227</t>
  </si>
  <si>
    <t>Pomocné konstrukce při zabezpečení výkopu svislé ocelové mobilní oplocení, výšky přes 1,5 do 2,2 m panely vyplněné dráty zřízení</t>
  </si>
  <si>
    <t>1510572400</t>
  </si>
  <si>
    <t>https://podminky.urs.cz/item/CS_URS_2024_01/119003227</t>
  </si>
  <si>
    <t>Poznámka k položce:
Včetně bezpečnostních tabulek.</t>
  </si>
  <si>
    <t>119003228</t>
  </si>
  <si>
    <t>Pomocné konstrukce při zabezpečení výkopu svislé ocelové mobilní oplocení, výšky přes 1,5 do 2,2 m panely vyplněné dráty odstranění</t>
  </si>
  <si>
    <t>-350225755</t>
  </si>
  <si>
    <t>https://podminky.urs.cz/item/CS_URS_2024_01/119003228</t>
  </si>
  <si>
    <t>938908411</t>
  </si>
  <si>
    <t>Čištění vozovek splachováním vodou povrchu podkladu nebo krytu živičného, betonového nebo dlážděného</t>
  </si>
  <si>
    <t>-861145878</t>
  </si>
  <si>
    <t>https://podminky.urs.cz/item/CS_URS_2024_01/938908411</t>
  </si>
  <si>
    <t>Poznámka k položce:
Průběžné čištěn příjezdové komunikace.</t>
  </si>
  <si>
    <t>767*3</t>
  </si>
  <si>
    <t>VRN1</t>
  </si>
  <si>
    <t>Průzkumné, geodetické a projektové práce</t>
  </si>
  <si>
    <t>011114000</t>
  </si>
  <si>
    <t>Inženýrsko-geologický průzkum</t>
  </si>
  <si>
    <t>komplet</t>
  </si>
  <si>
    <t>1024</t>
  </si>
  <si>
    <t>773354257</t>
  </si>
  <si>
    <t>Poznámka k položce:
Posudek autorizovaného geologa</t>
  </si>
  <si>
    <t>011503002</t>
  </si>
  <si>
    <t>Vytyčení trasy inženýrských sítí</t>
  </si>
  <si>
    <t>-483434745</t>
  </si>
  <si>
    <t>011503003</t>
  </si>
  <si>
    <t>Vytyčení stavby včetně fotodokumentace</t>
  </si>
  <si>
    <t>232193535</t>
  </si>
  <si>
    <t>012103000</t>
  </si>
  <si>
    <t>Geodetické práce před výstavbou</t>
  </si>
  <si>
    <t>-1454093487</t>
  </si>
  <si>
    <t>Poznámka k položce:
Včetně geometrického plánu pro zřízení věcného břemene.</t>
  </si>
  <si>
    <t>012303000</t>
  </si>
  <si>
    <t>Geodetické práce po výstavbě</t>
  </si>
  <si>
    <t>1904911482</t>
  </si>
  <si>
    <t>Poznámka k položce:
V rozsahu dle požadavků investora.</t>
  </si>
  <si>
    <t>013254000.1</t>
  </si>
  <si>
    <t>Zaměření skutečného provedení stavby</t>
  </si>
  <si>
    <t>-143777799</t>
  </si>
  <si>
    <t>013254000.2</t>
  </si>
  <si>
    <t>Geometrické plány stavby pro vklad do KN</t>
  </si>
  <si>
    <t>-209781513</t>
  </si>
  <si>
    <t>013254000.3</t>
  </si>
  <si>
    <t>Aktualizace dokladových částí projektové dokumentace</t>
  </si>
  <si>
    <t>-292993792</t>
  </si>
  <si>
    <t>013254000.4</t>
  </si>
  <si>
    <t>Kompletní dokumentace ke kolaudaci stavby – provozní řády, revize a ostatní nutné podklady dle požadavků investora</t>
  </si>
  <si>
    <t>-1822131326</t>
  </si>
  <si>
    <t>013254001</t>
  </si>
  <si>
    <t>Dokumentace skutečného provedení stavby</t>
  </si>
  <si>
    <t>-1573312989</t>
  </si>
  <si>
    <t>Poznámka k položce:
Ve formátech a rozsahu dle SoD.</t>
  </si>
  <si>
    <t>013274000</t>
  </si>
  <si>
    <t>Pasportizace Území před zahájením stavby dle požadavků investora</t>
  </si>
  <si>
    <t>221835571</t>
  </si>
  <si>
    <t>VRN2</t>
  </si>
  <si>
    <t>Příprava staveniště</t>
  </si>
  <si>
    <t>024003007</t>
  </si>
  <si>
    <t>Administrativní činnost pro zajištění záborů pozemků, uzavírek komunikací a dopravních opatření</t>
  </si>
  <si>
    <t>-1993742346</t>
  </si>
  <si>
    <t>VRN3</t>
  </si>
  <si>
    <t>Zařízení staveniště</t>
  </si>
  <si>
    <t>011.1</t>
  </si>
  <si>
    <t>Náklady na zajištění bezpečnosti silničního provozu</t>
  </si>
  <si>
    <t>1134059316</t>
  </si>
  <si>
    <t>Poznámka k položce:
Náklady na zajištění bezpečnosti silničního provozu.</t>
  </si>
  <si>
    <t>011.2</t>
  </si>
  <si>
    <t>Vyznačení objízdné trasy</t>
  </si>
  <si>
    <t>1051154730</t>
  </si>
  <si>
    <t>012.1</t>
  </si>
  <si>
    <t>Dočasné dopravní značení a zajištění příkazu trvalého DZ</t>
  </si>
  <si>
    <t>988566482</t>
  </si>
  <si>
    <t>Poznámka k položce:
Zřízení a instalace dočasného dopravního značení včetně případné aktualizace  projektu (dočasného dopravního značení). Součástí prací je zajištění provozu zařízení pro dočasné značení po dobu stavby a následná likvidace dočasného dopravního značení.
Včetně průběžného čištění značení po dobu realizace stavby.</t>
  </si>
  <si>
    <t>032103000</t>
  </si>
  <si>
    <t>Náklady na stavební buňky</t>
  </si>
  <si>
    <t>-404651643</t>
  </si>
  <si>
    <t>Poznámka k položce:
montáž, pronájem po celou dobu výstavby, demontáž</t>
  </si>
  <si>
    <t>032103000.1</t>
  </si>
  <si>
    <t>Náklady na stavební buňky - chemické WC</t>
  </si>
  <si>
    <t>753013644</t>
  </si>
  <si>
    <t>032503000</t>
  </si>
  <si>
    <t>Skládky na staveništi</t>
  </si>
  <si>
    <t>769842391</t>
  </si>
  <si>
    <t>032903000</t>
  </si>
  <si>
    <t>Náklady na provoz a údržbu vybavení staveniště</t>
  </si>
  <si>
    <t>-1203400498</t>
  </si>
  <si>
    <t>033203000</t>
  </si>
  <si>
    <t>Náklady na veškeré energie související s realizací stavby</t>
  </si>
  <si>
    <t>2111102654</t>
  </si>
  <si>
    <t>034503000</t>
  </si>
  <si>
    <t>Informační tabule na staveništi s údaji o stavbě (1,5 x 1,0 m)</t>
  </si>
  <si>
    <t>1117246315</t>
  </si>
  <si>
    <t>Poznámka k položce:
Dle grafického návrhu investora</t>
  </si>
  <si>
    <t>039103000</t>
  </si>
  <si>
    <t>Rozebrání, bourání a odvoz zařízení staveniště</t>
  </si>
  <si>
    <t>16662850</t>
  </si>
  <si>
    <t>039103001</t>
  </si>
  <si>
    <t>Zábory cizích pozemků (veřejných i soukromých)</t>
  </si>
  <si>
    <t>-406804282</t>
  </si>
  <si>
    <t>039103003</t>
  </si>
  <si>
    <t>Dočasné zajištění podzemních sítí proti poškození</t>
  </si>
  <si>
    <t>-1274649116</t>
  </si>
  <si>
    <t>VRN4</t>
  </si>
  <si>
    <t>Inženýrská činnost</t>
  </si>
  <si>
    <t>043134000</t>
  </si>
  <si>
    <t>Zkoušky zatěžovací</t>
  </si>
  <si>
    <t>-592178705</t>
  </si>
  <si>
    <t>Poznámka k položce:
Statická zátěžová zkouška dle ČSN 72 1006.</t>
  </si>
  <si>
    <t>045303000</t>
  </si>
  <si>
    <t>Koordinační a kompletační činnost dodavatele</t>
  </si>
  <si>
    <t>-2001005156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</si>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</sst>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41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0" fillId="0" borderId="0" xfId="0" applyAlignment="1" applyProtection="1">
      <alignment/>
      <protection/>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9" fillId="0" borderId="0" xfId="0" applyFont="1" applyAlignment="1" applyProtection="1">
      <alignment vertical="center" wrapText="1"/>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5" fillId="0" borderId="26"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45" fillId="0" borderId="27" xfId="0" applyFont="1" applyBorder="1" applyAlignment="1" applyProtection="1">
      <alignment horizontal="left" vertical="center"/>
      <protection/>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applyAlignment="1">
      <alignment/>
    </xf>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4" fontId="28" fillId="0" borderId="0" xfId="0" applyNumberFormat="1" applyFont="1" applyAlignment="1" applyProtection="1">
      <alignment horizontal="right" vertical="center"/>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7"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Border="1" applyAlignment="1">
      <alignment horizontal="left" vertical="center" wrapText="1"/>
    </xf>
    <xf numFmtId="0" fontId="44" fillId="0" borderId="29" xfId="0" applyFont="1" applyBorder="1" applyAlignment="1">
      <alignment horizontal="left" wrapText="1"/>
    </xf>
    <xf numFmtId="0" fontId="43"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0" fontId="43" fillId="0" borderId="0" xfId="0" applyFont="1" applyBorder="1" applyAlignment="1">
      <alignment horizontal="center" vertical="center"/>
    </xf>
    <xf numFmtId="0" fontId="44"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4_01/113106221" TargetMode="External" /><Relationship Id="rId2" Type="http://schemas.openxmlformats.org/officeDocument/2006/relationships/hyperlink" Target="https://podminky.urs.cz/item/CS_URS_2024_01/113106571" TargetMode="External" /><Relationship Id="rId3" Type="http://schemas.openxmlformats.org/officeDocument/2006/relationships/hyperlink" Target="https://podminky.urs.cz/item/CS_URS_2024_01/113107153" TargetMode="External" /><Relationship Id="rId4" Type="http://schemas.openxmlformats.org/officeDocument/2006/relationships/hyperlink" Target="https://podminky.urs.cz/item/CS_URS_2024_01/113107213" TargetMode="External" /><Relationship Id="rId5" Type="http://schemas.openxmlformats.org/officeDocument/2006/relationships/hyperlink" Target="https://podminky.urs.cz/item/CS_URS_2024_01/113107222" TargetMode="External" /><Relationship Id="rId6" Type="http://schemas.openxmlformats.org/officeDocument/2006/relationships/hyperlink" Target="https://podminky.urs.cz/item/CS_URS_2024_01/113202111" TargetMode="External" /><Relationship Id="rId7" Type="http://schemas.openxmlformats.org/officeDocument/2006/relationships/hyperlink" Target="https://podminky.urs.cz/item/CS_URS_2024_01/121151113" TargetMode="External" /><Relationship Id="rId8" Type="http://schemas.openxmlformats.org/officeDocument/2006/relationships/hyperlink" Target="https://podminky.urs.cz/item/CS_URS_2024_01/122452204" TargetMode="External" /><Relationship Id="rId9" Type="http://schemas.openxmlformats.org/officeDocument/2006/relationships/hyperlink" Target="https://podminky.urs.cz/item/CS_URS_2024_01/129001101" TargetMode="External" /><Relationship Id="rId10" Type="http://schemas.openxmlformats.org/officeDocument/2006/relationships/hyperlink" Target="https://podminky.urs.cz/item/CS_URS_2024_01/131351201" TargetMode="External" /><Relationship Id="rId11" Type="http://schemas.openxmlformats.org/officeDocument/2006/relationships/hyperlink" Target="https://podminky.urs.cz/item/CS_URS_2024_01/132354101" TargetMode="External" /><Relationship Id="rId12" Type="http://schemas.openxmlformats.org/officeDocument/2006/relationships/hyperlink" Target="https://podminky.urs.cz/item/CS_URS_2024_01/151811131" TargetMode="External" /><Relationship Id="rId13" Type="http://schemas.openxmlformats.org/officeDocument/2006/relationships/hyperlink" Target="https://podminky.urs.cz/item/CS_URS_2024_01/151811231" TargetMode="External" /><Relationship Id="rId14" Type="http://schemas.openxmlformats.org/officeDocument/2006/relationships/hyperlink" Target="https://podminky.urs.cz/item/CS_URS_2024_01/162351104" TargetMode="External" /><Relationship Id="rId15" Type="http://schemas.openxmlformats.org/officeDocument/2006/relationships/hyperlink" Target="https://podminky.urs.cz/item/CS_URS_2024_01/162751117" TargetMode="External" /><Relationship Id="rId16" Type="http://schemas.openxmlformats.org/officeDocument/2006/relationships/hyperlink" Target="https://podminky.urs.cz/item/CS_URS_2024_01/167151111" TargetMode="External" /><Relationship Id="rId17" Type="http://schemas.openxmlformats.org/officeDocument/2006/relationships/hyperlink" Target="https://podminky.urs.cz/item/CS_URS_2024_01/171201231" TargetMode="External" /><Relationship Id="rId18" Type="http://schemas.openxmlformats.org/officeDocument/2006/relationships/hyperlink" Target="https://podminky.urs.cz/item/CS_URS_2024_01/171251201" TargetMode="External" /><Relationship Id="rId19" Type="http://schemas.openxmlformats.org/officeDocument/2006/relationships/hyperlink" Target="https://podminky.urs.cz/item/CS_URS_2024_01/174151101" TargetMode="External" /><Relationship Id="rId20" Type="http://schemas.openxmlformats.org/officeDocument/2006/relationships/hyperlink" Target="https://podminky.urs.cz/item/CS_URS_2024_01/175111101" TargetMode="External" /><Relationship Id="rId21" Type="http://schemas.openxmlformats.org/officeDocument/2006/relationships/hyperlink" Target="https://podminky.urs.cz/item/CS_URS_2024_01/181351103" TargetMode="External" /><Relationship Id="rId22" Type="http://schemas.openxmlformats.org/officeDocument/2006/relationships/hyperlink" Target="https://podminky.urs.cz/item/CS_URS_2024_01/181951112" TargetMode="External" /><Relationship Id="rId23" Type="http://schemas.openxmlformats.org/officeDocument/2006/relationships/hyperlink" Target="https://podminky.urs.cz/item/CS_URS_2024_01/212752601" TargetMode="External" /><Relationship Id="rId24" Type="http://schemas.openxmlformats.org/officeDocument/2006/relationships/hyperlink" Target="https://podminky.urs.cz/item/CS_URS_2024_01/274313711" TargetMode="External" /><Relationship Id="rId25" Type="http://schemas.openxmlformats.org/officeDocument/2006/relationships/hyperlink" Target="https://podminky.urs.cz/item/CS_URS_2024_01/359901211" TargetMode="External" /><Relationship Id="rId26" Type="http://schemas.openxmlformats.org/officeDocument/2006/relationships/hyperlink" Target="https://podminky.urs.cz/item/CS_URS_2024_01/451572111" TargetMode="External" /><Relationship Id="rId27" Type="http://schemas.openxmlformats.org/officeDocument/2006/relationships/hyperlink" Target="https://podminky.urs.cz/item/CS_URS_2024_01/452311141" TargetMode="External" /><Relationship Id="rId28" Type="http://schemas.openxmlformats.org/officeDocument/2006/relationships/hyperlink" Target="https://podminky.urs.cz/item/CS_URS_2024_01/452313141" TargetMode="External" /><Relationship Id="rId29" Type="http://schemas.openxmlformats.org/officeDocument/2006/relationships/hyperlink" Target="https://podminky.urs.cz/item/CS_URS_2024_01/452353111" TargetMode="External" /><Relationship Id="rId30" Type="http://schemas.openxmlformats.org/officeDocument/2006/relationships/hyperlink" Target="https://podminky.urs.cz/item/CS_URS_2024_01/452353112" TargetMode="External" /><Relationship Id="rId31" Type="http://schemas.openxmlformats.org/officeDocument/2006/relationships/hyperlink" Target="https://podminky.urs.cz/item/CS_URS_2024_01/564201111" TargetMode="External" /><Relationship Id="rId32" Type="http://schemas.openxmlformats.org/officeDocument/2006/relationships/hyperlink" Target="https://podminky.urs.cz/item/CS_URS_2024_01/591111111" TargetMode="External" /><Relationship Id="rId33" Type="http://schemas.openxmlformats.org/officeDocument/2006/relationships/hyperlink" Target="https://podminky.urs.cz/item/CS_URS_2024_01/591211111" TargetMode="External" /><Relationship Id="rId34" Type="http://schemas.openxmlformats.org/officeDocument/2006/relationships/hyperlink" Target="https://podminky.urs.cz/item/CS_URS_2024_01/596211131" TargetMode="External" /><Relationship Id="rId35" Type="http://schemas.openxmlformats.org/officeDocument/2006/relationships/hyperlink" Target="https://podminky.urs.cz/item/CS_URS_2024_01/871313124" TargetMode="External" /><Relationship Id="rId36" Type="http://schemas.openxmlformats.org/officeDocument/2006/relationships/hyperlink" Target="https://podminky.urs.cz/item/CS_URS_2024_01/877355121" TargetMode="External" /><Relationship Id="rId37" Type="http://schemas.openxmlformats.org/officeDocument/2006/relationships/hyperlink" Target="https://podminky.urs.cz/item/CS_URS_2024_01/877310310" TargetMode="External" /><Relationship Id="rId38" Type="http://schemas.openxmlformats.org/officeDocument/2006/relationships/hyperlink" Target="https://podminky.urs.cz/item/CS_URS_2024_01/894414111" TargetMode="External" /><Relationship Id="rId39" Type="http://schemas.openxmlformats.org/officeDocument/2006/relationships/hyperlink" Target="https://podminky.urs.cz/item/CS_URS_2024_01/895941313" TargetMode="External" /><Relationship Id="rId40" Type="http://schemas.openxmlformats.org/officeDocument/2006/relationships/hyperlink" Target="https://podminky.urs.cz/item/CS_URS_2024_01/895941331" TargetMode="External" /><Relationship Id="rId41" Type="http://schemas.openxmlformats.org/officeDocument/2006/relationships/hyperlink" Target="https://podminky.urs.cz/item/CS_URS_2024_01/899132112" TargetMode="External" /><Relationship Id="rId42" Type="http://schemas.openxmlformats.org/officeDocument/2006/relationships/hyperlink" Target="https://podminky.urs.cz/item/CS_URS_2024_01/899132212" TargetMode="External" /><Relationship Id="rId43" Type="http://schemas.openxmlformats.org/officeDocument/2006/relationships/hyperlink" Target="https://podminky.urs.cz/item/CS_URS_2024_01/899133111" TargetMode="External" /><Relationship Id="rId44" Type="http://schemas.openxmlformats.org/officeDocument/2006/relationships/hyperlink" Target="https://podminky.urs.cz/item/CS_URS_2024_01/899204112" TargetMode="External" /><Relationship Id="rId45" Type="http://schemas.openxmlformats.org/officeDocument/2006/relationships/hyperlink" Target="https://podminky.urs.cz/item/CS_URS_2024_01/899722114" TargetMode="External" /><Relationship Id="rId46" Type="http://schemas.openxmlformats.org/officeDocument/2006/relationships/hyperlink" Target="https://podminky.urs.cz/item/CS_URS_2024_01/916131213" TargetMode="External" /><Relationship Id="rId47" Type="http://schemas.openxmlformats.org/officeDocument/2006/relationships/hyperlink" Target="https://podminky.urs.cz/item/CS_URS_2024_01/916231213" TargetMode="External" /><Relationship Id="rId48" Type="http://schemas.openxmlformats.org/officeDocument/2006/relationships/hyperlink" Target="https://podminky.urs.cz/item/CS_URS_2024_01/916241213" TargetMode="External" /><Relationship Id="rId49" Type="http://schemas.openxmlformats.org/officeDocument/2006/relationships/hyperlink" Target="https://podminky.urs.cz/item/CS_URS_2024_01/919121233" TargetMode="External" /><Relationship Id="rId50" Type="http://schemas.openxmlformats.org/officeDocument/2006/relationships/hyperlink" Target="https://podminky.urs.cz/item/CS_URS_2024_01/919732211" TargetMode="External" /><Relationship Id="rId51" Type="http://schemas.openxmlformats.org/officeDocument/2006/relationships/hyperlink" Target="https://podminky.urs.cz/item/CS_URS_2024_01/919735113" TargetMode="External" /><Relationship Id="rId52" Type="http://schemas.openxmlformats.org/officeDocument/2006/relationships/hyperlink" Target="https://podminky.urs.cz/item/CS_URS_2024_01/919748111" TargetMode="External" /><Relationship Id="rId53" Type="http://schemas.openxmlformats.org/officeDocument/2006/relationships/hyperlink" Target="https://podminky.urs.cz/item/CS_URS_2024_01/961044111" TargetMode="External" /><Relationship Id="rId54" Type="http://schemas.openxmlformats.org/officeDocument/2006/relationships/hyperlink" Target="https://podminky.urs.cz/item/CS_URS_2024_01/966051111" TargetMode="External" /><Relationship Id="rId55" Type="http://schemas.openxmlformats.org/officeDocument/2006/relationships/hyperlink" Target="https://podminky.urs.cz/item/CS_URS_2024_01/997006002" TargetMode="External" /><Relationship Id="rId56" Type="http://schemas.openxmlformats.org/officeDocument/2006/relationships/hyperlink" Target="https://podminky.urs.cz/item/CS_URS_2024_01/997221551" TargetMode="External" /><Relationship Id="rId57" Type="http://schemas.openxmlformats.org/officeDocument/2006/relationships/hyperlink" Target="https://podminky.urs.cz/item/CS_URS_2024_01/997221559" TargetMode="External" /><Relationship Id="rId58" Type="http://schemas.openxmlformats.org/officeDocument/2006/relationships/hyperlink" Target="https://podminky.urs.cz/item/CS_URS_2024_01/997221611" TargetMode="External" /><Relationship Id="rId59" Type="http://schemas.openxmlformats.org/officeDocument/2006/relationships/hyperlink" Target="https://podminky.urs.cz/item/CS_URS_2024_01/997013871" TargetMode="External" /><Relationship Id="rId60" Type="http://schemas.openxmlformats.org/officeDocument/2006/relationships/hyperlink" Target="https://podminky.urs.cz/item/CS_URS_2024_01/997221861" TargetMode="External" /><Relationship Id="rId61" Type="http://schemas.openxmlformats.org/officeDocument/2006/relationships/hyperlink" Target="https://podminky.urs.cz/item/CS_URS_2024_01/997221873" TargetMode="External" /><Relationship Id="rId62" Type="http://schemas.openxmlformats.org/officeDocument/2006/relationships/hyperlink" Target="https://podminky.urs.cz/item/CS_URS_2024_01/998223011" TargetMode="External" /><Relationship Id="rId63" Type="http://schemas.openxmlformats.org/officeDocument/2006/relationships/hyperlink" Target="https://podminky.urs.cz/item/CS_URS_2024_01/711161212" TargetMode="External" /><Relationship Id="rId64" Type="http://schemas.openxmlformats.org/officeDocument/2006/relationships/hyperlink" Target="https://podminky.urs.cz/item/CS_URS_2024_01/711161384" TargetMode="External" /><Relationship Id="rId65" Type="http://schemas.openxmlformats.org/officeDocument/2006/relationships/drawing" Target="../drawings/drawing2.xml" /><Relationship Id="rId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4_01/122452204" TargetMode="External" /><Relationship Id="rId2" Type="http://schemas.openxmlformats.org/officeDocument/2006/relationships/hyperlink" Target="https://podminky.urs.cz/item/CS_URS_2024_01/162351104" TargetMode="External" /><Relationship Id="rId3" Type="http://schemas.openxmlformats.org/officeDocument/2006/relationships/hyperlink" Target="https://podminky.urs.cz/item/CS_URS_2024_01/162751117" TargetMode="External" /><Relationship Id="rId4" Type="http://schemas.openxmlformats.org/officeDocument/2006/relationships/hyperlink" Target="https://podminky.urs.cz/item/CS_URS_2024_01/167151111" TargetMode="External" /><Relationship Id="rId5" Type="http://schemas.openxmlformats.org/officeDocument/2006/relationships/hyperlink" Target="https://podminky.urs.cz/item/CS_URS_2024_01/171201231" TargetMode="External" /><Relationship Id="rId6" Type="http://schemas.openxmlformats.org/officeDocument/2006/relationships/hyperlink" Target="https://podminky.urs.cz/item/CS_URS_2024_01/171251201" TargetMode="External" /><Relationship Id="rId7" Type="http://schemas.openxmlformats.org/officeDocument/2006/relationships/hyperlink" Target="https://podminky.urs.cz/item/CS_URS_2024_01/181951114" TargetMode="External" /><Relationship Id="rId8" Type="http://schemas.openxmlformats.org/officeDocument/2006/relationships/hyperlink" Target="https://podminky.urs.cz/item/CS_URS_2024_01/564871111" TargetMode="External" /><Relationship Id="rId9" Type="http://schemas.openxmlformats.org/officeDocument/2006/relationships/hyperlink" Target="https://podminky.urs.cz/item/CS_URS_2024_01/564871116" TargetMode="External" /><Relationship Id="rId10" Type="http://schemas.openxmlformats.org/officeDocument/2006/relationships/hyperlink" Target="https://podminky.urs.cz/item/CS_URS_2024_01/919726227" TargetMode="External" /><Relationship Id="rId11" Type="http://schemas.openxmlformats.org/officeDocument/2006/relationships/drawing" Target="../drawings/drawing3.xml" /><Relationship Id="rId1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4_01/111211101" TargetMode="External" /><Relationship Id="rId2" Type="http://schemas.openxmlformats.org/officeDocument/2006/relationships/hyperlink" Target="https://podminky.urs.cz/item/CS_URS_2024_01/112151364" TargetMode="External" /><Relationship Id="rId3" Type="http://schemas.openxmlformats.org/officeDocument/2006/relationships/hyperlink" Target="https://podminky.urs.cz/item/CS_URS_2024_01/112201124" TargetMode="External" /><Relationship Id="rId4" Type="http://schemas.openxmlformats.org/officeDocument/2006/relationships/hyperlink" Target="https://podminky.urs.cz/item/CS_URS_2024_01/119005151" TargetMode="External" /><Relationship Id="rId5" Type="http://schemas.openxmlformats.org/officeDocument/2006/relationships/hyperlink" Target="https://podminky.urs.cz/item/CS_URS_2024_01/162201502" TargetMode="External" /><Relationship Id="rId6" Type="http://schemas.openxmlformats.org/officeDocument/2006/relationships/hyperlink" Target="https://podminky.urs.cz/item/CS_URS_2024_01/162201512" TargetMode="External" /><Relationship Id="rId7" Type="http://schemas.openxmlformats.org/officeDocument/2006/relationships/hyperlink" Target="https://podminky.urs.cz/item/CS_URS_2024_01/162201522" TargetMode="External" /><Relationship Id="rId8" Type="http://schemas.openxmlformats.org/officeDocument/2006/relationships/hyperlink" Target="https://podminky.urs.cz/item/CS_URS_2024_01/162301501" TargetMode="External" /><Relationship Id="rId9" Type="http://schemas.openxmlformats.org/officeDocument/2006/relationships/hyperlink" Target="https://podminky.urs.cz/item/CS_URS_2024_01/162301937" TargetMode="External" /><Relationship Id="rId10" Type="http://schemas.openxmlformats.org/officeDocument/2006/relationships/hyperlink" Target="https://podminky.urs.cz/item/CS_URS_2024_01/162301957" TargetMode="External" /><Relationship Id="rId11" Type="http://schemas.openxmlformats.org/officeDocument/2006/relationships/hyperlink" Target="https://podminky.urs.cz/item/CS_URS_2024_01/162301977" TargetMode="External" /><Relationship Id="rId12" Type="http://schemas.openxmlformats.org/officeDocument/2006/relationships/hyperlink" Target="https://podminky.urs.cz/item/CS_URS_2024_01/162301981" TargetMode="External" /><Relationship Id="rId13" Type="http://schemas.openxmlformats.org/officeDocument/2006/relationships/hyperlink" Target="https://podminky.urs.cz/item/CS_URS_2024_01/162751117" TargetMode="External" /><Relationship Id="rId14" Type="http://schemas.openxmlformats.org/officeDocument/2006/relationships/hyperlink" Target="https://podminky.urs.cz/item/CS_URS_2024_01/167151111" TargetMode="External" /><Relationship Id="rId15" Type="http://schemas.openxmlformats.org/officeDocument/2006/relationships/hyperlink" Target="https://podminky.urs.cz/item/CS_URS_2024_01/171201231" TargetMode="External" /><Relationship Id="rId16" Type="http://schemas.openxmlformats.org/officeDocument/2006/relationships/hyperlink" Target="https://podminky.urs.cz/item/CS_URS_2024_01/171251201" TargetMode="External" /><Relationship Id="rId17" Type="http://schemas.openxmlformats.org/officeDocument/2006/relationships/hyperlink" Target="https://podminky.urs.cz/item/CS_URS_2024_01/183101321" TargetMode="External" /><Relationship Id="rId18" Type="http://schemas.openxmlformats.org/officeDocument/2006/relationships/hyperlink" Target="https://podminky.urs.cz/item/CS_URS_2024_01/184102115" TargetMode="External" /><Relationship Id="rId19" Type="http://schemas.openxmlformats.org/officeDocument/2006/relationships/hyperlink" Target="https://podminky.urs.cz/item/CS_URS_2024_01/184215132" TargetMode="External" /><Relationship Id="rId20" Type="http://schemas.openxmlformats.org/officeDocument/2006/relationships/hyperlink" Target="https://podminky.urs.cz/item/CS_URS_2024_01/184501121" TargetMode="External" /><Relationship Id="rId21" Type="http://schemas.openxmlformats.org/officeDocument/2006/relationships/hyperlink" Target="https://podminky.urs.cz/item/CS_URS_2024_01/184801121" TargetMode="External" /><Relationship Id="rId22" Type="http://schemas.openxmlformats.org/officeDocument/2006/relationships/hyperlink" Target="https://podminky.urs.cz/item/CS_URS_2024_01/184813211" TargetMode="External" /><Relationship Id="rId23" Type="http://schemas.openxmlformats.org/officeDocument/2006/relationships/hyperlink" Target="https://podminky.urs.cz/item/CS_URS_2024_01/184818112" TargetMode="External" /><Relationship Id="rId24" Type="http://schemas.openxmlformats.org/officeDocument/2006/relationships/hyperlink" Target="https://podminky.urs.cz/item/CS_URS_2024_01/184851512" TargetMode="External" /><Relationship Id="rId25" Type="http://schemas.openxmlformats.org/officeDocument/2006/relationships/hyperlink" Target="https://podminky.urs.cz/item/CS_URS_2024_01/184911111" TargetMode="External" /><Relationship Id="rId26" Type="http://schemas.openxmlformats.org/officeDocument/2006/relationships/hyperlink" Target="https://podminky.urs.cz/item/CS_URS_2024_01/184911421" TargetMode="External" /><Relationship Id="rId27" Type="http://schemas.openxmlformats.org/officeDocument/2006/relationships/hyperlink" Target="https://podminky.urs.cz/item/CS_URS_2024_01/185802114" TargetMode="External" /><Relationship Id="rId28" Type="http://schemas.openxmlformats.org/officeDocument/2006/relationships/hyperlink" Target="https://podminky.urs.cz/item/CS_URS_2024_01/185804311" TargetMode="External" /><Relationship Id="rId29" Type="http://schemas.openxmlformats.org/officeDocument/2006/relationships/hyperlink" Target="https://podminky.urs.cz/item/CS_URS_2024_01/185851121" TargetMode="External" /><Relationship Id="rId30" Type="http://schemas.openxmlformats.org/officeDocument/2006/relationships/hyperlink" Target="https://podminky.urs.cz/item/CS_URS_2024_01/185851129" TargetMode="External" /><Relationship Id="rId31" Type="http://schemas.openxmlformats.org/officeDocument/2006/relationships/hyperlink" Target="https://podminky.urs.cz/item/CS_URS_2023_02/997221858" TargetMode="External" /><Relationship Id="rId32" Type="http://schemas.openxmlformats.org/officeDocument/2006/relationships/hyperlink" Target="https://podminky.urs.cz/item/CS_URS_2024_01/998231311" TargetMode="External" /><Relationship Id="rId33" Type="http://schemas.openxmlformats.org/officeDocument/2006/relationships/drawing" Target="../drawings/drawing4.xml" /><Relationship Id="rId3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4_01/129001101" TargetMode="External" /><Relationship Id="rId2" Type="http://schemas.openxmlformats.org/officeDocument/2006/relationships/hyperlink" Target="https://podminky.urs.cz/item/CS_URS_2024_01/132254102" TargetMode="External" /><Relationship Id="rId3" Type="http://schemas.openxmlformats.org/officeDocument/2006/relationships/hyperlink" Target="https://podminky.urs.cz/item/CS_URS_2024_01/162351104" TargetMode="External" /><Relationship Id="rId4" Type="http://schemas.openxmlformats.org/officeDocument/2006/relationships/hyperlink" Target="https://podminky.urs.cz/item/CS_URS_2024_01/162751117" TargetMode="External" /><Relationship Id="rId5" Type="http://schemas.openxmlformats.org/officeDocument/2006/relationships/hyperlink" Target="https://podminky.urs.cz/item/CS_URS_2024_01/167151101" TargetMode="External" /><Relationship Id="rId6" Type="http://schemas.openxmlformats.org/officeDocument/2006/relationships/hyperlink" Target="https://podminky.urs.cz/item/CS_URS_2024_01/171201201" TargetMode="External" /><Relationship Id="rId7" Type="http://schemas.openxmlformats.org/officeDocument/2006/relationships/hyperlink" Target="https://podminky.urs.cz/item/CS_URS_2024_01/171201231" TargetMode="External" /><Relationship Id="rId8" Type="http://schemas.openxmlformats.org/officeDocument/2006/relationships/hyperlink" Target="https://podminky.urs.cz/item/CS_URS_2024_01/174111101" TargetMode="External" /><Relationship Id="rId9" Type="http://schemas.openxmlformats.org/officeDocument/2006/relationships/hyperlink" Target="https://podminky.urs.cz/item/CS_URS_2024_01/741132321" TargetMode="External" /><Relationship Id="rId10" Type="http://schemas.openxmlformats.org/officeDocument/2006/relationships/hyperlink" Target="https://podminky.urs.cz/item/CS_URS_2024_01/460010024" TargetMode="External" /><Relationship Id="rId11" Type="http://schemas.openxmlformats.org/officeDocument/2006/relationships/hyperlink" Target="https://podminky.urs.cz/item/CS_URS_2024_01/460242211" TargetMode="External" /><Relationship Id="rId12" Type="http://schemas.openxmlformats.org/officeDocument/2006/relationships/hyperlink" Target="https://podminky.urs.cz/item/CS_URS_2024_01/460421082" TargetMode="External" /><Relationship Id="rId13" Type="http://schemas.openxmlformats.org/officeDocument/2006/relationships/hyperlink" Target="https://podminky.urs.cz/item/CS_URS_2024_01/460671113" TargetMode="External" /><Relationship Id="rId14" Type="http://schemas.openxmlformats.org/officeDocument/2006/relationships/hyperlink" Target="https://podminky.urs.cz/item/CS_URS_2024_01/460751112" TargetMode="External" /><Relationship Id="rId15" Type="http://schemas.openxmlformats.org/officeDocument/2006/relationships/hyperlink" Target="https://podminky.urs.cz/item/CS_URS_2024_01/460791214" TargetMode="External" /><Relationship Id="rId16" Type="http://schemas.openxmlformats.org/officeDocument/2006/relationships/hyperlink" Target="https://podminky.urs.cz/item/CS_URS_2024_01/460811111" TargetMode="External" /><Relationship Id="rId17" Type="http://schemas.openxmlformats.org/officeDocument/2006/relationships/hyperlink" Target="https://podminky.urs.cz/item/CS_URS_2024_01/469981111" TargetMode="External" /><Relationship Id="rId18" Type="http://schemas.openxmlformats.org/officeDocument/2006/relationships/drawing" Target="../drawings/drawing5.xml" /><Relationship Id="rId1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4_01/129001101" TargetMode="External" /><Relationship Id="rId2" Type="http://schemas.openxmlformats.org/officeDocument/2006/relationships/hyperlink" Target="https://podminky.urs.cz/item/CS_URS_2024_01/131213701" TargetMode="External" /><Relationship Id="rId3" Type="http://schemas.openxmlformats.org/officeDocument/2006/relationships/hyperlink" Target="https://podminky.urs.cz/item/CS_URS_2024_01/162351104" TargetMode="External" /><Relationship Id="rId4" Type="http://schemas.openxmlformats.org/officeDocument/2006/relationships/hyperlink" Target="https://podminky.urs.cz/item/CS_URS_2024_01/162751117" TargetMode="External" /><Relationship Id="rId5" Type="http://schemas.openxmlformats.org/officeDocument/2006/relationships/hyperlink" Target="https://podminky.urs.cz/item/CS_URS_2024_01/167151101" TargetMode="External" /><Relationship Id="rId6" Type="http://schemas.openxmlformats.org/officeDocument/2006/relationships/hyperlink" Target="https://podminky.urs.cz/item/CS_URS_2024_01/171201231" TargetMode="External" /><Relationship Id="rId7" Type="http://schemas.openxmlformats.org/officeDocument/2006/relationships/hyperlink" Target="https://podminky.urs.cz/item/CS_URS_2024_01/171251201" TargetMode="External" /><Relationship Id="rId8" Type="http://schemas.openxmlformats.org/officeDocument/2006/relationships/hyperlink" Target="https://podminky.urs.cz/item/CS_URS_2024_01/275313511" TargetMode="External" /><Relationship Id="rId9" Type="http://schemas.openxmlformats.org/officeDocument/2006/relationships/hyperlink" Target="https://podminky.urs.cz/item/CS_URS_2024_01/275321211" TargetMode="External" /><Relationship Id="rId10" Type="http://schemas.openxmlformats.org/officeDocument/2006/relationships/hyperlink" Target="https://podminky.urs.cz/item/CS_URS_2024_01/275351121" TargetMode="External" /><Relationship Id="rId11" Type="http://schemas.openxmlformats.org/officeDocument/2006/relationships/hyperlink" Target="https://podminky.urs.cz/item/CS_URS_2024_01/275351122" TargetMode="External" /><Relationship Id="rId12" Type="http://schemas.openxmlformats.org/officeDocument/2006/relationships/hyperlink" Target="https://podminky.urs.cz/item/CS_URS_2024_01/275361221" TargetMode="External" /><Relationship Id="rId13" Type="http://schemas.openxmlformats.org/officeDocument/2006/relationships/hyperlink" Target="https://podminky.urs.cz/item/CS_URS_2024_01/275362021" TargetMode="External" /><Relationship Id="rId14" Type="http://schemas.openxmlformats.org/officeDocument/2006/relationships/hyperlink" Target="https://podminky.urs.cz/item/CS_URS_2024_01/899104112" TargetMode="External" /><Relationship Id="rId15" Type="http://schemas.openxmlformats.org/officeDocument/2006/relationships/hyperlink" Target="https://podminky.urs.cz/item/CS_URS_2024_01/919791013" TargetMode="External" /><Relationship Id="rId16" Type="http://schemas.openxmlformats.org/officeDocument/2006/relationships/hyperlink" Target="https://podminky.urs.cz/item/CS_URS_2024_01/936001001" TargetMode="External" /><Relationship Id="rId17" Type="http://schemas.openxmlformats.org/officeDocument/2006/relationships/hyperlink" Target="https://podminky.urs.cz/item/CS_URS_2024_01/936001002" TargetMode="External" /><Relationship Id="rId18" Type="http://schemas.openxmlformats.org/officeDocument/2006/relationships/hyperlink" Target="https://podminky.urs.cz/item/CS_URS_2024_01/936104211" TargetMode="External" /><Relationship Id="rId19" Type="http://schemas.openxmlformats.org/officeDocument/2006/relationships/drawing" Target="../drawings/drawing8.xml" /><Relationship Id="rId20"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4_01/119003227" TargetMode="External" /><Relationship Id="rId2" Type="http://schemas.openxmlformats.org/officeDocument/2006/relationships/hyperlink" Target="https://podminky.urs.cz/item/CS_URS_2024_01/119003228" TargetMode="External" /><Relationship Id="rId3" Type="http://schemas.openxmlformats.org/officeDocument/2006/relationships/hyperlink" Target="https://podminky.urs.cz/item/CS_URS_2024_01/938908411"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5"/>
  <sheetViews>
    <sheetView showGridLines="0" tabSelected="1" workbookViewId="0" topLeftCell="A1">
      <selection activeCell="E14" sqref="E14:AJ14"/>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9" t="s">
        <v>0</v>
      </c>
      <c r="AZ1" s="19" t="s">
        <v>1</v>
      </c>
      <c r="BA1" s="19" t="s">
        <v>2</v>
      </c>
      <c r="BB1" s="19" t="s">
        <v>3</v>
      </c>
      <c r="BT1" s="19" t="s">
        <v>4</v>
      </c>
      <c r="BU1" s="19" t="s">
        <v>4</v>
      </c>
      <c r="BV1" s="19" t="s">
        <v>5</v>
      </c>
    </row>
    <row r="2" spans="44:72" s="1" customFormat="1" ht="36.95" customHeight="1">
      <c r="AR2" s="382"/>
      <c r="AS2" s="382"/>
      <c r="AT2" s="382"/>
      <c r="AU2" s="382"/>
      <c r="AV2" s="382"/>
      <c r="AW2" s="382"/>
      <c r="AX2" s="382"/>
      <c r="AY2" s="382"/>
      <c r="AZ2" s="382"/>
      <c r="BA2" s="382"/>
      <c r="BB2" s="382"/>
      <c r="BC2" s="382"/>
      <c r="BD2" s="382"/>
      <c r="BE2" s="382"/>
      <c r="BS2" s="20" t="s">
        <v>6</v>
      </c>
      <c r="BT2" s="20" t="s">
        <v>7</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pans="2:71" s="1" customFormat="1" ht="24.95"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3"/>
      <c r="AS4" s="27" t="s">
        <v>10</v>
      </c>
      <c r="BE4" s="28" t="s">
        <v>11</v>
      </c>
      <c r="BS4" s="20" t="s">
        <v>12</v>
      </c>
    </row>
    <row r="5" spans="2:71" s="1" customFormat="1" ht="12" customHeight="1">
      <c r="B5" s="24"/>
      <c r="C5" s="25"/>
      <c r="D5" s="29" t="s">
        <v>13</v>
      </c>
      <c r="E5" s="25"/>
      <c r="F5" s="25"/>
      <c r="G5" s="25"/>
      <c r="H5" s="25"/>
      <c r="I5" s="25"/>
      <c r="J5" s="25"/>
      <c r="K5" s="390" t="s">
        <v>14</v>
      </c>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25"/>
      <c r="AQ5" s="25"/>
      <c r="AR5" s="23"/>
      <c r="BE5" s="387" t="s">
        <v>15</v>
      </c>
      <c r="BS5" s="20" t="s">
        <v>6</v>
      </c>
    </row>
    <row r="6" spans="2:71" s="1" customFormat="1" ht="36.95" customHeight="1">
      <c r="B6" s="24"/>
      <c r="C6" s="25"/>
      <c r="D6" s="31" t="s">
        <v>16</v>
      </c>
      <c r="E6" s="25"/>
      <c r="F6" s="25"/>
      <c r="G6" s="25"/>
      <c r="H6" s="25"/>
      <c r="I6" s="25"/>
      <c r="J6" s="25"/>
      <c r="K6" s="392" t="s">
        <v>17</v>
      </c>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25"/>
      <c r="AQ6" s="25"/>
      <c r="AR6" s="23"/>
      <c r="BE6" s="388"/>
      <c r="BS6" s="20" t="s">
        <v>6</v>
      </c>
    </row>
    <row r="7" spans="2:71" s="1" customFormat="1" ht="12" customHeight="1">
      <c r="B7" s="24"/>
      <c r="C7" s="25"/>
      <c r="D7" s="32" t="s">
        <v>18</v>
      </c>
      <c r="E7" s="25"/>
      <c r="F7" s="25"/>
      <c r="G7" s="25"/>
      <c r="H7" s="25"/>
      <c r="I7" s="25"/>
      <c r="J7" s="25"/>
      <c r="K7" s="30" t="s">
        <v>19</v>
      </c>
      <c r="L7" s="25"/>
      <c r="M7" s="25"/>
      <c r="N7" s="25"/>
      <c r="O7" s="25"/>
      <c r="P7" s="25"/>
      <c r="Q7" s="25"/>
      <c r="R7" s="25"/>
      <c r="S7" s="25"/>
      <c r="T7" s="25"/>
      <c r="U7" s="25"/>
      <c r="V7" s="25"/>
      <c r="W7" s="25"/>
      <c r="X7" s="25"/>
      <c r="Y7" s="25"/>
      <c r="Z7" s="25"/>
      <c r="AA7" s="25"/>
      <c r="AB7" s="25"/>
      <c r="AC7" s="25"/>
      <c r="AD7" s="25"/>
      <c r="AE7" s="25"/>
      <c r="AF7" s="25"/>
      <c r="AG7" s="25"/>
      <c r="AH7" s="25"/>
      <c r="AI7" s="25"/>
      <c r="AJ7" s="25"/>
      <c r="AK7" s="32" t="s">
        <v>20</v>
      </c>
      <c r="AL7" s="25"/>
      <c r="AM7" s="25"/>
      <c r="AN7" s="30" t="s">
        <v>19</v>
      </c>
      <c r="AO7" s="25"/>
      <c r="AP7" s="25"/>
      <c r="AQ7" s="25"/>
      <c r="AR7" s="23"/>
      <c r="BE7" s="388"/>
      <c r="BS7" s="20" t="s">
        <v>6</v>
      </c>
    </row>
    <row r="8" spans="2:71" s="1" customFormat="1" ht="12" customHeight="1">
      <c r="B8" s="24"/>
      <c r="C8" s="25"/>
      <c r="D8" s="32" t="s">
        <v>21</v>
      </c>
      <c r="E8" s="25"/>
      <c r="F8" s="25"/>
      <c r="G8" s="25"/>
      <c r="H8" s="25"/>
      <c r="I8" s="25"/>
      <c r="J8" s="25"/>
      <c r="K8" s="30" t="s">
        <v>22</v>
      </c>
      <c r="L8" s="25"/>
      <c r="M8" s="25"/>
      <c r="N8" s="25"/>
      <c r="O8" s="25"/>
      <c r="P8" s="25"/>
      <c r="Q8" s="25"/>
      <c r="R8" s="25"/>
      <c r="S8" s="25"/>
      <c r="T8" s="25"/>
      <c r="U8" s="25"/>
      <c r="V8" s="25"/>
      <c r="W8" s="25"/>
      <c r="X8" s="25"/>
      <c r="Y8" s="25"/>
      <c r="Z8" s="25"/>
      <c r="AA8" s="25"/>
      <c r="AB8" s="25"/>
      <c r="AC8" s="25"/>
      <c r="AD8" s="25"/>
      <c r="AE8" s="25"/>
      <c r="AF8" s="25"/>
      <c r="AG8" s="25"/>
      <c r="AH8" s="25"/>
      <c r="AI8" s="25"/>
      <c r="AJ8" s="25"/>
      <c r="AK8" s="32" t="s">
        <v>23</v>
      </c>
      <c r="AL8" s="25"/>
      <c r="AM8" s="25"/>
      <c r="AN8" s="33" t="s">
        <v>24</v>
      </c>
      <c r="AO8" s="25"/>
      <c r="AP8" s="25"/>
      <c r="AQ8" s="25"/>
      <c r="AR8" s="23"/>
      <c r="BE8" s="388"/>
      <c r="BS8" s="20" t="s">
        <v>6</v>
      </c>
    </row>
    <row r="9" spans="2:71" s="1" customFormat="1" ht="14.45"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3"/>
      <c r="BE9" s="388"/>
      <c r="BS9" s="20" t="s">
        <v>6</v>
      </c>
    </row>
    <row r="10" spans="2:71" s="1" customFormat="1" ht="12" customHeight="1">
      <c r="B10" s="24"/>
      <c r="C10" s="25"/>
      <c r="D10" s="32" t="s">
        <v>25</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2" t="s">
        <v>26</v>
      </c>
      <c r="AL10" s="25"/>
      <c r="AM10" s="25"/>
      <c r="AN10" s="30" t="s">
        <v>19</v>
      </c>
      <c r="AO10" s="25"/>
      <c r="AP10" s="25"/>
      <c r="AQ10" s="25"/>
      <c r="AR10" s="23"/>
      <c r="BE10" s="388"/>
      <c r="BS10" s="20" t="s">
        <v>6</v>
      </c>
    </row>
    <row r="11" spans="2:71" s="1" customFormat="1" ht="18.4" customHeight="1">
      <c r="B11" s="24"/>
      <c r="C11" s="25"/>
      <c r="D11" s="25"/>
      <c r="E11" s="30" t="s">
        <v>27</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2" t="s">
        <v>28</v>
      </c>
      <c r="AL11" s="25"/>
      <c r="AM11" s="25"/>
      <c r="AN11" s="30" t="s">
        <v>19</v>
      </c>
      <c r="AO11" s="25"/>
      <c r="AP11" s="25"/>
      <c r="AQ11" s="25"/>
      <c r="AR11" s="23"/>
      <c r="BE11" s="388"/>
      <c r="BS11" s="20" t="s">
        <v>6</v>
      </c>
    </row>
    <row r="12" spans="2:71" s="1" customFormat="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3"/>
      <c r="BE12" s="388"/>
      <c r="BS12" s="20" t="s">
        <v>6</v>
      </c>
    </row>
    <row r="13" spans="2:71" s="1" customFormat="1" ht="12" customHeight="1">
      <c r="B13" s="24"/>
      <c r="C13" s="25"/>
      <c r="D13" s="32" t="s">
        <v>29</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2" t="s">
        <v>26</v>
      </c>
      <c r="AL13" s="25"/>
      <c r="AM13" s="25"/>
      <c r="AN13" s="34" t="s">
        <v>30</v>
      </c>
      <c r="AO13" s="25"/>
      <c r="AP13" s="25"/>
      <c r="AQ13" s="25"/>
      <c r="AR13" s="23"/>
      <c r="BE13" s="388"/>
      <c r="BS13" s="20" t="s">
        <v>6</v>
      </c>
    </row>
    <row r="14" spans="2:71" ht="12.75">
      <c r="B14" s="24"/>
      <c r="C14" s="25"/>
      <c r="D14" s="25"/>
      <c r="E14" s="393" t="s">
        <v>30</v>
      </c>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2" t="s">
        <v>28</v>
      </c>
      <c r="AL14" s="25"/>
      <c r="AM14" s="25"/>
      <c r="AN14" s="34" t="s">
        <v>30</v>
      </c>
      <c r="AO14" s="25"/>
      <c r="AP14" s="25"/>
      <c r="AQ14" s="25"/>
      <c r="AR14" s="23"/>
      <c r="BE14" s="388"/>
      <c r="BS14" s="20" t="s">
        <v>6</v>
      </c>
    </row>
    <row r="15" spans="2:71" s="1" customFormat="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3"/>
      <c r="BE15" s="388"/>
      <c r="BS15" s="20" t="s">
        <v>4</v>
      </c>
    </row>
    <row r="16" spans="2:71" s="1" customFormat="1" ht="12" customHeight="1">
      <c r="B16" s="24"/>
      <c r="C16" s="25"/>
      <c r="D16" s="32" t="s">
        <v>31</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2" t="s">
        <v>26</v>
      </c>
      <c r="AL16" s="25"/>
      <c r="AM16" s="25"/>
      <c r="AN16" s="30" t="s">
        <v>19</v>
      </c>
      <c r="AO16" s="25"/>
      <c r="AP16" s="25"/>
      <c r="AQ16" s="25"/>
      <c r="AR16" s="23"/>
      <c r="BE16" s="388"/>
      <c r="BS16" s="20" t="s">
        <v>4</v>
      </c>
    </row>
    <row r="17" spans="2:71" s="1" customFormat="1" ht="18.4" customHeight="1">
      <c r="B17" s="24"/>
      <c r="C17" s="25"/>
      <c r="D17" s="25"/>
      <c r="E17" s="30" t="s">
        <v>32</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2" t="s">
        <v>28</v>
      </c>
      <c r="AL17" s="25"/>
      <c r="AM17" s="25"/>
      <c r="AN17" s="30" t="s">
        <v>19</v>
      </c>
      <c r="AO17" s="25"/>
      <c r="AP17" s="25"/>
      <c r="AQ17" s="25"/>
      <c r="AR17" s="23"/>
      <c r="BE17" s="388"/>
      <c r="BS17" s="20" t="s">
        <v>33</v>
      </c>
    </row>
    <row r="18" spans="2:71" s="1" customFormat="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3"/>
      <c r="BE18" s="388"/>
      <c r="BS18" s="20" t="s">
        <v>6</v>
      </c>
    </row>
    <row r="19" spans="2:71" s="1" customFormat="1" ht="12" customHeight="1">
      <c r="B19" s="24"/>
      <c r="C19" s="25"/>
      <c r="D19" s="32" t="s">
        <v>34</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32" t="s">
        <v>26</v>
      </c>
      <c r="AL19" s="25"/>
      <c r="AM19" s="25"/>
      <c r="AN19" s="30" t="s">
        <v>19</v>
      </c>
      <c r="AO19" s="25"/>
      <c r="AP19" s="25"/>
      <c r="AQ19" s="25"/>
      <c r="AR19" s="23"/>
      <c r="BE19" s="388"/>
      <c r="BS19" s="20" t="s">
        <v>6</v>
      </c>
    </row>
    <row r="20" spans="2:71" s="1" customFormat="1" ht="18.4" customHeight="1">
      <c r="B20" s="24"/>
      <c r="C20" s="25"/>
      <c r="D20" s="25"/>
      <c r="E20" s="30" t="s">
        <v>32</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32" t="s">
        <v>28</v>
      </c>
      <c r="AL20" s="25"/>
      <c r="AM20" s="25"/>
      <c r="AN20" s="30" t="s">
        <v>19</v>
      </c>
      <c r="AO20" s="25"/>
      <c r="AP20" s="25"/>
      <c r="AQ20" s="25"/>
      <c r="AR20" s="23"/>
      <c r="BE20" s="388"/>
      <c r="BS20" s="20" t="s">
        <v>4</v>
      </c>
    </row>
    <row r="21" spans="2:57" s="1" customFormat="1"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3"/>
      <c r="BE21" s="388"/>
    </row>
    <row r="22" spans="2:57" s="1" customFormat="1" ht="12" customHeight="1">
      <c r="B22" s="24"/>
      <c r="C22" s="25"/>
      <c r="D22" s="32" t="s">
        <v>35</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3"/>
      <c r="BE22" s="388"/>
    </row>
    <row r="23" spans="2:57" s="1" customFormat="1" ht="47.25" customHeight="1">
      <c r="B23" s="24"/>
      <c r="C23" s="25"/>
      <c r="D23" s="25"/>
      <c r="E23" s="395" t="s">
        <v>36</v>
      </c>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25"/>
      <c r="AP23" s="25"/>
      <c r="AQ23" s="25"/>
      <c r="AR23" s="23"/>
      <c r="BE23" s="388"/>
    </row>
    <row r="24" spans="2:57" s="1" customFormat="1" ht="6.95"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3"/>
      <c r="BE24" s="388"/>
    </row>
    <row r="25" spans="2:57" s="1" customFormat="1" ht="6.95" customHeight="1">
      <c r="B25" s="24"/>
      <c r="C25" s="25"/>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5"/>
      <c r="AQ25" s="25"/>
      <c r="AR25" s="23"/>
      <c r="BE25" s="388"/>
    </row>
    <row r="26" spans="1:57" s="2" customFormat="1" ht="25.9" customHeight="1">
      <c r="A26" s="37"/>
      <c r="B26" s="38"/>
      <c r="C26" s="39"/>
      <c r="D26" s="40" t="s">
        <v>37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379">
        <f>ROUND(AG54,2)</f>
        <v>0</v>
      </c>
      <c r="AL26" s="380"/>
      <c r="AM26" s="380"/>
      <c r="AN26" s="380"/>
      <c r="AO26" s="380"/>
      <c r="AP26" s="39"/>
      <c r="AQ26" s="39"/>
      <c r="AR26" s="42"/>
      <c r="BE26" s="388"/>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2"/>
      <c r="BE27" s="388"/>
    </row>
    <row r="28" spans="1:57" s="2" customFormat="1" ht="12.75">
      <c r="A28" s="37"/>
      <c r="B28" s="38"/>
      <c r="C28" s="39"/>
      <c r="D28" s="39"/>
      <c r="E28" s="39"/>
      <c r="F28" s="39"/>
      <c r="G28" s="39"/>
      <c r="H28" s="39"/>
      <c r="I28" s="39"/>
      <c r="J28" s="39"/>
      <c r="K28" s="39"/>
      <c r="L28" s="381" t="s">
        <v>38</v>
      </c>
      <c r="M28" s="381"/>
      <c r="N28" s="381"/>
      <c r="O28" s="381"/>
      <c r="P28" s="381"/>
      <c r="Q28" s="39"/>
      <c r="R28" s="39"/>
      <c r="S28" s="39"/>
      <c r="T28" s="39"/>
      <c r="U28" s="39"/>
      <c r="V28" s="39"/>
      <c r="W28" s="381" t="s">
        <v>39</v>
      </c>
      <c r="X28" s="381"/>
      <c r="Y28" s="381"/>
      <c r="Z28" s="381"/>
      <c r="AA28" s="381"/>
      <c r="AB28" s="381"/>
      <c r="AC28" s="381"/>
      <c r="AD28" s="381"/>
      <c r="AE28" s="381"/>
      <c r="AF28" s="39"/>
      <c r="AG28" s="39"/>
      <c r="AH28" s="39"/>
      <c r="AI28" s="39"/>
      <c r="AJ28" s="39"/>
      <c r="AK28" s="381" t="s">
        <v>40</v>
      </c>
      <c r="AL28" s="381"/>
      <c r="AM28" s="381"/>
      <c r="AN28" s="381"/>
      <c r="AO28" s="381"/>
      <c r="AP28" s="39"/>
      <c r="AQ28" s="39"/>
      <c r="AR28" s="42"/>
      <c r="BE28" s="388"/>
    </row>
    <row r="29" spans="2:57" s="3" customFormat="1" ht="14.45" customHeight="1">
      <c r="B29" s="43"/>
      <c r="C29" s="44"/>
      <c r="D29" s="32" t="s">
        <v>41</v>
      </c>
      <c r="E29" s="44"/>
      <c r="F29" s="32" t="s">
        <v>42</v>
      </c>
      <c r="G29" s="44"/>
      <c r="H29" s="44"/>
      <c r="I29" s="44"/>
      <c r="J29" s="44"/>
      <c r="K29" s="44"/>
      <c r="L29" s="375">
        <v>0.21</v>
      </c>
      <c r="M29" s="374"/>
      <c r="N29" s="374"/>
      <c r="O29" s="374"/>
      <c r="P29" s="374"/>
      <c r="Q29" s="44"/>
      <c r="R29" s="44"/>
      <c r="S29" s="44"/>
      <c r="T29" s="44"/>
      <c r="U29" s="44"/>
      <c r="V29" s="44"/>
      <c r="W29" s="373">
        <f>ROUND(AZ54,2)</f>
        <v>0</v>
      </c>
      <c r="X29" s="374"/>
      <c r="Y29" s="374"/>
      <c r="Z29" s="374"/>
      <c r="AA29" s="374"/>
      <c r="AB29" s="374"/>
      <c r="AC29" s="374"/>
      <c r="AD29" s="374"/>
      <c r="AE29" s="374"/>
      <c r="AF29" s="44"/>
      <c r="AG29" s="44"/>
      <c r="AH29" s="44"/>
      <c r="AI29" s="44"/>
      <c r="AJ29" s="44"/>
      <c r="AK29" s="373">
        <f>ROUND(AV54,2)</f>
        <v>0</v>
      </c>
      <c r="AL29" s="374"/>
      <c r="AM29" s="374"/>
      <c r="AN29" s="374"/>
      <c r="AO29" s="374"/>
      <c r="AP29" s="44"/>
      <c r="AQ29" s="44"/>
      <c r="AR29" s="45"/>
      <c r="BE29" s="389"/>
    </row>
    <row r="30" spans="2:57" s="3" customFormat="1" ht="14.45" customHeight="1">
      <c r="B30" s="43"/>
      <c r="C30" s="44"/>
      <c r="D30" s="44"/>
      <c r="E30" s="44"/>
      <c r="F30" s="32" t="s">
        <v>43</v>
      </c>
      <c r="G30" s="44"/>
      <c r="H30" s="44"/>
      <c r="I30" s="44"/>
      <c r="J30" s="44"/>
      <c r="K30" s="44"/>
      <c r="L30" s="375">
        <v>0.12</v>
      </c>
      <c r="M30" s="374"/>
      <c r="N30" s="374"/>
      <c r="O30" s="374"/>
      <c r="P30" s="374"/>
      <c r="Q30" s="44"/>
      <c r="R30" s="44"/>
      <c r="S30" s="44"/>
      <c r="T30" s="44"/>
      <c r="U30" s="44"/>
      <c r="V30" s="44"/>
      <c r="W30" s="373">
        <f>ROUND(BA54,2)</f>
        <v>0</v>
      </c>
      <c r="X30" s="374"/>
      <c r="Y30" s="374"/>
      <c r="Z30" s="374"/>
      <c r="AA30" s="374"/>
      <c r="AB30" s="374"/>
      <c r="AC30" s="374"/>
      <c r="AD30" s="374"/>
      <c r="AE30" s="374"/>
      <c r="AF30" s="44"/>
      <c r="AG30" s="44"/>
      <c r="AH30" s="44"/>
      <c r="AI30" s="44"/>
      <c r="AJ30" s="44"/>
      <c r="AK30" s="373">
        <f>ROUND(AW54,2)</f>
        <v>0</v>
      </c>
      <c r="AL30" s="374"/>
      <c r="AM30" s="374"/>
      <c r="AN30" s="374"/>
      <c r="AO30" s="374"/>
      <c r="AP30" s="44"/>
      <c r="AQ30" s="44"/>
      <c r="AR30" s="45"/>
      <c r="BE30" s="389"/>
    </row>
    <row r="31" spans="2:57" s="3" customFormat="1" ht="14.45" customHeight="1" hidden="1">
      <c r="B31" s="43"/>
      <c r="C31" s="44"/>
      <c r="D31" s="44"/>
      <c r="E31" s="44"/>
      <c r="F31" s="32" t="s">
        <v>44</v>
      </c>
      <c r="G31" s="44"/>
      <c r="H31" s="44"/>
      <c r="I31" s="44"/>
      <c r="J31" s="44"/>
      <c r="K31" s="44"/>
      <c r="L31" s="375">
        <v>0.21</v>
      </c>
      <c r="M31" s="374"/>
      <c r="N31" s="374"/>
      <c r="O31" s="374"/>
      <c r="P31" s="374"/>
      <c r="Q31" s="44"/>
      <c r="R31" s="44"/>
      <c r="S31" s="44"/>
      <c r="T31" s="44"/>
      <c r="U31" s="44"/>
      <c r="V31" s="44"/>
      <c r="W31" s="373">
        <f>ROUND(BB54,2)</f>
        <v>0</v>
      </c>
      <c r="X31" s="374"/>
      <c r="Y31" s="374"/>
      <c r="Z31" s="374"/>
      <c r="AA31" s="374"/>
      <c r="AB31" s="374"/>
      <c r="AC31" s="374"/>
      <c r="AD31" s="374"/>
      <c r="AE31" s="374"/>
      <c r="AF31" s="44"/>
      <c r="AG31" s="44"/>
      <c r="AH31" s="44"/>
      <c r="AI31" s="44"/>
      <c r="AJ31" s="44"/>
      <c r="AK31" s="373">
        <v>0</v>
      </c>
      <c r="AL31" s="374"/>
      <c r="AM31" s="374"/>
      <c r="AN31" s="374"/>
      <c r="AO31" s="374"/>
      <c r="AP31" s="44"/>
      <c r="AQ31" s="44"/>
      <c r="AR31" s="45"/>
      <c r="BE31" s="389"/>
    </row>
    <row r="32" spans="2:57" s="3" customFormat="1" ht="14.45" customHeight="1" hidden="1">
      <c r="B32" s="43"/>
      <c r="C32" s="44"/>
      <c r="D32" s="44"/>
      <c r="E32" s="44"/>
      <c r="F32" s="32" t="s">
        <v>45</v>
      </c>
      <c r="G32" s="44"/>
      <c r="H32" s="44"/>
      <c r="I32" s="44"/>
      <c r="J32" s="44"/>
      <c r="K32" s="44"/>
      <c r="L32" s="375">
        <v>0.12</v>
      </c>
      <c r="M32" s="374"/>
      <c r="N32" s="374"/>
      <c r="O32" s="374"/>
      <c r="P32" s="374"/>
      <c r="Q32" s="44"/>
      <c r="R32" s="44"/>
      <c r="S32" s="44"/>
      <c r="T32" s="44"/>
      <c r="U32" s="44"/>
      <c r="V32" s="44"/>
      <c r="W32" s="373">
        <f>ROUND(BC54,2)</f>
        <v>0</v>
      </c>
      <c r="X32" s="374"/>
      <c r="Y32" s="374"/>
      <c r="Z32" s="374"/>
      <c r="AA32" s="374"/>
      <c r="AB32" s="374"/>
      <c r="AC32" s="374"/>
      <c r="AD32" s="374"/>
      <c r="AE32" s="374"/>
      <c r="AF32" s="44"/>
      <c r="AG32" s="44"/>
      <c r="AH32" s="44"/>
      <c r="AI32" s="44"/>
      <c r="AJ32" s="44"/>
      <c r="AK32" s="373">
        <v>0</v>
      </c>
      <c r="AL32" s="374"/>
      <c r="AM32" s="374"/>
      <c r="AN32" s="374"/>
      <c r="AO32" s="374"/>
      <c r="AP32" s="44"/>
      <c r="AQ32" s="44"/>
      <c r="AR32" s="45"/>
      <c r="BE32" s="389"/>
    </row>
    <row r="33" spans="2:44" s="3" customFormat="1" ht="14.45" customHeight="1" hidden="1">
      <c r="B33" s="43"/>
      <c r="C33" s="44"/>
      <c r="D33" s="44"/>
      <c r="E33" s="44"/>
      <c r="F33" s="32" t="s">
        <v>46</v>
      </c>
      <c r="G33" s="44"/>
      <c r="H33" s="44"/>
      <c r="I33" s="44"/>
      <c r="J33" s="44"/>
      <c r="K33" s="44"/>
      <c r="L33" s="375">
        <v>0</v>
      </c>
      <c r="M33" s="374"/>
      <c r="N33" s="374"/>
      <c r="O33" s="374"/>
      <c r="P33" s="374"/>
      <c r="Q33" s="44"/>
      <c r="R33" s="44"/>
      <c r="S33" s="44"/>
      <c r="T33" s="44"/>
      <c r="U33" s="44"/>
      <c r="V33" s="44"/>
      <c r="W33" s="373">
        <f>ROUND(BD54,2)</f>
        <v>0</v>
      </c>
      <c r="X33" s="374"/>
      <c r="Y33" s="374"/>
      <c r="Z33" s="374"/>
      <c r="AA33" s="374"/>
      <c r="AB33" s="374"/>
      <c r="AC33" s="374"/>
      <c r="AD33" s="374"/>
      <c r="AE33" s="374"/>
      <c r="AF33" s="44"/>
      <c r="AG33" s="44"/>
      <c r="AH33" s="44"/>
      <c r="AI33" s="44"/>
      <c r="AJ33" s="44"/>
      <c r="AK33" s="373">
        <v>0</v>
      </c>
      <c r="AL33" s="374"/>
      <c r="AM33" s="374"/>
      <c r="AN33" s="374"/>
      <c r="AO33" s="374"/>
      <c r="AP33" s="44"/>
      <c r="AQ33" s="44"/>
      <c r="AR33" s="45"/>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2"/>
      <c r="BE34" s="37"/>
    </row>
    <row r="35" spans="1:57" s="2" customFormat="1" ht="25.9" customHeight="1">
      <c r="A35" s="37"/>
      <c r="B35" s="38"/>
      <c r="C35" s="46"/>
      <c r="D35" s="47" t="s">
        <v>47</v>
      </c>
      <c r="E35" s="48"/>
      <c r="F35" s="48"/>
      <c r="G35" s="48"/>
      <c r="H35" s="48"/>
      <c r="I35" s="48"/>
      <c r="J35" s="48"/>
      <c r="K35" s="48"/>
      <c r="L35" s="48"/>
      <c r="M35" s="48"/>
      <c r="N35" s="48"/>
      <c r="O35" s="48"/>
      <c r="P35" s="48"/>
      <c r="Q35" s="48"/>
      <c r="R35" s="48"/>
      <c r="S35" s="48"/>
      <c r="T35" s="49" t="s">
        <v>48</v>
      </c>
      <c r="U35" s="48"/>
      <c r="V35" s="48"/>
      <c r="W35" s="48"/>
      <c r="X35" s="386" t="s">
        <v>49</v>
      </c>
      <c r="Y35" s="384"/>
      <c r="Z35" s="384"/>
      <c r="AA35" s="384"/>
      <c r="AB35" s="384"/>
      <c r="AC35" s="48"/>
      <c r="AD35" s="48"/>
      <c r="AE35" s="48"/>
      <c r="AF35" s="48"/>
      <c r="AG35" s="48"/>
      <c r="AH35" s="48"/>
      <c r="AI35" s="48"/>
      <c r="AJ35" s="48"/>
      <c r="AK35" s="383">
        <f>SUM(AK26:AK33)</f>
        <v>0</v>
      </c>
      <c r="AL35" s="384"/>
      <c r="AM35" s="384"/>
      <c r="AN35" s="384"/>
      <c r="AO35" s="385"/>
      <c r="AP35" s="46"/>
      <c r="AQ35" s="46"/>
      <c r="AR35" s="42"/>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2"/>
      <c r="BE36" s="37"/>
    </row>
    <row r="37" spans="1:57" s="2" customFormat="1" ht="6.95" customHeight="1">
      <c r="A37" s="37"/>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42"/>
      <c r="BE37" s="37"/>
    </row>
    <row r="41" spans="1:57" s="2" customFormat="1" ht="6.95" customHeight="1">
      <c r="A41" s="37"/>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42"/>
      <c r="BE41" s="37"/>
    </row>
    <row r="42" spans="1:57" s="2" customFormat="1" ht="24.95" customHeight="1">
      <c r="A42" s="37"/>
      <c r="B42" s="38"/>
      <c r="C42" s="26" t="s">
        <v>50</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2"/>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2"/>
      <c r="BE43" s="37"/>
    </row>
    <row r="44" spans="2:44" s="4" customFormat="1" ht="12" customHeight="1">
      <c r="B44" s="54"/>
      <c r="C44" s="32" t="s">
        <v>13</v>
      </c>
      <c r="D44" s="55"/>
      <c r="E44" s="55"/>
      <c r="F44" s="55"/>
      <c r="G44" s="55"/>
      <c r="H44" s="55"/>
      <c r="I44" s="55"/>
      <c r="J44" s="55"/>
      <c r="K44" s="55"/>
      <c r="L44" s="55" t="str">
        <f>K5</f>
        <v>24b_02</v>
      </c>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6"/>
    </row>
    <row r="45" spans="2:44" s="5" customFormat="1" ht="36.95" customHeight="1">
      <c r="B45" s="57"/>
      <c r="C45" s="58" t="s">
        <v>16</v>
      </c>
      <c r="D45" s="59"/>
      <c r="E45" s="59"/>
      <c r="F45" s="59"/>
      <c r="G45" s="59"/>
      <c r="H45" s="59"/>
      <c r="I45" s="59"/>
      <c r="J45" s="59"/>
      <c r="K45" s="59"/>
      <c r="L45" s="376" t="str">
        <f>K6</f>
        <v>Kultivace přednádražního prostoru Bohumín</v>
      </c>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59"/>
      <c r="AQ45" s="59"/>
      <c r="AR45" s="60"/>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2"/>
      <c r="BE46" s="37"/>
    </row>
    <row r="47" spans="1:57" s="2" customFormat="1" ht="12" customHeight="1">
      <c r="A47" s="37"/>
      <c r="B47" s="38"/>
      <c r="C47" s="32" t="s">
        <v>21</v>
      </c>
      <c r="D47" s="39"/>
      <c r="E47" s="39"/>
      <c r="F47" s="39"/>
      <c r="G47" s="39"/>
      <c r="H47" s="39"/>
      <c r="I47" s="39"/>
      <c r="J47" s="39"/>
      <c r="K47" s="39"/>
      <c r="L47" s="61" t="str">
        <f>IF(K8="","",K8)</f>
        <v>přednádražní prostor Bohumín</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378" t="str">
        <f>IF(AN8="","",AN8)</f>
        <v>16. 1. 2024</v>
      </c>
      <c r="AN47" s="378"/>
      <c r="AO47" s="39"/>
      <c r="AP47" s="39"/>
      <c r="AQ47" s="39"/>
      <c r="AR47" s="42"/>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2"/>
      <c r="BE48" s="37"/>
    </row>
    <row r="49" spans="1:57" s="2" customFormat="1" ht="15.2" customHeight="1">
      <c r="A49" s="37"/>
      <c r="B49" s="38"/>
      <c r="C49" s="32" t="s">
        <v>25</v>
      </c>
      <c r="D49" s="39"/>
      <c r="E49" s="39"/>
      <c r="F49" s="39"/>
      <c r="G49" s="39"/>
      <c r="H49" s="39"/>
      <c r="I49" s="39"/>
      <c r="J49" s="39"/>
      <c r="K49" s="39"/>
      <c r="L49" s="55" t="str">
        <f>IF(E11="","",E11)</f>
        <v>Město Bohumín, Masarykova 158, 73581 Bohumín</v>
      </c>
      <c r="M49" s="39"/>
      <c r="N49" s="39"/>
      <c r="O49" s="39"/>
      <c r="P49" s="39"/>
      <c r="Q49" s="39"/>
      <c r="R49" s="39"/>
      <c r="S49" s="39"/>
      <c r="T49" s="39"/>
      <c r="U49" s="39"/>
      <c r="V49" s="39"/>
      <c r="W49" s="39"/>
      <c r="X49" s="39"/>
      <c r="Y49" s="39"/>
      <c r="Z49" s="39"/>
      <c r="AA49" s="39"/>
      <c r="AB49" s="39"/>
      <c r="AC49" s="39"/>
      <c r="AD49" s="39"/>
      <c r="AE49" s="39"/>
      <c r="AF49" s="39"/>
      <c r="AG49" s="39"/>
      <c r="AH49" s="39"/>
      <c r="AI49" s="32" t="s">
        <v>31</v>
      </c>
      <c r="AJ49" s="39"/>
      <c r="AK49" s="39"/>
      <c r="AL49" s="39"/>
      <c r="AM49" s="358" t="str">
        <f>IF(E17="","",E17)</f>
        <v>PUDIS a.s.</v>
      </c>
      <c r="AN49" s="359"/>
      <c r="AO49" s="359"/>
      <c r="AP49" s="359"/>
      <c r="AQ49" s="39"/>
      <c r="AR49" s="42"/>
      <c r="AS49" s="352" t="s">
        <v>51</v>
      </c>
      <c r="AT49" s="353"/>
      <c r="AU49" s="63"/>
      <c r="AV49" s="63"/>
      <c r="AW49" s="63"/>
      <c r="AX49" s="63"/>
      <c r="AY49" s="63"/>
      <c r="AZ49" s="63"/>
      <c r="BA49" s="63"/>
      <c r="BB49" s="63"/>
      <c r="BC49" s="63"/>
      <c r="BD49" s="64"/>
      <c r="BE49" s="37"/>
    </row>
    <row r="50" spans="1:57" s="2" customFormat="1" ht="15.2" customHeight="1">
      <c r="A50" s="37"/>
      <c r="B50" s="38"/>
      <c r="C50" s="32" t="s">
        <v>29</v>
      </c>
      <c r="D50" s="39"/>
      <c r="E50" s="39"/>
      <c r="F50" s="39"/>
      <c r="G50" s="39"/>
      <c r="H50" s="39"/>
      <c r="I50" s="39"/>
      <c r="J50" s="39"/>
      <c r="K50" s="39"/>
      <c r="L50" s="55"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34</v>
      </c>
      <c r="AJ50" s="39"/>
      <c r="AK50" s="39"/>
      <c r="AL50" s="39"/>
      <c r="AM50" s="358" t="str">
        <f>IF(E20="","",E20)</f>
        <v>PUDIS a.s.</v>
      </c>
      <c r="AN50" s="359"/>
      <c r="AO50" s="359"/>
      <c r="AP50" s="359"/>
      <c r="AQ50" s="39"/>
      <c r="AR50" s="42"/>
      <c r="AS50" s="354"/>
      <c r="AT50" s="355"/>
      <c r="AU50" s="65"/>
      <c r="AV50" s="65"/>
      <c r="AW50" s="65"/>
      <c r="AX50" s="65"/>
      <c r="AY50" s="65"/>
      <c r="AZ50" s="65"/>
      <c r="BA50" s="65"/>
      <c r="BB50" s="65"/>
      <c r="BC50" s="65"/>
      <c r="BD50" s="66"/>
      <c r="BE50" s="37"/>
    </row>
    <row r="51" spans="1:57" s="2" customFormat="1" ht="10.9"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2"/>
      <c r="AS51" s="356"/>
      <c r="AT51" s="357"/>
      <c r="AU51" s="67"/>
      <c r="AV51" s="67"/>
      <c r="AW51" s="67"/>
      <c r="AX51" s="67"/>
      <c r="AY51" s="67"/>
      <c r="AZ51" s="67"/>
      <c r="BA51" s="67"/>
      <c r="BB51" s="67"/>
      <c r="BC51" s="67"/>
      <c r="BD51" s="68"/>
      <c r="BE51" s="37"/>
    </row>
    <row r="52" spans="1:57" s="2" customFormat="1" ht="29.25" customHeight="1">
      <c r="A52" s="37"/>
      <c r="B52" s="38"/>
      <c r="C52" s="360" t="s">
        <v>52</v>
      </c>
      <c r="D52" s="361"/>
      <c r="E52" s="361"/>
      <c r="F52" s="361"/>
      <c r="G52" s="361"/>
      <c r="H52" s="69"/>
      <c r="I52" s="363" t="s">
        <v>53</v>
      </c>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2" t="s">
        <v>54</v>
      </c>
      <c r="AH52" s="361"/>
      <c r="AI52" s="361"/>
      <c r="AJ52" s="361"/>
      <c r="AK52" s="361"/>
      <c r="AL52" s="361"/>
      <c r="AM52" s="361"/>
      <c r="AN52" s="363" t="s">
        <v>55</v>
      </c>
      <c r="AO52" s="361"/>
      <c r="AP52" s="361"/>
      <c r="AQ52" s="70" t="s">
        <v>56</v>
      </c>
      <c r="AR52" s="42"/>
      <c r="AS52" s="71" t="s">
        <v>57</v>
      </c>
      <c r="AT52" s="72" t="s">
        <v>58</v>
      </c>
      <c r="AU52" s="72" t="s">
        <v>59</v>
      </c>
      <c r="AV52" s="72" t="s">
        <v>60</v>
      </c>
      <c r="AW52" s="72" t="s">
        <v>61</v>
      </c>
      <c r="AX52" s="72" t="s">
        <v>62</v>
      </c>
      <c r="AY52" s="72" t="s">
        <v>63</v>
      </c>
      <c r="AZ52" s="72" t="s">
        <v>64</v>
      </c>
      <c r="BA52" s="72" t="s">
        <v>65</v>
      </c>
      <c r="BB52" s="72" t="s">
        <v>66</v>
      </c>
      <c r="BC52" s="72" t="s">
        <v>67</v>
      </c>
      <c r="BD52" s="73" t="s">
        <v>68</v>
      </c>
      <c r="BE52" s="37"/>
    </row>
    <row r="53" spans="1:57" s="2" customFormat="1" ht="10.9"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2"/>
      <c r="AS53" s="74"/>
      <c r="AT53" s="75"/>
      <c r="AU53" s="75"/>
      <c r="AV53" s="75"/>
      <c r="AW53" s="75"/>
      <c r="AX53" s="75"/>
      <c r="AY53" s="75"/>
      <c r="AZ53" s="75"/>
      <c r="BA53" s="75"/>
      <c r="BB53" s="75"/>
      <c r="BC53" s="75"/>
      <c r="BD53" s="76"/>
      <c r="BE53" s="37"/>
    </row>
    <row r="54" spans="2:90" s="6" customFormat="1" ht="32.45" customHeight="1">
      <c r="B54" s="77"/>
      <c r="C54" s="78" t="s">
        <v>69</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368">
        <f>ROUND(AG55+SUM(AG60:AG63),2)</f>
        <v>0</v>
      </c>
      <c r="AH54" s="368"/>
      <c r="AI54" s="368"/>
      <c r="AJ54" s="368"/>
      <c r="AK54" s="368"/>
      <c r="AL54" s="368"/>
      <c r="AM54" s="368"/>
      <c r="AN54" s="369">
        <f aca="true" t="shared" si="0" ref="AN54:AN63">SUM(AG54,AT54)</f>
        <v>0</v>
      </c>
      <c r="AO54" s="369"/>
      <c r="AP54" s="369"/>
      <c r="AQ54" s="81" t="s">
        <v>19</v>
      </c>
      <c r="AR54" s="82"/>
      <c r="AS54" s="83">
        <f>ROUND(AS55+SUM(AS60:AS63),2)</f>
        <v>0</v>
      </c>
      <c r="AT54" s="84">
        <f aca="true" t="shared" si="1" ref="AT54:AT63">ROUND(SUM(AV54:AW54),2)</f>
        <v>0</v>
      </c>
      <c r="AU54" s="85">
        <f>ROUND(AU55+SUM(AU60:AU63),5)</f>
        <v>0</v>
      </c>
      <c r="AV54" s="84">
        <f>ROUND(AZ54*L29,2)</f>
        <v>0</v>
      </c>
      <c r="AW54" s="84">
        <f>ROUND(BA54*L30,2)</f>
        <v>0</v>
      </c>
      <c r="AX54" s="84">
        <f>ROUND(BB54*L29,2)</f>
        <v>0</v>
      </c>
      <c r="AY54" s="84">
        <f>ROUND(BC54*L30,2)</f>
        <v>0</v>
      </c>
      <c r="AZ54" s="84">
        <f>ROUND(AZ55+SUM(AZ60:AZ63),2)</f>
        <v>0</v>
      </c>
      <c r="BA54" s="84">
        <f>ROUND(BA55+SUM(BA60:BA63),2)</f>
        <v>0</v>
      </c>
      <c r="BB54" s="84">
        <f>ROUND(BB55+SUM(BB60:BB63),2)</f>
        <v>0</v>
      </c>
      <c r="BC54" s="84">
        <f>ROUND(BC55+SUM(BC60:BC63),2)</f>
        <v>0</v>
      </c>
      <c r="BD54" s="86">
        <f>ROUND(BD55+SUM(BD60:BD63),2)</f>
        <v>0</v>
      </c>
      <c r="BS54" s="87" t="s">
        <v>70</v>
      </c>
      <c r="BT54" s="87" t="s">
        <v>71</v>
      </c>
      <c r="BU54" s="88" t="s">
        <v>72</v>
      </c>
      <c r="BV54" s="87" t="s">
        <v>73</v>
      </c>
      <c r="BW54" s="87" t="s">
        <v>5</v>
      </c>
      <c r="BX54" s="87" t="s">
        <v>74</v>
      </c>
      <c r="CL54" s="87" t="s">
        <v>19</v>
      </c>
    </row>
    <row r="55" spans="2:91" s="7" customFormat="1" ht="16.5" customHeight="1">
      <c r="B55" s="89"/>
      <c r="C55" s="90"/>
      <c r="D55" s="367" t="s">
        <v>75</v>
      </c>
      <c r="E55" s="367"/>
      <c r="F55" s="367"/>
      <c r="G55" s="367"/>
      <c r="H55" s="367"/>
      <c r="I55" s="91"/>
      <c r="J55" s="367" t="s">
        <v>76</v>
      </c>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4">
        <f>ROUND(SUM(AG56:AG59),2)</f>
        <v>0</v>
      </c>
      <c r="AH55" s="365"/>
      <c r="AI55" s="365"/>
      <c r="AJ55" s="365"/>
      <c r="AK55" s="365"/>
      <c r="AL55" s="365"/>
      <c r="AM55" s="365"/>
      <c r="AN55" s="366">
        <f t="shared" si="0"/>
        <v>0</v>
      </c>
      <c r="AO55" s="365"/>
      <c r="AP55" s="365"/>
      <c r="AQ55" s="92" t="s">
        <v>77</v>
      </c>
      <c r="AR55" s="93"/>
      <c r="AS55" s="94">
        <f>ROUND(SUM(AS56:AS59),2)</f>
        <v>0</v>
      </c>
      <c r="AT55" s="95">
        <f t="shared" si="1"/>
        <v>0</v>
      </c>
      <c r="AU55" s="96">
        <f>ROUND(SUM(AU56:AU59),5)</f>
        <v>0</v>
      </c>
      <c r="AV55" s="95">
        <f>ROUND(AZ55*L29,2)</f>
        <v>0</v>
      </c>
      <c r="AW55" s="95">
        <f>ROUND(BA55*L30,2)</f>
        <v>0</v>
      </c>
      <c r="AX55" s="95">
        <f>ROUND(BB55*L29,2)</f>
        <v>0</v>
      </c>
      <c r="AY55" s="95">
        <f>ROUND(BC55*L30,2)</f>
        <v>0</v>
      </c>
      <c r="AZ55" s="95">
        <f>ROUND(SUM(AZ56:AZ59),2)</f>
        <v>0</v>
      </c>
      <c r="BA55" s="95">
        <f>ROUND(SUM(BA56:BA59),2)</f>
        <v>0</v>
      </c>
      <c r="BB55" s="95">
        <f>ROUND(SUM(BB56:BB59),2)</f>
        <v>0</v>
      </c>
      <c r="BC55" s="95">
        <f>ROUND(SUM(BC56:BC59),2)</f>
        <v>0</v>
      </c>
      <c r="BD55" s="97">
        <f>ROUND(SUM(BD56:BD59),2)</f>
        <v>0</v>
      </c>
      <c r="BS55" s="98" t="s">
        <v>70</v>
      </c>
      <c r="BT55" s="98" t="s">
        <v>78</v>
      </c>
      <c r="BV55" s="98" t="s">
        <v>73</v>
      </c>
      <c r="BW55" s="98" t="s">
        <v>79</v>
      </c>
      <c r="BX55" s="98" t="s">
        <v>5</v>
      </c>
      <c r="CL55" s="98" t="s">
        <v>19</v>
      </c>
      <c r="CM55" s="98" t="s">
        <v>80</v>
      </c>
    </row>
    <row r="56" spans="1:91" s="4" customFormat="1" ht="16.5" customHeight="1">
      <c r="A56" s="99" t="s">
        <v>81</v>
      </c>
      <c r="B56" s="54"/>
      <c r="C56" s="100"/>
      <c r="D56" s="100"/>
      <c r="E56" s="370" t="s">
        <v>75</v>
      </c>
      <c r="F56" s="370"/>
      <c r="G56" s="370"/>
      <c r="H56" s="370"/>
      <c r="I56" s="370"/>
      <c r="J56" s="100"/>
      <c r="K56" s="370" t="s">
        <v>76</v>
      </c>
      <c r="L56" s="370"/>
      <c r="M56" s="370"/>
      <c r="N56" s="370"/>
      <c r="O56" s="370"/>
      <c r="P56" s="370"/>
      <c r="Q56" s="370"/>
      <c r="R56" s="370"/>
      <c r="S56" s="370"/>
      <c r="T56" s="370"/>
      <c r="U56" s="370"/>
      <c r="V56" s="370"/>
      <c r="W56" s="370"/>
      <c r="X56" s="370"/>
      <c r="Y56" s="370"/>
      <c r="Z56" s="370"/>
      <c r="AA56" s="370"/>
      <c r="AB56" s="370"/>
      <c r="AC56" s="370"/>
      <c r="AD56" s="370"/>
      <c r="AE56" s="370"/>
      <c r="AF56" s="370"/>
      <c r="AG56" s="371">
        <f>'SO 101 - Místní komunikace'!J30</f>
        <v>0</v>
      </c>
      <c r="AH56" s="372"/>
      <c r="AI56" s="372"/>
      <c r="AJ56" s="372"/>
      <c r="AK56" s="372"/>
      <c r="AL56" s="372"/>
      <c r="AM56" s="372"/>
      <c r="AN56" s="371">
        <f t="shared" si="0"/>
        <v>0</v>
      </c>
      <c r="AO56" s="372"/>
      <c r="AP56" s="372"/>
      <c r="AQ56" s="101" t="s">
        <v>82</v>
      </c>
      <c r="AR56" s="56"/>
      <c r="AS56" s="102">
        <v>0</v>
      </c>
      <c r="AT56" s="103">
        <f t="shared" si="1"/>
        <v>0</v>
      </c>
      <c r="AU56" s="104">
        <f>'SO 101 - Místní komunikace'!P91</f>
        <v>0</v>
      </c>
      <c r="AV56" s="103">
        <f>'SO 101 - Místní komunikace'!J33</f>
        <v>0</v>
      </c>
      <c r="AW56" s="103">
        <f>'SO 101 - Místní komunikace'!J34</f>
        <v>0</v>
      </c>
      <c r="AX56" s="103">
        <f>'SO 101 - Místní komunikace'!J35</f>
        <v>0</v>
      </c>
      <c r="AY56" s="103">
        <f>'SO 101 - Místní komunikace'!J36</f>
        <v>0</v>
      </c>
      <c r="AZ56" s="103">
        <f>'SO 101 - Místní komunikace'!F33</f>
        <v>0</v>
      </c>
      <c r="BA56" s="103">
        <f>'SO 101 - Místní komunikace'!F34</f>
        <v>0</v>
      </c>
      <c r="BB56" s="103">
        <f>'SO 101 - Místní komunikace'!F35</f>
        <v>0</v>
      </c>
      <c r="BC56" s="103">
        <f>'SO 101 - Místní komunikace'!F36</f>
        <v>0</v>
      </c>
      <c r="BD56" s="105">
        <f>'SO 101 - Místní komunikace'!F37</f>
        <v>0</v>
      </c>
      <c r="BT56" s="106" t="s">
        <v>80</v>
      </c>
      <c r="BU56" s="106" t="s">
        <v>83</v>
      </c>
      <c r="BV56" s="106" t="s">
        <v>73</v>
      </c>
      <c r="BW56" s="106" t="s">
        <v>79</v>
      </c>
      <c r="BX56" s="106" t="s">
        <v>5</v>
      </c>
      <c r="CL56" s="106" t="s">
        <v>19</v>
      </c>
      <c r="CM56" s="106" t="s">
        <v>80</v>
      </c>
    </row>
    <row r="57" spans="1:90" s="4" customFormat="1" ht="23.25" customHeight="1">
      <c r="A57" s="99" t="s">
        <v>81</v>
      </c>
      <c r="B57" s="54"/>
      <c r="C57" s="100"/>
      <c r="D57" s="100"/>
      <c r="E57" s="370" t="s">
        <v>84</v>
      </c>
      <c r="F57" s="370"/>
      <c r="G57" s="370"/>
      <c r="H57" s="370"/>
      <c r="I57" s="370"/>
      <c r="J57" s="100"/>
      <c r="K57" s="370" t="s">
        <v>85</v>
      </c>
      <c r="L57" s="370"/>
      <c r="M57" s="370"/>
      <c r="N57" s="370"/>
      <c r="O57" s="370"/>
      <c r="P57" s="370"/>
      <c r="Q57" s="370"/>
      <c r="R57" s="370"/>
      <c r="S57" s="370"/>
      <c r="T57" s="370"/>
      <c r="U57" s="370"/>
      <c r="V57" s="370"/>
      <c r="W57" s="370"/>
      <c r="X57" s="370"/>
      <c r="Y57" s="370"/>
      <c r="Z57" s="370"/>
      <c r="AA57" s="370"/>
      <c r="AB57" s="370"/>
      <c r="AC57" s="370"/>
      <c r="AD57" s="370"/>
      <c r="AE57" s="370"/>
      <c r="AF57" s="370"/>
      <c r="AG57" s="371">
        <f>'SO 101.2 - Místní komunik...'!J32</f>
        <v>0</v>
      </c>
      <c r="AH57" s="372"/>
      <c r="AI57" s="372"/>
      <c r="AJ57" s="372"/>
      <c r="AK57" s="372"/>
      <c r="AL57" s="372"/>
      <c r="AM57" s="372"/>
      <c r="AN57" s="371">
        <f t="shared" si="0"/>
        <v>0</v>
      </c>
      <c r="AO57" s="372"/>
      <c r="AP57" s="372"/>
      <c r="AQ57" s="101" t="s">
        <v>82</v>
      </c>
      <c r="AR57" s="56"/>
      <c r="AS57" s="102">
        <v>0</v>
      </c>
      <c r="AT57" s="103">
        <f t="shared" si="1"/>
        <v>0</v>
      </c>
      <c r="AU57" s="104">
        <f>'SO 101.2 - Místní komunik...'!P89</f>
        <v>0</v>
      </c>
      <c r="AV57" s="103">
        <f>'SO 101.2 - Místní komunik...'!J35</f>
        <v>0</v>
      </c>
      <c r="AW57" s="103">
        <f>'SO 101.2 - Místní komunik...'!J36</f>
        <v>0</v>
      </c>
      <c r="AX57" s="103">
        <f>'SO 101.2 - Místní komunik...'!J37</f>
        <v>0</v>
      </c>
      <c r="AY57" s="103">
        <f>'SO 101.2 - Místní komunik...'!J38</f>
        <v>0</v>
      </c>
      <c r="AZ57" s="103">
        <f>'SO 101.2 - Místní komunik...'!F35</f>
        <v>0</v>
      </c>
      <c r="BA57" s="103">
        <f>'SO 101.2 - Místní komunik...'!F36</f>
        <v>0</v>
      </c>
      <c r="BB57" s="103">
        <f>'SO 101.2 - Místní komunik...'!F37</f>
        <v>0</v>
      </c>
      <c r="BC57" s="103">
        <f>'SO 101.2 - Místní komunik...'!F38</f>
        <v>0</v>
      </c>
      <c r="BD57" s="105">
        <f>'SO 101.2 - Místní komunik...'!F39</f>
        <v>0</v>
      </c>
      <c r="BT57" s="106" t="s">
        <v>80</v>
      </c>
      <c r="BV57" s="106" t="s">
        <v>73</v>
      </c>
      <c r="BW57" s="106" t="s">
        <v>86</v>
      </c>
      <c r="BX57" s="106" t="s">
        <v>79</v>
      </c>
      <c r="CL57" s="106" t="s">
        <v>19</v>
      </c>
    </row>
    <row r="58" spans="1:90" s="4" customFormat="1" ht="23.25" customHeight="1">
      <c r="A58" s="99" t="s">
        <v>81</v>
      </c>
      <c r="B58" s="54"/>
      <c r="C58" s="100"/>
      <c r="D58" s="100"/>
      <c r="E58" s="370" t="s">
        <v>87</v>
      </c>
      <c r="F58" s="370"/>
      <c r="G58" s="370"/>
      <c r="H58" s="370"/>
      <c r="I58" s="370"/>
      <c r="J58" s="100"/>
      <c r="K58" s="370" t="s">
        <v>88</v>
      </c>
      <c r="L58" s="370"/>
      <c r="M58" s="370"/>
      <c r="N58" s="370"/>
      <c r="O58" s="370"/>
      <c r="P58" s="370"/>
      <c r="Q58" s="370"/>
      <c r="R58" s="370"/>
      <c r="S58" s="370"/>
      <c r="T58" s="370"/>
      <c r="U58" s="370"/>
      <c r="V58" s="370"/>
      <c r="W58" s="370"/>
      <c r="X58" s="370"/>
      <c r="Y58" s="370"/>
      <c r="Z58" s="370"/>
      <c r="AA58" s="370"/>
      <c r="AB58" s="370"/>
      <c r="AC58" s="370"/>
      <c r="AD58" s="370"/>
      <c r="AE58" s="370"/>
      <c r="AF58" s="370"/>
      <c r="AG58" s="371">
        <f>'SO 101.3 - Kácení a výsad...'!J32</f>
        <v>0</v>
      </c>
      <c r="AH58" s="372"/>
      <c r="AI58" s="372"/>
      <c r="AJ58" s="372"/>
      <c r="AK58" s="372"/>
      <c r="AL58" s="372"/>
      <c r="AM58" s="372"/>
      <c r="AN58" s="371">
        <f t="shared" si="0"/>
        <v>0</v>
      </c>
      <c r="AO58" s="372"/>
      <c r="AP58" s="372"/>
      <c r="AQ58" s="101" t="s">
        <v>82</v>
      </c>
      <c r="AR58" s="56"/>
      <c r="AS58" s="102">
        <v>0</v>
      </c>
      <c r="AT58" s="103">
        <f t="shared" si="1"/>
        <v>0</v>
      </c>
      <c r="AU58" s="104">
        <f>'SO 101.3 - Kácení a výsad...'!P89</f>
        <v>0</v>
      </c>
      <c r="AV58" s="103">
        <f>'SO 101.3 - Kácení a výsad...'!J35</f>
        <v>0</v>
      </c>
      <c r="AW58" s="103">
        <f>'SO 101.3 - Kácení a výsad...'!J36</f>
        <v>0</v>
      </c>
      <c r="AX58" s="103">
        <f>'SO 101.3 - Kácení a výsad...'!J37</f>
        <v>0</v>
      </c>
      <c r="AY58" s="103">
        <f>'SO 101.3 - Kácení a výsad...'!J38</f>
        <v>0</v>
      </c>
      <c r="AZ58" s="103">
        <f>'SO 101.3 - Kácení a výsad...'!F35</f>
        <v>0</v>
      </c>
      <c r="BA58" s="103">
        <f>'SO 101.3 - Kácení a výsad...'!F36</f>
        <v>0</v>
      </c>
      <c r="BB58" s="103">
        <f>'SO 101.3 - Kácení a výsad...'!F37</f>
        <v>0</v>
      </c>
      <c r="BC58" s="103">
        <f>'SO 101.3 - Kácení a výsad...'!F38</f>
        <v>0</v>
      </c>
      <c r="BD58" s="105">
        <f>'SO 101.3 - Kácení a výsad...'!F39</f>
        <v>0</v>
      </c>
      <c r="BT58" s="106" t="s">
        <v>80</v>
      </c>
      <c r="BV58" s="106" t="s">
        <v>73</v>
      </c>
      <c r="BW58" s="106" t="s">
        <v>89</v>
      </c>
      <c r="BX58" s="106" t="s">
        <v>79</v>
      </c>
      <c r="CL58" s="106" t="s">
        <v>19</v>
      </c>
    </row>
    <row r="59" spans="1:90" s="4" customFormat="1" ht="23.25" customHeight="1">
      <c r="A59" s="99" t="s">
        <v>81</v>
      </c>
      <c r="B59" s="54"/>
      <c r="C59" s="100"/>
      <c r="D59" s="100"/>
      <c r="E59" s="370" t="s">
        <v>90</v>
      </c>
      <c r="F59" s="370"/>
      <c r="G59" s="370"/>
      <c r="H59" s="370"/>
      <c r="I59" s="370"/>
      <c r="J59" s="100"/>
      <c r="K59" s="370" t="s">
        <v>91</v>
      </c>
      <c r="L59" s="370"/>
      <c r="M59" s="370"/>
      <c r="N59" s="370"/>
      <c r="O59" s="370"/>
      <c r="P59" s="370"/>
      <c r="Q59" s="370"/>
      <c r="R59" s="370"/>
      <c r="S59" s="370"/>
      <c r="T59" s="370"/>
      <c r="U59" s="370"/>
      <c r="V59" s="370"/>
      <c r="W59" s="370"/>
      <c r="X59" s="370"/>
      <c r="Y59" s="370"/>
      <c r="Z59" s="370"/>
      <c r="AA59" s="370"/>
      <c r="AB59" s="370"/>
      <c r="AC59" s="370"/>
      <c r="AD59" s="370"/>
      <c r="AE59" s="370"/>
      <c r="AF59" s="370"/>
      <c r="AG59" s="371">
        <f>'SO 101.4 - Ochrana vedení'!J32</f>
        <v>0</v>
      </c>
      <c r="AH59" s="372"/>
      <c r="AI59" s="372"/>
      <c r="AJ59" s="372"/>
      <c r="AK59" s="372"/>
      <c r="AL59" s="372"/>
      <c r="AM59" s="372"/>
      <c r="AN59" s="371">
        <f t="shared" si="0"/>
        <v>0</v>
      </c>
      <c r="AO59" s="372"/>
      <c r="AP59" s="372"/>
      <c r="AQ59" s="101" t="s">
        <v>82</v>
      </c>
      <c r="AR59" s="56"/>
      <c r="AS59" s="102">
        <v>0</v>
      </c>
      <c r="AT59" s="103">
        <f t="shared" si="1"/>
        <v>0</v>
      </c>
      <c r="AU59" s="104">
        <f>'SO 101.4 - Ochrana vedení'!P91</f>
        <v>0</v>
      </c>
      <c r="AV59" s="103">
        <f>'SO 101.4 - Ochrana vedení'!J35</f>
        <v>0</v>
      </c>
      <c r="AW59" s="103">
        <f>'SO 101.4 - Ochrana vedení'!J36</f>
        <v>0</v>
      </c>
      <c r="AX59" s="103">
        <f>'SO 101.4 - Ochrana vedení'!J37</f>
        <v>0</v>
      </c>
      <c r="AY59" s="103">
        <f>'SO 101.4 - Ochrana vedení'!J38</f>
        <v>0</v>
      </c>
      <c r="AZ59" s="103">
        <f>'SO 101.4 - Ochrana vedení'!F35</f>
        <v>0</v>
      </c>
      <c r="BA59" s="103">
        <f>'SO 101.4 - Ochrana vedení'!F36</f>
        <v>0</v>
      </c>
      <c r="BB59" s="103">
        <f>'SO 101.4 - Ochrana vedení'!F37</f>
        <v>0</v>
      </c>
      <c r="BC59" s="103">
        <f>'SO 101.4 - Ochrana vedení'!F38</f>
        <v>0</v>
      </c>
      <c r="BD59" s="105">
        <f>'SO 101.4 - Ochrana vedení'!F39</f>
        <v>0</v>
      </c>
      <c r="BT59" s="106" t="s">
        <v>80</v>
      </c>
      <c r="BV59" s="106" t="s">
        <v>73</v>
      </c>
      <c r="BW59" s="106" t="s">
        <v>92</v>
      </c>
      <c r="BX59" s="106" t="s">
        <v>79</v>
      </c>
      <c r="CL59" s="106" t="s">
        <v>19</v>
      </c>
    </row>
    <row r="60" spans="1:91" s="7" customFormat="1" ht="16.5" customHeight="1">
      <c r="A60" s="99" t="s">
        <v>81</v>
      </c>
      <c r="B60" s="89"/>
      <c r="C60" s="90"/>
      <c r="D60" s="367" t="s">
        <v>93</v>
      </c>
      <c r="E60" s="367"/>
      <c r="F60" s="367"/>
      <c r="G60" s="367"/>
      <c r="H60" s="367"/>
      <c r="I60" s="91"/>
      <c r="J60" s="367" t="s">
        <v>94</v>
      </c>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6">
        <f>'SO 401 - Veřejné osvětlení'!J30</f>
        <v>0</v>
      </c>
      <c r="AH60" s="365"/>
      <c r="AI60" s="365"/>
      <c r="AJ60" s="365"/>
      <c r="AK60" s="365"/>
      <c r="AL60" s="365"/>
      <c r="AM60" s="365"/>
      <c r="AN60" s="366">
        <f t="shared" si="0"/>
        <v>0</v>
      </c>
      <c r="AO60" s="365"/>
      <c r="AP60" s="365"/>
      <c r="AQ60" s="92" t="s">
        <v>77</v>
      </c>
      <c r="AR60" s="93"/>
      <c r="AS60" s="94">
        <v>0</v>
      </c>
      <c r="AT60" s="95">
        <f t="shared" si="1"/>
        <v>0</v>
      </c>
      <c r="AU60" s="96">
        <f>'SO 401 - Veřejné osvětlení'!P89</f>
        <v>0</v>
      </c>
      <c r="AV60" s="95">
        <f>'SO 401 - Veřejné osvětlení'!J33</f>
        <v>0</v>
      </c>
      <c r="AW60" s="95">
        <f>'SO 401 - Veřejné osvětlení'!J34</f>
        <v>0</v>
      </c>
      <c r="AX60" s="95">
        <f>'SO 401 - Veřejné osvětlení'!J35</f>
        <v>0</v>
      </c>
      <c r="AY60" s="95">
        <f>'SO 401 - Veřejné osvětlení'!J36</f>
        <v>0</v>
      </c>
      <c r="AZ60" s="95">
        <f>'SO 401 - Veřejné osvětlení'!F33</f>
        <v>0</v>
      </c>
      <c r="BA60" s="95">
        <f>'SO 401 - Veřejné osvětlení'!F34</f>
        <v>0</v>
      </c>
      <c r="BB60" s="95">
        <f>'SO 401 - Veřejné osvětlení'!F35</f>
        <v>0</v>
      </c>
      <c r="BC60" s="95">
        <f>'SO 401 - Veřejné osvětlení'!F36</f>
        <v>0</v>
      </c>
      <c r="BD60" s="97">
        <f>'SO 401 - Veřejné osvětlení'!F37</f>
        <v>0</v>
      </c>
      <c r="BT60" s="98" t="s">
        <v>78</v>
      </c>
      <c r="BV60" s="98" t="s">
        <v>73</v>
      </c>
      <c r="BW60" s="98" t="s">
        <v>95</v>
      </c>
      <c r="BX60" s="98" t="s">
        <v>5</v>
      </c>
      <c r="CL60" s="98" t="s">
        <v>19</v>
      </c>
      <c r="CM60" s="98" t="s">
        <v>80</v>
      </c>
    </row>
    <row r="61" spans="1:91" s="7" customFormat="1" ht="16.5" customHeight="1">
      <c r="A61" s="99" t="s">
        <v>81</v>
      </c>
      <c r="B61" s="89"/>
      <c r="C61" s="90"/>
      <c r="D61" s="367" t="s">
        <v>96</v>
      </c>
      <c r="E61" s="367"/>
      <c r="F61" s="367"/>
      <c r="G61" s="367"/>
      <c r="H61" s="367"/>
      <c r="I61" s="91"/>
      <c r="J61" s="367" t="s">
        <v>97</v>
      </c>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6">
        <f>'SO 402 - Napájení informa...'!J30</f>
        <v>0</v>
      </c>
      <c r="AH61" s="365"/>
      <c r="AI61" s="365"/>
      <c r="AJ61" s="365"/>
      <c r="AK61" s="365"/>
      <c r="AL61" s="365"/>
      <c r="AM61" s="365"/>
      <c r="AN61" s="366">
        <f t="shared" si="0"/>
        <v>0</v>
      </c>
      <c r="AO61" s="365"/>
      <c r="AP61" s="365"/>
      <c r="AQ61" s="92" t="s">
        <v>77</v>
      </c>
      <c r="AR61" s="93"/>
      <c r="AS61" s="94">
        <v>0</v>
      </c>
      <c r="AT61" s="95">
        <f t="shared" si="1"/>
        <v>0</v>
      </c>
      <c r="AU61" s="96">
        <f>'SO 402 - Napájení informa...'!P89</f>
        <v>0</v>
      </c>
      <c r="AV61" s="95">
        <f>'SO 402 - Napájení informa...'!J33</f>
        <v>0</v>
      </c>
      <c r="AW61" s="95">
        <f>'SO 402 - Napájení informa...'!J34</f>
        <v>0</v>
      </c>
      <c r="AX61" s="95">
        <f>'SO 402 - Napájení informa...'!J35</f>
        <v>0</v>
      </c>
      <c r="AY61" s="95">
        <f>'SO 402 - Napájení informa...'!J36</f>
        <v>0</v>
      </c>
      <c r="AZ61" s="95">
        <f>'SO 402 - Napájení informa...'!F33</f>
        <v>0</v>
      </c>
      <c r="BA61" s="95">
        <f>'SO 402 - Napájení informa...'!F34</f>
        <v>0</v>
      </c>
      <c r="BB61" s="95">
        <f>'SO 402 - Napájení informa...'!F35</f>
        <v>0</v>
      </c>
      <c r="BC61" s="95">
        <f>'SO 402 - Napájení informa...'!F36</f>
        <v>0</v>
      </c>
      <c r="BD61" s="97">
        <f>'SO 402 - Napájení informa...'!F37</f>
        <v>0</v>
      </c>
      <c r="BT61" s="98" t="s">
        <v>78</v>
      </c>
      <c r="BV61" s="98" t="s">
        <v>73</v>
      </c>
      <c r="BW61" s="98" t="s">
        <v>98</v>
      </c>
      <c r="BX61" s="98" t="s">
        <v>5</v>
      </c>
      <c r="CL61" s="98" t="s">
        <v>19</v>
      </c>
      <c r="CM61" s="98" t="s">
        <v>80</v>
      </c>
    </row>
    <row r="62" spans="1:91" s="7" customFormat="1" ht="16.5" customHeight="1">
      <c r="A62" s="99" t="s">
        <v>81</v>
      </c>
      <c r="B62" s="89"/>
      <c r="C62" s="90"/>
      <c r="D62" s="367" t="s">
        <v>99</v>
      </c>
      <c r="E62" s="367"/>
      <c r="F62" s="367"/>
      <c r="G62" s="367"/>
      <c r="H62" s="367"/>
      <c r="I62" s="91"/>
      <c r="J62" s="367" t="s">
        <v>100</v>
      </c>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6">
        <f>'SO 801 - Mobiliář'!J30</f>
        <v>0</v>
      </c>
      <c r="AH62" s="365"/>
      <c r="AI62" s="365"/>
      <c r="AJ62" s="365"/>
      <c r="AK62" s="365"/>
      <c r="AL62" s="365"/>
      <c r="AM62" s="365"/>
      <c r="AN62" s="366">
        <f t="shared" si="0"/>
        <v>0</v>
      </c>
      <c r="AO62" s="365"/>
      <c r="AP62" s="365"/>
      <c r="AQ62" s="92" t="s">
        <v>77</v>
      </c>
      <c r="AR62" s="93"/>
      <c r="AS62" s="94">
        <v>0</v>
      </c>
      <c r="AT62" s="95">
        <f t="shared" si="1"/>
        <v>0</v>
      </c>
      <c r="AU62" s="96">
        <f>'SO 801 - Mobiliář'!P87</f>
        <v>0</v>
      </c>
      <c r="AV62" s="95">
        <f>'SO 801 - Mobiliář'!J33</f>
        <v>0</v>
      </c>
      <c r="AW62" s="95">
        <f>'SO 801 - Mobiliář'!J34</f>
        <v>0</v>
      </c>
      <c r="AX62" s="95">
        <f>'SO 801 - Mobiliář'!J35</f>
        <v>0</v>
      </c>
      <c r="AY62" s="95">
        <f>'SO 801 - Mobiliář'!J36</f>
        <v>0</v>
      </c>
      <c r="AZ62" s="95">
        <f>'SO 801 - Mobiliář'!F33</f>
        <v>0</v>
      </c>
      <c r="BA62" s="95">
        <f>'SO 801 - Mobiliář'!F34</f>
        <v>0</v>
      </c>
      <c r="BB62" s="95">
        <f>'SO 801 - Mobiliář'!F35</f>
        <v>0</v>
      </c>
      <c r="BC62" s="95">
        <f>'SO 801 - Mobiliář'!F36</f>
        <v>0</v>
      </c>
      <c r="BD62" s="97">
        <f>'SO 801 - Mobiliář'!F37</f>
        <v>0</v>
      </c>
      <c r="BT62" s="98" t="s">
        <v>78</v>
      </c>
      <c r="BV62" s="98" t="s">
        <v>73</v>
      </c>
      <c r="BW62" s="98" t="s">
        <v>101</v>
      </c>
      <c r="BX62" s="98" t="s">
        <v>5</v>
      </c>
      <c r="CL62" s="98" t="s">
        <v>19</v>
      </c>
      <c r="CM62" s="98" t="s">
        <v>80</v>
      </c>
    </row>
    <row r="63" spans="1:91" s="7" customFormat="1" ht="16.5" customHeight="1">
      <c r="A63" s="99" t="s">
        <v>81</v>
      </c>
      <c r="B63" s="89"/>
      <c r="C63" s="90"/>
      <c r="D63" s="367" t="s">
        <v>102</v>
      </c>
      <c r="E63" s="367"/>
      <c r="F63" s="367"/>
      <c r="G63" s="367"/>
      <c r="H63" s="367"/>
      <c r="I63" s="91"/>
      <c r="J63" s="367" t="s">
        <v>103</v>
      </c>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6">
        <f>'VRN - Vedlejší rozpočtové...'!J30</f>
        <v>0</v>
      </c>
      <c r="AH63" s="365"/>
      <c r="AI63" s="365"/>
      <c r="AJ63" s="365"/>
      <c r="AK63" s="365"/>
      <c r="AL63" s="365"/>
      <c r="AM63" s="365"/>
      <c r="AN63" s="366">
        <f t="shared" si="0"/>
        <v>0</v>
      </c>
      <c r="AO63" s="365"/>
      <c r="AP63" s="365"/>
      <c r="AQ63" s="92" t="s">
        <v>77</v>
      </c>
      <c r="AR63" s="93"/>
      <c r="AS63" s="107">
        <v>0</v>
      </c>
      <c r="AT63" s="108">
        <f t="shared" si="1"/>
        <v>0</v>
      </c>
      <c r="AU63" s="109">
        <f>'VRN - Vedlejší rozpočtové...'!P87</f>
        <v>0</v>
      </c>
      <c r="AV63" s="108">
        <f>'VRN - Vedlejší rozpočtové...'!J33</f>
        <v>0</v>
      </c>
      <c r="AW63" s="108">
        <f>'VRN - Vedlejší rozpočtové...'!J34</f>
        <v>0</v>
      </c>
      <c r="AX63" s="108">
        <f>'VRN - Vedlejší rozpočtové...'!J35</f>
        <v>0</v>
      </c>
      <c r="AY63" s="108">
        <f>'VRN - Vedlejší rozpočtové...'!J36</f>
        <v>0</v>
      </c>
      <c r="AZ63" s="108">
        <f>'VRN - Vedlejší rozpočtové...'!F33</f>
        <v>0</v>
      </c>
      <c r="BA63" s="108">
        <f>'VRN - Vedlejší rozpočtové...'!F34</f>
        <v>0</v>
      </c>
      <c r="BB63" s="108">
        <f>'VRN - Vedlejší rozpočtové...'!F35</f>
        <v>0</v>
      </c>
      <c r="BC63" s="108">
        <f>'VRN - Vedlejší rozpočtové...'!F36</f>
        <v>0</v>
      </c>
      <c r="BD63" s="110">
        <f>'VRN - Vedlejší rozpočtové...'!F37</f>
        <v>0</v>
      </c>
      <c r="BT63" s="98" t="s">
        <v>78</v>
      </c>
      <c r="BV63" s="98" t="s">
        <v>73</v>
      </c>
      <c r="BW63" s="98" t="s">
        <v>104</v>
      </c>
      <c r="BX63" s="98" t="s">
        <v>5</v>
      </c>
      <c r="CL63" s="98" t="s">
        <v>19</v>
      </c>
      <c r="CM63" s="98" t="s">
        <v>80</v>
      </c>
    </row>
    <row r="64" spans="1:57" s="2" customFormat="1" ht="30" customHeight="1">
      <c r="A64" s="37"/>
      <c r="B64" s="38"/>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42"/>
      <c r="AS64" s="37"/>
      <c r="AT64" s="37"/>
      <c r="AU64" s="37"/>
      <c r="AV64" s="37"/>
      <c r="AW64" s="37"/>
      <c r="AX64" s="37"/>
      <c r="AY64" s="37"/>
      <c r="AZ64" s="37"/>
      <c r="BA64" s="37"/>
      <c r="BB64" s="37"/>
      <c r="BC64" s="37"/>
      <c r="BD64" s="37"/>
      <c r="BE64" s="37"/>
    </row>
    <row r="65" spans="1:57" s="2" customFormat="1" ht="6.95" customHeight="1">
      <c r="A65" s="37"/>
      <c r="B65" s="50"/>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42"/>
      <c r="AS65" s="37"/>
      <c r="AT65" s="37"/>
      <c r="AU65" s="37"/>
      <c r="AV65" s="37"/>
      <c r="AW65" s="37"/>
      <c r="AX65" s="37"/>
      <c r="AY65" s="37"/>
      <c r="AZ65" s="37"/>
      <c r="BA65" s="37"/>
      <c r="BB65" s="37"/>
      <c r="BC65" s="37"/>
      <c r="BD65" s="37"/>
      <c r="BE65" s="37"/>
    </row>
  </sheetData>
  <sheetProtection algorithmName="SHA-512" hashValue="L3xO1p2Swq/rAUKG9YfjuhbMxt9fHf75qL+HPxZ66PpqVB8o2lSQCBv6CymYhxnKzj7VkcPMb5VYzXkK3bNZaQ==" saltValue="QoaU9jbnegE6GZxV8M36XqqqykCX7794tJ/VHIWohTYp2lV4JWim8KJDKFo9aUpKW2oTAmDzEwSUJ91yiQoQiw==" spinCount="100000" sheet="1" objects="1" scenarios="1" formatColumns="0" formatRows="0"/>
  <mergeCells count="74">
    <mergeCell ref="AR2:BE2"/>
    <mergeCell ref="L33:P33"/>
    <mergeCell ref="AK33:AO33"/>
    <mergeCell ref="W33:AE33"/>
    <mergeCell ref="AK35:AO35"/>
    <mergeCell ref="X35:AB35"/>
    <mergeCell ref="W31:AE31"/>
    <mergeCell ref="L31:P31"/>
    <mergeCell ref="L32:P32"/>
    <mergeCell ref="W32:AE32"/>
    <mergeCell ref="AK32:AO32"/>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AN62:AP62"/>
    <mergeCell ref="AG62:AM62"/>
    <mergeCell ref="AN60:AP60"/>
    <mergeCell ref="AG60:AM60"/>
    <mergeCell ref="AG58:AM58"/>
    <mergeCell ref="AN58:AP58"/>
    <mergeCell ref="AN56:AP56"/>
    <mergeCell ref="L45:AO45"/>
    <mergeCell ref="AM47:AN47"/>
    <mergeCell ref="D62:H62"/>
    <mergeCell ref="J62:AF62"/>
    <mergeCell ref="AN63:AP63"/>
    <mergeCell ref="AG63:AM63"/>
    <mergeCell ref="D63:H63"/>
    <mergeCell ref="J63:AF63"/>
    <mergeCell ref="D60:H60"/>
    <mergeCell ref="J60:AF60"/>
    <mergeCell ref="AN61:AP61"/>
    <mergeCell ref="AG61:AM61"/>
    <mergeCell ref="D61:H61"/>
    <mergeCell ref="J61:AF61"/>
    <mergeCell ref="E58:I58"/>
    <mergeCell ref="K58:AF58"/>
    <mergeCell ref="AN59:AP59"/>
    <mergeCell ref="AG59:AM59"/>
    <mergeCell ref="E59:I59"/>
    <mergeCell ref="K59:AF59"/>
    <mergeCell ref="E56:I56"/>
    <mergeCell ref="K56:AF56"/>
    <mergeCell ref="AG56:AM56"/>
    <mergeCell ref="K57:AF57"/>
    <mergeCell ref="AN57:AP57"/>
    <mergeCell ref="E57:I57"/>
    <mergeCell ref="AG57:AM57"/>
    <mergeCell ref="AG55:AM55"/>
    <mergeCell ref="AN55:AP55"/>
    <mergeCell ref="J55:AF55"/>
    <mergeCell ref="D55:H55"/>
    <mergeCell ref="AG54:AM54"/>
    <mergeCell ref="AN54:AP54"/>
    <mergeCell ref="AS49:AT51"/>
    <mergeCell ref="AM49:AP49"/>
    <mergeCell ref="AM50:AP50"/>
    <mergeCell ref="C52:G52"/>
    <mergeCell ref="AG52:AM52"/>
    <mergeCell ref="AN52:AP52"/>
    <mergeCell ref="I52:AF52"/>
  </mergeCells>
  <hyperlinks>
    <hyperlink ref="A56" location="'SO 101 - Místní komunikace'!C2" display="/"/>
    <hyperlink ref="A57" location="'SO 101.2 - Místní komunik...'!C2" display="/"/>
    <hyperlink ref="A58" location="'SO 101.3 - Kácení a výsad...'!C2" display="/"/>
    <hyperlink ref="A59" location="'SO 101.4 - Ochrana vedení'!C2" display="/"/>
    <hyperlink ref="A60" location="'SO 401 - Veřejné osvětlení'!C2" display="/"/>
    <hyperlink ref="A61" location="'SO 402 - Napájení informa...'!C2" display="/"/>
    <hyperlink ref="A62" location="'SO 801 - Mobiliář'!C2" display="/"/>
    <hyperlink ref="A63" location="'VRN - Vedlejší rozpočtové...'!C2" display="/"/>
  </hyperlinks>
  <printOptions/>
  <pageMargins left="0.39375" right="0.39375" top="0.39375" bottom="0.39375" header="0" footer="0"/>
  <pageSetup blackAndWhite="1" fitToHeight="100" fitToWidth="1" horizontalDpi="600" verticalDpi="600" orientation="portrait" paperSize="9" scale="68"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9"/>
  <sheetViews>
    <sheetView showGridLines="0" zoomScale="110" zoomScaleNormal="110" workbookViewId="0" topLeftCell="A58"/>
  </sheetViews>
  <sheetFormatPr defaultColWidth="9.140625" defaultRowHeight="12"/>
  <cols>
    <col min="1" max="1" width="8.28125" style="265" customWidth="1"/>
    <col min="2" max="2" width="1.7109375" style="265" customWidth="1"/>
    <col min="3" max="4" width="5.00390625" style="265" customWidth="1"/>
    <col min="5" max="5" width="11.7109375" style="265" customWidth="1"/>
    <col min="6" max="6" width="9.140625" style="265" customWidth="1"/>
    <col min="7" max="7" width="5.00390625" style="265" customWidth="1"/>
    <col min="8" max="8" width="77.8515625" style="265" customWidth="1"/>
    <col min="9" max="10" width="20.00390625" style="265" customWidth="1"/>
    <col min="11" max="11" width="1.7109375" style="265" customWidth="1"/>
  </cols>
  <sheetData>
    <row r="1" s="1" customFormat="1" ht="37.5" customHeight="1"/>
    <row r="2" spans="2:11" s="1" customFormat="1" ht="7.5" customHeight="1">
      <c r="B2" s="266"/>
      <c r="C2" s="267"/>
      <c r="D2" s="267"/>
      <c r="E2" s="267"/>
      <c r="F2" s="267"/>
      <c r="G2" s="267"/>
      <c r="H2" s="267"/>
      <c r="I2" s="267"/>
      <c r="J2" s="267"/>
      <c r="K2" s="268"/>
    </row>
    <row r="3" spans="2:11" s="17" customFormat="1" ht="45" customHeight="1">
      <c r="B3" s="269"/>
      <c r="C3" s="408" t="s">
        <v>1488</v>
      </c>
      <c r="D3" s="408"/>
      <c r="E3" s="408"/>
      <c r="F3" s="408"/>
      <c r="G3" s="408"/>
      <c r="H3" s="408"/>
      <c r="I3" s="408"/>
      <c r="J3" s="408"/>
      <c r="K3" s="270"/>
    </row>
    <row r="4" spans="2:11" s="1" customFormat="1" ht="25.5" customHeight="1">
      <c r="B4" s="271"/>
      <c r="C4" s="407" t="s">
        <v>1489</v>
      </c>
      <c r="D4" s="407"/>
      <c r="E4" s="407"/>
      <c r="F4" s="407"/>
      <c r="G4" s="407"/>
      <c r="H4" s="407"/>
      <c r="I4" s="407"/>
      <c r="J4" s="407"/>
      <c r="K4" s="272"/>
    </row>
    <row r="5" spans="2:11" s="1" customFormat="1" ht="5.25" customHeight="1">
      <c r="B5" s="271"/>
      <c r="C5" s="273"/>
      <c r="D5" s="273"/>
      <c r="E5" s="273"/>
      <c r="F5" s="273"/>
      <c r="G5" s="273"/>
      <c r="H5" s="273"/>
      <c r="I5" s="273"/>
      <c r="J5" s="273"/>
      <c r="K5" s="272"/>
    </row>
    <row r="6" spans="2:11" s="1" customFormat="1" ht="15" customHeight="1">
      <c r="B6" s="271"/>
      <c r="C6" s="406" t="s">
        <v>1490</v>
      </c>
      <c r="D6" s="406"/>
      <c r="E6" s="406"/>
      <c r="F6" s="406"/>
      <c r="G6" s="406"/>
      <c r="H6" s="406"/>
      <c r="I6" s="406"/>
      <c r="J6" s="406"/>
      <c r="K6" s="272"/>
    </row>
    <row r="7" spans="2:11" s="1" customFormat="1" ht="15" customHeight="1">
      <c r="B7" s="275"/>
      <c r="C7" s="406" t="s">
        <v>1491</v>
      </c>
      <c r="D7" s="406"/>
      <c r="E7" s="406"/>
      <c r="F7" s="406"/>
      <c r="G7" s="406"/>
      <c r="H7" s="406"/>
      <c r="I7" s="406"/>
      <c r="J7" s="406"/>
      <c r="K7" s="272"/>
    </row>
    <row r="8" spans="2:11" s="1" customFormat="1" ht="12.75" customHeight="1">
      <c r="B8" s="275"/>
      <c r="C8" s="274"/>
      <c r="D8" s="274"/>
      <c r="E8" s="274"/>
      <c r="F8" s="274"/>
      <c r="G8" s="274"/>
      <c r="H8" s="274"/>
      <c r="I8" s="274"/>
      <c r="J8" s="274"/>
      <c r="K8" s="272"/>
    </row>
    <row r="9" spans="2:11" s="1" customFormat="1" ht="15" customHeight="1">
      <c r="B9" s="275"/>
      <c r="C9" s="406" t="s">
        <v>1492</v>
      </c>
      <c r="D9" s="406"/>
      <c r="E9" s="406"/>
      <c r="F9" s="406"/>
      <c r="G9" s="406"/>
      <c r="H9" s="406"/>
      <c r="I9" s="406"/>
      <c r="J9" s="406"/>
      <c r="K9" s="272"/>
    </row>
    <row r="10" spans="2:11" s="1" customFormat="1" ht="15" customHeight="1">
      <c r="B10" s="275"/>
      <c r="C10" s="274"/>
      <c r="D10" s="406" t="s">
        <v>1493</v>
      </c>
      <c r="E10" s="406"/>
      <c r="F10" s="406"/>
      <c r="G10" s="406"/>
      <c r="H10" s="406"/>
      <c r="I10" s="406"/>
      <c r="J10" s="406"/>
      <c r="K10" s="272"/>
    </row>
    <row r="11" spans="2:11" s="1" customFormat="1" ht="15" customHeight="1">
      <c r="B11" s="275"/>
      <c r="C11" s="276"/>
      <c r="D11" s="406" t="s">
        <v>1494</v>
      </c>
      <c r="E11" s="406"/>
      <c r="F11" s="406"/>
      <c r="G11" s="406"/>
      <c r="H11" s="406"/>
      <c r="I11" s="406"/>
      <c r="J11" s="406"/>
      <c r="K11" s="272"/>
    </row>
    <row r="12" spans="2:11" s="1" customFormat="1" ht="15" customHeight="1">
      <c r="B12" s="275"/>
      <c r="C12" s="276"/>
      <c r="D12" s="274"/>
      <c r="E12" s="274"/>
      <c r="F12" s="274"/>
      <c r="G12" s="274"/>
      <c r="H12" s="274"/>
      <c r="I12" s="274"/>
      <c r="J12" s="274"/>
      <c r="K12" s="272"/>
    </row>
    <row r="13" spans="2:11" s="1" customFormat="1" ht="15" customHeight="1">
      <c r="B13" s="275"/>
      <c r="C13" s="276"/>
      <c r="D13" s="277" t="s">
        <v>1495</v>
      </c>
      <c r="E13" s="274"/>
      <c r="F13" s="274"/>
      <c r="G13" s="274"/>
      <c r="H13" s="274"/>
      <c r="I13" s="274"/>
      <c r="J13" s="274"/>
      <c r="K13" s="272"/>
    </row>
    <row r="14" spans="2:11" s="1" customFormat="1" ht="12.75" customHeight="1">
      <c r="B14" s="275"/>
      <c r="C14" s="276"/>
      <c r="D14" s="276"/>
      <c r="E14" s="276"/>
      <c r="F14" s="276"/>
      <c r="G14" s="276"/>
      <c r="H14" s="276"/>
      <c r="I14" s="276"/>
      <c r="J14" s="276"/>
      <c r="K14" s="272"/>
    </row>
    <row r="15" spans="2:11" s="1" customFormat="1" ht="15" customHeight="1">
      <c r="B15" s="275"/>
      <c r="C15" s="276"/>
      <c r="D15" s="406" t="s">
        <v>1496</v>
      </c>
      <c r="E15" s="406"/>
      <c r="F15" s="406"/>
      <c r="G15" s="406"/>
      <c r="H15" s="406"/>
      <c r="I15" s="406"/>
      <c r="J15" s="406"/>
      <c r="K15" s="272"/>
    </row>
    <row r="16" spans="2:11" s="1" customFormat="1" ht="15" customHeight="1">
      <c r="B16" s="275"/>
      <c r="C16" s="276"/>
      <c r="D16" s="406" t="s">
        <v>1497</v>
      </c>
      <c r="E16" s="406"/>
      <c r="F16" s="406"/>
      <c r="G16" s="406"/>
      <c r="H16" s="406"/>
      <c r="I16" s="406"/>
      <c r="J16" s="406"/>
      <c r="K16" s="272"/>
    </row>
    <row r="17" spans="2:11" s="1" customFormat="1" ht="15" customHeight="1">
      <c r="B17" s="275"/>
      <c r="C17" s="276"/>
      <c r="D17" s="406" t="s">
        <v>1498</v>
      </c>
      <c r="E17" s="406"/>
      <c r="F17" s="406"/>
      <c r="G17" s="406"/>
      <c r="H17" s="406"/>
      <c r="I17" s="406"/>
      <c r="J17" s="406"/>
      <c r="K17" s="272"/>
    </row>
    <row r="18" spans="2:11" s="1" customFormat="1" ht="15" customHeight="1">
      <c r="B18" s="275"/>
      <c r="C18" s="276"/>
      <c r="D18" s="276"/>
      <c r="E18" s="278" t="s">
        <v>77</v>
      </c>
      <c r="F18" s="406" t="s">
        <v>1499</v>
      </c>
      <c r="G18" s="406"/>
      <c r="H18" s="406"/>
      <c r="I18" s="406"/>
      <c r="J18" s="406"/>
      <c r="K18" s="272"/>
    </row>
    <row r="19" spans="2:11" s="1" customFormat="1" ht="15" customHeight="1">
      <c r="B19" s="275"/>
      <c r="C19" s="276"/>
      <c r="D19" s="276"/>
      <c r="E19" s="278" t="s">
        <v>1500</v>
      </c>
      <c r="F19" s="406" t="s">
        <v>1501</v>
      </c>
      <c r="G19" s="406"/>
      <c r="H19" s="406"/>
      <c r="I19" s="406"/>
      <c r="J19" s="406"/>
      <c r="K19" s="272"/>
    </row>
    <row r="20" spans="2:11" s="1" customFormat="1" ht="15" customHeight="1">
      <c r="B20" s="275"/>
      <c r="C20" s="276"/>
      <c r="D20" s="276"/>
      <c r="E20" s="278" t="s">
        <v>1502</v>
      </c>
      <c r="F20" s="406" t="s">
        <v>1503</v>
      </c>
      <c r="G20" s="406"/>
      <c r="H20" s="406"/>
      <c r="I20" s="406"/>
      <c r="J20" s="406"/>
      <c r="K20" s="272"/>
    </row>
    <row r="21" spans="2:11" s="1" customFormat="1" ht="15" customHeight="1">
      <c r="B21" s="275"/>
      <c r="C21" s="276"/>
      <c r="D21" s="276"/>
      <c r="E21" s="278" t="s">
        <v>1504</v>
      </c>
      <c r="F21" s="406" t="s">
        <v>1505</v>
      </c>
      <c r="G21" s="406"/>
      <c r="H21" s="406"/>
      <c r="I21" s="406"/>
      <c r="J21" s="406"/>
      <c r="K21" s="272"/>
    </row>
    <row r="22" spans="2:11" s="1" customFormat="1" ht="15" customHeight="1">
      <c r="B22" s="275"/>
      <c r="C22" s="276"/>
      <c r="D22" s="276"/>
      <c r="E22" s="278" t="s">
        <v>1506</v>
      </c>
      <c r="F22" s="406" t="s">
        <v>1507</v>
      </c>
      <c r="G22" s="406"/>
      <c r="H22" s="406"/>
      <c r="I22" s="406"/>
      <c r="J22" s="406"/>
      <c r="K22" s="272"/>
    </row>
    <row r="23" spans="2:11" s="1" customFormat="1" ht="15" customHeight="1">
      <c r="B23" s="275"/>
      <c r="C23" s="276"/>
      <c r="D23" s="276"/>
      <c r="E23" s="278" t="s">
        <v>82</v>
      </c>
      <c r="F23" s="406" t="s">
        <v>1508</v>
      </c>
      <c r="G23" s="406"/>
      <c r="H23" s="406"/>
      <c r="I23" s="406"/>
      <c r="J23" s="406"/>
      <c r="K23" s="272"/>
    </row>
    <row r="24" spans="2:11" s="1" customFormat="1" ht="12.75" customHeight="1">
      <c r="B24" s="275"/>
      <c r="C24" s="276"/>
      <c r="D24" s="276"/>
      <c r="E24" s="276"/>
      <c r="F24" s="276"/>
      <c r="G24" s="276"/>
      <c r="H24" s="276"/>
      <c r="I24" s="276"/>
      <c r="J24" s="276"/>
      <c r="K24" s="272"/>
    </row>
    <row r="25" spans="2:11" s="1" customFormat="1" ht="15" customHeight="1">
      <c r="B25" s="275"/>
      <c r="C25" s="406" t="s">
        <v>1509</v>
      </c>
      <c r="D25" s="406"/>
      <c r="E25" s="406"/>
      <c r="F25" s="406"/>
      <c r="G25" s="406"/>
      <c r="H25" s="406"/>
      <c r="I25" s="406"/>
      <c r="J25" s="406"/>
      <c r="K25" s="272"/>
    </row>
    <row r="26" spans="2:11" s="1" customFormat="1" ht="15" customHeight="1">
      <c r="B26" s="275"/>
      <c r="C26" s="406" t="s">
        <v>1510</v>
      </c>
      <c r="D26" s="406"/>
      <c r="E26" s="406"/>
      <c r="F26" s="406"/>
      <c r="G26" s="406"/>
      <c r="H26" s="406"/>
      <c r="I26" s="406"/>
      <c r="J26" s="406"/>
      <c r="K26" s="272"/>
    </row>
    <row r="27" spans="2:11" s="1" customFormat="1" ht="15" customHeight="1">
      <c r="B27" s="275"/>
      <c r="C27" s="274"/>
      <c r="D27" s="406" t="s">
        <v>1511</v>
      </c>
      <c r="E27" s="406"/>
      <c r="F27" s="406"/>
      <c r="G27" s="406"/>
      <c r="H27" s="406"/>
      <c r="I27" s="406"/>
      <c r="J27" s="406"/>
      <c r="K27" s="272"/>
    </row>
    <row r="28" spans="2:11" s="1" customFormat="1" ht="15" customHeight="1">
      <c r="B28" s="275"/>
      <c r="C28" s="276"/>
      <c r="D28" s="406" t="s">
        <v>1512</v>
      </c>
      <c r="E28" s="406"/>
      <c r="F28" s="406"/>
      <c r="G28" s="406"/>
      <c r="H28" s="406"/>
      <c r="I28" s="406"/>
      <c r="J28" s="406"/>
      <c r="K28" s="272"/>
    </row>
    <row r="29" spans="2:11" s="1" customFormat="1" ht="12.75" customHeight="1">
      <c r="B29" s="275"/>
      <c r="C29" s="276"/>
      <c r="D29" s="276"/>
      <c r="E29" s="276"/>
      <c r="F29" s="276"/>
      <c r="G29" s="276"/>
      <c r="H29" s="276"/>
      <c r="I29" s="276"/>
      <c r="J29" s="276"/>
      <c r="K29" s="272"/>
    </row>
    <row r="30" spans="2:11" s="1" customFormat="1" ht="15" customHeight="1">
      <c r="B30" s="275"/>
      <c r="C30" s="276"/>
      <c r="D30" s="406" t="s">
        <v>1513</v>
      </c>
      <c r="E30" s="406"/>
      <c r="F30" s="406"/>
      <c r="G30" s="406"/>
      <c r="H30" s="406"/>
      <c r="I30" s="406"/>
      <c r="J30" s="406"/>
      <c r="K30" s="272"/>
    </row>
    <row r="31" spans="2:11" s="1" customFormat="1" ht="15" customHeight="1">
      <c r="B31" s="275"/>
      <c r="C31" s="276"/>
      <c r="D31" s="406" t="s">
        <v>1514</v>
      </c>
      <c r="E31" s="406"/>
      <c r="F31" s="406"/>
      <c r="G31" s="406"/>
      <c r="H31" s="406"/>
      <c r="I31" s="406"/>
      <c r="J31" s="406"/>
      <c r="K31" s="272"/>
    </row>
    <row r="32" spans="2:11" s="1" customFormat="1" ht="12.75" customHeight="1">
      <c r="B32" s="275"/>
      <c r="C32" s="276"/>
      <c r="D32" s="276"/>
      <c r="E32" s="276"/>
      <c r="F32" s="276"/>
      <c r="G32" s="276"/>
      <c r="H32" s="276"/>
      <c r="I32" s="276"/>
      <c r="J32" s="276"/>
      <c r="K32" s="272"/>
    </row>
    <row r="33" spans="2:11" s="1" customFormat="1" ht="15" customHeight="1">
      <c r="B33" s="275"/>
      <c r="C33" s="276"/>
      <c r="D33" s="406" t="s">
        <v>1515</v>
      </c>
      <c r="E33" s="406"/>
      <c r="F33" s="406"/>
      <c r="G33" s="406"/>
      <c r="H33" s="406"/>
      <c r="I33" s="406"/>
      <c r="J33" s="406"/>
      <c r="K33" s="272"/>
    </row>
    <row r="34" spans="2:11" s="1" customFormat="1" ht="15" customHeight="1">
      <c r="B34" s="275"/>
      <c r="C34" s="276"/>
      <c r="D34" s="406" t="s">
        <v>1516</v>
      </c>
      <c r="E34" s="406"/>
      <c r="F34" s="406"/>
      <c r="G34" s="406"/>
      <c r="H34" s="406"/>
      <c r="I34" s="406"/>
      <c r="J34" s="406"/>
      <c r="K34" s="272"/>
    </row>
    <row r="35" spans="2:11" s="1" customFormat="1" ht="15" customHeight="1">
      <c r="B35" s="275"/>
      <c r="C35" s="276"/>
      <c r="D35" s="406" t="s">
        <v>1517</v>
      </c>
      <c r="E35" s="406"/>
      <c r="F35" s="406"/>
      <c r="G35" s="406"/>
      <c r="H35" s="406"/>
      <c r="I35" s="406"/>
      <c r="J35" s="406"/>
      <c r="K35" s="272"/>
    </row>
    <row r="36" spans="2:11" s="1" customFormat="1" ht="15" customHeight="1">
      <c r="B36" s="275"/>
      <c r="C36" s="276"/>
      <c r="D36" s="274"/>
      <c r="E36" s="277" t="s">
        <v>125</v>
      </c>
      <c r="F36" s="274"/>
      <c r="G36" s="406" t="s">
        <v>1518</v>
      </c>
      <c r="H36" s="406"/>
      <c r="I36" s="406"/>
      <c r="J36" s="406"/>
      <c r="K36" s="272"/>
    </row>
    <row r="37" spans="2:11" s="1" customFormat="1" ht="30.75" customHeight="1">
      <c r="B37" s="275"/>
      <c r="C37" s="276"/>
      <c r="D37" s="274"/>
      <c r="E37" s="277" t="s">
        <v>1519</v>
      </c>
      <c r="F37" s="274"/>
      <c r="G37" s="406" t="s">
        <v>1520</v>
      </c>
      <c r="H37" s="406"/>
      <c r="I37" s="406"/>
      <c r="J37" s="406"/>
      <c r="K37" s="272"/>
    </row>
    <row r="38" spans="2:11" s="1" customFormat="1" ht="15" customHeight="1">
      <c r="B38" s="275"/>
      <c r="C38" s="276"/>
      <c r="D38" s="274"/>
      <c r="E38" s="277" t="s">
        <v>52</v>
      </c>
      <c r="F38" s="274"/>
      <c r="G38" s="406" t="s">
        <v>1521</v>
      </c>
      <c r="H38" s="406"/>
      <c r="I38" s="406"/>
      <c r="J38" s="406"/>
      <c r="K38" s="272"/>
    </row>
    <row r="39" spans="2:11" s="1" customFormat="1" ht="15" customHeight="1">
      <c r="B39" s="275"/>
      <c r="C39" s="276"/>
      <c r="D39" s="274"/>
      <c r="E39" s="277" t="s">
        <v>53</v>
      </c>
      <c r="F39" s="274"/>
      <c r="G39" s="406" t="s">
        <v>1522</v>
      </c>
      <c r="H39" s="406"/>
      <c r="I39" s="406"/>
      <c r="J39" s="406"/>
      <c r="K39" s="272"/>
    </row>
    <row r="40" spans="2:11" s="1" customFormat="1" ht="15" customHeight="1">
      <c r="B40" s="275"/>
      <c r="C40" s="276"/>
      <c r="D40" s="274"/>
      <c r="E40" s="277" t="s">
        <v>126</v>
      </c>
      <c r="F40" s="274"/>
      <c r="G40" s="406" t="s">
        <v>1523</v>
      </c>
      <c r="H40" s="406"/>
      <c r="I40" s="406"/>
      <c r="J40" s="406"/>
      <c r="K40" s="272"/>
    </row>
    <row r="41" spans="2:11" s="1" customFormat="1" ht="15" customHeight="1">
      <c r="B41" s="275"/>
      <c r="C41" s="276"/>
      <c r="D41" s="274"/>
      <c r="E41" s="277" t="s">
        <v>127</v>
      </c>
      <c r="F41" s="274"/>
      <c r="G41" s="406" t="s">
        <v>1524</v>
      </c>
      <c r="H41" s="406"/>
      <c r="I41" s="406"/>
      <c r="J41" s="406"/>
      <c r="K41" s="272"/>
    </row>
    <row r="42" spans="2:11" s="1" customFormat="1" ht="15" customHeight="1">
      <c r="B42" s="275"/>
      <c r="C42" s="276"/>
      <c r="D42" s="274"/>
      <c r="E42" s="277" t="s">
        <v>1525</v>
      </c>
      <c r="F42" s="274"/>
      <c r="G42" s="406" t="s">
        <v>1526</v>
      </c>
      <c r="H42" s="406"/>
      <c r="I42" s="406"/>
      <c r="J42" s="406"/>
      <c r="K42" s="272"/>
    </row>
    <row r="43" spans="2:11" s="1" customFormat="1" ht="15" customHeight="1">
      <c r="B43" s="275"/>
      <c r="C43" s="276"/>
      <c r="D43" s="274"/>
      <c r="E43" s="277"/>
      <c r="F43" s="274"/>
      <c r="G43" s="406" t="s">
        <v>1527</v>
      </c>
      <c r="H43" s="406"/>
      <c r="I43" s="406"/>
      <c r="J43" s="406"/>
      <c r="K43" s="272"/>
    </row>
    <row r="44" spans="2:11" s="1" customFormat="1" ht="15" customHeight="1">
      <c r="B44" s="275"/>
      <c r="C44" s="276"/>
      <c r="D44" s="274"/>
      <c r="E44" s="277" t="s">
        <v>1528</v>
      </c>
      <c r="F44" s="274"/>
      <c r="G44" s="406" t="s">
        <v>1529</v>
      </c>
      <c r="H44" s="406"/>
      <c r="I44" s="406"/>
      <c r="J44" s="406"/>
      <c r="K44" s="272"/>
    </row>
    <row r="45" spans="2:11" s="1" customFormat="1" ht="15" customHeight="1">
      <c r="B45" s="275"/>
      <c r="C45" s="276"/>
      <c r="D45" s="274"/>
      <c r="E45" s="277" t="s">
        <v>129</v>
      </c>
      <c r="F45" s="274"/>
      <c r="G45" s="406" t="s">
        <v>1530</v>
      </c>
      <c r="H45" s="406"/>
      <c r="I45" s="406"/>
      <c r="J45" s="406"/>
      <c r="K45" s="272"/>
    </row>
    <row r="46" spans="2:11" s="1" customFormat="1" ht="12.75" customHeight="1">
      <c r="B46" s="275"/>
      <c r="C46" s="276"/>
      <c r="D46" s="274"/>
      <c r="E46" s="274"/>
      <c r="F46" s="274"/>
      <c r="G46" s="274"/>
      <c r="H46" s="274"/>
      <c r="I46" s="274"/>
      <c r="J46" s="274"/>
      <c r="K46" s="272"/>
    </row>
    <row r="47" spans="2:11" s="1" customFormat="1" ht="15" customHeight="1">
      <c r="B47" s="275"/>
      <c r="C47" s="276"/>
      <c r="D47" s="406" t="s">
        <v>1531</v>
      </c>
      <c r="E47" s="406"/>
      <c r="F47" s="406"/>
      <c r="G47" s="406"/>
      <c r="H47" s="406"/>
      <c r="I47" s="406"/>
      <c r="J47" s="406"/>
      <c r="K47" s="272"/>
    </row>
    <row r="48" spans="2:11" s="1" customFormat="1" ht="15" customHeight="1">
      <c r="B48" s="275"/>
      <c r="C48" s="276"/>
      <c r="D48" s="276"/>
      <c r="E48" s="406" t="s">
        <v>1532</v>
      </c>
      <c r="F48" s="406"/>
      <c r="G48" s="406"/>
      <c r="H48" s="406"/>
      <c r="I48" s="406"/>
      <c r="J48" s="406"/>
      <c r="K48" s="272"/>
    </row>
    <row r="49" spans="2:11" s="1" customFormat="1" ht="15" customHeight="1">
      <c r="B49" s="275"/>
      <c r="C49" s="276"/>
      <c r="D49" s="276"/>
      <c r="E49" s="406" t="s">
        <v>1533</v>
      </c>
      <c r="F49" s="406"/>
      <c r="G49" s="406"/>
      <c r="H49" s="406"/>
      <c r="I49" s="406"/>
      <c r="J49" s="406"/>
      <c r="K49" s="272"/>
    </row>
    <row r="50" spans="2:11" s="1" customFormat="1" ht="15" customHeight="1">
      <c r="B50" s="275"/>
      <c r="C50" s="276"/>
      <c r="D50" s="276"/>
      <c r="E50" s="406" t="s">
        <v>1534</v>
      </c>
      <c r="F50" s="406"/>
      <c r="G50" s="406"/>
      <c r="H50" s="406"/>
      <c r="I50" s="406"/>
      <c r="J50" s="406"/>
      <c r="K50" s="272"/>
    </row>
    <row r="51" spans="2:11" s="1" customFormat="1" ht="15" customHeight="1">
      <c r="B51" s="275"/>
      <c r="C51" s="276"/>
      <c r="D51" s="406" t="s">
        <v>1535</v>
      </c>
      <c r="E51" s="406"/>
      <c r="F51" s="406"/>
      <c r="G51" s="406"/>
      <c r="H51" s="406"/>
      <c r="I51" s="406"/>
      <c r="J51" s="406"/>
      <c r="K51" s="272"/>
    </row>
    <row r="52" spans="2:11" s="1" customFormat="1" ht="25.5" customHeight="1">
      <c r="B52" s="271"/>
      <c r="C52" s="407" t="s">
        <v>1536</v>
      </c>
      <c r="D52" s="407"/>
      <c r="E52" s="407"/>
      <c r="F52" s="407"/>
      <c r="G52" s="407"/>
      <c r="H52" s="407"/>
      <c r="I52" s="407"/>
      <c r="J52" s="407"/>
      <c r="K52" s="272"/>
    </row>
    <row r="53" spans="2:11" s="1" customFormat="1" ht="5.25" customHeight="1">
      <c r="B53" s="271"/>
      <c r="C53" s="273"/>
      <c r="D53" s="273"/>
      <c r="E53" s="273"/>
      <c r="F53" s="273"/>
      <c r="G53" s="273"/>
      <c r="H53" s="273"/>
      <c r="I53" s="273"/>
      <c r="J53" s="273"/>
      <c r="K53" s="272"/>
    </row>
    <row r="54" spans="2:11" s="1" customFormat="1" ht="15" customHeight="1">
      <c r="B54" s="271"/>
      <c r="C54" s="406" t="s">
        <v>1537</v>
      </c>
      <c r="D54" s="406"/>
      <c r="E54" s="406"/>
      <c r="F54" s="406"/>
      <c r="G54" s="406"/>
      <c r="H54" s="406"/>
      <c r="I54" s="406"/>
      <c r="J54" s="406"/>
      <c r="K54" s="272"/>
    </row>
    <row r="55" spans="2:11" s="1" customFormat="1" ht="15" customHeight="1">
      <c r="B55" s="271"/>
      <c r="C55" s="406" t="s">
        <v>1538</v>
      </c>
      <c r="D55" s="406"/>
      <c r="E55" s="406"/>
      <c r="F55" s="406"/>
      <c r="G55" s="406"/>
      <c r="H55" s="406"/>
      <c r="I55" s="406"/>
      <c r="J55" s="406"/>
      <c r="K55" s="272"/>
    </row>
    <row r="56" spans="2:11" s="1" customFormat="1" ht="12.75" customHeight="1">
      <c r="B56" s="271"/>
      <c r="C56" s="274"/>
      <c r="D56" s="274"/>
      <c r="E56" s="274"/>
      <c r="F56" s="274"/>
      <c r="G56" s="274"/>
      <c r="H56" s="274"/>
      <c r="I56" s="274"/>
      <c r="J56" s="274"/>
      <c r="K56" s="272"/>
    </row>
    <row r="57" spans="2:11" s="1" customFormat="1" ht="15" customHeight="1">
      <c r="B57" s="271"/>
      <c r="C57" s="406" t="s">
        <v>1539</v>
      </c>
      <c r="D57" s="406"/>
      <c r="E57" s="406"/>
      <c r="F57" s="406"/>
      <c r="G57" s="406"/>
      <c r="H57" s="406"/>
      <c r="I57" s="406"/>
      <c r="J57" s="406"/>
      <c r="K57" s="272"/>
    </row>
    <row r="58" spans="2:11" s="1" customFormat="1" ht="15" customHeight="1">
      <c r="B58" s="271"/>
      <c r="C58" s="276"/>
      <c r="D58" s="406" t="s">
        <v>1540</v>
      </c>
      <c r="E58" s="406"/>
      <c r="F58" s="406"/>
      <c r="G58" s="406"/>
      <c r="H58" s="406"/>
      <c r="I58" s="406"/>
      <c r="J58" s="406"/>
      <c r="K58" s="272"/>
    </row>
    <row r="59" spans="2:11" s="1" customFormat="1" ht="15" customHeight="1">
      <c r="B59" s="271"/>
      <c r="C59" s="276"/>
      <c r="D59" s="406" t="s">
        <v>1541</v>
      </c>
      <c r="E59" s="406"/>
      <c r="F59" s="406"/>
      <c r="G59" s="406"/>
      <c r="H59" s="406"/>
      <c r="I59" s="406"/>
      <c r="J59" s="406"/>
      <c r="K59" s="272"/>
    </row>
    <row r="60" spans="2:11" s="1" customFormat="1" ht="15" customHeight="1">
      <c r="B60" s="271"/>
      <c r="C60" s="276"/>
      <c r="D60" s="406" t="s">
        <v>1542</v>
      </c>
      <c r="E60" s="406"/>
      <c r="F60" s="406"/>
      <c r="G60" s="406"/>
      <c r="H60" s="406"/>
      <c r="I60" s="406"/>
      <c r="J60" s="406"/>
      <c r="K60" s="272"/>
    </row>
    <row r="61" spans="2:11" s="1" customFormat="1" ht="15" customHeight="1">
      <c r="B61" s="271"/>
      <c r="C61" s="276"/>
      <c r="D61" s="406" t="s">
        <v>1543</v>
      </c>
      <c r="E61" s="406"/>
      <c r="F61" s="406"/>
      <c r="G61" s="406"/>
      <c r="H61" s="406"/>
      <c r="I61" s="406"/>
      <c r="J61" s="406"/>
      <c r="K61" s="272"/>
    </row>
    <row r="62" spans="2:11" s="1" customFormat="1" ht="15" customHeight="1">
      <c r="B62" s="271"/>
      <c r="C62" s="276"/>
      <c r="D62" s="409" t="s">
        <v>1544</v>
      </c>
      <c r="E62" s="409"/>
      <c r="F62" s="409"/>
      <c r="G62" s="409"/>
      <c r="H62" s="409"/>
      <c r="I62" s="409"/>
      <c r="J62" s="409"/>
      <c r="K62" s="272"/>
    </row>
    <row r="63" spans="2:11" s="1" customFormat="1" ht="15" customHeight="1">
      <c r="B63" s="271"/>
      <c r="C63" s="276"/>
      <c r="D63" s="406" t="s">
        <v>1545</v>
      </c>
      <c r="E63" s="406"/>
      <c r="F63" s="406"/>
      <c r="G63" s="406"/>
      <c r="H63" s="406"/>
      <c r="I63" s="406"/>
      <c r="J63" s="406"/>
      <c r="K63" s="272"/>
    </row>
    <row r="64" spans="2:11" s="1" customFormat="1" ht="12.75" customHeight="1">
      <c r="B64" s="271"/>
      <c r="C64" s="276"/>
      <c r="D64" s="276"/>
      <c r="E64" s="279"/>
      <c r="F64" s="276"/>
      <c r="G64" s="276"/>
      <c r="H64" s="276"/>
      <c r="I64" s="276"/>
      <c r="J64" s="276"/>
      <c r="K64" s="272"/>
    </row>
    <row r="65" spans="2:11" s="1" customFormat="1" ht="15" customHeight="1">
      <c r="B65" s="271"/>
      <c r="C65" s="276"/>
      <c r="D65" s="406" t="s">
        <v>1546</v>
      </c>
      <c r="E65" s="406"/>
      <c r="F65" s="406"/>
      <c r="G65" s="406"/>
      <c r="H65" s="406"/>
      <c r="I65" s="406"/>
      <c r="J65" s="406"/>
      <c r="K65" s="272"/>
    </row>
    <row r="66" spans="2:11" s="1" customFormat="1" ht="15" customHeight="1">
      <c r="B66" s="271"/>
      <c r="C66" s="276"/>
      <c r="D66" s="409" t="s">
        <v>1547</v>
      </c>
      <c r="E66" s="409"/>
      <c r="F66" s="409"/>
      <c r="G66" s="409"/>
      <c r="H66" s="409"/>
      <c r="I66" s="409"/>
      <c r="J66" s="409"/>
      <c r="K66" s="272"/>
    </row>
    <row r="67" spans="2:11" s="1" customFormat="1" ht="15" customHeight="1">
      <c r="B67" s="271"/>
      <c r="C67" s="276"/>
      <c r="D67" s="406" t="s">
        <v>1548</v>
      </c>
      <c r="E67" s="406"/>
      <c r="F67" s="406"/>
      <c r="G67" s="406"/>
      <c r="H67" s="406"/>
      <c r="I67" s="406"/>
      <c r="J67" s="406"/>
      <c r="K67" s="272"/>
    </row>
    <row r="68" spans="2:11" s="1" customFormat="1" ht="15" customHeight="1">
      <c r="B68" s="271"/>
      <c r="C68" s="276"/>
      <c r="D68" s="406" t="s">
        <v>1549</v>
      </c>
      <c r="E68" s="406"/>
      <c r="F68" s="406"/>
      <c r="G68" s="406"/>
      <c r="H68" s="406"/>
      <c r="I68" s="406"/>
      <c r="J68" s="406"/>
      <c r="K68" s="272"/>
    </row>
    <row r="69" spans="2:11" s="1" customFormat="1" ht="15" customHeight="1">
      <c r="B69" s="271"/>
      <c r="C69" s="276"/>
      <c r="D69" s="406" t="s">
        <v>1550</v>
      </c>
      <c r="E69" s="406"/>
      <c r="F69" s="406"/>
      <c r="G69" s="406"/>
      <c r="H69" s="406"/>
      <c r="I69" s="406"/>
      <c r="J69" s="406"/>
      <c r="K69" s="272"/>
    </row>
    <row r="70" spans="2:11" s="1" customFormat="1" ht="15" customHeight="1">
      <c r="B70" s="271"/>
      <c r="C70" s="276"/>
      <c r="D70" s="406" t="s">
        <v>1551</v>
      </c>
      <c r="E70" s="406"/>
      <c r="F70" s="406"/>
      <c r="G70" s="406"/>
      <c r="H70" s="406"/>
      <c r="I70" s="406"/>
      <c r="J70" s="406"/>
      <c r="K70" s="272"/>
    </row>
    <row r="71" spans="2:11" s="1" customFormat="1" ht="12.75" customHeight="1">
      <c r="B71" s="280"/>
      <c r="C71" s="281"/>
      <c r="D71" s="281"/>
      <c r="E71" s="281"/>
      <c r="F71" s="281"/>
      <c r="G71" s="281"/>
      <c r="H71" s="281"/>
      <c r="I71" s="281"/>
      <c r="J71" s="281"/>
      <c r="K71" s="282"/>
    </row>
    <row r="72" spans="2:11" s="1" customFormat="1" ht="18.75" customHeight="1">
      <c r="B72" s="283"/>
      <c r="C72" s="283"/>
      <c r="D72" s="283"/>
      <c r="E72" s="283"/>
      <c r="F72" s="283"/>
      <c r="G72" s="283"/>
      <c r="H72" s="283"/>
      <c r="I72" s="283"/>
      <c r="J72" s="283"/>
      <c r="K72" s="284"/>
    </row>
    <row r="73" spans="2:11" s="1" customFormat="1" ht="18.75" customHeight="1">
      <c r="B73" s="284"/>
      <c r="C73" s="284"/>
      <c r="D73" s="284"/>
      <c r="E73" s="284"/>
      <c r="F73" s="284"/>
      <c r="G73" s="284"/>
      <c r="H73" s="284"/>
      <c r="I73" s="284"/>
      <c r="J73" s="284"/>
      <c r="K73" s="284"/>
    </row>
    <row r="74" spans="2:11" s="1" customFormat="1" ht="7.5" customHeight="1">
      <c r="B74" s="285"/>
      <c r="C74" s="286"/>
      <c r="D74" s="286"/>
      <c r="E74" s="286"/>
      <c r="F74" s="286"/>
      <c r="G74" s="286"/>
      <c r="H74" s="286"/>
      <c r="I74" s="286"/>
      <c r="J74" s="286"/>
      <c r="K74" s="287"/>
    </row>
    <row r="75" spans="2:11" s="1" customFormat="1" ht="45" customHeight="1">
      <c r="B75" s="288"/>
      <c r="C75" s="410" t="s">
        <v>1552</v>
      </c>
      <c r="D75" s="410"/>
      <c r="E75" s="410"/>
      <c r="F75" s="410"/>
      <c r="G75" s="410"/>
      <c r="H75" s="410"/>
      <c r="I75" s="410"/>
      <c r="J75" s="410"/>
      <c r="K75" s="289"/>
    </row>
    <row r="76" spans="2:11" s="1" customFormat="1" ht="17.25" customHeight="1">
      <c r="B76" s="288"/>
      <c r="C76" s="290" t="s">
        <v>1553</v>
      </c>
      <c r="D76" s="290"/>
      <c r="E76" s="290"/>
      <c r="F76" s="290" t="s">
        <v>1554</v>
      </c>
      <c r="G76" s="291"/>
      <c r="H76" s="290" t="s">
        <v>53</v>
      </c>
      <c r="I76" s="290" t="s">
        <v>56</v>
      </c>
      <c r="J76" s="290" t="s">
        <v>1555</v>
      </c>
      <c r="K76" s="289"/>
    </row>
    <row r="77" spans="2:11" s="1" customFormat="1" ht="17.25" customHeight="1">
      <c r="B77" s="288"/>
      <c r="C77" s="292" t="s">
        <v>1556</v>
      </c>
      <c r="D77" s="292"/>
      <c r="E77" s="292"/>
      <c r="F77" s="293" t="s">
        <v>1557</v>
      </c>
      <c r="G77" s="294"/>
      <c r="H77" s="292"/>
      <c r="I77" s="292"/>
      <c r="J77" s="292" t="s">
        <v>1558</v>
      </c>
      <c r="K77" s="289"/>
    </row>
    <row r="78" spans="2:11" s="1" customFormat="1" ht="5.25" customHeight="1">
      <c r="B78" s="288"/>
      <c r="C78" s="295"/>
      <c r="D78" s="295"/>
      <c r="E78" s="295"/>
      <c r="F78" s="295"/>
      <c r="G78" s="296"/>
      <c r="H78" s="295"/>
      <c r="I78" s="295"/>
      <c r="J78" s="295"/>
      <c r="K78" s="289"/>
    </row>
    <row r="79" spans="2:11" s="1" customFormat="1" ht="15" customHeight="1">
      <c r="B79" s="288"/>
      <c r="C79" s="277" t="s">
        <v>52</v>
      </c>
      <c r="D79" s="297"/>
      <c r="E79" s="297"/>
      <c r="F79" s="298" t="s">
        <v>1559</v>
      </c>
      <c r="G79" s="299"/>
      <c r="H79" s="277" t="s">
        <v>1560</v>
      </c>
      <c r="I79" s="277" t="s">
        <v>1561</v>
      </c>
      <c r="J79" s="277">
        <v>20</v>
      </c>
      <c r="K79" s="289"/>
    </row>
    <row r="80" spans="2:11" s="1" customFormat="1" ht="15" customHeight="1">
      <c r="B80" s="288"/>
      <c r="C80" s="277" t="s">
        <v>1562</v>
      </c>
      <c r="D80" s="277"/>
      <c r="E80" s="277"/>
      <c r="F80" s="298" t="s">
        <v>1559</v>
      </c>
      <c r="G80" s="299"/>
      <c r="H80" s="277" t="s">
        <v>1563</v>
      </c>
      <c r="I80" s="277" t="s">
        <v>1561</v>
      </c>
      <c r="J80" s="277">
        <v>120</v>
      </c>
      <c r="K80" s="289"/>
    </row>
    <row r="81" spans="2:11" s="1" customFormat="1" ht="15" customHeight="1">
      <c r="B81" s="300"/>
      <c r="C81" s="277" t="s">
        <v>1564</v>
      </c>
      <c r="D81" s="277"/>
      <c r="E81" s="277"/>
      <c r="F81" s="298" t="s">
        <v>1565</v>
      </c>
      <c r="G81" s="299"/>
      <c r="H81" s="277" t="s">
        <v>1566</v>
      </c>
      <c r="I81" s="277" t="s">
        <v>1561</v>
      </c>
      <c r="J81" s="277">
        <v>50</v>
      </c>
      <c r="K81" s="289"/>
    </row>
    <row r="82" spans="2:11" s="1" customFormat="1" ht="15" customHeight="1">
      <c r="B82" s="300"/>
      <c r="C82" s="277" t="s">
        <v>1567</v>
      </c>
      <c r="D82" s="277"/>
      <c r="E82" s="277"/>
      <c r="F82" s="298" t="s">
        <v>1559</v>
      </c>
      <c r="G82" s="299"/>
      <c r="H82" s="277" t="s">
        <v>1568</v>
      </c>
      <c r="I82" s="277" t="s">
        <v>1569</v>
      </c>
      <c r="J82" s="277"/>
      <c r="K82" s="289"/>
    </row>
    <row r="83" spans="2:11" s="1" customFormat="1" ht="15" customHeight="1">
      <c r="B83" s="300"/>
      <c r="C83" s="301" t="s">
        <v>1570</v>
      </c>
      <c r="D83" s="301"/>
      <c r="E83" s="301"/>
      <c r="F83" s="302" t="s">
        <v>1565</v>
      </c>
      <c r="G83" s="301"/>
      <c r="H83" s="301" t="s">
        <v>1571</v>
      </c>
      <c r="I83" s="301" t="s">
        <v>1561</v>
      </c>
      <c r="J83" s="301">
        <v>15</v>
      </c>
      <c r="K83" s="289"/>
    </row>
    <row r="84" spans="2:11" s="1" customFormat="1" ht="15" customHeight="1">
      <c r="B84" s="300"/>
      <c r="C84" s="301" t="s">
        <v>1572</v>
      </c>
      <c r="D84" s="301"/>
      <c r="E84" s="301"/>
      <c r="F84" s="302" t="s">
        <v>1565</v>
      </c>
      <c r="G84" s="301"/>
      <c r="H84" s="301" t="s">
        <v>1573</v>
      </c>
      <c r="I84" s="301" t="s">
        <v>1561</v>
      </c>
      <c r="J84" s="301">
        <v>15</v>
      </c>
      <c r="K84" s="289"/>
    </row>
    <row r="85" spans="2:11" s="1" customFormat="1" ht="15" customHeight="1">
      <c r="B85" s="300"/>
      <c r="C85" s="301" t="s">
        <v>1574</v>
      </c>
      <c r="D85" s="301"/>
      <c r="E85" s="301"/>
      <c r="F85" s="302" t="s">
        <v>1565</v>
      </c>
      <c r="G85" s="301"/>
      <c r="H85" s="301" t="s">
        <v>1575</v>
      </c>
      <c r="I85" s="301" t="s">
        <v>1561</v>
      </c>
      <c r="J85" s="301">
        <v>20</v>
      </c>
      <c r="K85" s="289"/>
    </row>
    <row r="86" spans="2:11" s="1" customFormat="1" ht="15" customHeight="1">
      <c r="B86" s="300"/>
      <c r="C86" s="301" t="s">
        <v>1576</v>
      </c>
      <c r="D86" s="301"/>
      <c r="E86" s="301"/>
      <c r="F86" s="302" t="s">
        <v>1565</v>
      </c>
      <c r="G86" s="301"/>
      <c r="H86" s="301" t="s">
        <v>1577</v>
      </c>
      <c r="I86" s="301" t="s">
        <v>1561</v>
      </c>
      <c r="J86" s="301">
        <v>20</v>
      </c>
      <c r="K86" s="289"/>
    </row>
    <row r="87" spans="2:11" s="1" customFormat="1" ht="15" customHeight="1">
      <c r="B87" s="300"/>
      <c r="C87" s="277" t="s">
        <v>1578</v>
      </c>
      <c r="D87" s="277"/>
      <c r="E87" s="277"/>
      <c r="F87" s="298" t="s">
        <v>1565</v>
      </c>
      <c r="G87" s="299"/>
      <c r="H87" s="277" t="s">
        <v>1579</v>
      </c>
      <c r="I87" s="277" t="s">
        <v>1561</v>
      </c>
      <c r="J87" s="277">
        <v>50</v>
      </c>
      <c r="K87" s="289"/>
    </row>
    <row r="88" spans="2:11" s="1" customFormat="1" ht="15" customHeight="1">
      <c r="B88" s="300"/>
      <c r="C88" s="277" t="s">
        <v>1580</v>
      </c>
      <c r="D88" s="277"/>
      <c r="E88" s="277"/>
      <c r="F88" s="298" t="s">
        <v>1565</v>
      </c>
      <c r="G88" s="299"/>
      <c r="H88" s="277" t="s">
        <v>1581</v>
      </c>
      <c r="I88" s="277" t="s">
        <v>1561</v>
      </c>
      <c r="J88" s="277">
        <v>20</v>
      </c>
      <c r="K88" s="289"/>
    </row>
    <row r="89" spans="2:11" s="1" customFormat="1" ht="15" customHeight="1">
      <c r="B89" s="300"/>
      <c r="C89" s="277" t="s">
        <v>1582</v>
      </c>
      <c r="D89" s="277"/>
      <c r="E89" s="277"/>
      <c r="F89" s="298" t="s">
        <v>1565</v>
      </c>
      <c r="G89" s="299"/>
      <c r="H89" s="277" t="s">
        <v>1583</v>
      </c>
      <c r="I89" s="277" t="s">
        <v>1561</v>
      </c>
      <c r="J89" s="277">
        <v>20</v>
      </c>
      <c r="K89" s="289"/>
    </row>
    <row r="90" spans="2:11" s="1" customFormat="1" ht="15" customHeight="1">
      <c r="B90" s="300"/>
      <c r="C90" s="277" t="s">
        <v>1584</v>
      </c>
      <c r="D90" s="277"/>
      <c r="E90" s="277"/>
      <c r="F90" s="298" t="s">
        <v>1565</v>
      </c>
      <c r="G90" s="299"/>
      <c r="H90" s="277" t="s">
        <v>1585</v>
      </c>
      <c r="I90" s="277" t="s">
        <v>1561</v>
      </c>
      <c r="J90" s="277">
        <v>50</v>
      </c>
      <c r="K90" s="289"/>
    </row>
    <row r="91" spans="2:11" s="1" customFormat="1" ht="15" customHeight="1">
      <c r="B91" s="300"/>
      <c r="C91" s="277" t="s">
        <v>1586</v>
      </c>
      <c r="D91" s="277"/>
      <c r="E91" s="277"/>
      <c r="F91" s="298" t="s">
        <v>1565</v>
      </c>
      <c r="G91" s="299"/>
      <c r="H91" s="277" t="s">
        <v>1586</v>
      </c>
      <c r="I91" s="277" t="s">
        <v>1561</v>
      </c>
      <c r="J91" s="277">
        <v>50</v>
      </c>
      <c r="K91" s="289"/>
    </row>
    <row r="92" spans="2:11" s="1" customFormat="1" ht="15" customHeight="1">
      <c r="B92" s="300"/>
      <c r="C92" s="277" t="s">
        <v>1587</v>
      </c>
      <c r="D92" s="277"/>
      <c r="E92" s="277"/>
      <c r="F92" s="298" t="s">
        <v>1565</v>
      </c>
      <c r="G92" s="299"/>
      <c r="H92" s="277" t="s">
        <v>1588</v>
      </c>
      <c r="I92" s="277" t="s">
        <v>1561</v>
      </c>
      <c r="J92" s="277">
        <v>255</v>
      </c>
      <c r="K92" s="289"/>
    </row>
    <row r="93" spans="2:11" s="1" customFormat="1" ht="15" customHeight="1">
      <c r="B93" s="300"/>
      <c r="C93" s="277" t="s">
        <v>1589</v>
      </c>
      <c r="D93" s="277"/>
      <c r="E93" s="277"/>
      <c r="F93" s="298" t="s">
        <v>1559</v>
      </c>
      <c r="G93" s="299"/>
      <c r="H93" s="277" t="s">
        <v>1590</v>
      </c>
      <c r="I93" s="277" t="s">
        <v>1591</v>
      </c>
      <c r="J93" s="277"/>
      <c r="K93" s="289"/>
    </row>
    <row r="94" spans="2:11" s="1" customFormat="1" ht="15" customHeight="1">
      <c r="B94" s="300"/>
      <c r="C94" s="277" t="s">
        <v>1592</v>
      </c>
      <c r="D94" s="277"/>
      <c r="E94" s="277"/>
      <c r="F94" s="298" t="s">
        <v>1559</v>
      </c>
      <c r="G94" s="299"/>
      <c r="H94" s="277" t="s">
        <v>1593</v>
      </c>
      <c r="I94" s="277" t="s">
        <v>1594</v>
      </c>
      <c r="J94" s="277"/>
      <c r="K94" s="289"/>
    </row>
    <row r="95" spans="2:11" s="1" customFormat="1" ht="15" customHeight="1">
      <c r="B95" s="300"/>
      <c r="C95" s="277" t="s">
        <v>1595</v>
      </c>
      <c r="D95" s="277"/>
      <c r="E95" s="277"/>
      <c r="F95" s="298" t="s">
        <v>1559</v>
      </c>
      <c r="G95" s="299"/>
      <c r="H95" s="277" t="s">
        <v>1595</v>
      </c>
      <c r="I95" s="277" t="s">
        <v>1594</v>
      </c>
      <c r="J95" s="277"/>
      <c r="K95" s="289"/>
    </row>
    <row r="96" spans="2:11" s="1" customFormat="1" ht="15" customHeight="1">
      <c r="B96" s="300"/>
      <c r="C96" s="277" t="s">
        <v>37</v>
      </c>
      <c r="D96" s="277"/>
      <c r="E96" s="277"/>
      <c r="F96" s="298" t="s">
        <v>1559</v>
      </c>
      <c r="G96" s="299"/>
      <c r="H96" s="277" t="s">
        <v>1596</v>
      </c>
      <c r="I96" s="277" t="s">
        <v>1594</v>
      </c>
      <c r="J96" s="277"/>
      <c r="K96" s="289"/>
    </row>
    <row r="97" spans="2:11" s="1" customFormat="1" ht="15" customHeight="1">
      <c r="B97" s="300"/>
      <c r="C97" s="277" t="s">
        <v>47</v>
      </c>
      <c r="D97" s="277"/>
      <c r="E97" s="277"/>
      <c r="F97" s="298" t="s">
        <v>1559</v>
      </c>
      <c r="G97" s="299"/>
      <c r="H97" s="277" t="s">
        <v>1597</v>
      </c>
      <c r="I97" s="277" t="s">
        <v>1594</v>
      </c>
      <c r="J97" s="277"/>
      <c r="K97" s="289"/>
    </row>
    <row r="98" spans="2:11" s="1" customFormat="1" ht="15" customHeight="1">
      <c r="B98" s="303"/>
      <c r="C98" s="304"/>
      <c r="D98" s="304"/>
      <c r="E98" s="304"/>
      <c r="F98" s="304"/>
      <c r="G98" s="304"/>
      <c r="H98" s="304"/>
      <c r="I98" s="304"/>
      <c r="J98" s="304"/>
      <c r="K98" s="305"/>
    </row>
    <row r="99" spans="2:11" s="1" customFormat="1" ht="18.75" customHeight="1">
      <c r="B99" s="306"/>
      <c r="C99" s="307"/>
      <c r="D99" s="307"/>
      <c r="E99" s="307"/>
      <c r="F99" s="307"/>
      <c r="G99" s="307"/>
      <c r="H99" s="307"/>
      <c r="I99" s="307"/>
      <c r="J99" s="307"/>
      <c r="K99" s="306"/>
    </row>
    <row r="100" spans="2:11" s="1" customFormat="1" ht="18.75" customHeight="1">
      <c r="B100" s="284"/>
      <c r="C100" s="284"/>
      <c r="D100" s="284"/>
      <c r="E100" s="284"/>
      <c r="F100" s="284"/>
      <c r="G100" s="284"/>
      <c r="H100" s="284"/>
      <c r="I100" s="284"/>
      <c r="J100" s="284"/>
      <c r="K100" s="284"/>
    </row>
    <row r="101" spans="2:11" s="1" customFormat="1" ht="7.5" customHeight="1">
      <c r="B101" s="285"/>
      <c r="C101" s="286"/>
      <c r="D101" s="286"/>
      <c r="E101" s="286"/>
      <c r="F101" s="286"/>
      <c r="G101" s="286"/>
      <c r="H101" s="286"/>
      <c r="I101" s="286"/>
      <c r="J101" s="286"/>
      <c r="K101" s="287"/>
    </row>
    <row r="102" spans="2:11" s="1" customFormat="1" ht="45" customHeight="1">
      <c r="B102" s="288"/>
      <c r="C102" s="410" t="s">
        <v>1598</v>
      </c>
      <c r="D102" s="410"/>
      <c r="E102" s="410"/>
      <c r="F102" s="410"/>
      <c r="G102" s="410"/>
      <c r="H102" s="410"/>
      <c r="I102" s="410"/>
      <c r="J102" s="410"/>
      <c r="K102" s="289"/>
    </row>
    <row r="103" spans="2:11" s="1" customFormat="1" ht="17.25" customHeight="1">
      <c r="B103" s="288"/>
      <c r="C103" s="290" t="s">
        <v>1553</v>
      </c>
      <c r="D103" s="290"/>
      <c r="E103" s="290"/>
      <c r="F103" s="290" t="s">
        <v>1554</v>
      </c>
      <c r="G103" s="291"/>
      <c r="H103" s="290" t="s">
        <v>53</v>
      </c>
      <c r="I103" s="290" t="s">
        <v>56</v>
      </c>
      <c r="J103" s="290" t="s">
        <v>1555</v>
      </c>
      <c r="K103" s="289"/>
    </row>
    <row r="104" spans="2:11" s="1" customFormat="1" ht="17.25" customHeight="1">
      <c r="B104" s="288"/>
      <c r="C104" s="292" t="s">
        <v>1556</v>
      </c>
      <c r="D104" s="292"/>
      <c r="E104" s="292"/>
      <c r="F104" s="293" t="s">
        <v>1557</v>
      </c>
      <c r="G104" s="294"/>
      <c r="H104" s="292"/>
      <c r="I104" s="292"/>
      <c r="J104" s="292" t="s">
        <v>1558</v>
      </c>
      <c r="K104" s="289"/>
    </row>
    <row r="105" spans="2:11" s="1" customFormat="1" ht="5.25" customHeight="1">
      <c r="B105" s="288"/>
      <c r="C105" s="290"/>
      <c r="D105" s="290"/>
      <c r="E105" s="290"/>
      <c r="F105" s="290"/>
      <c r="G105" s="308"/>
      <c r="H105" s="290"/>
      <c r="I105" s="290"/>
      <c r="J105" s="290"/>
      <c r="K105" s="289"/>
    </row>
    <row r="106" spans="2:11" s="1" customFormat="1" ht="15" customHeight="1">
      <c r="B106" s="288"/>
      <c r="C106" s="277" t="s">
        <v>52</v>
      </c>
      <c r="D106" s="297"/>
      <c r="E106" s="297"/>
      <c r="F106" s="298" t="s">
        <v>1559</v>
      </c>
      <c r="G106" s="277"/>
      <c r="H106" s="277" t="s">
        <v>1599</v>
      </c>
      <c r="I106" s="277" t="s">
        <v>1561</v>
      </c>
      <c r="J106" s="277">
        <v>20</v>
      </c>
      <c r="K106" s="289"/>
    </row>
    <row r="107" spans="2:11" s="1" customFormat="1" ht="15" customHeight="1">
      <c r="B107" s="288"/>
      <c r="C107" s="277" t="s">
        <v>1562</v>
      </c>
      <c r="D107" s="277"/>
      <c r="E107" s="277"/>
      <c r="F107" s="298" t="s">
        <v>1559</v>
      </c>
      <c r="G107" s="277"/>
      <c r="H107" s="277" t="s">
        <v>1599</v>
      </c>
      <c r="I107" s="277" t="s">
        <v>1561</v>
      </c>
      <c r="J107" s="277">
        <v>120</v>
      </c>
      <c r="K107" s="289"/>
    </row>
    <row r="108" spans="2:11" s="1" customFormat="1" ht="15" customHeight="1">
      <c r="B108" s="300"/>
      <c r="C108" s="277" t="s">
        <v>1564</v>
      </c>
      <c r="D108" s="277"/>
      <c r="E108" s="277"/>
      <c r="F108" s="298" t="s">
        <v>1565</v>
      </c>
      <c r="G108" s="277"/>
      <c r="H108" s="277" t="s">
        <v>1599</v>
      </c>
      <c r="I108" s="277" t="s">
        <v>1561</v>
      </c>
      <c r="J108" s="277">
        <v>50</v>
      </c>
      <c r="K108" s="289"/>
    </row>
    <row r="109" spans="2:11" s="1" customFormat="1" ht="15" customHeight="1">
      <c r="B109" s="300"/>
      <c r="C109" s="277" t="s">
        <v>1567</v>
      </c>
      <c r="D109" s="277"/>
      <c r="E109" s="277"/>
      <c r="F109" s="298" t="s">
        <v>1559</v>
      </c>
      <c r="G109" s="277"/>
      <c r="H109" s="277" t="s">
        <v>1599</v>
      </c>
      <c r="I109" s="277" t="s">
        <v>1569</v>
      </c>
      <c r="J109" s="277"/>
      <c r="K109" s="289"/>
    </row>
    <row r="110" spans="2:11" s="1" customFormat="1" ht="15" customHeight="1">
      <c r="B110" s="300"/>
      <c r="C110" s="277" t="s">
        <v>1578</v>
      </c>
      <c r="D110" s="277"/>
      <c r="E110" s="277"/>
      <c r="F110" s="298" t="s">
        <v>1565</v>
      </c>
      <c r="G110" s="277"/>
      <c r="H110" s="277" t="s">
        <v>1599</v>
      </c>
      <c r="I110" s="277" t="s">
        <v>1561</v>
      </c>
      <c r="J110" s="277">
        <v>50</v>
      </c>
      <c r="K110" s="289"/>
    </row>
    <row r="111" spans="2:11" s="1" customFormat="1" ht="15" customHeight="1">
      <c r="B111" s="300"/>
      <c r="C111" s="277" t="s">
        <v>1586</v>
      </c>
      <c r="D111" s="277"/>
      <c r="E111" s="277"/>
      <c r="F111" s="298" t="s">
        <v>1565</v>
      </c>
      <c r="G111" s="277"/>
      <c r="H111" s="277" t="s">
        <v>1599</v>
      </c>
      <c r="I111" s="277" t="s">
        <v>1561</v>
      </c>
      <c r="J111" s="277">
        <v>50</v>
      </c>
      <c r="K111" s="289"/>
    </row>
    <row r="112" spans="2:11" s="1" customFormat="1" ht="15" customHeight="1">
      <c r="B112" s="300"/>
      <c r="C112" s="277" t="s">
        <v>1584</v>
      </c>
      <c r="D112" s="277"/>
      <c r="E112" s="277"/>
      <c r="F112" s="298" t="s">
        <v>1565</v>
      </c>
      <c r="G112" s="277"/>
      <c r="H112" s="277" t="s">
        <v>1599</v>
      </c>
      <c r="I112" s="277" t="s">
        <v>1561</v>
      </c>
      <c r="J112" s="277">
        <v>50</v>
      </c>
      <c r="K112" s="289"/>
    </row>
    <row r="113" spans="2:11" s="1" customFormat="1" ht="15" customHeight="1">
      <c r="B113" s="300"/>
      <c r="C113" s="277" t="s">
        <v>52</v>
      </c>
      <c r="D113" s="277"/>
      <c r="E113" s="277"/>
      <c r="F113" s="298" t="s">
        <v>1559</v>
      </c>
      <c r="G113" s="277"/>
      <c r="H113" s="277" t="s">
        <v>1600</v>
      </c>
      <c r="I113" s="277" t="s">
        <v>1561</v>
      </c>
      <c r="J113" s="277">
        <v>20</v>
      </c>
      <c r="K113" s="289"/>
    </row>
    <row r="114" spans="2:11" s="1" customFormat="1" ht="15" customHeight="1">
      <c r="B114" s="300"/>
      <c r="C114" s="277" t="s">
        <v>1601</v>
      </c>
      <c r="D114" s="277"/>
      <c r="E114" s="277"/>
      <c r="F114" s="298" t="s">
        <v>1559</v>
      </c>
      <c r="G114" s="277"/>
      <c r="H114" s="277" t="s">
        <v>1602</v>
      </c>
      <c r="I114" s="277" t="s">
        <v>1561</v>
      </c>
      <c r="J114" s="277">
        <v>120</v>
      </c>
      <c r="K114" s="289"/>
    </row>
    <row r="115" spans="2:11" s="1" customFormat="1" ht="15" customHeight="1">
      <c r="B115" s="300"/>
      <c r="C115" s="277" t="s">
        <v>37</v>
      </c>
      <c r="D115" s="277"/>
      <c r="E115" s="277"/>
      <c r="F115" s="298" t="s">
        <v>1559</v>
      </c>
      <c r="G115" s="277"/>
      <c r="H115" s="277" t="s">
        <v>1603</v>
      </c>
      <c r="I115" s="277" t="s">
        <v>1594</v>
      </c>
      <c r="J115" s="277"/>
      <c r="K115" s="289"/>
    </row>
    <row r="116" spans="2:11" s="1" customFormat="1" ht="15" customHeight="1">
      <c r="B116" s="300"/>
      <c r="C116" s="277" t="s">
        <v>47</v>
      </c>
      <c r="D116" s="277"/>
      <c r="E116" s="277"/>
      <c r="F116" s="298" t="s">
        <v>1559</v>
      </c>
      <c r="G116" s="277"/>
      <c r="H116" s="277" t="s">
        <v>1604</v>
      </c>
      <c r="I116" s="277" t="s">
        <v>1594</v>
      </c>
      <c r="J116" s="277"/>
      <c r="K116" s="289"/>
    </row>
    <row r="117" spans="2:11" s="1" customFormat="1" ht="15" customHeight="1">
      <c r="B117" s="300"/>
      <c r="C117" s="277" t="s">
        <v>56</v>
      </c>
      <c r="D117" s="277"/>
      <c r="E117" s="277"/>
      <c r="F117" s="298" t="s">
        <v>1559</v>
      </c>
      <c r="G117" s="277"/>
      <c r="H117" s="277" t="s">
        <v>1605</v>
      </c>
      <c r="I117" s="277" t="s">
        <v>1606</v>
      </c>
      <c r="J117" s="277"/>
      <c r="K117" s="289"/>
    </row>
    <row r="118" spans="2:11" s="1" customFormat="1" ht="15" customHeight="1">
      <c r="B118" s="303"/>
      <c r="C118" s="309"/>
      <c r="D118" s="309"/>
      <c r="E118" s="309"/>
      <c r="F118" s="309"/>
      <c r="G118" s="309"/>
      <c r="H118" s="309"/>
      <c r="I118" s="309"/>
      <c r="J118" s="309"/>
      <c r="K118" s="305"/>
    </row>
    <row r="119" spans="2:11" s="1" customFormat="1" ht="18.75" customHeight="1">
      <c r="B119" s="310"/>
      <c r="C119" s="311"/>
      <c r="D119" s="311"/>
      <c r="E119" s="311"/>
      <c r="F119" s="312"/>
      <c r="G119" s="311"/>
      <c r="H119" s="311"/>
      <c r="I119" s="311"/>
      <c r="J119" s="311"/>
      <c r="K119" s="310"/>
    </row>
    <row r="120" spans="2:11" s="1" customFormat="1" ht="18.75" customHeight="1">
      <c r="B120" s="284"/>
      <c r="C120" s="284"/>
      <c r="D120" s="284"/>
      <c r="E120" s="284"/>
      <c r="F120" s="284"/>
      <c r="G120" s="284"/>
      <c r="H120" s="284"/>
      <c r="I120" s="284"/>
      <c r="J120" s="284"/>
      <c r="K120" s="284"/>
    </row>
    <row r="121" spans="2:11" s="1" customFormat="1" ht="7.5" customHeight="1">
      <c r="B121" s="313"/>
      <c r="C121" s="314"/>
      <c r="D121" s="314"/>
      <c r="E121" s="314"/>
      <c r="F121" s="314"/>
      <c r="G121" s="314"/>
      <c r="H121" s="314"/>
      <c r="I121" s="314"/>
      <c r="J121" s="314"/>
      <c r="K121" s="315"/>
    </row>
    <row r="122" spans="2:11" s="1" customFormat="1" ht="45" customHeight="1">
      <c r="B122" s="316"/>
      <c r="C122" s="408" t="s">
        <v>1607</v>
      </c>
      <c r="D122" s="408"/>
      <c r="E122" s="408"/>
      <c r="F122" s="408"/>
      <c r="G122" s="408"/>
      <c r="H122" s="408"/>
      <c r="I122" s="408"/>
      <c r="J122" s="408"/>
      <c r="K122" s="317"/>
    </row>
    <row r="123" spans="2:11" s="1" customFormat="1" ht="17.25" customHeight="1">
      <c r="B123" s="318"/>
      <c r="C123" s="290" t="s">
        <v>1553</v>
      </c>
      <c r="D123" s="290"/>
      <c r="E123" s="290"/>
      <c r="F123" s="290" t="s">
        <v>1554</v>
      </c>
      <c r="G123" s="291"/>
      <c r="H123" s="290" t="s">
        <v>53</v>
      </c>
      <c r="I123" s="290" t="s">
        <v>56</v>
      </c>
      <c r="J123" s="290" t="s">
        <v>1555</v>
      </c>
      <c r="K123" s="319"/>
    </row>
    <row r="124" spans="2:11" s="1" customFormat="1" ht="17.25" customHeight="1">
      <c r="B124" s="318"/>
      <c r="C124" s="292" t="s">
        <v>1556</v>
      </c>
      <c r="D124" s="292"/>
      <c r="E124" s="292"/>
      <c r="F124" s="293" t="s">
        <v>1557</v>
      </c>
      <c r="G124" s="294"/>
      <c r="H124" s="292"/>
      <c r="I124" s="292"/>
      <c r="J124" s="292" t="s">
        <v>1558</v>
      </c>
      <c r="K124" s="319"/>
    </row>
    <row r="125" spans="2:11" s="1" customFormat="1" ht="5.25" customHeight="1">
      <c r="B125" s="320"/>
      <c r="C125" s="295"/>
      <c r="D125" s="295"/>
      <c r="E125" s="295"/>
      <c r="F125" s="295"/>
      <c r="G125" s="321"/>
      <c r="H125" s="295"/>
      <c r="I125" s="295"/>
      <c r="J125" s="295"/>
      <c r="K125" s="322"/>
    </row>
    <row r="126" spans="2:11" s="1" customFormat="1" ht="15" customHeight="1">
      <c r="B126" s="320"/>
      <c r="C126" s="277" t="s">
        <v>1562</v>
      </c>
      <c r="D126" s="297"/>
      <c r="E126" s="297"/>
      <c r="F126" s="298" t="s">
        <v>1559</v>
      </c>
      <c r="G126" s="277"/>
      <c r="H126" s="277" t="s">
        <v>1599</v>
      </c>
      <c r="I126" s="277" t="s">
        <v>1561</v>
      </c>
      <c r="J126" s="277">
        <v>120</v>
      </c>
      <c r="K126" s="323"/>
    </row>
    <row r="127" spans="2:11" s="1" customFormat="1" ht="15" customHeight="1">
      <c r="B127" s="320"/>
      <c r="C127" s="277" t="s">
        <v>1608</v>
      </c>
      <c r="D127" s="277"/>
      <c r="E127" s="277"/>
      <c r="F127" s="298" t="s">
        <v>1559</v>
      </c>
      <c r="G127" s="277"/>
      <c r="H127" s="277" t="s">
        <v>1609</v>
      </c>
      <c r="I127" s="277" t="s">
        <v>1561</v>
      </c>
      <c r="J127" s="277" t="s">
        <v>1610</v>
      </c>
      <c r="K127" s="323"/>
    </row>
    <row r="128" spans="2:11" s="1" customFormat="1" ht="15" customHeight="1">
      <c r="B128" s="320"/>
      <c r="C128" s="277" t="s">
        <v>82</v>
      </c>
      <c r="D128" s="277"/>
      <c r="E128" s="277"/>
      <c r="F128" s="298" t="s">
        <v>1559</v>
      </c>
      <c r="G128" s="277"/>
      <c r="H128" s="277" t="s">
        <v>1611</v>
      </c>
      <c r="I128" s="277" t="s">
        <v>1561</v>
      </c>
      <c r="J128" s="277" t="s">
        <v>1610</v>
      </c>
      <c r="K128" s="323"/>
    </row>
    <row r="129" spans="2:11" s="1" customFormat="1" ht="15" customHeight="1">
      <c r="B129" s="320"/>
      <c r="C129" s="277" t="s">
        <v>1570</v>
      </c>
      <c r="D129" s="277"/>
      <c r="E129" s="277"/>
      <c r="F129" s="298" t="s">
        <v>1565</v>
      </c>
      <c r="G129" s="277"/>
      <c r="H129" s="277" t="s">
        <v>1571</v>
      </c>
      <c r="I129" s="277" t="s">
        <v>1561</v>
      </c>
      <c r="J129" s="277">
        <v>15</v>
      </c>
      <c r="K129" s="323"/>
    </row>
    <row r="130" spans="2:11" s="1" customFormat="1" ht="15" customHeight="1">
      <c r="B130" s="320"/>
      <c r="C130" s="301" t="s">
        <v>1572</v>
      </c>
      <c r="D130" s="301"/>
      <c r="E130" s="301"/>
      <c r="F130" s="302" t="s">
        <v>1565</v>
      </c>
      <c r="G130" s="301"/>
      <c r="H130" s="301" t="s">
        <v>1573</v>
      </c>
      <c r="I130" s="301" t="s">
        <v>1561</v>
      </c>
      <c r="J130" s="301">
        <v>15</v>
      </c>
      <c r="K130" s="323"/>
    </row>
    <row r="131" spans="2:11" s="1" customFormat="1" ht="15" customHeight="1">
      <c r="B131" s="320"/>
      <c r="C131" s="301" t="s">
        <v>1574</v>
      </c>
      <c r="D131" s="301"/>
      <c r="E131" s="301"/>
      <c r="F131" s="302" t="s">
        <v>1565</v>
      </c>
      <c r="G131" s="301"/>
      <c r="H131" s="301" t="s">
        <v>1575</v>
      </c>
      <c r="I131" s="301" t="s">
        <v>1561</v>
      </c>
      <c r="J131" s="301">
        <v>20</v>
      </c>
      <c r="K131" s="323"/>
    </row>
    <row r="132" spans="2:11" s="1" customFormat="1" ht="15" customHeight="1">
      <c r="B132" s="320"/>
      <c r="C132" s="301" t="s">
        <v>1576</v>
      </c>
      <c r="D132" s="301"/>
      <c r="E132" s="301"/>
      <c r="F132" s="302" t="s">
        <v>1565</v>
      </c>
      <c r="G132" s="301"/>
      <c r="H132" s="301" t="s">
        <v>1577</v>
      </c>
      <c r="I132" s="301" t="s">
        <v>1561</v>
      </c>
      <c r="J132" s="301">
        <v>20</v>
      </c>
      <c r="K132" s="323"/>
    </row>
    <row r="133" spans="2:11" s="1" customFormat="1" ht="15" customHeight="1">
      <c r="B133" s="320"/>
      <c r="C133" s="277" t="s">
        <v>1564</v>
      </c>
      <c r="D133" s="277"/>
      <c r="E133" s="277"/>
      <c r="F133" s="298" t="s">
        <v>1565</v>
      </c>
      <c r="G133" s="277"/>
      <c r="H133" s="277" t="s">
        <v>1599</v>
      </c>
      <c r="I133" s="277" t="s">
        <v>1561</v>
      </c>
      <c r="J133" s="277">
        <v>50</v>
      </c>
      <c r="K133" s="323"/>
    </row>
    <row r="134" spans="2:11" s="1" customFormat="1" ht="15" customHeight="1">
      <c r="B134" s="320"/>
      <c r="C134" s="277" t="s">
        <v>1578</v>
      </c>
      <c r="D134" s="277"/>
      <c r="E134" s="277"/>
      <c r="F134" s="298" t="s">
        <v>1565</v>
      </c>
      <c r="G134" s="277"/>
      <c r="H134" s="277" t="s">
        <v>1599</v>
      </c>
      <c r="I134" s="277" t="s">
        <v>1561</v>
      </c>
      <c r="J134" s="277">
        <v>50</v>
      </c>
      <c r="K134" s="323"/>
    </row>
    <row r="135" spans="2:11" s="1" customFormat="1" ht="15" customHeight="1">
      <c r="B135" s="320"/>
      <c r="C135" s="277" t="s">
        <v>1584</v>
      </c>
      <c r="D135" s="277"/>
      <c r="E135" s="277"/>
      <c r="F135" s="298" t="s">
        <v>1565</v>
      </c>
      <c r="G135" s="277"/>
      <c r="H135" s="277" t="s">
        <v>1599</v>
      </c>
      <c r="I135" s="277" t="s">
        <v>1561</v>
      </c>
      <c r="J135" s="277">
        <v>50</v>
      </c>
      <c r="K135" s="323"/>
    </row>
    <row r="136" spans="2:11" s="1" customFormat="1" ht="15" customHeight="1">
      <c r="B136" s="320"/>
      <c r="C136" s="277" t="s">
        <v>1586</v>
      </c>
      <c r="D136" s="277"/>
      <c r="E136" s="277"/>
      <c r="F136" s="298" t="s">
        <v>1565</v>
      </c>
      <c r="G136" s="277"/>
      <c r="H136" s="277" t="s">
        <v>1599</v>
      </c>
      <c r="I136" s="277" t="s">
        <v>1561</v>
      </c>
      <c r="J136" s="277">
        <v>50</v>
      </c>
      <c r="K136" s="323"/>
    </row>
    <row r="137" spans="2:11" s="1" customFormat="1" ht="15" customHeight="1">
      <c r="B137" s="320"/>
      <c r="C137" s="277" t="s">
        <v>1587</v>
      </c>
      <c r="D137" s="277"/>
      <c r="E137" s="277"/>
      <c r="F137" s="298" t="s">
        <v>1565</v>
      </c>
      <c r="G137" s="277"/>
      <c r="H137" s="277" t="s">
        <v>1612</v>
      </c>
      <c r="I137" s="277" t="s">
        <v>1561</v>
      </c>
      <c r="J137" s="277">
        <v>255</v>
      </c>
      <c r="K137" s="323"/>
    </row>
    <row r="138" spans="2:11" s="1" customFormat="1" ht="15" customHeight="1">
      <c r="B138" s="320"/>
      <c r="C138" s="277" t="s">
        <v>1589</v>
      </c>
      <c r="D138" s="277"/>
      <c r="E138" s="277"/>
      <c r="F138" s="298" t="s">
        <v>1559</v>
      </c>
      <c r="G138" s="277"/>
      <c r="H138" s="277" t="s">
        <v>1613</v>
      </c>
      <c r="I138" s="277" t="s">
        <v>1591</v>
      </c>
      <c r="J138" s="277"/>
      <c r="K138" s="323"/>
    </row>
    <row r="139" spans="2:11" s="1" customFormat="1" ht="15" customHeight="1">
      <c r="B139" s="320"/>
      <c r="C139" s="277" t="s">
        <v>1592</v>
      </c>
      <c r="D139" s="277"/>
      <c r="E139" s="277"/>
      <c r="F139" s="298" t="s">
        <v>1559</v>
      </c>
      <c r="G139" s="277"/>
      <c r="H139" s="277" t="s">
        <v>1614</v>
      </c>
      <c r="I139" s="277" t="s">
        <v>1594</v>
      </c>
      <c r="J139" s="277"/>
      <c r="K139" s="323"/>
    </row>
    <row r="140" spans="2:11" s="1" customFormat="1" ht="15" customHeight="1">
      <c r="B140" s="320"/>
      <c r="C140" s="277" t="s">
        <v>1595</v>
      </c>
      <c r="D140" s="277"/>
      <c r="E140" s="277"/>
      <c r="F140" s="298" t="s">
        <v>1559</v>
      </c>
      <c r="G140" s="277"/>
      <c r="H140" s="277" t="s">
        <v>1595</v>
      </c>
      <c r="I140" s="277" t="s">
        <v>1594</v>
      </c>
      <c r="J140" s="277"/>
      <c r="K140" s="323"/>
    </row>
    <row r="141" spans="2:11" s="1" customFormat="1" ht="15" customHeight="1">
      <c r="B141" s="320"/>
      <c r="C141" s="277" t="s">
        <v>37</v>
      </c>
      <c r="D141" s="277"/>
      <c r="E141" s="277"/>
      <c r="F141" s="298" t="s">
        <v>1559</v>
      </c>
      <c r="G141" s="277"/>
      <c r="H141" s="277" t="s">
        <v>1615</v>
      </c>
      <c r="I141" s="277" t="s">
        <v>1594</v>
      </c>
      <c r="J141" s="277"/>
      <c r="K141" s="323"/>
    </row>
    <row r="142" spans="2:11" s="1" customFormat="1" ht="15" customHeight="1">
      <c r="B142" s="320"/>
      <c r="C142" s="277" t="s">
        <v>1616</v>
      </c>
      <c r="D142" s="277"/>
      <c r="E142" s="277"/>
      <c r="F142" s="298" t="s">
        <v>1559</v>
      </c>
      <c r="G142" s="277"/>
      <c r="H142" s="277" t="s">
        <v>1617</v>
      </c>
      <c r="I142" s="277" t="s">
        <v>1594</v>
      </c>
      <c r="J142" s="277"/>
      <c r="K142" s="323"/>
    </row>
    <row r="143" spans="2:11" s="1" customFormat="1" ht="15" customHeight="1">
      <c r="B143" s="324"/>
      <c r="C143" s="325"/>
      <c r="D143" s="325"/>
      <c r="E143" s="325"/>
      <c r="F143" s="325"/>
      <c r="G143" s="325"/>
      <c r="H143" s="325"/>
      <c r="I143" s="325"/>
      <c r="J143" s="325"/>
      <c r="K143" s="326"/>
    </row>
    <row r="144" spans="2:11" s="1" customFormat="1" ht="18.75" customHeight="1">
      <c r="B144" s="311"/>
      <c r="C144" s="311"/>
      <c r="D144" s="311"/>
      <c r="E144" s="311"/>
      <c r="F144" s="312"/>
      <c r="G144" s="311"/>
      <c r="H144" s="311"/>
      <c r="I144" s="311"/>
      <c r="J144" s="311"/>
      <c r="K144" s="311"/>
    </row>
    <row r="145" spans="2:11" s="1" customFormat="1" ht="18.75" customHeight="1">
      <c r="B145" s="284"/>
      <c r="C145" s="284"/>
      <c r="D145" s="284"/>
      <c r="E145" s="284"/>
      <c r="F145" s="284"/>
      <c r="G145" s="284"/>
      <c r="H145" s="284"/>
      <c r="I145" s="284"/>
      <c r="J145" s="284"/>
      <c r="K145" s="284"/>
    </row>
    <row r="146" spans="2:11" s="1" customFormat="1" ht="7.5" customHeight="1">
      <c r="B146" s="285"/>
      <c r="C146" s="286"/>
      <c r="D146" s="286"/>
      <c r="E146" s="286"/>
      <c r="F146" s="286"/>
      <c r="G146" s="286"/>
      <c r="H146" s="286"/>
      <c r="I146" s="286"/>
      <c r="J146" s="286"/>
      <c r="K146" s="287"/>
    </row>
    <row r="147" spans="2:11" s="1" customFormat="1" ht="45" customHeight="1">
      <c r="B147" s="288"/>
      <c r="C147" s="410" t="s">
        <v>1618</v>
      </c>
      <c r="D147" s="410"/>
      <c r="E147" s="410"/>
      <c r="F147" s="410"/>
      <c r="G147" s="410"/>
      <c r="H147" s="410"/>
      <c r="I147" s="410"/>
      <c r="J147" s="410"/>
      <c r="K147" s="289"/>
    </row>
    <row r="148" spans="2:11" s="1" customFormat="1" ht="17.25" customHeight="1">
      <c r="B148" s="288"/>
      <c r="C148" s="290" t="s">
        <v>1553</v>
      </c>
      <c r="D148" s="290"/>
      <c r="E148" s="290"/>
      <c r="F148" s="290" t="s">
        <v>1554</v>
      </c>
      <c r="G148" s="291"/>
      <c r="H148" s="290" t="s">
        <v>53</v>
      </c>
      <c r="I148" s="290" t="s">
        <v>56</v>
      </c>
      <c r="J148" s="290" t="s">
        <v>1555</v>
      </c>
      <c r="K148" s="289"/>
    </row>
    <row r="149" spans="2:11" s="1" customFormat="1" ht="17.25" customHeight="1">
      <c r="B149" s="288"/>
      <c r="C149" s="292" t="s">
        <v>1556</v>
      </c>
      <c r="D149" s="292"/>
      <c r="E149" s="292"/>
      <c r="F149" s="293" t="s">
        <v>1557</v>
      </c>
      <c r="G149" s="294"/>
      <c r="H149" s="292"/>
      <c r="I149" s="292"/>
      <c r="J149" s="292" t="s">
        <v>1558</v>
      </c>
      <c r="K149" s="289"/>
    </row>
    <row r="150" spans="2:11" s="1" customFormat="1" ht="5.25" customHeight="1">
      <c r="B150" s="300"/>
      <c r="C150" s="295"/>
      <c r="D150" s="295"/>
      <c r="E150" s="295"/>
      <c r="F150" s="295"/>
      <c r="G150" s="296"/>
      <c r="H150" s="295"/>
      <c r="I150" s="295"/>
      <c r="J150" s="295"/>
      <c r="K150" s="323"/>
    </row>
    <row r="151" spans="2:11" s="1" customFormat="1" ht="15" customHeight="1">
      <c r="B151" s="300"/>
      <c r="C151" s="327" t="s">
        <v>1562</v>
      </c>
      <c r="D151" s="277"/>
      <c r="E151" s="277"/>
      <c r="F151" s="328" t="s">
        <v>1559</v>
      </c>
      <c r="G151" s="277"/>
      <c r="H151" s="327" t="s">
        <v>1599</v>
      </c>
      <c r="I151" s="327" t="s">
        <v>1561</v>
      </c>
      <c r="J151" s="327">
        <v>120</v>
      </c>
      <c r="K151" s="323"/>
    </row>
    <row r="152" spans="2:11" s="1" customFormat="1" ht="15" customHeight="1">
      <c r="B152" s="300"/>
      <c r="C152" s="327" t="s">
        <v>1608</v>
      </c>
      <c r="D152" s="277"/>
      <c r="E152" s="277"/>
      <c r="F152" s="328" t="s">
        <v>1559</v>
      </c>
      <c r="G152" s="277"/>
      <c r="H152" s="327" t="s">
        <v>1619</v>
      </c>
      <c r="I152" s="327" t="s">
        <v>1561</v>
      </c>
      <c r="J152" s="327" t="s">
        <v>1610</v>
      </c>
      <c r="K152" s="323"/>
    </row>
    <row r="153" spans="2:11" s="1" customFormat="1" ht="15" customHeight="1">
      <c r="B153" s="300"/>
      <c r="C153" s="327" t="s">
        <v>82</v>
      </c>
      <c r="D153" s="277"/>
      <c r="E153" s="277"/>
      <c r="F153" s="328" t="s">
        <v>1559</v>
      </c>
      <c r="G153" s="277"/>
      <c r="H153" s="327" t="s">
        <v>1620</v>
      </c>
      <c r="I153" s="327" t="s">
        <v>1561</v>
      </c>
      <c r="J153" s="327" t="s">
        <v>1610</v>
      </c>
      <c r="K153" s="323"/>
    </row>
    <row r="154" spans="2:11" s="1" customFormat="1" ht="15" customHeight="1">
      <c r="B154" s="300"/>
      <c r="C154" s="327" t="s">
        <v>1564</v>
      </c>
      <c r="D154" s="277"/>
      <c r="E154" s="277"/>
      <c r="F154" s="328" t="s">
        <v>1565</v>
      </c>
      <c r="G154" s="277"/>
      <c r="H154" s="327" t="s">
        <v>1599</v>
      </c>
      <c r="I154" s="327" t="s">
        <v>1561</v>
      </c>
      <c r="J154" s="327">
        <v>50</v>
      </c>
      <c r="K154" s="323"/>
    </row>
    <row r="155" spans="2:11" s="1" customFormat="1" ht="15" customHeight="1">
      <c r="B155" s="300"/>
      <c r="C155" s="327" t="s">
        <v>1567</v>
      </c>
      <c r="D155" s="277"/>
      <c r="E155" s="277"/>
      <c r="F155" s="328" t="s">
        <v>1559</v>
      </c>
      <c r="G155" s="277"/>
      <c r="H155" s="327" t="s">
        <v>1599</v>
      </c>
      <c r="I155" s="327" t="s">
        <v>1569</v>
      </c>
      <c r="J155" s="327"/>
      <c r="K155" s="323"/>
    </row>
    <row r="156" spans="2:11" s="1" customFormat="1" ht="15" customHeight="1">
      <c r="B156" s="300"/>
      <c r="C156" s="327" t="s">
        <v>1578</v>
      </c>
      <c r="D156" s="277"/>
      <c r="E156" s="277"/>
      <c r="F156" s="328" t="s">
        <v>1565</v>
      </c>
      <c r="G156" s="277"/>
      <c r="H156" s="327" t="s">
        <v>1599</v>
      </c>
      <c r="I156" s="327" t="s">
        <v>1561</v>
      </c>
      <c r="J156" s="327">
        <v>50</v>
      </c>
      <c r="K156" s="323"/>
    </row>
    <row r="157" spans="2:11" s="1" customFormat="1" ht="15" customHeight="1">
      <c r="B157" s="300"/>
      <c r="C157" s="327" t="s">
        <v>1586</v>
      </c>
      <c r="D157" s="277"/>
      <c r="E157" s="277"/>
      <c r="F157" s="328" t="s">
        <v>1565</v>
      </c>
      <c r="G157" s="277"/>
      <c r="H157" s="327" t="s">
        <v>1599</v>
      </c>
      <c r="I157" s="327" t="s">
        <v>1561</v>
      </c>
      <c r="J157" s="327">
        <v>50</v>
      </c>
      <c r="K157" s="323"/>
    </row>
    <row r="158" spans="2:11" s="1" customFormat="1" ht="15" customHeight="1">
      <c r="B158" s="300"/>
      <c r="C158" s="327" t="s">
        <v>1584</v>
      </c>
      <c r="D158" s="277"/>
      <c r="E158" s="277"/>
      <c r="F158" s="328" t="s">
        <v>1565</v>
      </c>
      <c r="G158" s="277"/>
      <c r="H158" s="327" t="s">
        <v>1599</v>
      </c>
      <c r="I158" s="327" t="s">
        <v>1561</v>
      </c>
      <c r="J158" s="327">
        <v>50</v>
      </c>
      <c r="K158" s="323"/>
    </row>
    <row r="159" spans="2:11" s="1" customFormat="1" ht="15" customHeight="1">
      <c r="B159" s="300"/>
      <c r="C159" s="327" t="s">
        <v>109</v>
      </c>
      <c r="D159" s="277"/>
      <c r="E159" s="277"/>
      <c r="F159" s="328" t="s">
        <v>1559</v>
      </c>
      <c r="G159" s="277"/>
      <c r="H159" s="327" t="s">
        <v>1621</v>
      </c>
      <c r="I159" s="327" t="s">
        <v>1561</v>
      </c>
      <c r="J159" s="327" t="s">
        <v>1622</v>
      </c>
      <c r="K159" s="323"/>
    </row>
    <row r="160" spans="2:11" s="1" customFormat="1" ht="15" customHeight="1">
      <c r="B160" s="300"/>
      <c r="C160" s="327" t="s">
        <v>1623</v>
      </c>
      <c r="D160" s="277"/>
      <c r="E160" s="277"/>
      <c r="F160" s="328" t="s">
        <v>1559</v>
      </c>
      <c r="G160" s="277"/>
      <c r="H160" s="327" t="s">
        <v>1624</v>
      </c>
      <c r="I160" s="327" t="s">
        <v>1594</v>
      </c>
      <c r="J160" s="327"/>
      <c r="K160" s="323"/>
    </row>
    <row r="161" spans="2:11" s="1" customFormat="1" ht="15" customHeight="1">
      <c r="B161" s="329"/>
      <c r="C161" s="309"/>
      <c r="D161" s="309"/>
      <c r="E161" s="309"/>
      <c r="F161" s="309"/>
      <c r="G161" s="309"/>
      <c r="H161" s="309"/>
      <c r="I161" s="309"/>
      <c r="J161" s="309"/>
      <c r="K161" s="330"/>
    </row>
    <row r="162" spans="2:11" s="1" customFormat="1" ht="18.75" customHeight="1">
      <c r="B162" s="311"/>
      <c r="C162" s="321"/>
      <c r="D162" s="321"/>
      <c r="E162" s="321"/>
      <c r="F162" s="331"/>
      <c r="G162" s="321"/>
      <c r="H162" s="321"/>
      <c r="I162" s="321"/>
      <c r="J162" s="321"/>
      <c r="K162" s="311"/>
    </row>
    <row r="163" spans="2:11" s="1" customFormat="1" ht="18.75" customHeight="1">
      <c r="B163" s="284"/>
      <c r="C163" s="284"/>
      <c r="D163" s="284"/>
      <c r="E163" s="284"/>
      <c r="F163" s="284"/>
      <c r="G163" s="284"/>
      <c r="H163" s="284"/>
      <c r="I163" s="284"/>
      <c r="J163" s="284"/>
      <c r="K163" s="284"/>
    </row>
    <row r="164" spans="2:11" s="1" customFormat="1" ht="7.5" customHeight="1">
      <c r="B164" s="266"/>
      <c r="C164" s="267"/>
      <c r="D164" s="267"/>
      <c r="E164" s="267"/>
      <c r="F164" s="267"/>
      <c r="G164" s="267"/>
      <c r="H164" s="267"/>
      <c r="I164" s="267"/>
      <c r="J164" s="267"/>
      <c r="K164" s="268"/>
    </row>
    <row r="165" spans="2:11" s="1" customFormat="1" ht="45" customHeight="1">
      <c r="B165" s="269"/>
      <c r="C165" s="408" t="s">
        <v>1625</v>
      </c>
      <c r="D165" s="408"/>
      <c r="E165" s="408"/>
      <c r="F165" s="408"/>
      <c r="G165" s="408"/>
      <c r="H165" s="408"/>
      <c r="I165" s="408"/>
      <c r="J165" s="408"/>
      <c r="K165" s="270"/>
    </row>
    <row r="166" spans="2:11" s="1" customFormat="1" ht="17.25" customHeight="1">
      <c r="B166" s="269"/>
      <c r="C166" s="290" t="s">
        <v>1553</v>
      </c>
      <c r="D166" s="290"/>
      <c r="E166" s="290"/>
      <c r="F166" s="290" t="s">
        <v>1554</v>
      </c>
      <c r="G166" s="332"/>
      <c r="H166" s="333" t="s">
        <v>53</v>
      </c>
      <c r="I166" s="333" t="s">
        <v>56</v>
      </c>
      <c r="J166" s="290" t="s">
        <v>1555</v>
      </c>
      <c r="K166" s="270"/>
    </row>
    <row r="167" spans="2:11" s="1" customFormat="1" ht="17.25" customHeight="1">
      <c r="B167" s="271"/>
      <c r="C167" s="292" t="s">
        <v>1556</v>
      </c>
      <c r="D167" s="292"/>
      <c r="E167" s="292"/>
      <c r="F167" s="293" t="s">
        <v>1557</v>
      </c>
      <c r="G167" s="334"/>
      <c r="H167" s="335"/>
      <c r="I167" s="335"/>
      <c r="J167" s="292" t="s">
        <v>1558</v>
      </c>
      <c r="K167" s="272"/>
    </row>
    <row r="168" spans="2:11" s="1" customFormat="1" ht="5.25" customHeight="1">
      <c r="B168" s="300"/>
      <c r="C168" s="295"/>
      <c r="D168" s="295"/>
      <c r="E168" s="295"/>
      <c r="F168" s="295"/>
      <c r="G168" s="296"/>
      <c r="H168" s="295"/>
      <c r="I168" s="295"/>
      <c r="J168" s="295"/>
      <c r="K168" s="323"/>
    </row>
    <row r="169" spans="2:11" s="1" customFormat="1" ht="15" customHeight="1">
      <c r="B169" s="300"/>
      <c r="C169" s="277" t="s">
        <v>1562</v>
      </c>
      <c r="D169" s="277"/>
      <c r="E169" s="277"/>
      <c r="F169" s="298" t="s">
        <v>1559</v>
      </c>
      <c r="G169" s="277"/>
      <c r="H169" s="277" t="s">
        <v>1599</v>
      </c>
      <c r="I169" s="277" t="s">
        <v>1561</v>
      </c>
      <c r="J169" s="277">
        <v>120</v>
      </c>
      <c r="K169" s="323"/>
    </row>
    <row r="170" spans="2:11" s="1" customFormat="1" ht="15" customHeight="1">
      <c r="B170" s="300"/>
      <c r="C170" s="277" t="s">
        <v>1608</v>
      </c>
      <c r="D170" s="277"/>
      <c r="E170" s="277"/>
      <c r="F170" s="298" t="s">
        <v>1559</v>
      </c>
      <c r="G170" s="277"/>
      <c r="H170" s="277" t="s">
        <v>1609</v>
      </c>
      <c r="I170" s="277" t="s">
        <v>1561</v>
      </c>
      <c r="J170" s="277" t="s">
        <v>1610</v>
      </c>
      <c r="K170" s="323"/>
    </row>
    <row r="171" spans="2:11" s="1" customFormat="1" ht="15" customHeight="1">
      <c r="B171" s="300"/>
      <c r="C171" s="277" t="s">
        <v>82</v>
      </c>
      <c r="D171" s="277"/>
      <c r="E171" s="277"/>
      <c r="F171" s="298" t="s">
        <v>1559</v>
      </c>
      <c r="G171" s="277"/>
      <c r="H171" s="277" t="s">
        <v>1626</v>
      </c>
      <c r="I171" s="277" t="s">
        <v>1561</v>
      </c>
      <c r="J171" s="277" t="s">
        <v>1610</v>
      </c>
      <c r="K171" s="323"/>
    </row>
    <row r="172" spans="2:11" s="1" customFormat="1" ht="15" customHeight="1">
      <c r="B172" s="300"/>
      <c r="C172" s="277" t="s">
        <v>1564</v>
      </c>
      <c r="D172" s="277"/>
      <c r="E172" s="277"/>
      <c r="F172" s="298" t="s">
        <v>1565</v>
      </c>
      <c r="G172" s="277"/>
      <c r="H172" s="277" t="s">
        <v>1626</v>
      </c>
      <c r="I172" s="277" t="s">
        <v>1561</v>
      </c>
      <c r="J172" s="277">
        <v>50</v>
      </c>
      <c r="K172" s="323"/>
    </row>
    <row r="173" spans="2:11" s="1" customFormat="1" ht="15" customHeight="1">
      <c r="B173" s="300"/>
      <c r="C173" s="277" t="s">
        <v>1567</v>
      </c>
      <c r="D173" s="277"/>
      <c r="E173" s="277"/>
      <c r="F173" s="298" t="s">
        <v>1559</v>
      </c>
      <c r="G173" s="277"/>
      <c r="H173" s="277" t="s">
        <v>1626</v>
      </c>
      <c r="I173" s="277" t="s">
        <v>1569</v>
      </c>
      <c r="J173" s="277"/>
      <c r="K173" s="323"/>
    </row>
    <row r="174" spans="2:11" s="1" customFormat="1" ht="15" customHeight="1">
      <c r="B174" s="300"/>
      <c r="C174" s="277" t="s">
        <v>1578</v>
      </c>
      <c r="D174" s="277"/>
      <c r="E174" s="277"/>
      <c r="F174" s="298" t="s">
        <v>1565</v>
      </c>
      <c r="G174" s="277"/>
      <c r="H174" s="277" t="s">
        <v>1626</v>
      </c>
      <c r="I174" s="277" t="s">
        <v>1561</v>
      </c>
      <c r="J174" s="277">
        <v>50</v>
      </c>
      <c r="K174" s="323"/>
    </row>
    <row r="175" spans="2:11" s="1" customFormat="1" ht="15" customHeight="1">
      <c r="B175" s="300"/>
      <c r="C175" s="277" t="s">
        <v>1586</v>
      </c>
      <c r="D175" s="277"/>
      <c r="E175" s="277"/>
      <c r="F175" s="298" t="s">
        <v>1565</v>
      </c>
      <c r="G175" s="277"/>
      <c r="H175" s="277" t="s">
        <v>1626</v>
      </c>
      <c r="I175" s="277" t="s">
        <v>1561</v>
      </c>
      <c r="J175" s="277">
        <v>50</v>
      </c>
      <c r="K175" s="323"/>
    </row>
    <row r="176" spans="2:11" s="1" customFormat="1" ht="15" customHeight="1">
      <c r="B176" s="300"/>
      <c r="C176" s="277" t="s">
        <v>1584</v>
      </c>
      <c r="D176" s="277"/>
      <c r="E176" s="277"/>
      <c r="F176" s="298" t="s">
        <v>1565</v>
      </c>
      <c r="G176" s="277"/>
      <c r="H176" s="277" t="s">
        <v>1626</v>
      </c>
      <c r="I176" s="277" t="s">
        <v>1561</v>
      </c>
      <c r="J176" s="277">
        <v>50</v>
      </c>
      <c r="K176" s="323"/>
    </row>
    <row r="177" spans="2:11" s="1" customFormat="1" ht="15" customHeight="1">
      <c r="B177" s="300"/>
      <c r="C177" s="277" t="s">
        <v>125</v>
      </c>
      <c r="D177" s="277"/>
      <c r="E177" s="277"/>
      <c r="F177" s="298" t="s">
        <v>1559</v>
      </c>
      <c r="G177" s="277"/>
      <c r="H177" s="277" t="s">
        <v>1627</v>
      </c>
      <c r="I177" s="277" t="s">
        <v>1628</v>
      </c>
      <c r="J177" s="277"/>
      <c r="K177" s="323"/>
    </row>
    <row r="178" spans="2:11" s="1" customFormat="1" ht="15" customHeight="1">
      <c r="B178" s="300"/>
      <c r="C178" s="277" t="s">
        <v>56</v>
      </c>
      <c r="D178" s="277"/>
      <c r="E178" s="277"/>
      <c r="F178" s="298" t="s">
        <v>1559</v>
      </c>
      <c r="G178" s="277"/>
      <c r="H178" s="277" t="s">
        <v>1629</v>
      </c>
      <c r="I178" s="277" t="s">
        <v>1630</v>
      </c>
      <c r="J178" s="277">
        <v>1</v>
      </c>
      <c r="K178" s="323"/>
    </row>
    <row r="179" spans="2:11" s="1" customFormat="1" ht="15" customHeight="1">
      <c r="B179" s="300"/>
      <c r="C179" s="277" t="s">
        <v>52</v>
      </c>
      <c r="D179" s="277"/>
      <c r="E179" s="277"/>
      <c r="F179" s="298" t="s">
        <v>1559</v>
      </c>
      <c r="G179" s="277"/>
      <c r="H179" s="277" t="s">
        <v>1631</v>
      </c>
      <c r="I179" s="277" t="s">
        <v>1561</v>
      </c>
      <c r="J179" s="277">
        <v>20</v>
      </c>
      <c r="K179" s="323"/>
    </row>
    <row r="180" spans="2:11" s="1" customFormat="1" ht="15" customHeight="1">
      <c r="B180" s="300"/>
      <c r="C180" s="277" t="s">
        <v>53</v>
      </c>
      <c r="D180" s="277"/>
      <c r="E180" s="277"/>
      <c r="F180" s="298" t="s">
        <v>1559</v>
      </c>
      <c r="G180" s="277"/>
      <c r="H180" s="277" t="s">
        <v>1632</v>
      </c>
      <c r="I180" s="277" t="s">
        <v>1561</v>
      </c>
      <c r="J180" s="277">
        <v>255</v>
      </c>
      <c r="K180" s="323"/>
    </row>
    <row r="181" spans="2:11" s="1" customFormat="1" ht="15" customHeight="1">
      <c r="B181" s="300"/>
      <c r="C181" s="277" t="s">
        <v>126</v>
      </c>
      <c r="D181" s="277"/>
      <c r="E181" s="277"/>
      <c r="F181" s="298" t="s">
        <v>1559</v>
      </c>
      <c r="G181" s="277"/>
      <c r="H181" s="277" t="s">
        <v>1523</v>
      </c>
      <c r="I181" s="277" t="s">
        <v>1561</v>
      </c>
      <c r="J181" s="277">
        <v>10</v>
      </c>
      <c r="K181" s="323"/>
    </row>
    <row r="182" spans="2:11" s="1" customFormat="1" ht="15" customHeight="1">
      <c r="B182" s="300"/>
      <c r="C182" s="277" t="s">
        <v>127</v>
      </c>
      <c r="D182" s="277"/>
      <c r="E182" s="277"/>
      <c r="F182" s="298" t="s">
        <v>1559</v>
      </c>
      <c r="G182" s="277"/>
      <c r="H182" s="277" t="s">
        <v>1633</v>
      </c>
      <c r="I182" s="277" t="s">
        <v>1594</v>
      </c>
      <c r="J182" s="277"/>
      <c r="K182" s="323"/>
    </row>
    <row r="183" spans="2:11" s="1" customFormat="1" ht="15" customHeight="1">
      <c r="B183" s="300"/>
      <c r="C183" s="277" t="s">
        <v>1634</v>
      </c>
      <c r="D183" s="277"/>
      <c r="E183" s="277"/>
      <c r="F183" s="298" t="s">
        <v>1559</v>
      </c>
      <c r="G183" s="277"/>
      <c r="H183" s="277" t="s">
        <v>1635</v>
      </c>
      <c r="I183" s="277" t="s">
        <v>1594</v>
      </c>
      <c r="J183" s="277"/>
      <c r="K183" s="323"/>
    </row>
    <row r="184" spans="2:11" s="1" customFormat="1" ht="15" customHeight="1">
      <c r="B184" s="300"/>
      <c r="C184" s="277" t="s">
        <v>1623</v>
      </c>
      <c r="D184" s="277"/>
      <c r="E184" s="277"/>
      <c r="F184" s="298" t="s">
        <v>1559</v>
      </c>
      <c r="G184" s="277"/>
      <c r="H184" s="277" t="s">
        <v>1636</v>
      </c>
      <c r="I184" s="277" t="s">
        <v>1594</v>
      </c>
      <c r="J184" s="277"/>
      <c r="K184" s="323"/>
    </row>
    <row r="185" spans="2:11" s="1" customFormat="1" ht="15" customHeight="1">
      <c r="B185" s="300"/>
      <c r="C185" s="277" t="s">
        <v>129</v>
      </c>
      <c r="D185" s="277"/>
      <c r="E185" s="277"/>
      <c r="F185" s="298" t="s">
        <v>1565</v>
      </c>
      <c r="G185" s="277"/>
      <c r="H185" s="277" t="s">
        <v>1637</v>
      </c>
      <c r="I185" s="277" t="s">
        <v>1561</v>
      </c>
      <c r="J185" s="277">
        <v>50</v>
      </c>
      <c r="K185" s="323"/>
    </row>
    <row r="186" spans="2:11" s="1" customFormat="1" ht="15" customHeight="1">
      <c r="B186" s="300"/>
      <c r="C186" s="277" t="s">
        <v>1638</v>
      </c>
      <c r="D186" s="277"/>
      <c r="E186" s="277"/>
      <c r="F186" s="298" t="s">
        <v>1565</v>
      </c>
      <c r="G186" s="277"/>
      <c r="H186" s="277" t="s">
        <v>1639</v>
      </c>
      <c r="I186" s="277" t="s">
        <v>1640</v>
      </c>
      <c r="J186" s="277"/>
      <c r="K186" s="323"/>
    </row>
    <row r="187" spans="2:11" s="1" customFormat="1" ht="15" customHeight="1">
      <c r="B187" s="300"/>
      <c r="C187" s="277" t="s">
        <v>1641</v>
      </c>
      <c r="D187" s="277"/>
      <c r="E187" s="277"/>
      <c r="F187" s="298" t="s">
        <v>1565</v>
      </c>
      <c r="G187" s="277"/>
      <c r="H187" s="277" t="s">
        <v>1642</v>
      </c>
      <c r="I187" s="277" t="s">
        <v>1640</v>
      </c>
      <c r="J187" s="277"/>
      <c r="K187" s="323"/>
    </row>
    <row r="188" spans="2:11" s="1" customFormat="1" ht="15" customHeight="1">
      <c r="B188" s="300"/>
      <c r="C188" s="277" t="s">
        <v>1643</v>
      </c>
      <c r="D188" s="277"/>
      <c r="E188" s="277"/>
      <c r="F188" s="298" t="s">
        <v>1565</v>
      </c>
      <c r="G188" s="277"/>
      <c r="H188" s="277" t="s">
        <v>1644</v>
      </c>
      <c r="I188" s="277" t="s">
        <v>1640</v>
      </c>
      <c r="J188" s="277"/>
      <c r="K188" s="323"/>
    </row>
    <row r="189" spans="2:11" s="1" customFormat="1" ht="15" customHeight="1">
      <c r="B189" s="300"/>
      <c r="C189" s="336" t="s">
        <v>1645</v>
      </c>
      <c r="D189" s="277"/>
      <c r="E189" s="277"/>
      <c r="F189" s="298" t="s">
        <v>1565</v>
      </c>
      <c r="G189" s="277"/>
      <c r="H189" s="277" t="s">
        <v>1646</v>
      </c>
      <c r="I189" s="277" t="s">
        <v>1647</v>
      </c>
      <c r="J189" s="337" t="s">
        <v>1648</v>
      </c>
      <c r="K189" s="323"/>
    </row>
    <row r="190" spans="2:11" s="18" customFormat="1" ht="15" customHeight="1">
      <c r="B190" s="338"/>
      <c r="C190" s="339" t="s">
        <v>1649</v>
      </c>
      <c r="D190" s="340"/>
      <c r="E190" s="340"/>
      <c r="F190" s="341" t="s">
        <v>1565</v>
      </c>
      <c r="G190" s="340"/>
      <c r="H190" s="340" t="s">
        <v>1650</v>
      </c>
      <c r="I190" s="340" t="s">
        <v>1647</v>
      </c>
      <c r="J190" s="342" t="s">
        <v>1648</v>
      </c>
      <c r="K190" s="343"/>
    </row>
    <row r="191" spans="2:11" s="1" customFormat="1" ht="15" customHeight="1">
      <c r="B191" s="300"/>
      <c r="C191" s="336" t="s">
        <v>41</v>
      </c>
      <c r="D191" s="277"/>
      <c r="E191" s="277"/>
      <c r="F191" s="298" t="s">
        <v>1559</v>
      </c>
      <c r="G191" s="277"/>
      <c r="H191" s="274" t="s">
        <v>1651</v>
      </c>
      <c r="I191" s="277" t="s">
        <v>1652</v>
      </c>
      <c r="J191" s="277"/>
      <c r="K191" s="323"/>
    </row>
    <row r="192" spans="2:11" s="1" customFormat="1" ht="15" customHeight="1">
      <c r="B192" s="300"/>
      <c r="C192" s="336" t="s">
        <v>1653</v>
      </c>
      <c r="D192" s="277"/>
      <c r="E192" s="277"/>
      <c r="F192" s="298" t="s">
        <v>1559</v>
      </c>
      <c r="G192" s="277"/>
      <c r="H192" s="277" t="s">
        <v>1654</v>
      </c>
      <c r="I192" s="277" t="s">
        <v>1594</v>
      </c>
      <c r="J192" s="277"/>
      <c r="K192" s="323"/>
    </row>
    <row r="193" spans="2:11" s="1" customFormat="1" ht="15" customHeight="1">
      <c r="B193" s="300"/>
      <c r="C193" s="336" t="s">
        <v>1655</v>
      </c>
      <c r="D193" s="277"/>
      <c r="E193" s="277"/>
      <c r="F193" s="298" t="s">
        <v>1559</v>
      </c>
      <c r="G193" s="277"/>
      <c r="H193" s="277" t="s">
        <v>1656</v>
      </c>
      <c r="I193" s="277" t="s">
        <v>1594</v>
      </c>
      <c r="J193" s="277"/>
      <c r="K193" s="323"/>
    </row>
    <row r="194" spans="2:11" s="1" customFormat="1" ht="15" customHeight="1">
      <c r="B194" s="300"/>
      <c r="C194" s="336" t="s">
        <v>1657</v>
      </c>
      <c r="D194" s="277"/>
      <c r="E194" s="277"/>
      <c r="F194" s="298" t="s">
        <v>1565</v>
      </c>
      <c r="G194" s="277"/>
      <c r="H194" s="277" t="s">
        <v>1658</v>
      </c>
      <c r="I194" s="277" t="s">
        <v>1594</v>
      </c>
      <c r="J194" s="277"/>
      <c r="K194" s="323"/>
    </row>
    <row r="195" spans="2:11" s="1" customFormat="1" ht="15" customHeight="1">
      <c r="B195" s="329"/>
      <c r="C195" s="344"/>
      <c r="D195" s="309"/>
      <c r="E195" s="309"/>
      <c r="F195" s="309"/>
      <c r="G195" s="309"/>
      <c r="H195" s="309"/>
      <c r="I195" s="309"/>
      <c r="J195" s="309"/>
      <c r="K195" s="330"/>
    </row>
    <row r="196" spans="2:11" s="1" customFormat="1" ht="18.75" customHeight="1">
      <c r="B196" s="311"/>
      <c r="C196" s="321"/>
      <c r="D196" s="321"/>
      <c r="E196" s="321"/>
      <c r="F196" s="331"/>
      <c r="G196" s="321"/>
      <c r="H196" s="321"/>
      <c r="I196" s="321"/>
      <c r="J196" s="321"/>
      <c r="K196" s="311"/>
    </row>
    <row r="197" spans="2:11" s="1" customFormat="1" ht="18.75" customHeight="1">
      <c r="B197" s="311"/>
      <c r="C197" s="321"/>
      <c r="D197" s="321"/>
      <c r="E197" s="321"/>
      <c r="F197" s="331"/>
      <c r="G197" s="321"/>
      <c r="H197" s="321"/>
      <c r="I197" s="321"/>
      <c r="J197" s="321"/>
      <c r="K197" s="311"/>
    </row>
    <row r="198" spans="2:11" s="1" customFormat="1" ht="18.75" customHeight="1">
      <c r="B198" s="284"/>
      <c r="C198" s="284"/>
      <c r="D198" s="284"/>
      <c r="E198" s="284"/>
      <c r="F198" s="284"/>
      <c r="G198" s="284"/>
      <c r="H198" s="284"/>
      <c r="I198" s="284"/>
      <c r="J198" s="284"/>
      <c r="K198" s="284"/>
    </row>
    <row r="199" spans="2:11" s="1" customFormat="1" ht="13.5">
      <c r="B199" s="266"/>
      <c r="C199" s="267"/>
      <c r="D199" s="267"/>
      <c r="E199" s="267"/>
      <c r="F199" s="267"/>
      <c r="G199" s="267"/>
      <c r="H199" s="267"/>
      <c r="I199" s="267"/>
      <c r="J199" s="267"/>
      <c r="K199" s="268"/>
    </row>
    <row r="200" spans="2:11" s="1" customFormat="1" ht="21">
      <c r="B200" s="269"/>
      <c r="C200" s="408" t="s">
        <v>1659</v>
      </c>
      <c r="D200" s="408"/>
      <c r="E200" s="408"/>
      <c r="F200" s="408"/>
      <c r="G200" s="408"/>
      <c r="H200" s="408"/>
      <c r="I200" s="408"/>
      <c r="J200" s="408"/>
      <c r="K200" s="270"/>
    </row>
    <row r="201" spans="2:11" s="1" customFormat="1" ht="25.5" customHeight="1">
      <c r="B201" s="269"/>
      <c r="C201" s="345" t="s">
        <v>1660</v>
      </c>
      <c r="D201" s="345"/>
      <c r="E201" s="345"/>
      <c r="F201" s="345" t="s">
        <v>1661</v>
      </c>
      <c r="G201" s="346"/>
      <c r="H201" s="411" t="s">
        <v>1662</v>
      </c>
      <c r="I201" s="411"/>
      <c r="J201" s="411"/>
      <c r="K201" s="270"/>
    </row>
    <row r="202" spans="2:11" s="1" customFormat="1" ht="5.25" customHeight="1">
      <c r="B202" s="300"/>
      <c r="C202" s="295"/>
      <c r="D202" s="295"/>
      <c r="E202" s="295"/>
      <c r="F202" s="295"/>
      <c r="G202" s="321"/>
      <c r="H202" s="295"/>
      <c r="I202" s="295"/>
      <c r="J202" s="295"/>
      <c r="K202" s="323"/>
    </row>
    <row r="203" spans="2:11" s="1" customFormat="1" ht="15" customHeight="1">
      <c r="B203" s="300"/>
      <c r="C203" s="277" t="s">
        <v>1652</v>
      </c>
      <c r="D203" s="277"/>
      <c r="E203" s="277"/>
      <c r="F203" s="298" t="s">
        <v>42</v>
      </c>
      <c r="G203" s="277"/>
      <c r="H203" s="412" t="s">
        <v>1663</v>
      </c>
      <c r="I203" s="412"/>
      <c r="J203" s="412"/>
      <c r="K203" s="323"/>
    </row>
    <row r="204" spans="2:11" s="1" customFormat="1" ht="15" customHeight="1">
      <c r="B204" s="300"/>
      <c r="C204" s="277"/>
      <c r="D204" s="277"/>
      <c r="E204" s="277"/>
      <c r="F204" s="298" t="s">
        <v>43</v>
      </c>
      <c r="G204" s="277"/>
      <c r="H204" s="412" t="s">
        <v>1664</v>
      </c>
      <c r="I204" s="412"/>
      <c r="J204" s="412"/>
      <c r="K204" s="323"/>
    </row>
    <row r="205" spans="2:11" s="1" customFormat="1" ht="15" customHeight="1">
      <c r="B205" s="300"/>
      <c r="C205" s="277"/>
      <c r="D205" s="277"/>
      <c r="E205" s="277"/>
      <c r="F205" s="298" t="s">
        <v>46</v>
      </c>
      <c r="G205" s="277"/>
      <c r="H205" s="412" t="s">
        <v>1665</v>
      </c>
      <c r="I205" s="412"/>
      <c r="J205" s="412"/>
      <c r="K205" s="323"/>
    </row>
    <row r="206" spans="2:11" s="1" customFormat="1" ht="15" customHeight="1">
      <c r="B206" s="300"/>
      <c r="C206" s="277"/>
      <c r="D206" s="277"/>
      <c r="E206" s="277"/>
      <c r="F206" s="298" t="s">
        <v>44</v>
      </c>
      <c r="G206" s="277"/>
      <c r="H206" s="412" t="s">
        <v>1666</v>
      </c>
      <c r="I206" s="412"/>
      <c r="J206" s="412"/>
      <c r="K206" s="323"/>
    </row>
    <row r="207" spans="2:11" s="1" customFormat="1" ht="15" customHeight="1">
      <c r="B207" s="300"/>
      <c r="C207" s="277"/>
      <c r="D207" s="277"/>
      <c r="E207" s="277"/>
      <c r="F207" s="298" t="s">
        <v>45</v>
      </c>
      <c r="G207" s="277"/>
      <c r="H207" s="412" t="s">
        <v>1667</v>
      </c>
      <c r="I207" s="412"/>
      <c r="J207" s="412"/>
      <c r="K207" s="323"/>
    </row>
    <row r="208" spans="2:11" s="1" customFormat="1" ht="15" customHeight="1">
      <c r="B208" s="300"/>
      <c r="C208" s="277"/>
      <c r="D208" s="277"/>
      <c r="E208" s="277"/>
      <c r="F208" s="298"/>
      <c r="G208" s="277"/>
      <c r="H208" s="277"/>
      <c r="I208" s="277"/>
      <c r="J208" s="277"/>
      <c r="K208" s="323"/>
    </row>
    <row r="209" spans="2:11" s="1" customFormat="1" ht="15" customHeight="1">
      <c r="B209" s="300"/>
      <c r="C209" s="277" t="s">
        <v>1606</v>
      </c>
      <c r="D209" s="277"/>
      <c r="E209" s="277"/>
      <c r="F209" s="298" t="s">
        <v>77</v>
      </c>
      <c r="G209" s="277"/>
      <c r="H209" s="412" t="s">
        <v>1668</v>
      </c>
      <c r="I209" s="412"/>
      <c r="J209" s="412"/>
      <c r="K209" s="323"/>
    </row>
    <row r="210" spans="2:11" s="1" customFormat="1" ht="15" customHeight="1">
      <c r="B210" s="300"/>
      <c r="C210" s="277"/>
      <c r="D210" s="277"/>
      <c r="E210" s="277"/>
      <c r="F210" s="298" t="s">
        <v>1502</v>
      </c>
      <c r="G210" s="277"/>
      <c r="H210" s="412" t="s">
        <v>1503</v>
      </c>
      <c r="I210" s="412"/>
      <c r="J210" s="412"/>
      <c r="K210" s="323"/>
    </row>
    <row r="211" spans="2:11" s="1" customFormat="1" ht="15" customHeight="1">
      <c r="B211" s="300"/>
      <c r="C211" s="277"/>
      <c r="D211" s="277"/>
      <c r="E211" s="277"/>
      <c r="F211" s="298" t="s">
        <v>1500</v>
      </c>
      <c r="G211" s="277"/>
      <c r="H211" s="412" t="s">
        <v>1669</v>
      </c>
      <c r="I211" s="412"/>
      <c r="J211" s="412"/>
      <c r="K211" s="323"/>
    </row>
    <row r="212" spans="2:11" s="1" customFormat="1" ht="15" customHeight="1">
      <c r="B212" s="347"/>
      <c r="C212" s="277"/>
      <c r="D212" s="277"/>
      <c r="E212" s="277"/>
      <c r="F212" s="298" t="s">
        <v>1504</v>
      </c>
      <c r="G212" s="336"/>
      <c r="H212" s="413" t="s">
        <v>1505</v>
      </c>
      <c r="I212" s="413"/>
      <c r="J212" s="413"/>
      <c r="K212" s="348"/>
    </row>
    <row r="213" spans="2:11" s="1" customFormat="1" ht="15" customHeight="1">
      <c r="B213" s="347"/>
      <c r="C213" s="277"/>
      <c r="D213" s="277"/>
      <c r="E213" s="277"/>
      <c r="F213" s="298" t="s">
        <v>1506</v>
      </c>
      <c r="G213" s="336"/>
      <c r="H213" s="413" t="s">
        <v>1670</v>
      </c>
      <c r="I213" s="413"/>
      <c r="J213" s="413"/>
      <c r="K213" s="348"/>
    </row>
    <row r="214" spans="2:11" s="1" customFormat="1" ht="15" customHeight="1">
      <c r="B214" s="347"/>
      <c r="C214" s="277"/>
      <c r="D214" s="277"/>
      <c r="E214" s="277"/>
      <c r="F214" s="298"/>
      <c r="G214" s="336"/>
      <c r="H214" s="327"/>
      <c r="I214" s="327"/>
      <c r="J214" s="327"/>
      <c r="K214" s="348"/>
    </row>
    <row r="215" spans="2:11" s="1" customFormat="1" ht="15" customHeight="1">
      <c r="B215" s="347"/>
      <c r="C215" s="277" t="s">
        <v>1630</v>
      </c>
      <c r="D215" s="277"/>
      <c r="E215" s="277"/>
      <c r="F215" s="298">
        <v>1</v>
      </c>
      <c r="G215" s="336"/>
      <c r="H215" s="413" t="s">
        <v>1671</v>
      </c>
      <c r="I215" s="413"/>
      <c r="J215" s="413"/>
      <c r="K215" s="348"/>
    </row>
    <row r="216" spans="2:11" s="1" customFormat="1" ht="15" customHeight="1">
      <c r="B216" s="347"/>
      <c r="C216" s="277"/>
      <c r="D216" s="277"/>
      <c r="E216" s="277"/>
      <c r="F216" s="298">
        <v>2</v>
      </c>
      <c r="G216" s="336"/>
      <c r="H216" s="413" t="s">
        <v>1672</v>
      </c>
      <c r="I216" s="413"/>
      <c r="J216" s="413"/>
      <c r="K216" s="348"/>
    </row>
    <row r="217" spans="2:11" s="1" customFormat="1" ht="15" customHeight="1">
      <c r="B217" s="347"/>
      <c r="C217" s="277"/>
      <c r="D217" s="277"/>
      <c r="E217" s="277"/>
      <c r="F217" s="298">
        <v>3</v>
      </c>
      <c r="G217" s="336"/>
      <c r="H217" s="413" t="s">
        <v>1673</v>
      </c>
      <c r="I217" s="413"/>
      <c r="J217" s="413"/>
      <c r="K217" s="348"/>
    </row>
    <row r="218" spans="2:11" s="1" customFormat="1" ht="15" customHeight="1">
      <c r="B218" s="347"/>
      <c r="C218" s="277"/>
      <c r="D218" s="277"/>
      <c r="E218" s="277"/>
      <c r="F218" s="298">
        <v>4</v>
      </c>
      <c r="G218" s="336"/>
      <c r="H218" s="413" t="s">
        <v>1674</v>
      </c>
      <c r="I218" s="413"/>
      <c r="J218" s="413"/>
      <c r="K218" s="348"/>
    </row>
    <row r="219" spans="2:11" s="1" customFormat="1" ht="12.75" customHeight="1">
      <c r="B219" s="349"/>
      <c r="C219" s="350"/>
      <c r="D219" s="350"/>
      <c r="E219" s="350"/>
      <c r="F219" s="350"/>
      <c r="G219" s="350"/>
      <c r="H219" s="350"/>
      <c r="I219" s="350"/>
      <c r="J219" s="350"/>
      <c r="K219" s="351"/>
    </row>
  </sheetData>
  <sheetProtection formatCells="0" formatColumns="0" formatRows="0" insertColumns="0" insertRows="0" insertHyperlinks="0" deleteColumns="0" deleteRows="0" sort="0" autoFilter="0" pivotTables="0"/>
  <mergeCells count="77">
    <mergeCell ref="H217:J217"/>
    <mergeCell ref="H218:J218"/>
    <mergeCell ref="H216:J216"/>
    <mergeCell ref="H213:J213"/>
    <mergeCell ref="H212:J212"/>
    <mergeCell ref="H206:J206"/>
    <mergeCell ref="H207:J207"/>
    <mergeCell ref="H209:J209"/>
    <mergeCell ref="H211:J211"/>
    <mergeCell ref="H215:J215"/>
    <mergeCell ref="H210:J210"/>
    <mergeCell ref="C200:J200"/>
    <mergeCell ref="H201:J201"/>
    <mergeCell ref="H203:J203"/>
    <mergeCell ref="H204:J204"/>
    <mergeCell ref="H205:J205"/>
    <mergeCell ref="C75:J75"/>
    <mergeCell ref="C102:J102"/>
    <mergeCell ref="C122:J122"/>
    <mergeCell ref="C147:J147"/>
    <mergeCell ref="C165:J165"/>
    <mergeCell ref="D66:J66"/>
    <mergeCell ref="D67:J67"/>
    <mergeCell ref="D68:J68"/>
    <mergeCell ref="D69:J69"/>
    <mergeCell ref="D70:J70"/>
    <mergeCell ref="D60:J60"/>
    <mergeCell ref="D61:J61"/>
    <mergeCell ref="D62:J62"/>
    <mergeCell ref="D63:J63"/>
    <mergeCell ref="D65:J65"/>
    <mergeCell ref="C54:J54"/>
    <mergeCell ref="C55:J55"/>
    <mergeCell ref="C57:J57"/>
    <mergeCell ref="D58:J58"/>
    <mergeCell ref="D59:J59"/>
    <mergeCell ref="F23:J23"/>
    <mergeCell ref="C25:J25"/>
    <mergeCell ref="C26:J26"/>
    <mergeCell ref="D27:J27"/>
    <mergeCell ref="D28:J28"/>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D47:J47"/>
    <mergeCell ref="E48:J48"/>
    <mergeCell ref="E49:J49"/>
    <mergeCell ref="E50:J50"/>
    <mergeCell ref="D51:J51"/>
    <mergeCell ref="G41:J41"/>
    <mergeCell ref="G42:J42"/>
    <mergeCell ref="G43:J43"/>
    <mergeCell ref="G44:J44"/>
    <mergeCell ref="G45:J45"/>
    <mergeCell ref="G36:J36"/>
    <mergeCell ref="G37:J37"/>
    <mergeCell ref="G38:J38"/>
    <mergeCell ref="G39:J39"/>
    <mergeCell ref="G40:J40"/>
    <mergeCell ref="D30:J30"/>
    <mergeCell ref="D31:J31"/>
    <mergeCell ref="D33:J33"/>
    <mergeCell ref="D34:J34"/>
    <mergeCell ref="D35:J35"/>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2"/>
      <c r="M2" s="382"/>
      <c r="N2" s="382"/>
      <c r="O2" s="382"/>
      <c r="P2" s="382"/>
      <c r="Q2" s="382"/>
      <c r="R2" s="382"/>
      <c r="S2" s="382"/>
      <c r="T2" s="382"/>
      <c r="U2" s="382"/>
      <c r="V2" s="382"/>
      <c r="AT2" s="20" t="s">
        <v>79</v>
      </c>
    </row>
    <row r="3" spans="2:46" s="1" customFormat="1" ht="6.95" customHeight="1">
      <c r="B3" s="111"/>
      <c r="C3" s="112"/>
      <c r="D3" s="112"/>
      <c r="E3" s="112"/>
      <c r="F3" s="112"/>
      <c r="G3" s="112"/>
      <c r="H3" s="112"/>
      <c r="I3" s="112"/>
      <c r="J3" s="112"/>
      <c r="K3" s="112"/>
      <c r="L3" s="23"/>
      <c r="AT3" s="20" t="s">
        <v>80</v>
      </c>
    </row>
    <row r="4" spans="2:46" s="1" customFormat="1" ht="24.95" customHeight="1">
      <c r="B4" s="23"/>
      <c r="D4" s="113" t="s">
        <v>105</v>
      </c>
      <c r="L4" s="23"/>
      <c r="M4" s="114" t="s">
        <v>10</v>
      </c>
      <c r="AT4" s="20" t="s">
        <v>4</v>
      </c>
    </row>
    <row r="5" spans="2:12" s="1" customFormat="1" ht="6.95" customHeight="1">
      <c r="B5" s="23"/>
      <c r="L5" s="23"/>
    </row>
    <row r="6" spans="2:12" s="1" customFormat="1" ht="12" customHeight="1">
      <c r="B6" s="23"/>
      <c r="D6" s="115" t="s">
        <v>16</v>
      </c>
      <c r="L6" s="23"/>
    </row>
    <row r="7" spans="2:12" s="1" customFormat="1" ht="16.5" customHeight="1">
      <c r="B7" s="23"/>
      <c r="E7" s="399" t="str">
        <f>'Rekapitulace stavby'!K6</f>
        <v>Kultivace přednádražního prostoru Bohumín</v>
      </c>
      <c r="F7" s="400"/>
      <c r="G7" s="400"/>
      <c r="H7" s="400"/>
      <c r="L7" s="23"/>
    </row>
    <row r="8" spans="1:31" s="2" customFormat="1" ht="12" customHeight="1">
      <c r="A8" s="37"/>
      <c r="B8" s="42"/>
      <c r="C8" s="37"/>
      <c r="D8" s="115" t="s">
        <v>106</v>
      </c>
      <c r="E8" s="37"/>
      <c r="F8" s="37"/>
      <c r="G8" s="37"/>
      <c r="H8" s="37"/>
      <c r="I8" s="37"/>
      <c r="J8" s="37"/>
      <c r="K8" s="37"/>
      <c r="L8" s="116"/>
      <c r="S8" s="37"/>
      <c r="T8" s="37"/>
      <c r="U8" s="37"/>
      <c r="V8" s="37"/>
      <c r="W8" s="37"/>
      <c r="X8" s="37"/>
      <c r="Y8" s="37"/>
      <c r="Z8" s="37"/>
      <c r="AA8" s="37"/>
      <c r="AB8" s="37"/>
      <c r="AC8" s="37"/>
      <c r="AD8" s="37"/>
      <c r="AE8" s="37"/>
    </row>
    <row r="9" spans="1:31" s="2" customFormat="1" ht="16.5" customHeight="1">
      <c r="A9" s="37"/>
      <c r="B9" s="42"/>
      <c r="C9" s="37"/>
      <c r="D9" s="37"/>
      <c r="E9" s="401" t="s">
        <v>107</v>
      </c>
      <c r="F9" s="402"/>
      <c r="G9" s="402"/>
      <c r="H9" s="402"/>
      <c r="I9" s="37"/>
      <c r="J9" s="37"/>
      <c r="K9" s="37"/>
      <c r="L9" s="116"/>
      <c r="S9" s="37"/>
      <c r="T9" s="37"/>
      <c r="U9" s="37"/>
      <c r="V9" s="37"/>
      <c r="W9" s="37"/>
      <c r="X9" s="37"/>
      <c r="Y9" s="37"/>
      <c r="Z9" s="37"/>
      <c r="AA9" s="37"/>
      <c r="AB9" s="37"/>
      <c r="AC9" s="37"/>
      <c r="AD9" s="37"/>
      <c r="AE9" s="37"/>
    </row>
    <row r="10" spans="1:31" s="2" customFormat="1" ht="12">
      <c r="A10" s="37"/>
      <c r="B10" s="42"/>
      <c r="C10" s="37"/>
      <c r="D10" s="37"/>
      <c r="E10" s="37"/>
      <c r="F10" s="37"/>
      <c r="G10" s="37"/>
      <c r="H10" s="37"/>
      <c r="I10" s="37"/>
      <c r="J10" s="37"/>
      <c r="K10" s="37"/>
      <c r="L10" s="116"/>
      <c r="S10" s="37"/>
      <c r="T10" s="37"/>
      <c r="U10" s="37"/>
      <c r="V10" s="37"/>
      <c r="W10" s="37"/>
      <c r="X10" s="37"/>
      <c r="Y10" s="37"/>
      <c r="Z10" s="37"/>
      <c r="AA10" s="37"/>
      <c r="AB10" s="37"/>
      <c r="AC10" s="37"/>
      <c r="AD10" s="37"/>
      <c r="AE10" s="37"/>
    </row>
    <row r="11" spans="1:31" s="2" customFormat="1" ht="12" customHeight="1">
      <c r="A11" s="37"/>
      <c r="B11" s="42"/>
      <c r="C11" s="37"/>
      <c r="D11" s="115" t="s">
        <v>18</v>
      </c>
      <c r="E11" s="37"/>
      <c r="F11" s="106" t="s">
        <v>19</v>
      </c>
      <c r="G11" s="37"/>
      <c r="H11" s="37"/>
      <c r="I11" s="115" t="s">
        <v>20</v>
      </c>
      <c r="J11" s="106" t="s">
        <v>19</v>
      </c>
      <c r="K11" s="37"/>
      <c r="L11" s="116"/>
      <c r="S11" s="37"/>
      <c r="T11" s="37"/>
      <c r="U11" s="37"/>
      <c r="V11" s="37"/>
      <c r="W11" s="37"/>
      <c r="X11" s="37"/>
      <c r="Y11" s="37"/>
      <c r="Z11" s="37"/>
      <c r="AA11" s="37"/>
      <c r="AB11" s="37"/>
      <c r="AC11" s="37"/>
      <c r="AD11" s="37"/>
      <c r="AE11" s="37"/>
    </row>
    <row r="12" spans="1:31" s="2" customFormat="1" ht="12" customHeight="1">
      <c r="A12" s="37"/>
      <c r="B12" s="42"/>
      <c r="C12" s="37"/>
      <c r="D12" s="115" t="s">
        <v>21</v>
      </c>
      <c r="E12" s="37"/>
      <c r="F12" s="106" t="s">
        <v>22</v>
      </c>
      <c r="G12" s="37"/>
      <c r="H12" s="37"/>
      <c r="I12" s="115" t="s">
        <v>23</v>
      </c>
      <c r="J12" s="117" t="str">
        <f>'Rekapitulace stavby'!AN8</f>
        <v>16. 1. 2024</v>
      </c>
      <c r="K12" s="37"/>
      <c r="L12" s="116"/>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16"/>
      <c r="S13" s="37"/>
      <c r="T13" s="37"/>
      <c r="U13" s="37"/>
      <c r="V13" s="37"/>
      <c r="W13" s="37"/>
      <c r="X13" s="37"/>
      <c r="Y13" s="37"/>
      <c r="Z13" s="37"/>
      <c r="AA13" s="37"/>
      <c r="AB13" s="37"/>
      <c r="AC13" s="37"/>
      <c r="AD13" s="37"/>
      <c r="AE13" s="37"/>
    </row>
    <row r="14" spans="1:31" s="2" customFormat="1" ht="12" customHeight="1">
      <c r="A14" s="37"/>
      <c r="B14" s="42"/>
      <c r="C14" s="37"/>
      <c r="D14" s="115" t="s">
        <v>25</v>
      </c>
      <c r="E14" s="37"/>
      <c r="F14" s="37"/>
      <c r="G14" s="37"/>
      <c r="H14" s="37"/>
      <c r="I14" s="115" t="s">
        <v>26</v>
      </c>
      <c r="J14" s="106" t="s">
        <v>19</v>
      </c>
      <c r="K14" s="37"/>
      <c r="L14" s="116"/>
      <c r="S14" s="37"/>
      <c r="T14" s="37"/>
      <c r="U14" s="37"/>
      <c r="V14" s="37"/>
      <c r="W14" s="37"/>
      <c r="X14" s="37"/>
      <c r="Y14" s="37"/>
      <c r="Z14" s="37"/>
      <c r="AA14" s="37"/>
      <c r="AB14" s="37"/>
      <c r="AC14" s="37"/>
      <c r="AD14" s="37"/>
      <c r="AE14" s="37"/>
    </row>
    <row r="15" spans="1:31" s="2" customFormat="1" ht="18" customHeight="1">
      <c r="A15" s="37"/>
      <c r="B15" s="42"/>
      <c r="C15" s="37"/>
      <c r="D15" s="37"/>
      <c r="E15" s="106" t="s">
        <v>27</v>
      </c>
      <c r="F15" s="37"/>
      <c r="G15" s="37"/>
      <c r="H15" s="37"/>
      <c r="I15" s="115" t="s">
        <v>28</v>
      </c>
      <c r="J15" s="106" t="s">
        <v>19</v>
      </c>
      <c r="K15" s="37"/>
      <c r="L15" s="116"/>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16"/>
      <c r="S16" s="37"/>
      <c r="T16" s="37"/>
      <c r="U16" s="37"/>
      <c r="V16" s="37"/>
      <c r="W16" s="37"/>
      <c r="X16" s="37"/>
      <c r="Y16" s="37"/>
      <c r="Z16" s="37"/>
      <c r="AA16" s="37"/>
      <c r="AB16" s="37"/>
      <c r="AC16" s="37"/>
      <c r="AD16" s="37"/>
      <c r="AE16" s="37"/>
    </row>
    <row r="17" spans="1:31" s="2" customFormat="1" ht="12" customHeight="1">
      <c r="A17" s="37"/>
      <c r="B17" s="42"/>
      <c r="C17" s="37"/>
      <c r="D17" s="115" t="s">
        <v>29</v>
      </c>
      <c r="E17" s="37"/>
      <c r="F17" s="37"/>
      <c r="G17" s="37"/>
      <c r="H17" s="37"/>
      <c r="I17" s="115" t="s">
        <v>26</v>
      </c>
      <c r="J17" s="33" t="str">
        <f>'Rekapitulace stavby'!AN13</f>
        <v>Vyplň údaj</v>
      </c>
      <c r="K17" s="37"/>
      <c r="L17" s="116"/>
      <c r="S17" s="37"/>
      <c r="T17" s="37"/>
      <c r="U17" s="37"/>
      <c r="V17" s="37"/>
      <c r="W17" s="37"/>
      <c r="X17" s="37"/>
      <c r="Y17" s="37"/>
      <c r="Z17" s="37"/>
      <c r="AA17" s="37"/>
      <c r="AB17" s="37"/>
      <c r="AC17" s="37"/>
      <c r="AD17" s="37"/>
      <c r="AE17" s="37"/>
    </row>
    <row r="18" spans="1:31" s="2" customFormat="1" ht="18" customHeight="1">
      <c r="A18" s="37"/>
      <c r="B18" s="42"/>
      <c r="C18" s="37"/>
      <c r="D18" s="37"/>
      <c r="E18" s="403" t="str">
        <f>'Rekapitulace stavby'!E14</f>
        <v>Vyplň údaj</v>
      </c>
      <c r="F18" s="404"/>
      <c r="G18" s="404"/>
      <c r="H18" s="404"/>
      <c r="I18" s="115" t="s">
        <v>28</v>
      </c>
      <c r="J18" s="33" t="str">
        <f>'Rekapitulace stavby'!AN14</f>
        <v>Vyplň údaj</v>
      </c>
      <c r="K18" s="37"/>
      <c r="L18" s="116"/>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16"/>
      <c r="S19" s="37"/>
      <c r="T19" s="37"/>
      <c r="U19" s="37"/>
      <c r="V19" s="37"/>
      <c r="W19" s="37"/>
      <c r="X19" s="37"/>
      <c r="Y19" s="37"/>
      <c r="Z19" s="37"/>
      <c r="AA19" s="37"/>
      <c r="AB19" s="37"/>
      <c r="AC19" s="37"/>
      <c r="AD19" s="37"/>
      <c r="AE19" s="37"/>
    </row>
    <row r="20" spans="1:31" s="2" customFormat="1" ht="12" customHeight="1">
      <c r="A20" s="37"/>
      <c r="B20" s="42"/>
      <c r="C20" s="37"/>
      <c r="D20" s="115" t="s">
        <v>31</v>
      </c>
      <c r="E20" s="37"/>
      <c r="F20" s="37"/>
      <c r="G20" s="37"/>
      <c r="H20" s="37"/>
      <c r="I20" s="115" t="s">
        <v>26</v>
      </c>
      <c r="J20" s="106" t="s">
        <v>19</v>
      </c>
      <c r="K20" s="37"/>
      <c r="L20" s="116"/>
      <c r="S20" s="37"/>
      <c r="T20" s="37"/>
      <c r="U20" s="37"/>
      <c r="V20" s="37"/>
      <c r="W20" s="37"/>
      <c r="X20" s="37"/>
      <c r="Y20" s="37"/>
      <c r="Z20" s="37"/>
      <c r="AA20" s="37"/>
      <c r="AB20" s="37"/>
      <c r="AC20" s="37"/>
      <c r="AD20" s="37"/>
      <c r="AE20" s="37"/>
    </row>
    <row r="21" spans="1:31" s="2" customFormat="1" ht="18" customHeight="1">
      <c r="A21" s="37"/>
      <c r="B21" s="42"/>
      <c r="C21" s="37"/>
      <c r="D21" s="37"/>
      <c r="E21" s="106" t="s">
        <v>32</v>
      </c>
      <c r="F21" s="37"/>
      <c r="G21" s="37"/>
      <c r="H21" s="37"/>
      <c r="I21" s="115" t="s">
        <v>28</v>
      </c>
      <c r="J21" s="106" t="s">
        <v>19</v>
      </c>
      <c r="K21" s="37"/>
      <c r="L21" s="116"/>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16"/>
      <c r="S22" s="37"/>
      <c r="T22" s="37"/>
      <c r="U22" s="37"/>
      <c r="V22" s="37"/>
      <c r="W22" s="37"/>
      <c r="X22" s="37"/>
      <c r="Y22" s="37"/>
      <c r="Z22" s="37"/>
      <c r="AA22" s="37"/>
      <c r="AB22" s="37"/>
      <c r="AC22" s="37"/>
      <c r="AD22" s="37"/>
      <c r="AE22" s="37"/>
    </row>
    <row r="23" spans="1:31" s="2" customFormat="1" ht="12" customHeight="1">
      <c r="A23" s="37"/>
      <c r="B23" s="42"/>
      <c r="C23" s="37"/>
      <c r="D23" s="115" t="s">
        <v>34</v>
      </c>
      <c r="E23" s="37"/>
      <c r="F23" s="37"/>
      <c r="G23" s="37"/>
      <c r="H23" s="37"/>
      <c r="I23" s="115" t="s">
        <v>26</v>
      </c>
      <c r="J23" s="106" t="s">
        <v>19</v>
      </c>
      <c r="K23" s="37"/>
      <c r="L23" s="116"/>
      <c r="S23" s="37"/>
      <c r="T23" s="37"/>
      <c r="U23" s="37"/>
      <c r="V23" s="37"/>
      <c r="W23" s="37"/>
      <c r="X23" s="37"/>
      <c r="Y23" s="37"/>
      <c r="Z23" s="37"/>
      <c r="AA23" s="37"/>
      <c r="AB23" s="37"/>
      <c r="AC23" s="37"/>
      <c r="AD23" s="37"/>
      <c r="AE23" s="37"/>
    </row>
    <row r="24" spans="1:31" s="2" customFormat="1" ht="18" customHeight="1">
      <c r="A24" s="37"/>
      <c r="B24" s="42"/>
      <c r="C24" s="37"/>
      <c r="D24" s="37"/>
      <c r="E24" s="106" t="s">
        <v>32</v>
      </c>
      <c r="F24" s="37"/>
      <c r="G24" s="37"/>
      <c r="H24" s="37"/>
      <c r="I24" s="115" t="s">
        <v>28</v>
      </c>
      <c r="J24" s="106" t="s">
        <v>19</v>
      </c>
      <c r="K24" s="37"/>
      <c r="L24" s="116"/>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16"/>
      <c r="S25" s="37"/>
      <c r="T25" s="37"/>
      <c r="U25" s="37"/>
      <c r="V25" s="37"/>
      <c r="W25" s="37"/>
      <c r="X25" s="37"/>
      <c r="Y25" s="37"/>
      <c r="Z25" s="37"/>
      <c r="AA25" s="37"/>
      <c r="AB25" s="37"/>
      <c r="AC25" s="37"/>
      <c r="AD25" s="37"/>
      <c r="AE25" s="37"/>
    </row>
    <row r="26" spans="1:31" s="2" customFormat="1" ht="12" customHeight="1">
      <c r="A26" s="37"/>
      <c r="B26" s="42"/>
      <c r="C26" s="37"/>
      <c r="D26" s="115" t="s">
        <v>35</v>
      </c>
      <c r="E26" s="37"/>
      <c r="F26" s="37"/>
      <c r="G26" s="37"/>
      <c r="H26" s="37"/>
      <c r="I26" s="37"/>
      <c r="J26" s="37"/>
      <c r="K26" s="37"/>
      <c r="L26" s="116"/>
      <c r="S26" s="37"/>
      <c r="T26" s="37"/>
      <c r="U26" s="37"/>
      <c r="V26" s="37"/>
      <c r="W26" s="37"/>
      <c r="X26" s="37"/>
      <c r="Y26" s="37"/>
      <c r="Z26" s="37"/>
      <c r="AA26" s="37"/>
      <c r="AB26" s="37"/>
      <c r="AC26" s="37"/>
      <c r="AD26" s="37"/>
      <c r="AE26" s="37"/>
    </row>
    <row r="27" spans="1:31" s="8" customFormat="1" ht="71.25" customHeight="1">
      <c r="A27" s="118"/>
      <c r="B27" s="119"/>
      <c r="C27" s="118"/>
      <c r="D27" s="118"/>
      <c r="E27" s="405" t="s">
        <v>36</v>
      </c>
      <c r="F27" s="405"/>
      <c r="G27" s="405"/>
      <c r="H27" s="405"/>
      <c r="I27" s="118"/>
      <c r="J27" s="118"/>
      <c r="K27" s="118"/>
      <c r="L27" s="120"/>
      <c r="S27" s="118"/>
      <c r="T27" s="118"/>
      <c r="U27" s="118"/>
      <c r="V27" s="118"/>
      <c r="W27" s="118"/>
      <c r="X27" s="118"/>
      <c r="Y27" s="118"/>
      <c r="Z27" s="118"/>
      <c r="AA27" s="118"/>
      <c r="AB27" s="118"/>
      <c r="AC27" s="118"/>
      <c r="AD27" s="118"/>
      <c r="AE27" s="118"/>
    </row>
    <row r="28" spans="1:31" s="2" customFormat="1" ht="6.95" customHeight="1">
      <c r="A28" s="37"/>
      <c r="B28" s="42"/>
      <c r="C28" s="37"/>
      <c r="D28" s="37"/>
      <c r="E28" s="37"/>
      <c r="F28" s="37"/>
      <c r="G28" s="37"/>
      <c r="H28" s="37"/>
      <c r="I28" s="37"/>
      <c r="J28" s="37"/>
      <c r="K28" s="37"/>
      <c r="L28" s="116"/>
      <c r="S28" s="37"/>
      <c r="T28" s="37"/>
      <c r="U28" s="37"/>
      <c r="V28" s="37"/>
      <c r="W28" s="37"/>
      <c r="X28" s="37"/>
      <c r="Y28" s="37"/>
      <c r="Z28" s="37"/>
      <c r="AA28" s="37"/>
      <c r="AB28" s="37"/>
      <c r="AC28" s="37"/>
      <c r="AD28" s="37"/>
      <c r="AE28" s="37"/>
    </row>
    <row r="29" spans="1:31" s="2" customFormat="1" ht="6.95" customHeight="1">
      <c r="A29" s="37"/>
      <c r="B29" s="42"/>
      <c r="C29" s="37"/>
      <c r="D29" s="121"/>
      <c r="E29" s="121"/>
      <c r="F29" s="121"/>
      <c r="G29" s="121"/>
      <c r="H29" s="121"/>
      <c r="I29" s="121"/>
      <c r="J29" s="121"/>
      <c r="K29" s="121"/>
      <c r="L29" s="116"/>
      <c r="S29" s="37"/>
      <c r="T29" s="37"/>
      <c r="U29" s="37"/>
      <c r="V29" s="37"/>
      <c r="W29" s="37"/>
      <c r="X29" s="37"/>
      <c r="Y29" s="37"/>
      <c r="Z29" s="37"/>
      <c r="AA29" s="37"/>
      <c r="AB29" s="37"/>
      <c r="AC29" s="37"/>
      <c r="AD29" s="37"/>
      <c r="AE29" s="37"/>
    </row>
    <row r="30" spans="1:31" s="2" customFormat="1" ht="25.35" customHeight="1">
      <c r="A30" s="37"/>
      <c r="B30" s="42"/>
      <c r="C30" s="37"/>
      <c r="D30" s="122" t="s">
        <v>37</v>
      </c>
      <c r="E30" s="37"/>
      <c r="F30" s="37"/>
      <c r="G30" s="37"/>
      <c r="H30" s="37"/>
      <c r="I30" s="37"/>
      <c r="J30" s="123">
        <f>ROUND(J91,2)</f>
        <v>0</v>
      </c>
      <c r="K30" s="37"/>
      <c r="L30" s="116"/>
      <c r="S30" s="37"/>
      <c r="T30" s="37"/>
      <c r="U30" s="37"/>
      <c r="V30" s="37"/>
      <c r="W30" s="37"/>
      <c r="X30" s="37"/>
      <c r="Y30" s="37"/>
      <c r="Z30" s="37"/>
      <c r="AA30" s="37"/>
      <c r="AB30" s="37"/>
      <c r="AC30" s="37"/>
      <c r="AD30" s="37"/>
      <c r="AE30" s="37"/>
    </row>
    <row r="31" spans="1:31" s="2" customFormat="1" ht="6.95" customHeight="1">
      <c r="A31" s="37"/>
      <c r="B31" s="42"/>
      <c r="C31" s="37"/>
      <c r="D31" s="121"/>
      <c r="E31" s="121"/>
      <c r="F31" s="121"/>
      <c r="G31" s="121"/>
      <c r="H31" s="121"/>
      <c r="I31" s="121"/>
      <c r="J31" s="121"/>
      <c r="K31" s="121"/>
      <c r="L31" s="116"/>
      <c r="S31" s="37"/>
      <c r="T31" s="37"/>
      <c r="U31" s="37"/>
      <c r="V31" s="37"/>
      <c r="W31" s="37"/>
      <c r="X31" s="37"/>
      <c r="Y31" s="37"/>
      <c r="Z31" s="37"/>
      <c r="AA31" s="37"/>
      <c r="AB31" s="37"/>
      <c r="AC31" s="37"/>
      <c r="AD31" s="37"/>
      <c r="AE31" s="37"/>
    </row>
    <row r="32" spans="1:31" s="2" customFormat="1" ht="14.45" customHeight="1">
      <c r="A32" s="37"/>
      <c r="B32" s="42"/>
      <c r="C32" s="37"/>
      <c r="D32" s="37"/>
      <c r="E32" s="37"/>
      <c r="F32" s="124" t="s">
        <v>39</v>
      </c>
      <c r="G32" s="37"/>
      <c r="H32" s="37"/>
      <c r="I32" s="124" t="s">
        <v>38</v>
      </c>
      <c r="J32" s="124" t="s">
        <v>40</v>
      </c>
      <c r="K32" s="37"/>
      <c r="L32" s="116"/>
      <c r="S32" s="37"/>
      <c r="T32" s="37"/>
      <c r="U32" s="37"/>
      <c r="V32" s="37"/>
      <c r="W32" s="37"/>
      <c r="X32" s="37"/>
      <c r="Y32" s="37"/>
      <c r="Z32" s="37"/>
      <c r="AA32" s="37"/>
      <c r="AB32" s="37"/>
      <c r="AC32" s="37"/>
      <c r="AD32" s="37"/>
      <c r="AE32" s="37"/>
    </row>
    <row r="33" spans="1:31" s="2" customFormat="1" ht="14.45" customHeight="1">
      <c r="A33" s="37"/>
      <c r="B33" s="42"/>
      <c r="C33" s="37"/>
      <c r="D33" s="125" t="s">
        <v>41</v>
      </c>
      <c r="E33" s="115" t="s">
        <v>42</v>
      </c>
      <c r="F33" s="126">
        <f>ROUND((SUM(BE91:BE410)),2)</f>
        <v>0</v>
      </c>
      <c r="G33" s="37"/>
      <c r="H33" s="37"/>
      <c r="I33" s="127">
        <v>0.21</v>
      </c>
      <c r="J33" s="126">
        <f>ROUND(((SUM(BE91:BE410))*I33),2)</f>
        <v>0</v>
      </c>
      <c r="K33" s="37"/>
      <c r="L33" s="116"/>
      <c r="S33" s="37"/>
      <c r="T33" s="37"/>
      <c r="U33" s="37"/>
      <c r="V33" s="37"/>
      <c r="W33" s="37"/>
      <c r="X33" s="37"/>
      <c r="Y33" s="37"/>
      <c r="Z33" s="37"/>
      <c r="AA33" s="37"/>
      <c r="AB33" s="37"/>
      <c r="AC33" s="37"/>
      <c r="AD33" s="37"/>
      <c r="AE33" s="37"/>
    </row>
    <row r="34" spans="1:31" s="2" customFormat="1" ht="14.45" customHeight="1">
      <c r="A34" s="37"/>
      <c r="B34" s="42"/>
      <c r="C34" s="37"/>
      <c r="D34" s="37"/>
      <c r="E34" s="115" t="s">
        <v>43</v>
      </c>
      <c r="F34" s="126">
        <f>ROUND((SUM(BF91:BF410)),2)</f>
        <v>0</v>
      </c>
      <c r="G34" s="37"/>
      <c r="H34" s="37"/>
      <c r="I34" s="127">
        <v>0.12</v>
      </c>
      <c r="J34" s="126">
        <f>ROUND(((SUM(BF91:BF410))*I34),2)</f>
        <v>0</v>
      </c>
      <c r="K34" s="37"/>
      <c r="L34" s="116"/>
      <c r="S34" s="37"/>
      <c r="T34" s="37"/>
      <c r="U34" s="37"/>
      <c r="V34" s="37"/>
      <c r="W34" s="37"/>
      <c r="X34" s="37"/>
      <c r="Y34" s="37"/>
      <c r="Z34" s="37"/>
      <c r="AA34" s="37"/>
      <c r="AB34" s="37"/>
      <c r="AC34" s="37"/>
      <c r="AD34" s="37"/>
      <c r="AE34" s="37"/>
    </row>
    <row r="35" spans="1:31" s="2" customFormat="1" ht="14.45" customHeight="1" hidden="1">
      <c r="A35" s="37"/>
      <c r="B35" s="42"/>
      <c r="C35" s="37"/>
      <c r="D35" s="37"/>
      <c r="E35" s="115" t="s">
        <v>44</v>
      </c>
      <c r="F35" s="126">
        <f>ROUND((SUM(BG91:BG410)),2)</f>
        <v>0</v>
      </c>
      <c r="G35" s="37"/>
      <c r="H35" s="37"/>
      <c r="I35" s="127">
        <v>0.21</v>
      </c>
      <c r="J35" s="126">
        <f>0</f>
        <v>0</v>
      </c>
      <c r="K35" s="37"/>
      <c r="L35" s="116"/>
      <c r="S35" s="37"/>
      <c r="T35" s="37"/>
      <c r="U35" s="37"/>
      <c r="V35" s="37"/>
      <c r="W35" s="37"/>
      <c r="X35" s="37"/>
      <c r="Y35" s="37"/>
      <c r="Z35" s="37"/>
      <c r="AA35" s="37"/>
      <c r="AB35" s="37"/>
      <c r="AC35" s="37"/>
      <c r="AD35" s="37"/>
      <c r="AE35" s="37"/>
    </row>
    <row r="36" spans="1:31" s="2" customFormat="1" ht="14.45" customHeight="1" hidden="1">
      <c r="A36" s="37"/>
      <c r="B36" s="42"/>
      <c r="C36" s="37"/>
      <c r="D36" s="37"/>
      <c r="E36" s="115" t="s">
        <v>45</v>
      </c>
      <c r="F36" s="126">
        <f>ROUND((SUM(BH91:BH410)),2)</f>
        <v>0</v>
      </c>
      <c r="G36" s="37"/>
      <c r="H36" s="37"/>
      <c r="I36" s="127">
        <v>0.12</v>
      </c>
      <c r="J36" s="126">
        <f>0</f>
        <v>0</v>
      </c>
      <c r="K36" s="37"/>
      <c r="L36" s="116"/>
      <c r="S36" s="37"/>
      <c r="T36" s="37"/>
      <c r="U36" s="37"/>
      <c r="V36" s="37"/>
      <c r="W36" s="37"/>
      <c r="X36" s="37"/>
      <c r="Y36" s="37"/>
      <c r="Z36" s="37"/>
      <c r="AA36" s="37"/>
      <c r="AB36" s="37"/>
      <c r="AC36" s="37"/>
      <c r="AD36" s="37"/>
      <c r="AE36" s="37"/>
    </row>
    <row r="37" spans="1:31" s="2" customFormat="1" ht="14.45" customHeight="1" hidden="1">
      <c r="A37" s="37"/>
      <c r="B37" s="42"/>
      <c r="C37" s="37"/>
      <c r="D37" s="37"/>
      <c r="E37" s="115" t="s">
        <v>46</v>
      </c>
      <c r="F37" s="126">
        <f>ROUND((SUM(BI91:BI410)),2)</f>
        <v>0</v>
      </c>
      <c r="G37" s="37"/>
      <c r="H37" s="37"/>
      <c r="I37" s="127">
        <v>0</v>
      </c>
      <c r="J37" s="126">
        <f>0</f>
        <v>0</v>
      </c>
      <c r="K37" s="37"/>
      <c r="L37" s="116"/>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16"/>
      <c r="S38" s="37"/>
      <c r="T38" s="37"/>
      <c r="U38" s="37"/>
      <c r="V38" s="37"/>
      <c r="W38" s="37"/>
      <c r="X38" s="37"/>
      <c r="Y38" s="37"/>
      <c r="Z38" s="37"/>
      <c r="AA38" s="37"/>
      <c r="AB38" s="37"/>
      <c r="AC38" s="37"/>
      <c r="AD38" s="37"/>
      <c r="AE38" s="37"/>
    </row>
    <row r="39" spans="1:31" s="2" customFormat="1" ht="25.35" customHeight="1">
      <c r="A39" s="37"/>
      <c r="B39" s="42"/>
      <c r="C39" s="128"/>
      <c r="D39" s="129" t="s">
        <v>47</v>
      </c>
      <c r="E39" s="130"/>
      <c r="F39" s="130"/>
      <c r="G39" s="131" t="s">
        <v>48</v>
      </c>
      <c r="H39" s="132" t="s">
        <v>49</v>
      </c>
      <c r="I39" s="130"/>
      <c r="J39" s="133">
        <f>SUM(J30:J37)</f>
        <v>0</v>
      </c>
      <c r="K39" s="134"/>
      <c r="L39" s="116"/>
      <c r="S39" s="37"/>
      <c r="T39" s="37"/>
      <c r="U39" s="37"/>
      <c r="V39" s="37"/>
      <c r="W39" s="37"/>
      <c r="X39" s="37"/>
      <c r="Y39" s="37"/>
      <c r="Z39" s="37"/>
      <c r="AA39" s="37"/>
      <c r="AB39" s="37"/>
      <c r="AC39" s="37"/>
      <c r="AD39" s="37"/>
      <c r="AE39" s="37"/>
    </row>
    <row r="40" spans="1:31" s="2" customFormat="1" ht="14.45" customHeight="1">
      <c r="A40" s="37"/>
      <c r="B40" s="135"/>
      <c r="C40" s="136"/>
      <c r="D40" s="136"/>
      <c r="E40" s="136"/>
      <c r="F40" s="136"/>
      <c r="G40" s="136"/>
      <c r="H40" s="136"/>
      <c r="I40" s="136"/>
      <c r="J40" s="136"/>
      <c r="K40" s="136"/>
      <c r="L40" s="116"/>
      <c r="S40" s="37"/>
      <c r="T40" s="37"/>
      <c r="U40" s="37"/>
      <c r="V40" s="37"/>
      <c r="W40" s="37"/>
      <c r="X40" s="37"/>
      <c r="Y40" s="37"/>
      <c r="Z40" s="37"/>
      <c r="AA40" s="37"/>
      <c r="AB40" s="37"/>
      <c r="AC40" s="37"/>
      <c r="AD40" s="37"/>
      <c r="AE40" s="37"/>
    </row>
    <row r="44" spans="1:31" s="2" customFormat="1" ht="6.95" customHeight="1">
      <c r="A44" s="37"/>
      <c r="B44" s="137"/>
      <c r="C44" s="138"/>
      <c r="D44" s="138"/>
      <c r="E44" s="138"/>
      <c r="F44" s="138"/>
      <c r="G44" s="138"/>
      <c r="H44" s="138"/>
      <c r="I44" s="138"/>
      <c r="J44" s="138"/>
      <c r="K44" s="138"/>
      <c r="L44" s="116"/>
      <c r="S44" s="37"/>
      <c r="T44" s="37"/>
      <c r="U44" s="37"/>
      <c r="V44" s="37"/>
      <c r="W44" s="37"/>
      <c r="X44" s="37"/>
      <c r="Y44" s="37"/>
      <c r="Z44" s="37"/>
      <c r="AA44" s="37"/>
      <c r="AB44" s="37"/>
      <c r="AC44" s="37"/>
      <c r="AD44" s="37"/>
      <c r="AE44" s="37"/>
    </row>
    <row r="45" spans="1:31" s="2" customFormat="1" ht="24.95" customHeight="1">
      <c r="A45" s="37"/>
      <c r="B45" s="38"/>
      <c r="C45" s="26" t="s">
        <v>108</v>
      </c>
      <c r="D45" s="39"/>
      <c r="E45" s="39"/>
      <c r="F45" s="39"/>
      <c r="G45" s="39"/>
      <c r="H45" s="39"/>
      <c r="I45" s="39"/>
      <c r="J45" s="39"/>
      <c r="K45" s="39"/>
      <c r="L45" s="11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16"/>
      <c r="S46" s="37"/>
      <c r="T46" s="37"/>
      <c r="U46" s="37"/>
      <c r="V46" s="37"/>
      <c r="W46" s="37"/>
      <c r="X46" s="37"/>
      <c r="Y46" s="37"/>
      <c r="Z46" s="37"/>
      <c r="AA46" s="37"/>
      <c r="AB46" s="37"/>
      <c r="AC46" s="37"/>
      <c r="AD46" s="37"/>
      <c r="AE46" s="37"/>
    </row>
    <row r="47" spans="1:31" s="2" customFormat="1" ht="12" customHeight="1">
      <c r="A47" s="37"/>
      <c r="B47" s="38"/>
      <c r="C47" s="32" t="s">
        <v>16</v>
      </c>
      <c r="D47" s="39"/>
      <c r="E47" s="39"/>
      <c r="F47" s="39"/>
      <c r="G47" s="39"/>
      <c r="H47" s="39"/>
      <c r="I47" s="39"/>
      <c r="J47" s="39"/>
      <c r="K47" s="39"/>
      <c r="L47" s="116"/>
      <c r="S47" s="37"/>
      <c r="T47" s="37"/>
      <c r="U47" s="37"/>
      <c r="V47" s="37"/>
      <c r="W47" s="37"/>
      <c r="X47" s="37"/>
      <c r="Y47" s="37"/>
      <c r="Z47" s="37"/>
      <c r="AA47" s="37"/>
      <c r="AB47" s="37"/>
      <c r="AC47" s="37"/>
      <c r="AD47" s="37"/>
      <c r="AE47" s="37"/>
    </row>
    <row r="48" spans="1:31" s="2" customFormat="1" ht="16.5" customHeight="1">
      <c r="A48" s="37"/>
      <c r="B48" s="38"/>
      <c r="C48" s="39"/>
      <c r="D48" s="39"/>
      <c r="E48" s="397" t="str">
        <f>E7</f>
        <v>Kultivace přednádražního prostoru Bohumín</v>
      </c>
      <c r="F48" s="398"/>
      <c r="G48" s="398"/>
      <c r="H48" s="398"/>
      <c r="I48" s="39"/>
      <c r="J48" s="39"/>
      <c r="K48" s="39"/>
      <c r="L48" s="116"/>
      <c r="S48" s="37"/>
      <c r="T48" s="37"/>
      <c r="U48" s="37"/>
      <c r="V48" s="37"/>
      <c r="W48" s="37"/>
      <c r="X48" s="37"/>
      <c r="Y48" s="37"/>
      <c r="Z48" s="37"/>
      <c r="AA48" s="37"/>
      <c r="AB48" s="37"/>
      <c r="AC48" s="37"/>
      <c r="AD48" s="37"/>
      <c r="AE48" s="37"/>
    </row>
    <row r="49" spans="1:31" s="2" customFormat="1" ht="12" customHeight="1">
      <c r="A49" s="37"/>
      <c r="B49" s="38"/>
      <c r="C49" s="32" t="s">
        <v>106</v>
      </c>
      <c r="D49" s="39"/>
      <c r="E49" s="39"/>
      <c r="F49" s="39"/>
      <c r="G49" s="39"/>
      <c r="H49" s="39"/>
      <c r="I49" s="39"/>
      <c r="J49" s="39"/>
      <c r="K49" s="39"/>
      <c r="L49" s="116"/>
      <c r="S49" s="37"/>
      <c r="T49" s="37"/>
      <c r="U49" s="37"/>
      <c r="V49" s="37"/>
      <c r="W49" s="37"/>
      <c r="X49" s="37"/>
      <c r="Y49" s="37"/>
      <c r="Z49" s="37"/>
      <c r="AA49" s="37"/>
      <c r="AB49" s="37"/>
      <c r="AC49" s="37"/>
      <c r="AD49" s="37"/>
      <c r="AE49" s="37"/>
    </row>
    <row r="50" spans="1:31" s="2" customFormat="1" ht="16.5" customHeight="1">
      <c r="A50" s="37"/>
      <c r="B50" s="38"/>
      <c r="C50" s="39"/>
      <c r="D50" s="39"/>
      <c r="E50" s="376" t="str">
        <f>E9</f>
        <v>SO 101 - Místní komunikace</v>
      </c>
      <c r="F50" s="396"/>
      <c r="G50" s="396"/>
      <c r="H50" s="396"/>
      <c r="I50" s="39"/>
      <c r="J50" s="39"/>
      <c r="K50" s="39"/>
      <c r="L50" s="11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16"/>
      <c r="S51" s="37"/>
      <c r="T51" s="37"/>
      <c r="U51" s="37"/>
      <c r="V51" s="37"/>
      <c r="W51" s="37"/>
      <c r="X51" s="37"/>
      <c r="Y51" s="37"/>
      <c r="Z51" s="37"/>
      <c r="AA51" s="37"/>
      <c r="AB51" s="37"/>
      <c r="AC51" s="37"/>
      <c r="AD51" s="37"/>
      <c r="AE51" s="37"/>
    </row>
    <row r="52" spans="1:31" s="2" customFormat="1" ht="12" customHeight="1">
      <c r="A52" s="37"/>
      <c r="B52" s="38"/>
      <c r="C52" s="32" t="s">
        <v>21</v>
      </c>
      <c r="D52" s="39"/>
      <c r="E52" s="39"/>
      <c r="F52" s="30" t="str">
        <f>F12</f>
        <v>přednádražní prostor Bohumín</v>
      </c>
      <c r="G52" s="39"/>
      <c r="H52" s="39"/>
      <c r="I52" s="32" t="s">
        <v>23</v>
      </c>
      <c r="J52" s="62" t="str">
        <f>IF(J12="","",J12)</f>
        <v>16. 1. 2024</v>
      </c>
      <c r="K52" s="39"/>
      <c r="L52" s="11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16"/>
      <c r="S53" s="37"/>
      <c r="T53" s="37"/>
      <c r="U53" s="37"/>
      <c r="V53" s="37"/>
      <c r="W53" s="37"/>
      <c r="X53" s="37"/>
      <c r="Y53" s="37"/>
      <c r="Z53" s="37"/>
      <c r="AA53" s="37"/>
      <c r="AB53" s="37"/>
      <c r="AC53" s="37"/>
      <c r="AD53" s="37"/>
      <c r="AE53" s="37"/>
    </row>
    <row r="54" spans="1:31" s="2" customFormat="1" ht="15.2" customHeight="1">
      <c r="A54" s="37"/>
      <c r="B54" s="38"/>
      <c r="C54" s="32" t="s">
        <v>25</v>
      </c>
      <c r="D54" s="39"/>
      <c r="E54" s="39"/>
      <c r="F54" s="30" t="str">
        <f>E15</f>
        <v>Město Bohumín, Masarykova 158, 73581 Bohumín</v>
      </c>
      <c r="G54" s="39"/>
      <c r="H54" s="39"/>
      <c r="I54" s="32" t="s">
        <v>31</v>
      </c>
      <c r="J54" s="35" t="str">
        <f>E21</f>
        <v>PUDIS a.s.</v>
      </c>
      <c r="K54" s="39"/>
      <c r="L54" s="116"/>
      <c r="S54" s="37"/>
      <c r="T54" s="37"/>
      <c r="U54" s="37"/>
      <c r="V54" s="37"/>
      <c r="W54" s="37"/>
      <c r="X54" s="37"/>
      <c r="Y54" s="37"/>
      <c r="Z54" s="37"/>
      <c r="AA54" s="37"/>
      <c r="AB54" s="37"/>
      <c r="AC54" s="37"/>
      <c r="AD54" s="37"/>
      <c r="AE54" s="37"/>
    </row>
    <row r="55" spans="1:31" s="2" customFormat="1" ht="15.2" customHeight="1">
      <c r="A55" s="37"/>
      <c r="B55" s="38"/>
      <c r="C55" s="32" t="s">
        <v>29</v>
      </c>
      <c r="D55" s="39"/>
      <c r="E55" s="39"/>
      <c r="F55" s="30" t="str">
        <f>IF(E18="","",E18)</f>
        <v>Vyplň údaj</v>
      </c>
      <c r="G55" s="39"/>
      <c r="H55" s="39"/>
      <c r="I55" s="32" t="s">
        <v>34</v>
      </c>
      <c r="J55" s="35" t="str">
        <f>E24</f>
        <v>PUDIS a.s.</v>
      </c>
      <c r="K55" s="39"/>
      <c r="L55" s="116"/>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16"/>
      <c r="S56" s="37"/>
      <c r="T56" s="37"/>
      <c r="U56" s="37"/>
      <c r="V56" s="37"/>
      <c r="W56" s="37"/>
      <c r="X56" s="37"/>
      <c r="Y56" s="37"/>
      <c r="Z56" s="37"/>
      <c r="AA56" s="37"/>
      <c r="AB56" s="37"/>
      <c r="AC56" s="37"/>
      <c r="AD56" s="37"/>
      <c r="AE56" s="37"/>
    </row>
    <row r="57" spans="1:31" s="2" customFormat="1" ht="29.25" customHeight="1">
      <c r="A57" s="37"/>
      <c r="B57" s="38"/>
      <c r="C57" s="139" t="s">
        <v>109</v>
      </c>
      <c r="D57" s="140"/>
      <c r="E57" s="140"/>
      <c r="F57" s="140"/>
      <c r="G57" s="140"/>
      <c r="H57" s="140"/>
      <c r="I57" s="140"/>
      <c r="J57" s="141" t="s">
        <v>110</v>
      </c>
      <c r="K57" s="140"/>
      <c r="L57" s="116"/>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16"/>
      <c r="S58" s="37"/>
      <c r="T58" s="37"/>
      <c r="U58" s="37"/>
      <c r="V58" s="37"/>
      <c r="W58" s="37"/>
      <c r="X58" s="37"/>
      <c r="Y58" s="37"/>
      <c r="Z58" s="37"/>
      <c r="AA58" s="37"/>
      <c r="AB58" s="37"/>
      <c r="AC58" s="37"/>
      <c r="AD58" s="37"/>
      <c r="AE58" s="37"/>
    </row>
    <row r="59" spans="1:47" s="2" customFormat="1" ht="22.9" customHeight="1">
      <c r="A59" s="37"/>
      <c r="B59" s="38"/>
      <c r="C59" s="142" t="s">
        <v>69</v>
      </c>
      <c r="D59" s="39"/>
      <c r="E59" s="39"/>
      <c r="F59" s="39"/>
      <c r="G59" s="39"/>
      <c r="H59" s="39"/>
      <c r="I59" s="39"/>
      <c r="J59" s="80">
        <f>J91</f>
        <v>0</v>
      </c>
      <c r="K59" s="39"/>
      <c r="L59" s="116"/>
      <c r="S59" s="37"/>
      <c r="T59" s="37"/>
      <c r="U59" s="37"/>
      <c r="V59" s="37"/>
      <c r="W59" s="37"/>
      <c r="X59" s="37"/>
      <c r="Y59" s="37"/>
      <c r="Z59" s="37"/>
      <c r="AA59" s="37"/>
      <c r="AB59" s="37"/>
      <c r="AC59" s="37"/>
      <c r="AD59" s="37"/>
      <c r="AE59" s="37"/>
      <c r="AU59" s="20" t="s">
        <v>111</v>
      </c>
    </row>
    <row r="60" spans="2:12" s="9" customFormat="1" ht="24.95" customHeight="1">
      <c r="B60" s="143"/>
      <c r="C60" s="144"/>
      <c r="D60" s="145" t="s">
        <v>112</v>
      </c>
      <c r="E60" s="146"/>
      <c r="F60" s="146"/>
      <c r="G60" s="146"/>
      <c r="H60" s="146"/>
      <c r="I60" s="146"/>
      <c r="J60" s="147">
        <f>J92</f>
        <v>0</v>
      </c>
      <c r="K60" s="144"/>
      <c r="L60" s="148"/>
    </row>
    <row r="61" spans="2:12" s="10" customFormat="1" ht="19.9" customHeight="1">
      <c r="B61" s="149"/>
      <c r="C61" s="100"/>
      <c r="D61" s="150" t="s">
        <v>113</v>
      </c>
      <c r="E61" s="151"/>
      <c r="F61" s="151"/>
      <c r="G61" s="151"/>
      <c r="H61" s="151"/>
      <c r="I61" s="151"/>
      <c r="J61" s="152">
        <f>J93</f>
        <v>0</v>
      </c>
      <c r="K61" s="100"/>
      <c r="L61" s="153"/>
    </row>
    <row r="62" spans="2:12" s="10" customFormat="1" ht="19.9" customHeight="1">
      <c r="B62" s="149"/>
      <c r="C62" s="100"/>
      <c r="D62" s="150" t="s">
        <v>114</v>
      </c>
      <c r="E62" s="151"/>
      <c r="F62" s="151"/>
      <c r="G62" s="151"/>
      <c r="H62" s="151"/>
      <c r="I62" s="151"/>
      <c r="J62" s="152">
        <f>J201</f>
        <v>0</v>
      </c>
      <c r="K62" s="100"/>
      <c r="L62" s="153"/>
    </row>
    <row r="63" spans="2:12" s="10" customFormat="1" ht="19.9" customHeight="1">
      <c r="B63" s="149"/>
      <c r="C63" s="100"/>
      <c r="D63" s="150" t="s">
        <v>115</v>
      </c>
      <c r="E63" s="151"/>
      <c r="F63" s="151"/>
      <c r="G63" s="151"/>
      <c r="H63" s="151"/>
      <c r="I63" s="151"/>
      <c r="J63" s="152">
        <f>J212</f>
        <v>0</v>
      </c>
      <c r="K63" s="100"/>
      <c r="L63" s="153"/>
    </row>
    <row r="64" spans="2:12" s="10" customFormat="1" ht="19.9" customHeight="1">
      <c r="B64" s="149"/>
      <c r="C64" s="100"/>
      <c r="D64" s="150" t="s">
        <v>116</v>
      </c>
      <c r="E64" s="151"/>
      <c r="F64" s="151"/>
      <c r="G64" s="151"/>
      <c r="H64" s="151"/>
      <c r="I64" s="151"/>
      <c r="J64" s="152">
        <f>J218</f>
        <v>0</v>
      </c>
      <c r="K64" s="100"/>
      <c r="L64" s="153"/>
    </row>
    <row r="65" spans="2:12" s="10" customFormat="1" ht="19.9" customHeight="1">
      <c r="B65" s="149"/>
      <c r="C65" s="100"/>
      <c r="D65" s="150" t="s">
        <v>117</v>
      </c>
      <c r="E65" s="151"/>
      <c r="F65" s="151"/>
      <c r="G65" s="151"/>
      <c r="H65" s="151"/>
      <c r="I65" s="151"/>
      <c r="J65" s="152">
        <f>J235</f>
        <v>0</v>
      </c>
      <c r="K65" s="100"/>
      <c r="L65" s="153"/>
    </row>
    <row r="66" spans="2:12" s="10" customFormat="1" ht="19.9" customHeight="1">
      <c r="B66" s="149"/>
      <c r="C66" s="100"/>
      <c r="D66" s="150" t="s">
        <v>118</v>
      </c>
      <c r="E66" s="151"/>
      <c r="F66" s="151"/>
      <c r="G66" s="151"/>
      <c r="H66" s="151"/>
      <c r="I66" s="151"/>
      <c r="J66" s="152">
        <f>J282</f>
        <v>0</v>
      </c>
      <c r="K66" s="100"/>
      <c r="L66" s="153"/>
    </row>
    <row r="67" spans="2:12" s="10" customFormat="1" ht="19.9" customHeight="1">
      <c r="B67" s="149"/>
      <c r="C67" s="100"/>
      <c r="D67" s="150" t="s">
        <v>119</v>
      </c>
      <c r="E67" s="151"/>
      <c r="F67" s="151"/>
      <c r="G67" s="151"/>
      <c r="H67" s="151"/>
      <c r="I67" s="151"/>
      <c r="J67" s="152">
        <f>J340</f>
        <v>0</v>
      </c>
      <c r="K67" s="100"/>
      <c r="L67" s="153"/>
    </row>
    <row r="68" spans="2:12" s="10" customFormat="1" ht="19.9" customHeight="1">
      <c r="B68" s="149"/>
      <c r="C68" s="100"/>
      <c r="D68" s="150" t="s">
        <v>120</v>
      </c>
      <c r="E68" s="151"/>
      <c r="F68" s="151"/>
      <c r="G68" s="151"/>
      <c r="H68" s="151"/>
      <c r="I68" s="151"/>
      <c r="J68" s="152">
        <f>J379</f>
        <v>0</v>
      </c>
      <c r="K68" s="100"/>
      <c r="L68" s="153"/>
    </row>
    <row r="69" spans="2:12" s="10" customFormat="1" ht="19.9" customHeight="1">
      <c r="B69" s="149"/>
      <c r="C69" s="100"/>
      <c r="D69" s="150" t="s">
        <v>121</v>
      </c>
      <c r="E69" s="151"/>
      <c r="F69" s="151"/>
      <c r="G69" s="151"/>
      <c r="H69" s="151"/>
      <c r="I69" s="151"/>
      <c r="J69" s="152">
        <f>J401</f>
        <v>0</v>
      </c>
      <c r="K69" s="100"/>
      <c r="L69" s="153"/>
    </row>
    <row r="70" spans="2:12" s="9" customFormat="1" ht="24.95" customHeight="1">
      <c r="B70" s="143"/>
      <c r="C70" s="144"/>
      <c r="D70" s="145" t="s">
        <v>122</v>
      </c>
      <c r="E70" s="146"/>
      <c r="F70" s="146"/>
      <c r="G70" s="146"/>
      <c r="H70" s="146"/>
      <c r="I70" s="146"/>
      <c r="J70" s="147">
        <f>J404</f>
        <v>0</v>
      </c>
      <c r="K70" s="144"/>
      <c r="L70" s="148"/>
    </row>
    <row r="71" spans="2:12" s="10" customFormat="1" ht="19.9" customHeight="1">
      <c r="B71" s="149"/>
      <c r="C71" s="100"/>
      <c r="D71" s="150" t="s">
        <v>123</v>
      </c>
      <c r="E71" s="151"/>
      <c r="F71" s="151"/>
      <c r="G71" s="151"/>
      <c r="H71" s="151"/>
      <c r="I71" s="151"/>
      <c r="J71" s="152">
        <f>J405</f>
        <v>0</v>
      </c>
      <c r="K71" s="100"/>
      <c r="L71" s="153"/>
    </row>
    <row r="72" spans="1:31" s="2" customFormat="1" ht="21.75" customHeight="1">
      <c r="A72" s="37"/>
      <c r="B72" s="38"/>
      <c r="C72" s="39"/>
      <c r="D72" s="39"/>
      <c r="E72" s="39"/>
      <c r="F72" s="39"/>
      <c r="G72" s="39"/>
      <c r="H72" s="39"/>
      <c r="I72" s="39"/>
      <c r="J72" s="39"/>
      <c r="K72" s="39"/>
      <c r="L72" s="116"/>
      <c r="S72" s="37"/>
      <c r="T72" s="37"/>
      <c r="U72" s="37"/>
      <c r="V72" s="37"/>
      <c r="W72" s="37"/>
      <c r="X72" s="37"/>
      <c r="Y72" s="37"/>
      <c r="Z72" s="37"/>
      <c r="AA72" s="37"/>
      <c r="AB72" s="37"/>
      <c r="AC72" s="37"/>
      <c r="AD72" s="37"/>
      <c r="AE72" s="37"/>
    </row>
    <row r="73" spans="1:31" s="2" customFormat="1" ht="6.95" customHeight="1">
      <c r="A73" s="37"/>
      <c r="B73" s="50"/>
      <c r="C73" s="51"/>
      <c r="D73" s="51"/>
      <c r="E73" s="51"/>
      <c r="F73" s="51"/>
      <c r="G73" s="51"/>
      <c r="H73" s="51"/>
      <c r="I73" s="51"/>
      <c r="J73" s="51"/>
      <c r="K73" s="51"/>
      <c r="L73" s="116"/>
      <c r="S73" s="37"/>
      <c r="T73" s="37"/>
      <c r="U73" s="37"/>
      <c r="V73" s="37"/>
      <c r="W73" s="37"/>
      <c r="X73" s="37"/>
      <c r="Y73" s="37"/>
      <c r="Z73" s="37"/>
      <c r="AA73" s="37"/>
      <c r="AB73" s="37"/>
      <c r="AC73" s="37"/>
      <c r="AD73" s="37"/>
      <c r="AE73" s="37"/>
    </row>
    <row r="77" spans="1:31" s="2" customFormat="1" ht="6.95" customHeight="1">
      <c r="A77" s="37"/>
      <c r="B77" s="52"/>
      <c r="C77" s="53"/>
      <c r="D77" s="53"/>
      <c r="E77" s="53"/>
      <c r="F77" s="53"/>
      <c r="G77" s="53"/>
      <c r="H77" s="53"/>
      <c r="I77" s="53"/>
      <c r="J77" s="53"/>
      <c r="K77" s="53"/>
      <c r="L77" s="116"/>
      <c r="S77" s="37"/>
      <c r="T77" s="37"/>
      <c r="U77" s="37"/>
      <c r="V77" s="37"/>
      <c r="W77" s="37"/>
      <c r="X77" s="37"/>
      <c r="Y77" s="37"/>
      <c r="Z77" s="37"/>
      <c r="AA77" s="37"/>
      <c r="AB77" s="37"/>
      <c r="AC77" s="37"/>
      <c r="AD77" s="37"/>
      <c r="AE77" s="37"/>
    </row>
    <row r="78" spans="1:31" s="2" customFormat="1" ht="24.95" customHeight="1">
      <c r="A78" s="37"/>
      <c r="B78" s="38"/>
      <c r="C78" s="26" t="s">
        <v>124</v>
      </c>
      <c r="D78" s="39"/>
      <c r="E78" s="39"/>
      <c r="F78" s="39"/>
      <c r="G78" s="39"/>
      <c r="H78" s="39"/>
      <c r="I78" s="39"/>
      <c r="J78" s="39"/>
      <c r="K78" s="39"/>
      <c r="L78" s="116"/>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16"/>
      <c r="S79" s="37"/>
      <c r="T79" s="37"/>
      <c r="U79" s="37"/>
      <c r="V79" s="37"/>
      <c r="W79" s="37"/>
      <c r="X79" s="37"/>
      <c r="Y79" s="37"/>
      <c r="Z79" s="37"/>
      <c r="AA79" s="37"/>
      <c r="AB79" s="37"/>
      <c r="AC79" s="37"/>
      <c r="AD79" s="37"/>
      <c r="AE79" s="37"/>
    </row>
    <row r="80" spans="1:31" s="2" customFormat="1" ht="12" customHeight="1">
      <c r="A80" s="37"/>
      <c r="B80" s="38"/>
      <c r="C80" s="32" t="s">
        <v>16</v>
      </c>
      <c r="D80" s="39"/>
      <c r="E80" s="39"/>
      <c r="F80" s="39"/>
      <c r="G80" s="39"/>
      <c r="H80" s="39"/>
      <c r="I80" s="39"/>
      <c r="J80" s="39"/>
      <c r="K80" s="39"/>
      <c r="L80" s="116"/>
      <c r="S80" s="37"/>
      <c r="T80" s="37"/>
      <c r="U80" s="37"/>
      <c r="V80" s="37"/>
      <c r="W80" s="37"/>
      <c r="X80" s="37"/>
      <c r="Y80" s="37"/>
      <c r="Z80" s="37"/>
      <c r="AA80" s="37"/>
      <c r="AB80" s="37"/>
      <c r="AC80" s="37"/>
      <c r="AD80" s="37"/>
      <c r="AE80" s="37"/>
    </row>
    <row r="81" spans="1:31" s="2" customFormat="1" ht="16.5" customHeight="1">
      <c r="A81" s="37"/>
      <c r="B81" s="38"/>
      <c r="C81" s="39"/>
      <c r="D81" s="39"/>
      <c r="E81" s="397" t="str">
        <f>E7</f>
        <v>Kultivace přednádražního prostoru Bohumín</v>
      </c>
      <c r="F81" s="398"/>
      <c r="G81" s="398"/>
      <c r="H81" s="398"/>
      <c r="I81" s="39"/>
      <c r="J81" s="39"/>
      <c r="K81" s="39"/>
      <c r="L81" s="116"/>
      <c r="S81" s="37"/>
      <c r="T81" s="37"/>
      <c r="U81" s="37"/>
      <c r="V81" s="37"/>
      <c r="W81" s="37"/>
      <c r="X81" s="37"/>
      <c r="Y81" s="37"/>
      <c r="Z81" s="37"/>
      <c r="AA81" s="37"/>
      <c r="AB81" s="37"/>
      <c r="AC81" s="37"/>
      <c r="AD81" s="37"/>
      <c r="AE81" s="37"/>
    </row>
    <row r="82" spans="1:31" s="2" customFormat="1" ht="12" customHeight="1">
      <c r="A82" s="37"/>
      <c r="B82" s="38"/>
      <c r="C82" s="32" t="s">
        <v>106</v>
      </c>
      <c r="D82" s="39"/>
      <c r="E82" s="39"/>
      <c r="F82" s="39"/>
      <c r="G82" s="39"/>
      <c r="H82" s="39"/>
      <c r="I82" s="39"/>
      <c r="J82" s="39"/>
      <c r="K82" s="39"/>
      <c r="L82" s="116"/>
      <c r="S82" s="37"/>
      <c r="T82" s="37"/>
      <c r="U82" s="37"/>
      <c r="V82" s="37"/>
      <c r="W82" s="37"/>
      <c r="X82" s="37"/>
      <c r="Y82" s="37"/>
      <c r="Z82" s="37"/>
      <c r="AA82" s="37"/>
      <c r="AB82" s="37"/>
      <c r="AC82" s="37"/>
      <c r="AD82" s="37"/>
      <c r="AE82" s="37"/>
    </row>
    <row r="83" spans="1:31" s="2" customFormat="1" ht="16.5" customHeight="1">
      <c r="A83" s="37"/>
      <c r="B83" s="38"/>
      <c r="C83" s="39"/>
      <c r="D83" s="39"/>
      <c r="E83" s="376" t="str">
        <f>E9</f>
        <v>SO 101 - Místní komunikace</v>
      </c>
      <c r="F83" s="396"/>
      <c r="G83" s="396"/>
      <c r="H83" s="396"/>
      <c r="I83" s="39"/>
      <c r="J83" s="39"/>
      <c r="K83" s="39"/>
      <c r="L83" s="116"/>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16"/>
      <c r="S84" s="37"/>
      <c r="T84" s="37"/>
      <c r="U84" s="37"/>
      <c r="V84" s="37"/>
      <c r="W84" s="37"/>
      <c r="X84" s="37"/>
      <c r="Y84" s="37"/>
      <c r="Z84" s="37"/>
      <c r="AA84" s="37"/>
      <c r="AB84" s="37"/>
      <c r="AC84" s="37"/>
      <c r="AD84" s="37"/>
      <c r="AE84" s="37"/>
    </row>
    <row r="85" spans="1:31" s="2" customFormat="1" ht="12" customHeight="1">
      <c r="A85" s="37"/>
      <c r="B85" s="38"/>
      <c r="C85" s="32" t="s">
        <v>21</v>
      </c>
      <c r="D85" s="39"/>
      <c r="E85" s="39"/>
      <c r="F85" s="30" t="str">
        <f>F12</f>
        <v>přednádražní prostor Bohumín</v>
      </c>
      <c r="G85" s="39"/>
      <c r="H85" s="39"/>
      <c r="I85" s="32" t="s">
        <v>23</v>
      </c>
      <c r="J85" s="62" t="str">
        <f>IF(J12="","",J12)</f>
        <v>16. 1. 2024</v>
      </c>
      <c r="K85" s="39"/>
      <c r="L85" s="116"/>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16"/>
      <c r="S86" s="37"/>
      <c r="T86" s="37"/>
      <c r="U86" s="37"/>
      <c r="V86" s="37"/>
      <c r="W86" s="37"/>
      <c r="X86" s="37"/>
      <c r="Y86" s="37"/>
      <c r="Z86" s="37"/>
      <c r="AA86" s="37"/>
      <c r="AB86" s="37"/>
      <c r="AC86" s="37"/>
      <c r="AD86" s="37"/>
      <c r="AE86" s="37"/>
    </row>
    <row r="87" spans="1:31" s="2" customFormat="1" ht="15.2" customHeight="1">
      <c r="A87" s="37"/>
      <c r="B87" s="38"/>
      <c r="C87" s="32" t="s">
        <v>25</v>
      </c>
      <c r="D87" s="39"/>
      <c r="E87" s="39"/>
      <c r="F87" s="30" t="str">
        <f>E15</f>
        <v>Město Bohumín, Masarykova 158, 73581 Bohumín</v>
      </c>
      <c r="G87" s="39"/>
      <c r="H87" s="39"/>
      <c r="I87" s="32" t="s">
        <v>31</v>
      </c>
      <c r="J87" s="35" t="str">
        <f>E21</f>
        <v>PUDIS a.s.</v>
      </c>
      <c r="K87" s="39"/>
      <c r="L87" s="116"/>
      <c r="S87" s="37"/>
      <c r="T87" s="37"/>
      <c r="U87" s="37"/>
      <c r="V87" s="37"/>
      <c r="W87" s="37"/>
      <c r="X87" s="37"/>
      <c r="Y87" s="37"/>
      <c r="Z87" s="37"/>
      <c r="AA87" s="37"/>
      <c r="AB87" s="37"/>
      <c r="AC87" s="37"/>
      <c r="AD87" s="37"/>
      <c r="AE87" s="37"/>
    </row>
    <row r="88" spans="1:31" s="2" customFormat="1" ht="15.2" customHeight="1">
      <c r="A88" s="37"/>
      <c r="B88" s="38"/>
      <c r="C88" s="32" t="s">
        <v>29</v>
      </c>
      <c r="D88" s="39"/>
      <c r="E88" s="39"/>
      <c r="F88" s="30" t="str">
        <f>IF(E18="","",E18)</f>
        <v>Vyplň údaj</v>
      </c>
      <c r="G88" s="39"/>
      <c r="H88" s="39"/>
      <c r="I88" s="32" t="s">
        <v>34</v>
      </c>
      <c r="J88" s="35" t="str">
        <f>E24</f>
        <v>PUDIS a.s.</v>
      </c>
      <c r="K88" s="39"/>
      <c r="L88" s="116"/>
      <c r="S88" s="37"/>
      <c r="T88" s="37"/>
      <c r="U88" s="37"/>
      <c r="V88" s="37"/>
      <c r="W88" s="37"/>
      <c r="X88" s="37"/>
      <c r="Y88" s="37"/>
      <c r="Z88" s="37"/>
      <c r="AA88" s="37"/>
      <c r="AB88" s="37"/>
      <c r="AC88" s="37"/>
      <c r="AD88" s="37"/>
      <c r="AE88" s="37"/>
    </row>
    <row r="89" spans="1:31" s="2" customFormat="1" ht="10.35" customHeight="1">
      <c r="A89" s="37"/>
      <c r="B89" s="38"/>
      <c r="C89" s="39"/>
      <c r="D89" s="39"/>
      <c r="E89" s="39"/>
      <c r="F89" s="39"/>
      <c r="G89" s="39"/>
      <c r="H89" s="39"/>
      <c r="I89" s="39"/>
      <c r="J89" s="39"/>
      <c r="K89" s="39"/>
      <c r="L89" s="116"/>
      <c r="S89" s="37"/>
      <c r="T89" s="37"/>
      <c r="U89" s="37"/>
      <c r="V89" s="37"/>
      <c r="W89" s="37"/>
      <c r="X89" s="37"/>
      <c r="Y89" s="37"/>
      <c r="Z89" s="37"/>
      <c r="AA89" s="37"/>
      <c r="AB89" s="37"/>
      <c r="AC89" s="37"/>
      <c r="AD89" s="37"/>
      <c r="AE89" s="37"/>
    </row>
    <row r="90" spans="1:31" s="11" customFormat="1" ht="29.25" customHeight="1">
      <c r="A90" s="154"/>
      <c r="B90" s="155"/>
      <c r="C90" s="156" t="s">
        <v>125</v>
      </c>
      <c r="D90" s="157" t="s">
        <v>56</v>
      </c>
      <c r="E90" s="157" t="s">
        <v>52</v>
      </c>
      <c r="F90" s="157" t="s">
        <v>53</v>
      </c>
      <c r="G90" s="157" t="s">
        <v>126</v>
      </c>
      <c r="H90" s="157" t="s">
        <v>127</v>
      </c>
      <c r="I90" s="157" t="s">
        <v>128</v>
      </c>
      <c r="J90" s="157" t="s">
        <v>110</v>
      </c>
      <c r="K90" s="158" t="s">
        <v>129</v>
      </c>
      <c r="L90" s="159"/>
      <c r="M90" s="71" t="s">
        <v>19</v>
      </c>
      <c r="N90" s="72" t="s">
        <v>41</v>
      </c>
      <c r="O90" s="72" t="s">
        <v>130</v>
      </c>
      <c r="P90" s="72" t="s">
        <v>131</v>
      </c>
      <c r="Q90" s="72" t="s">
        <v>132</v>
      </c>
      <c r="R90" s="72" t="s">
        <v>133</v>
      </c>
      <c r="S90" s="72" t="s">
        <v>134</v>
      </c>
      <c r="T90" s="73" t="s">
        <v>135</v>
      </c>
      <c r="U90" s="154"/>
      <c r="V90" s="154"/>
      <c r="W90" s="154"/>
      <c r="X90" s="154"/>
      <c r="Y90" s="154"/>
      <c r="Z90" s="154"/>
      <c r="AA90" s="154"/>
      <c r="AB90" s="154"/>
      <c r="AC90" s="154"/>
      <c r="AD90" s="154"/>
      <c r="AE90" s="154"/>
    </row>
    <row r="91" spans="1:63" s="2" customFormat="1" ht="22.9" customHeight="1">
      <c r="A91" s="37"/>
      <c r="B91" s="38"/>
      <c r="C91" s="78" t="s">
        <v>136</v>
      </c>
      <c r="D91" s="39"/>
      <c r="E91" s="39"/>
      <c r="F91" s="39"/>
      <c r="G91" s="39"/>
      <c r="H91" s="39"/>
      <c r="I91" s="39"/>
      <c r="J91" s="160">
        <f>BK91</f>
        <v>0</v>
      </c>
      <c r="K91" s="39"/>
      <c r="L91" s="42"/>
      <c r="M91" s="74"/>
      <c r="N91" s="161"/>
      <c r="O91" s="75"/>
      <c r="P91" s="162">
        <f>P92+P404</f>
        <v>0</v>
      </c>
      <c r="Q91" s="75"/>
      <c r="R91" s="162">
        <f>R92+R404</f>
        <v>341.14111925701206</v>
      </c>
      <c r="S91" s="75"/>
      <c r="T91" s="163">
        <f>T92+T404</f>
        <v>663.9849999999999</v>
      </c>
      <c r="U91" s="37"/>
      <c r="V91" s="37"/>
      <c r="W91" s="37"/>
      <c r="X91" s="37"/>
      <c r="Y91" s="37"/>
      <c r="Z91" s="37"/>
      <c r="AA91" s="37"/>
      <c r="AB91" s="37"/>
      <c r="AC91" s="37"/>
      <c r="AD91" s="37"/>
      <c r="AE91" s="37"/>
      <c r="AT91" s="20" t="s">
        <v>70</v>
      </c>
      <c r="AU91" s="20" t="s">
        <v>111</v>
      </c>
      <c r="BK91" s="164">
        <f>BK92+BK404</f>
        <v>0</v>
      </c>
    </row>
    <row r="92" spans="2:63" s="12" customFormat="1" ht="25.9" customHeight="1">
      <c r="B92" s="165"/>
      <c r="C92" s="166"/>
      <c r="D92" s="167" t="s">
        <v>70</v>
      </c>
      <c r="E92" s="168" t="s">
        <v>137</v>
      </c>
      <c r="F92" s="168" t="s">
        <v>138</v>
      </c>
      <c r="G92" s="166"/>
      <c r="H92" s="166"/>
      <c r="I92" s="169"/>
      <c r="J92" s="170">
        <f>BK92</f>
        <v>0</v>
      </c>
      <c r="K92" s="166"/>
      <c r="L92" s="171"/>
      <c r="M92" s="172"/>
      <c r="N92" s="173"/>
      <c r="O92" s="173"/>
      <c r="P92" s="174">
        <f>P93+P201+P212+P218+P235+P282+P340+P379+P401</f>
        <v>0</v>
      </c>
      <c r="Q92" s="173"/>
      <c r="R92" s="174">
        <f>R93+R201+R212+R218+R235+R282+R340+R379+R401</f>
        <v>341.09397825701205</v>
      </c>
      <c r="S92" s="173"/>
      <c r="T92" s="175">
        <f>T93+T201+T212+T218+T235+T282+T340+T379+T401</f>
        <v>663.9849999999999</v>
      </c>
      <c r="AR92" s="176" t="s">
        <v>78</v>
      </c>
      <c r="AT92" s="177" t="s">
        <v>70</v>
      </c>
      <c r="AU92" s="177" t="s">
        <v>71</v>
      </c>
      <c r="AY92" s="176" t="s">
        <v>139</v>
      </c>
      <c r="BK92" s="178">
        <f>BK93+BK201+BK212+BK218+BK235+BK282+BK340+BK379+BK401</f>
        <v>0</v>
      </c>
    </row>
    <row r="93" spans="2:63" s="12" customFormat="1" ht="22.9" customHeight="1">
      <c r="B93" s="165"/>
      <c r="C93" s="166"/>
      <c r="D93" s="167" t="s">
        <v>70</v>
      </c>
      <c r="E93" s="179" t="s">
        <v>78</v>
      </c>
      <c r="F93" s="179" t="s">
        <v>140</v>
      </c>
      <c r="G93" s="166"/>
      <c r="H93" s="166"/>
      <c r="I93" s="169"/>
      <c r="J93" s="180">
        <f>BK93</f>
        <v>0</v>
      </c>
      <c r="K93" s="166"/>
      <c r="L93" s="171"/>
      <c r="M93" s="172"/>
      <c r="N93" s="173"/>
      <c r="O93" s="173"/>
      <c r="P93" s="174">
        <f>SUM(P94:P200)</f>
        <v>0</v>
      </c>
      <c r="Q93" s="173"/>
      <c r="R93" s="174">
        <f>SUM(R94:R200)</f>
        <v>0.027905279999999998</v>
      </c>
      <c r="S93" s="173"/>
      <c r="T93" s="175">
        <f>SUM(T94:T200)</f>
        <v>629.6049999999999</v>
      </c>
      <c r="AR93" s="176" t="s">
        <v>78</v>
      </c>
      <c r="AT93" s="177" t="s">
        <v>70</v>
      </c>
      <c r="AU93" s="177" t="s">
        <v>78</v>
      </c>
      <c r="AY93" s="176" t="s">
        <v>139</v>
      </c>
      <c r="BK93" s="178">
        <f>SUM(BK94:BK200)</f>
        <v>0</v>
      </c>
    </row>
    <row r="94" spans="1:65" s="2" customFormat="1" ht="66.75" customHeight="1">
      <c r="A94" s="37"/>
      <c r="B94" s="38"/>
      <c r="C94" s="181" t="s">
        <v>78</v>
      </c>
      <c r="D94" s="181" t="s">
        <v>141</v>
      </c>
      <c r="E94" s="182" t="s">
        <v>142</v>
      </c>
      <c r="F94" s="183" t="s">
        <v>143</v>
      </c>
      <c r="G94" s="184" t="s">
        <v>144</v>
      </c>
      <c r="H94" s="185">
        <v>156</v>
      </c>
      <c r="I94" s="186"/>
      <c r="J94" s="187">
        <f>ROUND(I94*H94,2)</f>
        <v>0</v>
      </c>
      <c r="K94" s="183" t="s">
        <v>145</v>
      </c>
      <c r="L94" s="42"/>
      <c r="M94" s="188" t="s">
        <v>19</v>
      </c>
      <c r="N94" s="189" t="s">
        <v>42</v>
      </c>
      <c r="O94" s="67"/>
      <c r="P94" s="190">
        <f>O94*H94</f>
        <v>0</v>
      </c>
      <c r="Q94" s="190">
        <v>0</v>
      </c>
      <c r="R94" s="190">
        <f>Q94*H94</f>
        <v>0</v>
      </c>
      <c r="S94" s="190">
        <v>0.32</v>
      </c>
      <c r="T94" s="191">
        <f>S94*H94</f>
        <v>49.92</v>
      </c>
      <c r="U94" s="37"/>
      <c r="V94" s="37"/>
      <c r="W94" s="37"/>
      <c r="X94" s="37"/>
      <c r="Y94" s="37"/>
      <c r="Z94" s="37"/>
      <c r="AA94" s="37"/>
      <c r="AB94" s="37"/>
      <c r="AC94" s="37"/>
      <c r="AD94" s="37"/>
      <c r="AE94" s="37"/>
      <c r="AR94" s="192" t="s">
        <v>146</v>
      </c>
      <c r="AT94" s="192" t="s">
        <v>141</v>
      </c>
      <c r="AU94" s="192" t="s">
        <v>80</v>
      </c>
      <c r="AY94" s="20" t="s">
        <v>139</v>
      </c>
      <c r="BE94" s="193">
        <f>IF(N94="základní",J94,0)</f>
        <v>0</v>
      </c>
      <c r="BF94" s="193">
        <f>IF(N94="snížená",J94,0)</f>
        <v>0</v>
      </c>
      <c r="BG94" s="193">
        <f>IF(N94="zákl. přenesená",J94,0)</f>
        <v>0</v>
      </c>
      <c r="BH94" s="193">
        <f>IF(N94="sníž. přenesená",J94,0)</f>
        <v>0</v>
      </c>
      <c r="BI94" s="193">
        <f>IF(N94="nulová",J94,0)</f>
        <v>0</v>
      </c>
      <c r="BJ94" s="20" t="s">
        <v>78</v>
      </c>
      <c r="BK94" s="193">
        <f>ROUND(I94*H94,2)</f>
        <v>0</v>
      </c>
      <c r="BL94" s="20" t="s">
        <v>146</v>
      </c>
      <c r="BM94" s="192" t="s">
        <v>147</v>
      </c>
    </row>
    <row r="95" spans="1:47" s="2" customFormat="1" ht="12">
      <c r="A95" s="37"/>
      <c r="B95" s="38"/>
      <c r="C95" s="39"/>
      <c r="D95" s="194" t="s">
        <v>148</v>
      </c>
      <c r="E95" s="39"/>
      <c r="F95" s="195" t="s">
        <v>149</v>
      </c>
      <c r="G95" s="39"/>
      <c r="H95" s="39"/>
      <c r="I95" s="196"/>
      <c r="J95" s="39"/>
      <c r="K95" s="39"/>
      <c r="L95" s="42"/>
      <c r="M95" s="197"/>
      <c r="N95" s="198"/>
      <c r="O95" s="67"/>
      <c r="P95" s="67"/>
      <c r="Q95" s="67"/>
      <c r="R95" s="67"/>
      <c r="S95" s="67"/>
      <c r="T95" s="68"/>
      <c r="U95" s="37"/>
      <c r="V95" s="37"/>
      <c r="W95" s="37"/>
      <c r="X95" s="37"/>
      <c r="Y95" s="37"/>
      <c r="Z95" s="37"/>
      <c r="AA95" s="37"/>
      <c r="AB95" s="37"/>
      <c r="AC95" s="37"/>
      <c r="AD95" s="37"/>
      <c r="AE95" s="37"/>
      <c r="AT95" s="20" t="s">
        <v>148</v>
      </c>
      <c r="AU95" s="20" t="s">
        <v>80</v>
      </c>
    </row>
    <row r="96" spans="2:51" s="13" customFormat="1" ht="12">
      <c r="B96" s="199"/>
      <c r="C96" s="200"/>
      <c r="D96" s="201" t="s">
        <v>150</v>
      </c>
      <c r="E96" s="202" t="s">
        <v>19</v>
      </c>
      <c r="F96" s="203" t="s">
        <v>151</v>
      </c>
      <c r="G96" s="200"/>
      <c r="H96" s="204">
        <v>148</v>
      </c>
      <c r="I96" s="205"/>
      <c r="J96" s="200"/>
      <c r="K96" s="200"/>
      <c r="L96" s="206"/>
      <c r="M96" s="207"/>
      <c r="N96" s="208"/>
      <c r="O96" s="208"/>
      <c r="P96" s="208"/>
      <c r="Q96" s="208"/>
      <c r="R96" s="208"/>
      <c r="S96" s="208"/>
      <c r="T96" s="209"/>
      <c r="AT96" s="210" t="s">
        <v>150</v>
      </c>
      <c r="AU96" s="210" t="s">
        <v>80</v>
      </c>
      <c r="AV96" s="13" t="s">
        <v>80</v>
      </c>
      <c r="AW96" s="13" t="s">
        <v>33</v>
      </c>
      <c r="AX96" s="13" t="s">
        <v>71</v>
      </c>
      <c r="AY96" s="210" t="s">
        <v>139</v>
      </c>
    </row>
    <row r="97" spans="2:51" s="13" customFormat="1" ht="12">
      <c r="B97" s="199"/>
      <c r="C97" s="200"/>
      <c r="D97" s="201" t="s">
        <v>150</v>
      </c>
      <c r="E97" s="202" t="s">
        <v>19</v>
      </c>
      <c r="F97" s="203" t="s">
        <v>152</v>
      </c>
      <c r="G97" s="200"/>
      <c r="H97" s="204">
        <v>4</v>
      </c>
      <c r="I97" s="205"/>
      <c r="J97" s="200"/>
      <c r="K97" s="200"/>
      <c r="L97" s="206"/>
      <c r="M97" s="207"/>
      <c r="N97" s="208"/>
      <c r="O97" s="208"/>
      <c r="P97" s="208"/>
      <c r="Q97" s="208"/>
      <c r="R97" s="208"/>
      <c r="S97" s="208"/>
      <c r="T97" s="209"/>
      <c r="AT97" s="210" t="s">
        <v>150</v>
      </c>
      <c r="AU97" s="210" t="s">
        <v>80</v>
      </c>
      <c r="AV97" s="13" t="s">
        <v>80</v>
      </c>
      <c r="AW97" s="13" t="s">
        <v>33</v>
      </c>
      <c r="AX97" s="13" t="s">
        <v>71</v>
      </c>
      <c r="AY97" s="210" t="s">
        <v>139</v>
      </c>
    </row>
    <row r="98" spans="2:51" s="13" customFormat="1" ht="12">
      <c r="B98" s="199"/>
      <c r="C98" s="200"/>
      <c r="D98" s="201" t="s">
        <v>150</v>
      </c>
      <c r="E98" s="202" t="s">
        <v>19</v>
      </c>
      <c r="F98" s="203" t="s">
        <v>153</v>
      </c>
      <c r="G98" s="200"/>
      <c r="H98" s="204">
        <v>4</v>
      </c>
      <c r="I98" s="205"/>
      <c r="J98" s="200"/>
      <c r="K98" s="200"/>
      <c r="L98" s="206"/>
      <c r="M98" s="207"/>
      <c r="N98" s="208"/>
      <c r="O98" s="208"/>
      <c r="P98" s="208"/>
      <c r="Q98" s="208"/>
      <c r="R98" s="208"/>
      <c r="S98" s="208"/>
      <c r="T98" s="209"/>
      <c r="AT98" s="210" t="s">
        <v>150</v>
      </c>
      <c r="AU98" s="210" t="s">
        <v>80</v>
      </c>
      <c r="AV98" s="13" t="s">
        <v>80</v>
      </c>
      <c r="AW98" s="13" t="s">
        <v>33</v>
      </c>
      <c r="AX98" s="13" t="s">
        <v>71</v>
      </c>
      <c r="AY98" s="210" t="s">
        <v>139</v>
      </c>
    </row>
    <row r="99" spans="2:51" s="14" customFormat="1" ht="12">
      <c r="B99" s="211"/>
      <c r="C99" s="212"/>
      <c r="D99" s="201" t="s">
        <v>150</v>
      </c>
      <c r="E99" s="213" t="s">
        <v>19</v>
      </c>
      <c r="F99" s="214" t="s">
        <v>154</v>
      </c>
      <c r="G99" s="212"/>
      <c r="H99" s="215">
        <v>156</v>
      </c>
      <c r="I99" s="216"/>
      <c r="J99" s="212"/>
      <c r="K99" s="212"/>
      <c r="L99" s="217"/>
      <c r="M99" s="218"/>
      <c r="N99" s="219"/>
      <c r="O99" s="219"/>
      <c r="P99" s="219"/>
      <c r="Q99" s="219"/>
      <c r="R99" s="219"/>
      <c r="S99" s="219"/>
      <c r="T99" s="220"/>
      <c r="AT99" s="221" t="s">
        <v>150</v>
      </c>
      <c r="AU99" s="221" t="s">
        <v>80</v>
      </c>
      <c r="AV99" s="14" t="s">
        <v>146</v>
      </c>
      <c r="AW99" s="14" t="s">
        <v>33</v>
      </c>
      <c r="AX99" s="14" t="s">
        <v>78</v>
      </c>
      <c r="AY99" s="221" t="s">
        <v>139</v>
      </c>
    </row>
    <row r="100" spans="1:65" s="2" customFormat="1" ht="66.75" customHeight="1">
      <c r="A100" s="37"/>
      <c r="B100" s="38"/>
      <c r="C100" s="181" t="s">
        <v>80</v>
      </c>
      <c r="D100" s="181" t="s">
        <v>141</v>
      </c>
      <c r="E100" s="182" t="s">
        <v>155</v>
      </c>
      <c r="F100" s="183" t="s">
        <v>156</v>
      </c>
      <c r="G100" s="184" t="s">
        <v>144</v>
      </c>
      <c r="H100" s="185">
        <v>501</v>
      </c>
      <c r="I100" s="186"/>
      <c r="J100" s="187">
        <f>ROUND(I100*H100,2)</f>
        <v>0</v>
      </c>
      <c r="K100" s="183" t="s">
        <v>145</v>
      </c>
      <c r="L100" s="42"/>
      <c r="M100" s="188" t="s">
        <v>19</v>
      </c>
      <c r="N100" s="189" t="s">
        <v>42</v>
      </c>
      <c r="O100" s="67"/>
      <c r="P100" s="190">
        <f>O100*H100</f>
        <v>0</v>
      </c>
      <c r="Q100" s="190">
        <v>0</v>
      </c>
      <c r="R100" s="190">
        <f>Q100*H100</f>
        <v>0</v>
      </c>
      <c r="S100" s="190">
        <v>0.295</v>
      </c>
      <c r="T100" s="191">
        <f>S100*H100</f>
        <v>147.795</v>
      </c>
      <c r="U100" s="37"/>
      <c r="V100" s="37"/>
      <c r="W100" s="37"/>
      <c r="X100" s="37"/>
      <c r="Y100" s="37"/>
      <c r="Z100" s="37"/>
      <c r="AA100" s="37"/>
      <c r="AB100" s="37"/>
      <c r="AC100" s="37"/>
      <c r="AD100" s="37"/>
      <c r="AE100" s="37"/>
      <c r="AR100" s="192" t="s">
        <v>146</v>
      </c>
      <c r="AT100" s="192" t="s">
        <v>141</v>
      </c>
      <c r="AU100" s="192" t="s">
        <v>80</v>
      </c>
      <c r="AY100" s="20" t="s">
        <v>139</v>
      </c>
      <c r="BE100" s="193">
        <f>IF(N100="základní",J100,0)</f>
        <v>0</v>
      </c>
      <c r="BF100" s="193">
        <f>IF(N100="snížená",J100,0)</f>
        <v>0</v>
      </c>
      <c r="BG100" s="193">
        <f>IF(N100="zákl. přenesená",J100,0)</f>
        <v>0</v>
      </c>
      <c r="BH100" s="193">
        <f>IF(N100="sníž. přenesená",J100,0)</f>
        <v>0</v>
      </c>
      <c r="BI100" s="193">
        <f>IF(N100="nulová",J100,0)</f>
        <v>0</v>
      </c>
      <c r="BJ100" s="20" t="s">
        <v>78</v>
      </c>
      <c r="BK100" s="193">
        <f>ROUND(I100*H100,2)</f>
        <v>0</v>
      </c>
      <c r="BL100" s="20" t="s">
        <v>146</v>
      </c>
      <c r="BM100" s="192" t="s">
        <v>157</v>
      </c>
    </row>
    <row r="101" spans="1:47" s="2" customFormat="1" ht="12">
      <c r="A101" s="37"/>
      <c r="B101" s="38"/>
      <c r="C101" s="39"/>
      <c r="D101" s="194" t="s">
        <v>148</v>
      </c>
      <c r="E101" s="39"/>
      <c r="F101" s="195" t="s">
        <v>158</v>
      </c>
      <c r="G101" s="39"/>
      <c r="H101" s="39"/>
      <c r="I101" s="196"/>
      <c r="J101" s="39"/>
      <c r="K101" s="39"/>
      <c r="L101" s="42"/>
      <c r="M101" s="197"/>
      <c r="N101" s="198"/>
      <c r="O101" s="67"/>
      <c r="P101" s="67"/>
      <c r="Q101" s="67"/>
      <c r="R101" s="67"/>
      <c r="S101" s="67"/>
      <c r="T101" s="68"/>
      <c r="U101" s="37"/>
      <c r="V101" s="37"/>
      <c r="W101" s="37"/>
      <c r="X101" s="37"/>
      <c r="Y101" s="37"/>
      <c r="Z101" s="37"/>
      <c r="AA101" s="37"/>
      <c r="AB101" s="37"/>
      <c r="AC101" s="37"/>
      <c r="AD101" s="37"/>
      <c r="AE101" s="37"/>
      <c r="AT101" s="20" t="s">
        <v>148</v>
      </c>
      <c r="AU101" s="20" t="s">
        <v>80</v>
      </c>
    </row>
    <row r="102" spans="2:51" s="13" customFormat="1" ht="12">
      <c r="B102" s="199"/>
      <c r="C102" s="200"/>
      <c r="D102" s="201" t="s">
        <v>150</v>
      </c>
      <c r="E102" s="202" t="s">
        <v>19</v>
      </c>
      <c r="F102" s="203" t="s">
        <v>159</v>
      </c>
      <c r="G102" s="200"/>
      <c r="H102" s="204">
        <v>66</v>
      </c>
      <c r="I102" s="205"/>
      <c r="J102" s="200"/>
      <c r="K102" s="200"/>
      <c r="L102" s="206"/>
      <c r="M102" s="207"/>
      <c r="N102" s="208"/>
      <c r="O102" s="208"/>
      <c r="P102" s="208"/>
      <c r="Q102" s="208"/>
      <c r="R102" s="208"/>
      <c r="S102" s="208"/>
      <c r="T102" s="209"/>
      <c r="AT102" s="210" t="s">
        <v>150</v>
      </c>
      <c r="AU102" s="210" t="s">
        <v>80</v>
      </c>
      <c r="AV102" s="13" t="s">
        <v>80</v>
      </c>
      <c r="AW102" s="13" t="s">
        <v>33</v>
      </c>
      <c r="AX102" s="13" t="s">
        <v>71</v>
      </c>
      <c r="AY102" s="210" t="s">
        <v>139</v>
      </c>
    </row>
    <row r="103" spans="2:51" s="13" customFormat="1" ht="12">
      <c r="B103" s="199"/>
      <c r="C103" s="200"/>
      <c r="D103" s="201" t="s">
        <v>150</v>
      </c>
      <c r="E103" s="202" t="s">
        <v>19</v>
      </c>
      <c r="F103" s="203" t="s">
        <v>160</v>
      </c>
      <c r="G103" s="200"/>
      <c r="H103" s="204">
        <v>435</v>
      </c>
      <c r="I103" s="205"/>
      <c r="J103" s="200"/>
      <c r="K103" s="200"/>
      <c r="L103" s="206"/>
      <c r="M103" s="207"/>
      <c r="N103" s="208"/>
      <c r="O103" s="208"/>
      <c r="P103" s="208"/>
      <c r="Q103" s="208"/>
      <c r="R103" s="208"/>
      <c r="S103" s="208"/>
      <c r="T103" s="209"/>
      <c r="AT103" s="210" t="s">
        <v>150</v>
      </c>
      <c r="AU103" s="210" t="s">
        <v>80</v>
      </c>
      <c r="AV103" s="13" t="s">
        <v>80</v>
      </c>
      <c r="AW103" s="13" t="s">
        <v>33</v>
      </c>
      <c r="AX103" s="13" t="s">
        <v>71</v>
      </c>
      <c r="AY103" s="210" t="s">
        <v>139</v>
      </c>
    </row>
    <row r="104" spans="2:51" s="14" customFormat="1" ht="12">
      <c r="B104" s="211"/>
      <c r="C104" s="212"/>
      <c r="D104" s="201" t="s">
        <v>150</v>
      </c>
      <c r="E104" s="213" t="s">
        <v>19</v>
      </c>
      <c r="F104" s="214" t="s">
        <v>154</v>
      </c>
      <c r="G104" s="212"/>
      <c r="H104" s="215">
        <v>501</v>
      </c>
      <c r="I104" s="216"/>
      <c r="J104" s="212"/>
      <c r="K104" s="212"/>
      <c r="L104" s="217"/>
      <c r="M104" s="218"/>
      <c r="N104" s="219"/>
      <c r="O104" s="219"/>
      <c r="P104" s="219"/>
      <c r="Q104" s="219"/>
      <c r="R104" s="219"/>
      <c r="S104" s="219"/>
      <c r="T104" s="220"/>
      <c r="AT104" s="221" t="s">
        <v>150</v>
      </c>
      <c r="AU104" s="221" t="s">
        <v>80</v>
      </c>
      <c r="AV104" s="14" t="s">
        <v>146</v>
      </c>
      <c r="AW104" s="14" t="s">
        <v>33</v>
      </c>
      <c r="AX104" s="14" t="s">
        <v>78</v>
      </c>
      <c r="AY104" s="221" t="s">
        <v>139</v>
      </c>
    </row>
    <row r="105" spans="1:65" s="2" customFormat="1" ht="66.75" customHeight="1">
      <c r="A105" s="37"/>
      <c r="B105" s="38"/>
      <c r="C105" s="181" t="s">
        <v>161</v>
      </c>
      <c r="D105" s="181" t="s">
        <v>141</v>
      </c>
      <c r="E105" s="182" t="s">
        <v>162</v>
      </c>
      <c r="F105" s="183" t="s">
        <v>163</v>
      </c>
      <c r="G105" s="184" t="s">
        <v>144</v>
      </c>
      <c r="H105" s="185">
        <v>74</v>
      </c>
      <c r="I105" s="186"/>
      <c r="J105" s="187">
        <f>ROUND(I105*H105,2)</f>
        <v>0</v>
      </c>
      <c r="K105" s="183" t="s">
        <v>145</v>
      </c>
      <c r="L105" s="42"/>
      <c r="M105" s="188" t="s">
        <v>19</v>
      </c>
      <c r="N105" s="189" t="s">
        <v>42</v>
      </c>
      <c r="O105" s="67"/>
      <c r="P105" s="190">
        <f>O105*H105</f>
        <v>0</v>
      </c>
      <c r="Q105" s="190">
        <v>0</v>
      </c>
      <c r="R105" s="190">
        <f>Q105*H105</f>
        <v>0</v>
      </c>
      <c r="S105" s="190">
        <v>0.5</v>
      </c>
      <c r="T105" s="191">
        <f>S105*H105</f>
        <v>37</v>
      </c>
      <c r="U105" s="37"/>
      <c r="V105" s="37"/>
      <c r="W105" s="37"/>
      <c r="X105" s="37"/>
      <c r="Y105" s="37"/>
      <c r="Z105" s="37"/>
      <c r="AA105" s="37"/>
      <c r="AB105" s="37"/>
      <c r="AC105" s="37"/>
      <c r="AD105" s="37"/>
      <c r="AE105" s="37"/>
      <c r="AR105" s="192" t="s">
        <v>146</v>
      </c>
      <c r="AT105" s="192" t="s">
        <v>141</v>
      </c>
      <c r="AU105" s="192" t="s">
        <v>80</v>
      </c>
      <c r="AY105" s="20" t="s">
        <v>139</v>
      </c>
      <c r="BE105" s="193">
        <f>IF(N105="základní",J105,0)</f>
        <v>0</v>
      </c>
      <c r="BF105" s="193">
        <f>IF(N105="snížená",J105,0)</f>
        <v>0</v>
      </c>
      <c r="BG105" s="193">
        <f>IF(N105="zákl. přenesená",J105,0)</f>
        <v>0</v>
      </c>
      <c r="BH105" s="193">
        <f>IF(N105="sníž. přenesená",J105,0)</f>
        <v>0</v>
      </c>
      <c r="BI105" s="193">
        <f>IF(N105="nulová",J105,0)</f>
        <v>0</v>
      </c>
      <c r="BJ105" s="20" t="s">
        <v>78</v>
      </c>
      <c r="BK105" s="193">
        <f>ROUND(I105*H105,2)</f>
        <v>0</v>
      </c>
      <c r="BL105" s="20" t="s">
        <v>146</v>
      </c>
      <c r="BM105" s="192" t="s">
        <v>164</v>
      </c>
    </row>
    <row r="106" spans="1:47" s="2" customFormat="1" ht="12">
      <c r="A106" s="37"/>
      <c r="B106" s="38"/>
      <c r="C106" s="39"/>
      <c r="D106" s="194" t="s">
        <v>148</v>
      </c>
      <c r="E106" s="39"/>
      <c r="F106" s="195" t="s">
        <v>165</v>
      </c>
      <c r="G106" s="39"/>
      <c r="H106" s="39"/>
      <c r="I106" s="196"/>
      <c r="J106" s="39"/>
      <c r="K106" s="39"/>
      <c r="L106" s="42"/>
      <c r="M106" s="197"/>
      <c r="N106" s="198"/>
      <c r="O106" s="67"/>
      <c r="P106" s="67"/>
      <c r="Q106" s="67"/>
      <c r="R106" s="67"/>
      <c r="S106" s="67"/>
      <c r="T106" s="68"/>
      <c r="U106" s="37"/>
      <c r="V106" s="37"/>
      <c r="W106" s="37"/>
      <c r="X106" s="37"/>
      <c r="Y106" s="37"/>
      <c r="Z106" s="37"/>
      <c r="AA106" s="37"/>
      <c r="AB106" s="37"/>
      <c r="AC106" s="37"/>
      <c r="AD106" s="37"/>
      <c r="AE106" s="37"/>
      <c r="AT106" s="20" t="s">
        <v>148</v>
      </c>
      <c r="AU106" s="20" t="s">
        <v>80</v>
      </c>
    </row>
    <row r="107" spans="2:51" s="13" customFormat="1" ht="12">
      <c r="B107" s="199"/>
      <c r="C107" s="200"/>
      <c r="D107" s="201" t="s">
        <v>150</v>
      </c>
      <c r="E107" s="202" t="s">
        <v>19</v>
      </c>
      <c r="F107" s="203" t="s">
        <v>166</v>
      </c>
      <c r="G107" s="200"/>
      <c r="H107" s="204">
        <v>74</v>
      </c>
      <c r="I107" s="205"/>
      <c r="J107" s="200"/>
      <c r="K107" s="200"/>
      <c r="L107" s="206"/>
      <c r="M107" s="207"/>
      <c r="N107" s="208"/>
      <c r="O107" s="208"/>
      <c r="P107" s="208"/>
      <c r="Q107" s="208"/>
      <c r="R107" s="208"/>
      <c r="S107" s="208"/>
      <c r="T107" s="209"/>
      <c r="AT107" s="210" t="s">
        <v>150</v>
      </c>
      <c r="AU107" s="210" t="s">
        <v>80</v>
      </c>
      <c r="AV107" s="13" t="s">
        <v>80</v>
      </c>
      <c r="AW107" s="13" t="s">
        <v>33</v>
      </c>
      <c r="AX107" s="13" t="s">
        <v>78</v>
      </c>
      <c r="AY107" s="210" t="s">
        <v>139</v>
      </c>
    </row>
    <row r="108" spans="1:65" s="2" customFormat="1" ht="62.65" customHeight="1">
      <c r="A108" s="37"/>
      <c r="B108" s="38"/>
      <c r="C108" s="181" t="s">
        <v>146</v>
      </c>
      <c r="D108" s="181" t="s">
        <v>141</v>
      </c>
      <c r="E108" s="182" t="s">
        <v>167</v>
      </c>
      <c r="F108" s="183" t="s">
        <v>168</v>
      </c>
      <c r="G108" s="184" t="s">
        <v>144</v>
      </c>
      <c r="H108" s="185">
        <v>649</v>
      </c>
      <c r="I108" s="186"/>
      <c r="J108" s="187">
        <f>ROUND(I108*H108,2)</f>
        <v>0</v>
      </c>
      <c r="K108" s="183" t="s">
        <v>145</v>
      </c>
      <c r="L108" s="42"/>
      <c r="M108" s="188" t="s">
        <v>19</v>
      </c>
      <c r="N108" s="189" t="s">
        <v>42</v>
      </c>
      <c r="O108" s="67"/>
      <c r="P108" s="190">
        <f>O108*H108</f>
        <v>0</v>
      </c>
      <c r="Q108" s="190">
        <v>0</v>
      </c>
      <c r="R108" s="190">
        <f>Q108*H108</f>
        <v>0</v>
      </c>
      <c r="S108" s="190">
        <v>0.5</v>
      </c>
      <c r="T108" s="191">
        <f>S108*H108</f>
        <v>324.5</v>
      </c>
      <c r="U108" s="37"/>
      <c r="V108" s="37"/>
      <c r="W108" s="37"/>
      <c r="X108" s="37"/>
      <c r="Y108" s="37"/>
      <c r="Z108" s="37"/>
      <c r="AA108" s="37"/>
      <c r="AB108" s="37"/>
      <c r="AC108" s="37"/>
      <c r="AD108" s="37"/>
      <c r="AE108" s="37"/>
      <c r="AR108" s="192" t="s">
        <v>146</v>
      </c>
      <c r="AT108" s="192" t="s">
        <v>141</v>
      </c>
      <c r="AU108" s="192" t="s">
        <v>80</v>
      </c>
      <c r="AY108" s="20" t="s">
        <v>139</v>
      </c>
      <c r="BE108" s="193">
        <f>IF(N108="základní",J108,0)</f>
        <v>0</v>
      </c>
      <c r="BF108" s="193">
        <f>IF(N108="snížená",J108,0)</f>
        <v>0</v>
      </c>
      <c r="BG108" s="193">
        <f>IF(N108="zákl. přenesená",J108,0)</f>
        <v>0</v>
      </c>
      <c r="BH108" s="193">
        <f>IF(N108="sníž. přenesená",J108,0)</f>
        <v>0</v>
      </c>
      <c r="BI108" s="193">
        <f>IF(N108="nulová",J108,0)</f>
        <v>0</v>
      </c>
      <c r="BJ108" s="20" t="s">
        <v>78</v>
      </c>
      <c r="BK108" s="193">
        <f>ROUND(I108*H108,2)</f>
        <v>0</v>
      </c>
      <c r="BL108" s="20" t="s">
        <v>146</v>
      </c>
      <c r="BM108" s="192" t="s">
        <v>169</v>
      </c>
    </row>
    <row r="109" spans="1:47" s="2" customFormat="1" ht="12">
      <c r="A109" s="37"/>
      <c r="B109" s="38"/>
      <c r="C109" s="39"/>
      <c r="D109" s="194" t="s">
        <v>148</v>
      </c>
      <c r="E109" s="39"/>
      <c r="F109" s="195" t="s">
        <v>170</v>
      </c>
      <c r="G109" s="39"/>
      <c r="H109" s="39"/>
      <c r="I109" s="196"/>
      <c r="J109" s="39"/>
      <c r="K109" s="39"/>
      <c r="L109" s="42"/>
      <c r="M109" s="197"/>
      <c r="N109" s="198"/>
      <c r="O109" s="67"/>
      <c r="P109" s="67"/>
      <c r="Q109" s="67"/>
      <c r="R109" s="67"/>
      <c r="S109" s="67"/>
      <c r="T109" s="68"/>
      <c r="U109" s="37"/>
      <c r="V109" s="37"/>
      <c r="W109" s="37"/>
      <c r="X109" s="37"/>
      <c r="Y109" s="37"/>
      <c r="Z109" s="37"/>
      <c r="AA109" s="37"/>
      <c r="AB109" s="37"/>
      <c r="AC109" s="37"/>
      <c r="AD109" s="37"/>
      <c r="AE109" s="37"/>
      <c r="AT109" s="20" t="s">
        <v>148</v>
      </c>
      <c r="AU109" s="20" t="s">
        <v>80</v>
      </c>
    </row>
    <row r="110" spans="2:51" s="13" customFormat="1" ht="12">
      <c r="B110" s="199"/>
      <c r="C110" s="200"/>
      <c r="D110" s="201" t="s">
        <v>150</v>
      </c>
      <c r="E110" s="202" t="s">
        <v>19</v>
      </c>
      <c r="F110" s="203" t="s">
        <v>151</v>
      </c>
      <c r="G110" s="200"/>
      <c r="H110" s="204">
        <v>148</v>
      </c>
      <c r="I110" s="205"/>
      <c r="J110" s="200"/>
      <c r="K110" s="200"/>
      <c r="L110" s="206"/>
      <c r="M110" s="207"/>
      <c r="N110" s="208"/>
      <c r="O110" s="208"/>
      <c r="P110" s="208"/>
      <c r="Q110" s="208"/>
      <c r="R110" s="208"/>
      <c r="S110" s="208"/>
      <c r="T110" s="209"/>
      <c r="AT110" s="210" t="s">
        <v>150</v>
      </c>
      <c r="AU110" s="210" t="s">
        <v>80</v>
      </c>
      <c r="AV110" s="13" t="s">
        <v>80</v>
      </c>
      <c r="AW110" s="13" t="s">
        <v>33</v>
      </c>
      <c r="AX110" s="13" t="s">
        <v>71</v>
      </c>
      <c r="AY110" s="210" t="s">
        <v>139</v>
      </c>
    </row>
    <row r="111" spans="2:51" s="13" customFormat="1" ht="12">
      <c r="B111" s="199"/>
      <c r="C111" s="200"/>
      <c r="D111" s="201" t="s">
        <v>150</v>
      </c>
      <c r="E111" s="202" t="s">
        <v>19</v>
      </c>
      <c r="F111" s="203" t="s">
        <v>159</v>
      </c>
      <c r="G111" s="200"/>
      <c r="H111" s="204">
        <v>66</v>
      </c>
      <c r="I111" s="205"/>
      <c r="J111" s="200"/>
      <c r="K111" s="200"/>
      <c r="L111" s="206"/>
      <c r="M111" s="207"/>
      <c r="N111" s="208"/>
      <c r="O111" s="208"/>
      <c r="P111" s="208"/>
      <c r="Q111" s="208"/>
      <c r="R111" s="208"/>
      <c r="S111" s="208"/>
      <c r="T111" s="209"/>
      <c r="AT111" s="210" t="s">
        <v>150</v>
      </c>
      <c r="AU111" s="210" t="s">
        <v>80</v>
      </c>
      <c r="AV111" s="13" t="s">
        <v>80</v>
      </c>
      <c r="AW111" s="13" t="s">
        <v>33</v>
      </c>
      <c r="AX111" s="13" t="s">
        <v>71</v>
      </c>
      <c r="AY111" s="210" t="s">
        <v>139</v>
      </c>
    </row>
    <row r="112" spans="2:51" s="13" customFormat="1" ht="12">
      <c r="B112" s="199"/>
      <c r="C112" s="200"/>
      <c r="D112" s="201" t="s">
        <v>150</v>
      </c>
      <c r="E112" s="202" t="s">
        <v>19</v>
      </c>
      <c r="F112" s="203" t="s">
        <v>160</v>
      </c>
      <c r="G112" s="200"/>
      <c r="H112" s="204">
        <v>435</v>
      </c>
      <c r="I112" s="205"/>
      <c r="J112" s="200"/>
      <c r="K112" s="200"/>
      <c r="L112" s="206"/>
      <c r="M112" s="207"/>
      <c r="N112" s="208"/>
      <c r="O112" s="208"/>
      <c r="P112" s="208"/>
      <c r="Q112" s="208"/>
      <c r="R112" s="208"/>
      <c r="S112" s="208"/>
      <c r="T112" s="209"/>
      <c r="AT112" s="210" t="s">
        <v>150</v>
      </c>
      <c r="AU112" s="210" t="s">
        <v>80</v>
      </c>
      <c r="AV112" s="13" t="s">
        <v>80</v>
      </c>
      <c r="AW112" s="13" t="s">
        <v>33</v>
      </c>
      <c r="AX112" s="13" t="s">
        <v>71</v>
      </c>
      <c r="AY112" s="210" t="s">
        <v>139</v>
      </c>
    </row>
    <row r="113" spans="2:51" s="14" customFormat="1" ht="12">
      <c r="B113" s="211"/>
      <c r="C113" s="212"/>
      <c r="D113" s="201" t="s">
        <v>150</v>
      </c>
      <c r="E113" s="213" t="s">
        <v>19</v>
      </c>
      <c r="F113" s="214" t="s">
        <v>154</v>
      </c>
      <c r="G113" s="212"/>
      <c r="H113" s="215">
        <v>649</v>
      </c>
      <c r="I113" s="216"/>
      <c r="J113" s="212"/>
      <c r="K113" s="212"/>
      <c r="L113" s="217"/>
      <c r="M113" s="218"/>
      <c r="N113" s="219"/>
      <c r="O113" s="219"/>
      <c r="P113" s="219"/>
      <c r="Q113" s="219"/>
      <c r="R113" s="219"/>
      <c r="S113" s="219"/>
      <c r="T113" s="220"/>
      <c r="AT113" s="221" t="s">
        <v>150</v>
      </c>
      <c r="AU113" s="221" t="s">
        <v>80</v>
      </c>
      <c r="AV113" s="14" t="s">
        <v>146</v>
      </c>
      <c r="AW113" s="14" t="s">
        <v>33</v>
      </c>
      <c r="AX113" s="14" t="s">
        <v>78</v>
      </c>
      <c r="AY113" s="221" t="s">
        <v>139</v>
      </c>
    </row>
    <row r="114" spans="1:65" s="2" customFormat="1" ht="66.75" customHeight="1">
      <c r="A114" s="37"/>
      <c r="B114" s="38"/>
      <c r="C114" s="181" t="s">
        <v>171</v>
      </c>
      <c r="D114" s="181" t="s">
        <v>141</v>
      </c>
      <c r="E114" s="182" t="s">
        <v>172</v>
      </c>
      <c r="F114" s="183" t="s">
        <v>173</v>
      </c>
      <c r="G114" s="184" t="s">
        <v>144</v>
      </c>
      <c r="H114" s="185">
        <v>148</v>
      </c>
      <c r="I114" s="186"/>
      <c r="J114" s="187">
        <f>ROUND(I114*H114,2)</f>
        <v>0</v>
      </c>
      <c r="K114" s="183" t="s">
        <v>145</v>
      </c>
      <c r="L114" s="42"/>
      <c r="M114" s="188" t="s">
        <v>19</v>
      </c>
      <c r="N114" s="189" t="s">
        <v>42</v>
      </c>
      <c r="O114" s="67"/>
      <c r="P114" s="190">
        <f>O114*H114</f>
        <v>0</v>
      </c>
      <c r="Q114" s="190">
        <v>0</v>
      </c>
      <c r="R114" s="190">
        <f>Q114*H114</f>
        <v>0</v>
      </c>
      <c r="S114" s="190">
        <v>0.29</v>
      </c>
      <c r="T114" s="191">
        <f>S114*H114</f>
        <v>42.919999999999995</v>
      </c>
      <c r="U114" s="37"/>
      <c r="V114" s="37"/>
      <c r="W114" s="37"/>
      <c r="X114" s="37"/>
      <c r="Y114" s="37"/>
      <c r="Z114" s="37"/>
      <c r="AA114" s="37"/>
      <c r="AB114" s="37"/>
      <c r="AC114" s="37"/>
      <c r="AD114" s="37"/>
      <c r="AE114" s="37"/>
      <c r="AR114" s="192" t="s">
        <v>146</v>
      </c>
      <c r="AT114" s="192" t="s">
        <v>141</v>
      </c>
      <c r="AU114" s="192" t="s">
        <v>80</v>
      </c>
      <c r="AY114" s="20" t="s">
        <v>139</v>
      </c>
      <c r="BE114" s="193">
        <f>IF(N114="základní",J114,0)</f>
        <v>0</v>
      </c>
      <c r="BF114" s="193">
        <f>IF(N114="snížená",J114,0)</f>
        <v>0</v>
      </c>
      <c r="BG114" s="193">
        <f>IF(N114="zákl. přenesená",J114,0)</f>
        <v>0</v>
      </c>
      <c r="BH114" s="193">
        <f>IF(N114="sníž. přenesená",J114,0)</f>
        <v>0</v>
      </c>
      <c r="BI114" s="193">
        <f>IF(N114="nulová",J114,0)</f>
        <v>0</v>
      </c>
      <c r="BJ114" s="20" t="s">
        <v>78</v>
      </c>
      <c r="BK114" s="193">
        <f>ROUND(I114*H114,2)</f>
        <v>0</v>
      </c>
      <c r="BL114" s="20" t="s">
        <v>146</v>
      </c>
      <c r="BM114" s="192" t="s">
        <v>174</v>
      </c>
    </row>
    <row r="115" spans="1:47" s="2" customFormat="1" ht="12">
      <c r="A115" s="37"/>
      <c r="B115" s="38"/>
      <c r="C115" s="39"/>
      <c r="D115" s="194" t="s">
        <v>148</v>
      </c>
      <c r="E115" s="39"/>
      <c r="F115" s="195" t="s">
        <v>175</v>
      </c>
      <c r="G115" s="39"/>
      <c r="H115" s="39"/>
      <c r="I115" s="196"/>
      <c r="J115" s="39"/>
      <c r="K115" s="39"/>
      <c r="L115" s="42"/>
      <c r="M115" s="197"/>
      <c r="N115" s="198"/>
      <c r="O115" s="67"/>
      <c r="P115" s="67"/>
      <c r="Q115" s="67"/>
      <c r="R115" s="67"/>
      <c r="S115" s="67"/>
      <c r="T115" s="68"/>
      <c r="U115" s="37"/>
      <c r="V115" s="37"/>
      <c r="W115" s="37"/>
      <c r="X115" s="37"/>
      <c r="Y115" s="37"/>
      <c r="Z115" s="37"/>
      <c r="AA115" s="37"/>
      <c r="AB115" s="37"/>
      <c r="AC115" s="37"/>
      <c r="AD115" s="37"/>
      <c r="AE115" s="37"/>
      <c r="AT115" s="20" t="s">
        <v>148</v>
      </c>
      <c r="AU115" s="20" t="s">
        <v>80</v>
      </c>
    </row>
    <row r="116" spans="2:51" s="13" customFormat="1" ht="12">
      <c r="B116" s="199"/>
      <c r="C116" s="200"/>
      <c r="D116" s="201" t="s">
        <v>150</v>
      </c>
      <c r="E116" s="202" t="s">
        <v>19</v>
      </c>
      <c r="F116" s="203" t="s">
        <v>151</v>
      </c>
      <c r="G116" s="200"/>
      <c r="H116" s="204">
        <v>148</v>
      </c>
      <c r="I116" s="205"/>
      <c r="J116" s="200"/>
      <c r="K116" s="200"/>
      <c r="L116" s="206"/>
      <c r="M116" s="207"/>
      <c r="N116" s="208"/>
      <c r="O116" s="208"/>
      <c r="P116" s="208"/>
      <c r="Q116" s="208"/>
      <c r="R116" s="208"/>
      <c r="S116" s="208"/>
      <c r="T116" s="209"/>
      <c r="AT116" s="210" t="s">
        <v>150</v>
      </c>
      <c r="AU116" s="210" t="s">
        <v>80</v>
      </c>
      <c r="AV116" s="13" t="s">
        <v>80</v>
      </c>
      <c r="AW116" s="13" t="s">
        <v>33</v>
      </c>
      <c r="AX116" s="13" t="s">
        <v>78</v>
      </c>
      <c r="AY116" s="210" t="s">
        <v>139</v>
      </c>
    </row>
    <row r="117" spans="1:65" s="2" customFormat="1" ht="49.15" customHeight="1">
      <c r="A117" s="37"/>
      <c r="B117" s="38"/>
      <c r="C117" s="181" t="s">
        <v>176</v>
      </c>
      <c r="D117" s="181" t="s">
        <v>141</v>
      </c>
      <c r="E117" s="182" t="s">
        <v>177</v>
      </c>
      <c r="F117" s="183" t="s">
        <v>178</v>
      </c>
      <c r="G117" s="184" t="s">
        <v>179</v>
      </c>
      <c r="H117" s="185">
        <v>134</v>
      </c>
      <c r="I117" s="186"/>
      <c r="J117" s="187">
        <f>ROUND(I117*H117,2)</f>
        <v>0</v>
      </c>
      <c r="K117" s="183" t="s">
        <v>145</v>
      </c>
      <c r="L117" s="42"/>
      <c r="M117" s="188" t="s">
        <v>19</v>
      </c>
      <c r="N117" s="189" t="s">
        <v>42</v>
      </c>
      <c r="O117" s="67"/>
      <c r="P117" s="190">
        <f>O117*H117</f>
        <v>0</v>
      </c>
      <c r="Q117" s="190">
        <v>0</v>
      </c>
      <c r="R117" s="190">
        <f>Q117*H117</f>
        <v>0</v>
      </c>
      <c r="S117" s="190">
        <v>0.205</v>
      </c>
      <c r="T117" s="191">
        <f>S117*H117</f>
        <v>27.47</v>
      </c>
      <c r="U117" s="37"/>
      <c r="V117" s="37"/>
      <c r="W117" s="37"/>
      <c r="X117" s="37"/>
      <c r="Y117" s="37"/>
      <c r="Z117" s="37"/>
      <c r="AA117" s="37"/>
      <c r="AB117" s="37"/>
      <c r="AC117" s="37"/>
      <c r="AD117" s="37"/>
      <c r="AE117" s="37"/>
      <c r="AR117" s="192" t="s">
        <v>146</v>
      </c>
      <c r="AT117" s="192" t="s">
        <v>141</v>
      </c>
      <c r="AU117" s="192" t="s">
        <v>80</v>
      </c>
      <c r="AY117" s="20" t="s">
        <v>139</v>
      </c>
      <c r="BE117" s="193">
        <f>IF(N117="základní",J117,0)</f>
        <v>0</v>
      </c>
      <c r="BF117" s="193">
        <f>IF(N117="snížená",J117,0)</f>
        <v>0</v>
      </c>
      <c r="BG117" s="193">
        <f>IF(N117="zákl. přenesená",J117,0)</f>
        <v>0</v>
      </c>
      <c r="BH117" s="193">
        <f>IF(N117="sníž. přenesená",J117,0)</f>
        <v>0</v>
      </c>
      <c r="BI117" s="193">
        <f>IF(N117="nulová",J117,0)</f>
        <v>0</v>
      </c>
      <c r="BJ117" s="20" t="s">
        <v>78</v>
      </c>
      <c r="BK117" s="193">
        <f>ROUND(I117*H117,2)</f>
        <v>0</v>
      </c>
      <c r="BL117" s="20" t="s">
        <v>146</v>
      </c>
      <c r="BM117" s="192" t="s">
        <v>180</v>
      </c>
    </row>
    <row r="118" spans="1:47" s="2" customFormat="1" ht="12">
      <c r="A118" s="37"/>
      <c r="B118" s="38"/>
      <c r="C118" s="39"/>
      <c r="D118" s="194" t="s">
        <v>148</v>
      </c>
      <c r="E118" s="39"/>
      <c r="F118" s="195" t="s">
        <v>181</v>
      </c>
      <c r="G118" s="39"/>
      <c r="H118" s="39"/>
      <c r="I118" s="196"/>
      <c r="J118" s="39"/>
      <c r="K118" s="39"/>
      <c r="L118" s="42"/>
      <c r="M118" s="197"/>
      <c r="N118" s="198"/>
      <c r="O118" s="67"/>
      <c r="P118" s="67"/>
      <c r="Q118" s="67"/>
      <c r="R118" s="67"/>
      <c r="S118" s="67"/>
      <c r="T118" s="68"/>
      <c r="U118" s="37"/>
      <c r="V118" s="37"/>
      <c r="W118" s="37"/>
      <c r="X118" s="37"/>
      <c r="Y118" s="37"/>
      <c r="Z118" s="37"/>
      <c r="AA118" s="37"/>
      <c r="AB118" s="37"/>
      <c r="AC118" s="37"/>
      <c r="AD118" s="37"/>
      <c r="AE118" s="37"/>
      <c r="AT118" s="20" t="s">
        <v>148</v>
      </c>
      <c r="AU118" s="20" t="s">
        <v>80</v>
      </c>
    </row>
    <row r="119" spans="2:51" s="13" customFormat="1" ht="12">
      <c r="B119" s="199"/>
      <c r="C119" s="200"/>
      <c r="D119" s="201" t="s">
        <v>150</v>
      </c>
      <c r="E119" s="202" t="s">
        <v>19</v>
      </c>
      <c r="F119" s="203" t="s">
        <v>182</v>
      </c>
      <c r="G119" s="200"/>
      <c r="H119" s="204">
        <v>23</v>
      </c>
      <c r="I119" s="205"/>
      <c r="J119" s="200"/>
      <c r="K119" s="200"/>
      <c r="L119" s="206"/>
      <c r="M119" s="207"/>
      <c r="N119" s="208"/>
      <c r="O119" s="208"/>
      <c r="P119" s="208"/>
      <c r="Q119" s="208"/>
      <c r="R119" s="208"/>
      <c r="S119" s="208"/>
      <c r="T119" s="209"/>
      <c r="AT119" s="210" t="s">
        <v>150</v>
      </c>
      <c r="AU119" s="210" t="s">
        <v>80</v>
      </c>
      <c r="AV119" s="13" t="s">
        <v>80</v>
      </c>
      <c r="AW119" s="13" t="s">
        <v>33</v>
      </c>
      <c r="AX119" s="13" t="s">
        <v>71</v>
      </c>
      <c r="AY119" s="210" t="s">
        <v>139</v>
      </c>
    </row>
    <row r="120" spans="2:51" s="13" customFormat="1" ht="12">
      <c r="B120" s="199"/>
      <c r="C120" s="200"/>
      <c r="D120" s="201" t="s">
        <v>150</v>
      </c>
      <c r="E120" s="202" t="s">
        <v>19</v>
      </c>
      <c r="F120" s="203" t="s">
        <v>183</v>
      </c>
      <c r="G120" s="200"/>
      <c r="H120" s="204">
        <v>111</v>
      </c>
      <c r="I120" s="205"/>
      <c r="J120" s="200"/>
      <c r="K120" s="200"/>
      <c r="L120" s="206"/>
      <c r="M120" s="207"/>
      <c r="N120" s="208"/>
      <c r="O120" s="208"/>
      <c r="P120" s="208"/>
      <c r="Q120" s="208"/>
      <c r="R120" s="208"/>
      <c r="S120" s="208"/>
      <c r="T120" s="209"/>
      <c r="AT120" s="210" t="s">
        <v>150</v>
      </c>
      <c r="AU120" s="210" t="s">
        <v>80</v>
      </c>
      <c r="AV120" s="13" t="s">
        <v>80</v>
      </c>
      <c r="AW120" s="13" t="s">
        <v>33</v>
      </c>
      <c r="AX120" s="13" t="s">
        <v>71</v>
      </c>
      <c r="AY120" s="210" t="s">
        <v>139</v>
      </c>
    </row>
    <row r="121" spans="2:51" s="14" customFormat="1" ht="12">
      <c r="B121" s="211"/>
      <c r="C121" s="212"/>
      <c r="D121" s="201" t="s">
        <v>150</v>
      </c>
      <c r="E121" s="213" t="s">
        <v>19</v>
      </c>
      <c r="F121" s="214" t="s">
        <v>154</v>
      </c>
      <c r="G121" s="212"/>
      <c r="H121" s="215">
        <v>134</v>
      </c>
      <c r="I121" s="216"/>
      <c r="J121" s="212"/>
      <c r="K121" s="212"/>
      <c r="L121" s="217"/>
      <c r="M121" s="218"/>
      <c r="N121" s="219"/>
      <c r="O121" s="219"/>
      <c r="P121" s="219"/>
      <c r="Q121" s="219"/>
      <c r="R121" s="219"/>
      <c r="S121" s="219"/>
      <c r="T121" s="220"/>
      <c r="AT121" s="221" t="s">
        <v>150</v>
      </c>
      <c r="AU121" s="221" t="s">
        <v>80</v>
      </c>
      <c r="AV121" s="14" t="s">
        <v>146</v>
      </c>
      <c r="AW121" s="14" t="s">
        <v>33</v>
      </c>
      <c r="AX121" s="14" t="s">
        <v>78</v>
      </c>
      <c r="AY121" s="221" t="s">
        <v>139</v>
      </c>
    </row>
    <row r="122" spans="1:65" s="2" customFormat="1" ht="24.2" customHeight="1">
      <c r="A122" s="37"/>
      <c r="B122" s="38"/>
      <c r="C122" s="181" t="s">
        <v>184</v>
      </c>
      <c r="D122" s="181" t="s">
        <v>141</v>
      </c>
      <c r="E122" s="182" t="s">
        <v>185</v>
      </c>
      <c r="F122" s="183" t="s">
        <v>186</v>
      </c>
      <c r="G122" s="184" t="s">
        <v>144</v>
      </c>
      <c r="H122" s="185">
        <v>46</v>
      </c>
      <c r="I122" s="186"/>
      <c r="J122" s="187">
        <f>ROUND(I122*H122,2)</f>
        <v>0</v>
      </c>
      <c r="K122" s="183" t="s">
        <v>145</v>
      </c>
      <c r="L122" s="42"/>
      <c r="M122" s="188" t="s">
        <v>19</v>
      </c>
      <c r="N122" s="189" t="s">
        <v>42</v>
      </c>
      <c r="O122" s="67"/>
      <c r="P122" s="190">
        <f>O122*H122</f>
        <v>0</v>
      </c>
      <c r="Q122" s="190">
        <v>0</v>
      </c>
      <c r="R122" s="190">
        <f>Q122*H122</f>
        <v>0</v>
      </c>
      <c r="S122" s="190">
        <v>0</v>
      </c>
      <c r="T122" s="191">
        <f>S122*H122</f>
        <v>0</v>
      </c>
      <c r="U122" s="37"/>
      <c r="V122" s="37"/>
      <c r="W122" s="37"/>
      <c r="X122" s="37"/>
      <c r="Y122" s="37"/>
      <c r="Z122" s="37"/>
      <c r="AA122" s="37"/>
      <c r="AB122" s="37"/>
      <c r="AC122" s="37"/>
      <c r="AD122" s="37"/>
      <c r="AE122" s="37"/>
      <c r="AR122" s="192" t="s">
        <v>146</v>
      </c>
      <c r="AT122" s="192" t="s">
        <v>141</v>
      </c>
      <c r="AU122" s="192" t="s">
        <v>80</v>
      </c>
      <c r="AY122" s="20" t="s">
        <v>139</v>
      </c>
      <c r="BE122" s="193">
        <f>IF(N122="základní",J122,0)</f>
        <v>0</v>
      </c>
      <c r="BF122" s="193">
        <f>IF(N122="snížená",J122,0)</f>
        <v>0</v>
      </c>
      <c r="BG122" s="193">
        <f>IF(N122="zákl. přenesená",J122,0)</f>
        <v>0</v>
      </c>
      <c r="BH122" s="193">
        <f>IF(N122="sníž. přenesená",J122,0)</f>
        <v>0</v>
      </c>
      <c r="BI122" s="193">
        <f>IF(N122="nulová",J122,0)</f>
        <v>0</v>
      </c>
      <c r="BJ122" s="20" t="s">
        <v>78</v>
      </c>
      <c r="BK122" s="193">
        <f>ROUND(I122*H122,2)</f>
        <v>0</v>
      </c>
      <c r="BL122" s="20" t="s">
        <v>146</v>
      </c>
      <c r="BM122" s="192" t="s">
        <v>187</v>
      </c>
    </row>
    <row r="123" spans="1:47" s="2" customFormat="1" ht="12">
      <c r="A123" s="37"/>
      <c r="B123" s="38"/>
      <c r="C123" s="39"/>
      <c r="D123" s="194" t="s">
        <v>148</v>
      </c>
      <c r="E123" s="39"/>
      <c r="F123" s="195" t="s">
        <v>188</v>
      </c>
      <c r="G123" s="39"/>
      <c r="H123" s="39"/>
      <c r="I123" s="196"/>
      <c r="J123" s="39"/>
      <c r="K123" s="39"/>
      <c r="L123" s="42"/>
      <c r="M123" s="197"/>
      <c r="N123" s="198"/>
      <c r="O123" s="67"/>
      <c r="P123" s="67"/>
      <c r="Q123" s="67"/>
      <c r="R123" s="67"/>
      <c r="S123" s="67"/>
      <c r="T123" s="68"/>
      <c r="U123" s="37"/>
      <c r="V123" s="37"/>
      <c r="W123" s="37"/>
      <c r="X123" s="37"/>
      <c r="Y123" s="37"/>
      <c r="Z123" s="37"/>
      <c r="AA123" s="37"/>
      <c r="AB123" s="37"/>
      <c r="AC123" s="37"/>
      <c r="AD123" s="37"/>
      <c r="AE123" s="37"/>
      <c r="AT123" s="20" t="s">
        <v>148</v>
      </c>
      <c r="AU123" s="20" t="s">
        <v>80</v>
      </c>
    </row>
    <row r="124" spans="2:51" s="13" customFormat="1" ht="12">
      <c r="B124" s="199"/>
      <c r="C124" s="200"/>
      <c r="D124" s="201" t="s">
        <v>150</v>
      </c>
      <c r="E124" s="202" t="s">
        <v>19</v>
      </c>
      <c r="F124" s="203" t="s">
        <v>189</v>
      </c>
      <c r="G124" s="200"/>
      <c r="H124" s="204">
        <v>26</v>
      </c>
      <c r="I124" s="205"/>
      <c r="J124" s="200"/>
      <c r="K124" s="200"/>
      <c r="L124" s="206"/>
      <c r="M124" s="207"/>
      <c r="N124" s="208"/>
      <c r="O124" s="208"/>
      <c r="P124" s="208"/>
      <c r="Q124" s="208"/>
      <c r="R124" s="208"/>
      <c r="S124" s="208"/>
      <c r="T124" s="209"/>
      <c r="AT124" s="210" t="s">
        <v>150</v>
      </c>
      <c r="AU124" s="210" t="s">
        <v>80</v>
      </c>
      <c r="AV124" s="13" t="s">
        <v>80</v>
      </c>
      <c r="AW124" s="13" t="s">
        <v>33</v>
      </c>
      <c r="AX124" s="13" t="s">
        <v>71</v>
      </c>
      <c r="AY124" s="210" t="s">
        <v>139</v>
      </c>
    </row>
    <row r="125" spans="2:51" s="13" customFormat="1" ht="12">
      <c r="B125" s="199"/>
      <c r="C125" s="200"/>
      <c r="D125" s="201" t="s">
        <v>150</v>
      </c>
      <c r="E125" s="202" t="s">
        <v>19</v>
      </c>
      <c r="F125" s="203" t="s">
        <v>190</v>
      </c>
      <c r="G125" s="200"/>
      <c r="H125" s="204">
        <v>20</v>
      </c>
      <c r="I125" s="205"/>
      <c r="J125" s="200"/>
      <c r="K125" s="200"/>
      <c r="L125" s="206"/>
      <c r="M125" s="207"/>
      <c r="N125" s="208"/>
      <c r="O125" s="208"/>
      <c r="P125" s="208"/>
      <c r="Q125" s="208"/>
      <c r="R125" s="208"/>
      <c r="S125" s="208"/>
      <c r="T125" s="209"/>
      <c r="AT125" s="210" t="s">
        <v>150</v>
      </c>
      <c r="AU125" s="210" t="s">
        <v>80</v>
      </c>
      <c r="AV125" s="13" t="s">
        <v>80</v>
      </c>
      <c r="AW125" s="13" t="s">
        <v>33</v>
      </c>
      <c r="AX125" s="13" t="s">
        <v>71</v>
      </c>
      <c r="AY125" s="210" t="s">
        <v>139</v>
      </c>
    </row>
    <row r="126" spans="2:51" s="14" customFormat="1" ht="12">
      <c r="B126" s="211"/>
      <c r="C126" s="212"/>
      <c r="D126" s="201" t="s">
        <v>150</v>
      </c>
      <c r="E126" s="213" t="s">
        <v>19</v>
      </c>
      <c r="F126" s="214" t="s">
        <v>154</v>
      </c>
      <c r="G126" s="212"/>
      <c r="H126" s="215">
        <v>46</v>
      </c>
      <c r="I126" s="216"/>
      <c r="J126" s="212"/>
      <c r="K126" s="212"/>
      <c r="L126" s="217"/>
      <c r="M126" s="218"/>
      <c r="N126" s="219"/>
      <c r="O126" s="219"/>
      <c r="P126" s="219"/>
      <c r="Q126" s="219"/>
      <c r="R126" s="219"/>
      <c r="S126" s="219"/>
      <c r="T126" s="220"/>
      <c r="AT126" s="221" t="s">
        <v>150</v>
      </c>
      <c r="AU126" s="221" t="s">
        <v>80</v>
      </c>
      <c r="AV126" s="14" t="s">
        <v>146</v>
      </c>
      <c r="AW126" s="14" t="s">
        <v>33</v>
      </c>
      <c r="AX126" s="14" t="s">
        <v>78</v>
      </c>
      <c r="AY126" s="221" t="s">
        <v>139</v>
      </c>
    </row>
    <row r="127" spans="1:65" s="2" customFormat="1" ht="37.9" customHeight="1">
      <c r="A127" s="37"/>
      <c r="B127" s="38"/>
      <c r="C127" s="181" t="s">
        <v>191</v>
      </c>
      <c r="D127" s="181" t="s">
        <v>141</v>
      </c>
      <c r="E127" s="182" t="s">
        <v>192</v>
      </c>
      <c r="F127" s="183" t="s">
        <v>193</v>
      </c>
      <c r="G127" s="184" t="s">
        <v>194</v>
      </c>
      <c r="H127" s="185">
        <v>13.6</v>
      </c>
      <c r="I127" s="186"/>
      <c r="J127" s="187">
        <f>ROUND(I127*H127,2)</f>
        <v>0</v>
      </c>
      <c r="K127" s="183" t="s">
        <v>145</v>
      </c>
      <c r="L127" s="42"/>
      <c r="M127" s="188" t="s">
        <v>19</v>
      </c>
      <c r="N127" s="189" t="s">
        <v>42</v>
      </c>
      <c r="O127" s="67"/>
      <c r="P127" s="190">
        <f>O127*H127</f>
        <v>0</v>
      </c>
      <c r="Q127" s="190">
        <v>0</v>
      </c>
      <c r="R127" s="190">
        <f>Q127*H127</f>
        <v>0</v>
      </c>
      <c r="S127" s="190">
        <v>0</v>
      </c>
      <c r="T127" s="191">
        <f>S127*H127</f>
        <v>0</v>
      </c>
      <c r="U127" s="37"/>
      <c r="V127" s="37"/>
      <c r="W127" s="37"/>
      <c r="X127" s="37"/>
      <c r="Y127" s="37"/>
      <c r="Z127" s="37"/>
      <c r="AA127" s="37"/>
      <c r="AB127" s="37"/>
      <c r="AC127" s="37"/>
      <c r="AD127" s="37"/>
      <c r="AE127" s="37"/>
      <c r="AR127" s="192" t="s">
        <v>146</v>
      </c>
      <c r="AT127" s="192" t="s">
        <v>141</v>
      </c>
      <c r="AU127" s="192" t="s">
        <v>80</v>
      </c>
      <c r="AY127" s="20" t="s">
        <v>139</v>
      </c>
      <c r="BE127" s="193">
        <f>IF(N127="základní",J127,0)</f>
        <v>0</v>
      </c>
      <c r="BF127" s="193">
        <f>IF(N127="snížená",J127,0)</f>
        <v>0</v>
      </c>
      <c r="BG127" s="193">
        <f>IF(N127="zákl. přenesená",J127,0)</f>
        <v>0</v>
      </c>
      <c r="BH127" s="193">
        <f>IF(N127="sníž. přenesená",J127,0)</f>
        <v>0</v>
      </c>
      <c r="BI127" s="193">
        <f>IF(N127="nulová",J127,0)</f>
        <v>0</v>
      </c>
      <c r="BJ127" s="20" t="s">
        <v>78</v>
      </c>
      <c r="BK127" s="193">
        <f>ROUND(I127*H127,2)</f>
        <v>0</v>
      </c>
      <c r="BL127" s="20" t="s">
        <v>146</v>
      </c>
      <c r="BM127" s="192" t="s">
        <v>195</v>
      </c>
    </row>
    <row r="128" spans="1:47" s="2" customFormat="1" ht="12">
      <c r="A128" s="37"/>
      <c r="B128" s="38"/>
      <c r="C128" s="39"/>
      <c r="D128" s="194" t="s">
        <v>148</v>
      </c>
      <c r="E128" s="39"/>
      <c r="F128" s="195" t="s">
        <v>196</v>
      </c>
      <c r="G128" s="39"/>
      <c r="H128" s="39"/>
      <c r="I128" s="196"/>
      <c r="J128" s="39"/>
      <c r="K128" s="39"/>
      <c r="L128" s="42"/>
      <c r="M128" s="197"/>
      <c r="N128" s="198"/>
      <c r="O128" s="67"/>
      <c r="P128" s="67"/>
      <c r="Q128" s="67"/>
      <c r="R128" s="67"/>
      <c r="S128" s="67"/>
      <c r="T128" s="68"/>
      <c r="U128" s="37"/>
      <c r="V128" s="37"/>
      <c r="W128" s="37"/>
      <c r="X128" s="37"/>
      <c r="Y128" s="37"/>
      <c r="Z128" s="37"/>
      <c r="AA128" s="37"/>
      <c r="AB128" s="37"/>
      <c r="AC128" s="37"/>
      <c r="AD128" s="37"/>
      <c r="AE128" s="37"/>
      <c r="AT128" s="20" t="s">
        <v>148</v>
      </c>
      <c r="AU128" s="20" t="s">
        <v>80</v>
      </c>
    </row>
    <row r="129" spans="2:51" s="13" customFormat="1" ht="22.5">
      <c r="B129" s="199"/>
      <c r="C129" s="200"/>
      <c r="D129" s="201" t="s">
        <v>150</v>
      </c>
      <c r="E129" s="202" t="s">
        <v>19</v>
      </c>
      <c r="F129" s="203" t="s">
        <v>197</v>
      </c>
      <c r="G129" s="200"/>
      <c r="H129" s="204">
        <v>10.4</v>
      </c>
      <c r="I129" s="205"/>
      <c r="J129" s="200"/>
      <c r="K129" s="200"/>
      <c r="L129" s="206"/>
      <c r="M129" s="207"/>
      <c r="N129" s="208"/>
      <c r="O129" s="208"/>
      <c r="P129" s="208"/>
      <c r="Q129" s="208"/>
      <c r="R129" s="208"/>
      <c r="S129" s="208"/>
      <c r="T129" s="209"/>
      <c r="AT129" s="210" t="s">
        <v>150</v>
      </c>
      <c r="AU129" s="210" t="s">
        <v>80</v>
      </c>
      <c r="AV129" s="13" t="s">
        <v>80</v>
      </c>
      <c r="AW129" s="13" t="s">
        <v>33</v>
      </c>
      <c r="AX129" s="13" t="s">
        <v>71</v>
      </c>
      <c r="AY129" s="210" t="s">
        <v>139</v>
      </c>
    </row>
    <row r="130" spans="2:51" s="13" customFormat="1" ht="22.5">
      <c r="B130" s="199"/>
      <c r="C130" s="200"/>
      <c r="D130" s="201" t="s">
        <v>150</v>
      </c>
      <c r="E130" s="202" t="s">
        <v>19</v>
      </c>
      <c r="F130" s="203" t="s">
        <v>198</v>
      </c>
      <c r="G130" s="200"/>
      <c r="H130" s="204">
        <v>3.2</v>
      </c>
      <c r="I130" s="205"/>
      <c r="J130" s="200"/>
      <c r="K130" s="200"/>
      <c r="L130" s="206"/>
      <c r="M130" s="207"/>
      <c r="N130" s="208"/>
      <c r="O130" s="208"/>
      <c r="P130" s="208"/>
      <c r="Q130" s="208"/>
      <c r="R130" s="208"/>
      <c r="S130" s="208"/>
      <c r="T130" s="209"/>
      <c r="AT130" s="210" t="s">
        <v>150</v>
      </c>
      <c r="AU130" s="210" t="s">
        <v>80</v>
      </c>
      <c r="AV130" s="13" t="s">
        <v>80</v>
      </c>
      <c r="AW130" s="13" t="s">
        <v>33</v>
      </c>
      <c r="AX130" s="13" t="s">
        <v>71</v>
      </c>
      <c r="AY130" s="210" t="s">
        <v>139</v>
      </c>
    </row>
    <row r="131" spans="2:51" s="14" customFormat="1" ht="12">
      <c r="B131" s="211"/>
      <c r="C131" s="212"/>
      <c r="D131" s="201" t="s">
        <v>150</v>
      </c>
      <c r="E131" s="213" t="s">
        <v>19</v>
      </c>
      <c r="F131" s="214" t="s">
        <v>154</v>
      </c>
      <c r="G131" s="212"/>
      <c r="H131" s="215">
        <v>13.6</v>
      </c>
      <c r="I131" s="216"/>
      <c r="J131" s="212"/>
      <c r="K131" s="212"/>
      <c r="L131" s="217"/>
      <c r="M131" s="218"/>
      <c r="N131" s="219"/>
      <c r="O131" s="219"/>
      <c r="P131" s="219"/>
      <c r="Q131" s="219"/>
      <c r="R131" s="219"/>
      <c r="S131" s="219"/>
      <c r="T131" s="220"/>
      <c r="AT131" s="221" t="s">
        <v>150</v>
      </c>
      <c r="AU131" s="221" t="s">
        <v>80</v>
      </c>
      <c r="AV131" s="14" t="s">
        <v>146</v>
      </c>
      <c r="AW131" s="14" t="s">
        <v>33</v>
      </c>
      <c r="AX131" s="14" t="s">
        <v>78</v>
      </c>
      <c r="AY131" s="221" t="s">
        <v>139</v>
      </c>
    </row>
    <row r="132" spans="1:65" s="2" customFormat="1" ht="37.9" customHeight="1">
      <c r="A132" s="37"/>
      <c r="B132" s="38"/>
      <c r="C132" s="181" t="s">
        <v>199</v>
      </c>
      <c r="D132" s="181" t="s">
        <v>141</v>
      </c>
      <c r="E132" s="182" t="s">
        <v>200</v>
      </c>
      <c r="F132" s="183" t="s">
        <v>201</v>
      </c>
      <c r="G132" s="184" t="s">
        <v>194</v>
      </c>
      <c r="H132" s="185">
        <v>7.72</v>
      </c>
      <c r="I132" s="186"/>
      <c r="J132" s="187">
        <f>ROUND(I132*H132,2)</f>
        <v>0</v>
      </c>
      <c r="K132" s="183" t="s">
        <v>145</v>
      </c>
      <c r="L132" s="42"/>
      <c r="M132" s="188" t="s">
        <v>19</v>
      </c>
      <c r="N132" s="189" t="s">
        <v>42</v>
      </c>
      <c r="O132" s="67"/>
      <c r="P132" s="190">
        <f>O132*H132</f>
        <v>0</v>
      </c>
      <c r="Q132" s="190">
        <v>0</v>
      </c>
      <c r="R132" s="190">
        <f>Q132*H132</f>
        <v>0</v>
      </c>
      <c r="S132" s="190">
        <v>0</v>
      </c>
      <c r="T132" s="191">
        <f>S132*H132</f>
        <v>0</v>
      </c>
      <c r="U132" s="37"/>
      <c r="V132" s="37"/>
      <c r="W132" s="37"/>
      <c r="X132" s="37"/>
      <c r="Y132" s="37"/>
      <c r="Z132" s="37"/>
      <c r="AA132" s="37"/>
      <c r="AB132" s="37"/>
      <c r="AC132" s="37"/>
      <c r="AD132" s="37"/>
      <c r="AE132" s="37"/>
      <c r="AR132" s="192" t="s">
        <v>146</v>
      </c>
      <c r="AT132" s="192" t="s">
        <v>141</v>
      </c>
      <c r="AU132" s="192" t="s">
        <v>80</v>
      </c>
      <c r="AY132" s="20" t="s">
        <v>139</v>
      </c>
      <c r="BE132" s="193">
        <f>IF(N132="základní",J132,0)</f>
        <v>0</v>
      </c>
      <c r="BF132" s="193">
        <f>IF(N132="snížená",J132,0)</f>
        <v>0</v>
      </c>
      <c r="BG132" s="193">
        <f>IF(N132="zákl. přenesená",J132,0)</f>
        <v>0</v>
      </c>
      <c r="BH132" s="193">
        <f>IF(N132="sníž. přenesená",J132,0)</f>
        <v>0</v>
      </c>
      <c r="BI132" s="193">
        <f>IF(N132="nulová",J132,0)</f>
        <v>0</v>
      </c>
      <c r="BJ132" s="20" t="s">
        <v>78</v>
      </c>
      <c r="BK132" s="193">
        <f>ROUND(I132*H132,2)</f>
        <v>0</v>
      </c>
      <c r="BL132" s="20" t="s">
        <v>146</v>
      </c>
      <c r="BM132" s="192" t="s">
        <v>202</v>
      </c>
    </row>
    <row r="133" spans="1:47" s="2" customFormat="1" ht="12">
      <c r="A133" s="37"/>
      <c r="B133" s="38"/>
      <c r="C133" s="39"/>
      <c r="D133" s="194" t="s">
        <v>148</v>
      </c>
      <c r="E133" s="39"/>
      <c r="F133" s="195" t="s">
        <v>203</v>
      </c>
      <c r="G133" s="39"/>
      <c r="H133" s="39"/>
      <c r="I133" s="196"/>
      <c r="J133" s="39"/>
      <c r="K133" s="39"/>
      <c r="L133" s="42"/>
      <c r="M133" s="197"/>
      <c r="N133" s="198"/>
      <c r="O133" s="67"/>
      <c r="P133" s="67"/>
      <c r="Q133" s="67"/>
      <c r="R133" s="67"/>
      <c r="S133" s="67"/>
      <c r="T133" s="68"/>
      <c r="U133" s="37"/>
      <c r="V133" s="37"/>
      <c r="W133" s="37"/>
      <c r="X133" s="37"/>
      <c r="Y133" s="37"/>
      <c r="Z133" s="37"/>
      <c r="AA133" s="37"/>
      <c r="AB133" s="37"/>
      <c r="AC133" s="37"/>
      <c r="AD133" s="37"/>
      <c r="AE133" s="37"/>
      <c r="AT133" s="20" t="s">
        <v>148</v>
      </c>
      <c r="AU133" s="20" t="s">
        <v>80</v>
      </c>
    </row>
    <row r="134" spans="1:47" s="2" customFormat="1" ht="19.5">
      <c r="A134" s="37"/>
      <c r="B134" s="38"/>
      <c r="C134" s="39"/>
      <c r="D134" s="201" t="s">
        <v>204</v>
      </c>
      <c r="E134" s="39"/>
      <c r="F134" s="222" t="s">
        <v>205</v>
      </c>
      <c r="G134" s="39"/>
      <c r="H134" s="39"/>
      <c r="I134" s="196"/>
      <c r="J134" s="39"/>
      <c r="K134" s="39"/>
      <c r="L134" s="42"/>
      <c r="M134" s="197"/>
      <c r="N134" s="198"/>
      <c r="O134" s="67"/>
      <c r="P134" s="67"/>
      <c r="Q134" s="67"/>
      <c r="R134" s="67"/>
      <c r="S134" s="67"/>
      <c r="T134" s="68"/>
      <c r="U134" s="37"/>
      <c r="V134" s="37"/>
      <c r="W134" s="37"/>
      <c r="X134" s="37"/>
      <c r="Y134" s="37"/>
      <c r="Z134" s="37"/>
      <c r="AA134" s="37"/>
      <c r="AB134" s="37"/>
      <c r="AC134" s="37"/>
      <c r="AD134" s="37"/>
      <c r="AE134" s="37"/>
      <c r="AT134" s="20" t="s">
        <v>204</v>
      </c>
      <c r="AU134" s="20" t="s">
        <v>80</v>
      </c>
    </row>
    <row r="135" spans="2:51" s="13" customFormat="1" ht="22.5">
      <c r="B135" s="199"/>
      <c r="C135" s="200"/>
      <c r="D135" s="201" t="s">
        <v>150</v>
      </c>
      <c r="E135" s="202" t="s">
        <v>19</v>
      </c>
      <c r="F135" s="203" t="s">
        <v>197</v>
      </c>
      <c r="G135" s="200"/>
      <c r="H135" s="204">
        <v>10.4</v>
      </c>
      <c r="I135" s="205"/>
      <c r="J135" s="200"/>
      <c r="K135" s="200"/>
      <c r="L135" s="206"/>
      <c r="M135" s="207"/>
      <c r="N135" s="208"/>
      <c r="O135" s="208"/>
      <c r="P135" s="208"/>
      <c r="Q135" s="208"/>
      <c r="R135" s="208"/>
      <c r="S135" s="208"/>
      <c r="T135" s="209"/>
      <c r="AT135" s="210" t="s">
        <v>150</v>
      </c>
      <c r="AU135" s="210" t="s">
        <v>80</v>
      </c>
      <c r="AV135" s="13" t="s">
        <v>80</v>
      </c>
      <c r="AW135" s="13" t="s">
        <v>33</v>
      </c>
      <c r="AX135" s="13" t="s">
        <v>71</v>
      </c>
      <c r="AY135" s="210" t="s">
        <v>139</v>
      </c>
    </row>
    <row r="136" spans="2:51" s="13" customFormat="1" ht="22.5">
      <c r="B136" s="199"/>
      <c r="C136" s="200"/>
      <c r="D136" s="201" t="s">
        <v>150</v>
      </c>
      <c r="E136" s="202" t="s">
        <v>19</v>
      </c>
      <c r="F136" s="203" t="s">
        <v>198</v>
      </c>
      <c r="G136" s="200"/>
      <c r="H136" s="204">
        <v>3.2</v>
      </c>
      <c r="I136" s="205"/>
      <c r="J136" s="200"/>
      <c r="K136" s="200"/>
      <c r="L136" s="206"/>
      <c r="M136" s="207"/>
      <c r="N136" s="208"/>
      <c r="O136" s="208"/>
      <c r="P136" s="208"/>
      <c r="Q136" s="208"/>
      <c r="R136" s="208"/>
      <c r="S136" s="208"/>
      <c r="T136" s="209"/>
      <c r="AT136" s="210" t="s">
        <v>150</v>
      </c>
      <c r="AU136" s="210" t="s">
        <v>80</v>
      </c>
      <c r="AV136" s="13" t="s">
        <v>80</v>
      </c>
      <c r="AW136" s="13" t="s">
        <v>33</v>
      </c>
      <c r="AX136" s="13" t="s">
        <v>71</v>
      </c>
      <c r="AY136" s="210" t="s">
        <v>139</v>
      </c>
    </row>
    <row r="137" spans="2:51" s="13" customFormat="1" ht="12">
      <c r="B137" s="199"/>
      <c r="C137" s="200"/>
      <c r="D137" s="201" t="s">
        <v>150</v>
      </c>
      <c r="E137" s="202" t="s">
        <v>19</v>
      </c>
      <c r="F137" s="203" t="s">
        <v>206</v>
      </c>
      <c r="G137" s="200"/>
      <c r="H137" s="204">
        <v>5.76</v>
      </c>
      <c r="I137" s="205"/>
      <c r="J137" s="200"/>
      <c r="K137" s="200"/>
      <c r="L137" s="206"/>
      <c r="M137" s="207"/>
      <c r="N137" s="208"/>
      <c r="O137" s="208"/>
      <c r="P137" s="208"/>
      <c r="Q137" s="208"/>
      <c r="R137" s="208"/>
      <c r="S137" s="208"/>
      <c r="T137" s="209"/>
      <c r="AT137" s="210" t="s">
        <v>150</v>
      </c>
      <c r="AU137" s="210" t="s">
        <v>80</v>
      </c>
      <c r="AV137" s="13" t="s">
        <v>80</v>
      </c>
      <c r="AW137" s="13" t="s">
        <v>33</v>
      </c>
      <c r="AX137" s="13" t="s">
        <v>71</v>
      </c>
      <c r="AY137" s="210" t="s">
        <v>139</v>
      </c>
    </row>
    <row r="138" spans="2:51" s="13" customFormat="1" ht="12">
      <c r="B138" s="199"/>
      <c r="C138" s="200"/>
      <c r="D138" s="201" t="s">
        <v>150</v>
      </c>
      <c r="E138" s="202" t="s">
        <v>19</v>
      </c>
      <c r="F138" s="203" t="s">
        <v>207</v>
      </c>
      <c r="G138" s="200"/>
      <c r="H138" s="204">
        <v>11.52</v>
      </c>
      <c r="I138" s="205"/>
      <c r="J138" s="200"/>
      <c r="K138" s="200"/>
      <c r="L138" s="206"/>
      <c r="M138" s="207"/>
      <c r="N138" s="208"/>
      <c r="O138" s="208"/>
      <c r="P138" s="208"/>
      <c r="Q138" s="208"/>
      <c r="R138" s="208"/>
      <c r="S138" s="208"/>
      <c r="T138" s="209"/>
      <c r="AT138" s="210" t="s">
        <v>150</v>
      </c>
      <c r="AU138" s="210" t="s">
        <v>80</v>
      </c>
      <c r="AV138" s="13" t="s">
        <v>80</v>
      </c>
      <c r="AW138" s="13" t="s">
        <v>33</v>
      </c>
      <c r="AX138" s="13" t="s">
        <v>71</v>
      </c>
      <c r="AY138" s="210" t="s">
        <v>139</v>
      </c>
    </row>
    <row r="139" spans="2:51" s="14" customFormat="1" ht="12">
      <c r="B139" s="211"/>
      <c r="C139" s="212"/>
      <c r="D139" s="201" t="s">
        <v>150</v>
      </c>
      <c r="E139" s="213" t="s">
        <v>19</v>
      </c>
      <c r="F139" s="214" t="s">
        <v>154</v>
      </c>
      <c r="G139" s="212"/>
      <c r="H139" s="215">
        <v>30.88</v>
      </c>
      <c r="I139" s="216"/>
      <c r="J139" s="212"/>
      <c r="K139" s="212"/>
      <c r="L139" s="217"/>
      <c r="M139" s="218"/>
      <c r="N139" s="219"/>
      <c r="O139" s="219"/>
      <c r="P139" s="219"/>
      <c r="Q139" s="219"/>
      <c r="R139" s="219"/>
      <c r="S139" s="219"/>
      <c r="T139" s="220"/>
      <c r="AT139" s="221" t="s">
        <v>150</v>
      </c>
      <c r="AU139" s="221" t="s">
        <v>80</v>
      </c>
      <c r="AV139" s="14" t="s">
        <v>146</v>
      </c>
      <c r="AW139" s="14" t="s">
        <v>33</v>
      </c>
      <c r="AX139" s="14" t="s">
        <v>78</v>
      </c>
      <c r="AY139" s="221" t="s">
        <v>139</v>
      </c>
    </row>
    <row r="140" spans="2:51" s="13" customFormat="1" ht="12">
      <c r="B140" s="199"/>
      <c r="C140" s="200"/>
      <c r="D140" s="201" t="s">
        <v>150</v>
      </c>
      <c r="E140" s="200"/>
      <c r="F140" s="203" t="s">
        <v>208</v>
      </c>
      <c r="G140" s="200"/>
      <c r="H140" s="204">
        <v>7.72</v>
      </c>
      <c r="I140" s="205"/>
      <c r="J140" s="200"/>
      <c r="K140" s="200"/>
      <c r="L140" s="206"/>
      <c r="M140" s="207"/>
      <c r="N140" s="208"/>
      <c r="O140" s="208"/>
      <c r="P140" s="208"/>
      <c r="Q140" s="208"/>
      <c r="R140" s="208"/>
      <c r="S140" s="208"/>
      <c r="T140" s="209"/>
      <c r="AT140" s="210" t="s">
        <v>150</v>
      </c>
      <c r="AU140" s="210" t="s">
        <v>80</v>
      </c>
      <c r="AV140" s="13" t="s">
        <v>80</v>
      </c>
      <c r="AW140" s="13" t="s">
        <v>4</v>
      </c>
      <c r="AX140" s="13" t="s">
        <v>78</v>
      </c>
      <c r="AY140" s="210" t="s">
        <v>139</v>
      </c>
    </row>
    <row r="141" spans="1:65" s="2" customFormat="1" ht="44.25" customHeight="1">
      <c r="A141" s="37"/>
      <c r="B141" s="38"/>
      <c r="C141" s="181" t="s">
        <v>209</v>
      </c>
      <c r="D141" s="181" t="s">
        <v>141</v>
      </c>
      <c r="E141" s="182" t="s">
        <v>210</v>
      </c>
      <c r="F141" s="183" t="s">
        <v>211</v>
      </c>
      <c r="G141" s="184" t="s">
        <v>194</v>
      </c>
      <c r="H141" s="185">
        <v>5.76</v>
      </c>
      <c r="I141" s="186"/>
      <c r="J141" s="187">
        <f>ROUND(I141*H141,2)</f>
        <v>0</v>
      </c>
      <c r="K141" s="183" t="s">
        <v>145</v>
      </c>
      <c r="L141" s="42"/>
      <c r="M141" s="188" t="s">
        <v>19</v>
      </c>
      <c r="N141" s="189" t="s">
        <v>42</v>
      </c>
      <c r="O141" s="67"/>
      <c r="P141" s="190">
        <f>O141*H141</f>
        <v>0</v>
      </c>
      <c r="Q141" s="190">
        <v>0</v>
      </c>
      <c r="R141" s="190">
        <f>Q141*H141</f>
        <v>0</v>
      </c>
      <c r="S141" s="190">
        <v>0</v>
      </c>
      <c r="T141" s="191">
        <f>S141*H141</f>
        <v>0</v>
      </c>
      <c r="U141" s="37"/>
      <c r="V141" s="37"/>
      <c r="W141" s="37"/>
      <c r="X141" s="37"/>
      <c r="Y141" s="37"/>
      <c r="Z141" s="37"/>
      <c r="AA141" s="37"/>
      <c r="AB141" s="37"/>
      <c r="AC141" s="37"/>
      <c r="AD141" s="37"/>
      <c r="AE141" s="37"/>
      <c r="AR141" s="192" t="s">
        <v>146</v>
      </c>
      <c r="AT141" s="192" t="s">
        <v>141</v>
      </c>
      <c r="AU141" s="192" t="s">
        <v>80</v>
      </c>
      <c r="AY141" s="20" t="s">
        <v>139</v>
      </c>
      <c r="BE141" s="193">
        <f>IF(N141="základní",J141,0)</f>
        <v>0</v>
      </c>
      <c r="BF141" s="193">
        <f>IF(N141="snížená",J141,0)</f>
        <v>0</v>
      </c>
      <c r="BG141" s="193">
        <f>IF(N141="zákl. přenesená",J141,0)</f>
        <v>0</v>
      </c>
      <c r="BH141" s="193">
        <f>IF(N141="sníž. přenesená",J141,0)</f>
        <v>0</v>
      </c>
      <c r="BI141" s="193">
        <f>IF(N141="nulová",J141,0)</f>
        <v>0</v>
      </c>
      <c r="BJ141" s="20" t="s">
        <v>78</v>
      </c>
      <c r="BK141" s="193">
        <f>ROUND(I141*H141,2)</f>
        <v>0</v>
      </c>
      <c r="BL141" s="20" t="s">
        <v>146</v>
      </c>
      <c r="BM141" s="192" t="s">
        <v>212</v>
      </c>
    </row>
    <row r="142" spans="1:47" s="2" customFormat="1" ht="12">
      <c r="A142" s="37"/>
      <c r="B142" s="38"/>
      <c r="C142" s="39"/>
      <c r="D142" s="194" t="s">
        <v>148</v>
      </c>
      <c r="E142" s="39"/>
      <c r="F142" s="195" t="s">
        <v>213</v>
      </c>
      <c r="G142" s="39"/>
      <c r="H142" s="39"/>
      <c r="I142" s="196"/>
      <c r="J142" s="39"/>
      <c r="K142" s="39"/>
      <c r="L142" s="42"/>
      <c r="M142" s="197"/>
      <c r="N142" s="198"/>
      <c r="O142" s="67"/>
      <c r="P142" s="67"/>
      <c r="Q142" s="67"/>
      <c r="R142" s="67"/>
      <c r="S142" s="67"/>
      <c r="T142" s="68"/>
      <c r="U142" s="37"/>
      <c r="V142" s="37"/>
      <c r="W142" s="37"/>
      <c r="X142" s="37"/>
      <c r="Y142" s="37"/>
      <c r="Z142" s="37"/>
      <c r="AA142" s="37"/>
      <c r="AB142" s="37"/>
      <c r="AC142" s="37"/>
      <c r="AD142" s="37"/>
      <c r="AE142" s="37"/>
      <c r="AT142" s="20" t="s">
        <v>148</v>
      </c>
      <c r="AU142" s="20" t="s">
        <v>80</v>
      </c>
    </row>
    <row r="143" spans="2:51" s="13" customFormat="1" ht="12">
      <c r="B143" s="199"/>
      <c r="C143" s="200"/>
      <c r="D143" s="201" t="s">
        <v>150</v>
      </c>
      <c r="E143" s="202" t="s">
        <v>19</v>
      </c>
      <c r="F143" s="203" t="s">
        <v>206</v>
      </c>
      <c r="G143" s="200"/>
      <c r="H143" s="204">
        <v>5.76</v>
      </c>
      <c r="I143" s="205"/>
      <c r="J143" s="200"/>
      <c r="K143" s="200"/>
      <c r="L143" s="206"/>
      <c r="M143" s="207"/>
      <c r="N143" s="208"/>
      <c r="O143" s="208"/>
      <c r="P143" s="208"/>
      <c r="Q143" s="208"/>
      <c r="R143" s="208"/>
      <c r="S143" s="208"/>
      <c r="T143" s="209"/>
      <c r="AT143" s="210" t="s">
        <v>150</v>
      </c>
      <c r="AU143" s="210" t="s">
        <v>80</v>
      </c>
      <c r="AV143" s="13" t="s">
        <v>80</v>
      </c>
      <c r="AW143" s="13" t="s">
        <v>33</v>
      </c>
      <c r="AX143" s="13" t="s">
        <v>78</v>
      </c>
      <c r="AY143" s="210" t="s">
        <v>139</v>
      </c>
    </row>
    <row r="144" spans="1:65" s="2" customFormat="1" ht="44.25" customHeight="1">
      <c r="A144" s="37"/>
      <c r="B144" s="38"/>
      <c r="C144" s="181" t="s">
        <v>214</v>
      </c>
      <c r="D144" s="181" t="s">
        <v>141</v>
      </c>
      <c r="E144" s="182" t="s">
        <v>215</v>
      </c>
      <c r="F144" s="183" t="s">
        <v>216</v>
      </c>
      <c r="G144" s="184" t="s">
        <v>194</v>
      </c>
      <c r="H144" s="185">
        <v>11.52</v>
      </c>
      <c r="I144" s="186"/>
      <c r="J144" s="187">
        <f>ROUND(I144*H144,2)</f>
        <v>0</v>
      </c>
      <c r="K144" s="183" t="s">
        <v>145</v>
      </c>
      <c r="L144" s="42"/>
      <c r="M144" s="188" t="s">
        <v>19</v>
      </c>
      <c r="N144" s="189" t="s">
        <v>42</v>
      </c>
      <c r="O144" s="67"/>
      <c r="P144" s="190">
        <f>O144*H144</f>
        <v>0</v>
      </c>
      <c r="Q144" s="190">
        <v>0</v>
      </c>
      <c r="R144" s="190">
        <f>Q144*H144</f>
        <v>0</v>
      </c>
      <c r="S144" s="190">
        <v>0</v>
      </c>
      <c r="T144" s="191">
        <f>S144*H144</f>
        <v>0</v>
      </c>
      <c r="U144" s="37"/>
      <c r="V144" s="37"/>
      <c r="W144" s="37"/>
      <c r="X144" s="37"/>
      <c r="Y144" s="37"/>
      <c r="Z144" s="37"/>
      <c r="AA144" s="37"/>
      <c r="AB144" s="37"/>
      <c r="AC144" s="37"/>
      <c r="AD144" s="37"/>
      <c r="AE144" s="37"/>
      <c r="AR144" s="192" t="s">
        <v>146</v>
      </c>
      <c r="AT144" s="192" t="s">
        <v>141</v>
      </c>
      <c r="AU144" s="192" t="s">
        <v>80</v>
      </c>
      <c r="AY144" s="20" t="s">
        <v>139</v>
      </c>
      <c r="BE144" s="193">
        <f>IF(N144="základní",J144,0)</f>
        <v>0</v>
      </c>
      <c r="BF144" s="193">
        <f>IF(N144="snížená",J144,0)</f>
        <v>0</v>
      </c>
      <c r="BG144" s="193">
        <f>IF(N144="zákl. přenesená",J144,0)</f>
        <v>0</v>
      </c>
      <c r="BH144" s="193">
        <f>IF(N144="sníž. přenesená",J144,0)</f>
        <v>0</v>
      </c>
      <c r="BI144" s="193">
        <f>IF(N144="nulová",J144,0)</f>
        <v>0</v>
      </c>
      <c r="BJ144" s="20" t="s">
        <v>78</v>
      </c>
      <c r="BK144" s="193">
        <f>ROUND(I144*H144,2)</f>
        <v>0</v>
      </c>
      <c r="BL144" s="20" t="s">
        <v>146</v>
      </c>
      <c r="BM144" s="192" t="s">
        <v>217</v>
      </c>
    </row>
    <row r="145" spans="1:47" s="2" customFormat="1" ht="12">
      <c r="A145" s="37"/>
      <c r="B145" s="38"/>
      <c r="C145" s="39"/>
      <c r="D145" s="194" t="s">
        <v>148</v>
      </c>
      <c r="E145" s="39"/>
      <c r="F145" s="195" t="s">
        <v>218</v>
      </c>
      <c r="G145" s="39"/>
      <c r="H145" s="39"/>
      <c r="I145" s="196"/>
      <c r="J145" s="39"/>
      <c r="K145" s="39"/>
      <c r="L145" s="42"/>
      <c r="M145" s="197"/>
      <c r="N145" s="198"/>
      <c r="O145" s="67"/>
      <c r="P145" s="67"/>
      <c r="Q145" s="67"/>
      <c r="R145" s="67"/>
      <c r="S145" s="67"/>
      <c r="T145" s="68"/>
      <c r="U145" s="37"/>
      <c r="V145" s="37"/>
      <c r="W145" s="37"/>
      <c r="X145" s="37"/>
      <c r="Y145" s="37"/>
      <c r="Z145" s="37"/>
      <c r="AA145" s="37"/>
      <c r="AB145" s="37"/>
      <c r="AC145" s="37"/>
      <c r="AD145" s="37"/>
      <c r="AE145" s="37"/>
      <c r="AT145" s="20" t="s">
        <v>148</v>
      </c>
      <c r="AU145" s="20" t="s">
        <v>80</v>
      </c>
    </row>
    <row r="146" spans="2:51" s="13" customFormat="1" ht="12">
      <c r="B146" s="199"/>
      <c r="C146" s="200"/>
      <c r="D146" s="201" t="s">
        <v>150</v>
      </c>
      <c r="E146" s="202" t="s">
        <v>19</v>
      </c>
      <c r="F146" s="203" t="s">
        <v>207</v>
      </c>
      <c r="G146" s="200"/>
      <c r="H146" s="204">
        <v>11.52</v>
      </c>
      <c r="I146" s="205"/>
      <c r="J146" s="200"/>
      <c r="K146" s="200"/>
      <c r="L146" s="206"/>
      <c r="M146" s="207"/>
      <c r="N146" s="208"/>
      <c r="O146" s="208"/>
      <c r="P146" s="208"/>
      <c r="Q146" s="208"/>
      <c r="R146" s="208"/>
      <c r="S146" s="208"/>
      <c r="T146" s="209"/>
      <c r="AT146" s="210" t="s">
        <v>150</v>
      </c>
      <c r="AU146" s="210" t="s">
        <v>80</v>
      </c>
      <c r="AV146" s="13" t="s">
        <v>80</v>
      </c>
      <c r="AW146" s="13" t="s">
        <v>33</v>
      </c>
      <c r="AX146" s="13" t="s">
        <v>78</v>
      </c>
      <c r="AY146" s="210" t="s">
        <v>139</v>
      </c>
    </row>
    <row r="147" spans="1:65" s="2" customFormat="1" ht="37.9" customHeight="1">
      <c r="A147" s="37"/>
      <c r="B147" s="38"/>
      <c r="C147" s="181" t="s">
        <v>8</v>
      </c>
      <c r="D147" s="181" t="s">
        <v>141</v>
      </c>
      <c r="E147" s="182" t="s">
        <v>219</v>
      </c>
      <c r="F147" s="183" t="s">
        <v>220</v>
      </c>
      <c r="G147" s="184" t="s">
        <v>144</v>
      </c>
      <c r="H147" s="185">
        <v>48</v>
      </c>
      <c r="I147" s="186"/>
      <c r="J147" s="187">
        <f>ROUND(I147*H147,2)</f>
        <v>0</v>
      </c>
      <c r="K147" s="183" t="s">
        <v>145</v>
      </c>
      <c r="L147" s="42"/>
      <c r="M147" s="188" t="s">
        <v>19</v>
      </c>
      <c r="N147" s="189" t="s">
        <v>42</v>
      </c>
      <c r="O147" s="67"/>
      <c r="P147" s="190">
        <f>O147*H147</f>
        <v>0</v>
      </c>
      <c r="Q147" s="190">
        <v>0.00058136</v>
      </c>
      <c r="R147" s="190">
        <f>Q147*H147</f>
        <v>0.027905279999999998</v>
      </c>
      <c r="S147" s="190">
        <v>0</v>
      </c>
      <c r="T147" s="191">
        <f>S147*H147</f>
        <v>0</v>
      </c>
      <c r="U147" s="37"/>
      <c r="V147" s="37"/>
      <c r="W147" s="37"/>
      <c r="X147" s="37"/>
      <c r="Y147" s="37"/>
      <c r="Z147" s="37"/>
      <c r="AA147" s="37"/>
      <c r="AB147" s="37"/>
      <c r="AC147" s="37"/>
      <c r="AD147" s="37"/>
      <c r="AE147" s="37"/>
      <c r="AR147" s="192" t="s">
        <v>146</v>
      </c>
      <c r="AT147" s="192" t="s">
        <v>141</v>
      </c>
      <c r="AU147" s="192" t="s">
        <v>80</v>
      </c>
      <c r="AY147" s="20" t="s">
        <v>139</v>
      </c>
      <c r="BE147" s="193">
        <f>IF(N147="základní",J147,0)</f>
        <v>0</v>
      </c>
      <c r="BF147" s="193">
        <f>IF(N147="snížená",J147,0)</f>
        <v>0</v>
      </c>
      <c r="BG147" s="193">
        <f>IF(N147="zákl. přenesená",J147,0)</f>
        <v>0</v>
      </c>
      <c r="BH147" s="193">
        <f>IF(N147="sníž. přenesená",J147,0)</f>
        <v>0</v>
      </c>
      <c r="BI147" s="193">
        <f>IF(N147="nulová",J147,0)</f>
        <v>0</v>
      </c>
      <c r="BJ147" s="20" t="s">
        <v>78</v>
      </c>
      <c r="BK147" s="193">
        <f>ROUND(I147*H147,2)</f>
        <v>0</v>
      </c>
      <c r="BL147" s="20" t="s">
        <v>146</v>
      </c>
      <c r="BM147" s="192" t="s">
        <v>221</v>
      </c>
    </row>
    <row r="148" spans="1:47" s="2" customFormat="1" ht="12">
      <c r="A148" s="37"/>
      <c r="B148" s="38"/>
      <c r="C148" s="39"/>
      <c r="D148" s="194" t="s">
        <v>148</v>
      </c>
      <c r="E148" s="39"/>
      <c r="F148" s="195" t="s">
        <v>222</v>
      </c>
      <c r="G148" s="39"/>
      <c r="H148" s="39"/>
      <c r="I148" s="196"/>
      <c r="J148" s="39"/>
      <c r="K148" s="39"/>
      <c r="L148" s="42"/>
      <c r="M148" s="197"/>
      <c r="N148" s="198"/>
      <c r="O148" s="67"/>
      <c r="P148" s="67"/>
      <c r="Q148" s="67"/>
      <c r="R148" s="67"/>
      <c r="S148" s="67"/>
      <c r="T148" s="68"/>
      <c r="U148" s="37"/>
      <c r="V148" s="37"/>
      <c r="W148" s="37"/>
      <c r="X148" s="37"/>
      <c r="Y148" s="37"/>
      <c r="Z148" s="37"/>
      <c r="AA148" s="37"/>
      <c r="AB148" s="37"/>
      <c r="AC148" s="37"/>
      <c r="AD148" s="37"/>
      <c r="AE148" s="37"/>
      <c r="AT148" s="20" t="s">
        <v>148</v>
      </c>
      <c r="AU148" s="20" t="s">
        <v>80</v>
      </c>
    </row>
    <row r="149" spans="2:51" s="13" customFormat="1" ht="12">
      <c r="B149" s="199"/>
      <c r="C149" s="200"/>
      <c r="D149" s="201" t="s">
        <v>150</v>
      </c>
      <c r="E149" s="202" t="s">
        <v>19</v>
      </c>
      <c r="F149" s="203" t="s">
        <v>223</v>
      </c>
      <c r="G149" s="200"/>
      <c r="H149" s="204">
        <v>19.2</v>
      </c>
      <c r="I149" s="205"/>
      <c r="J149" s="200"/>
      <c r="K149" s="200"/>
      <c r="L149" s="206"/>
      <c r="M149" s="207"/>
      <c r="N149" s="208"/>
      <c r="O149" s="208"/>
      <c r="P149" s="208"/>
      <c r="Q149" s="208"/>
      <c r="R149" s="208"/>
      <c r="S149" s="208"/>
      <c r="T149" s="209"/>
      <c r="AT149" s="210" t="s">
        <v>150</v>
      </c>
      <c r="AU149" s="210" t="s">
        <v>80</v>
      </c>
      <c r="AV149" s="13" t="s">
        <v>80</v>
      </c>
      <c r="AW149" s="13" t="s">
        <v>33</v>
      </c>
      <c r="AX149" s="13" t="s">
        <v>71</v>
      </c>
      <c r="AY149" s="210" t="s">
        <v>139</v>
      </c>
    </row>
    <row r="150" spans="2:51" s="13" customFormat="1" ht="12">
      <c r="B150" s="199"/>
      <c r="C150" s="200"/>
      <c r="D150" s="201" t="s">
        <v>150</v>
      </c>
      <c r="E150" s="202" t="s">
        <v>19</v>
      </c>
      <c r="F150" s="203" t="s">
        <v>224</v>
      </c>
      <c r="G150" s="200"/>
      <c r="H150" s="204">
        <v>28.8</v>
      </c>
      <c r="I150" s="205"/>
      <c r="J150" s="200"/>
      <c r="K150" s="200"/>
      <c r="L150" s="206"/>
      <c r="M150" s="207"/>
      <c r="N150" s="208"/>
      <c r="O150" s="208"/>
      <c r="P150" s="208"/>
      <c r="Q150" s="208"/>
      <c r="R150" s="208"/>
      <c r="S150" s="208"/>
      <c r="T150" s="209"/>
      <c r="AT150" s="210" t="s">
        <v>150</v>
      </c>
      <c r="AU150" s="210" t="s">
        <v>80</v>
      </c>
      <c r="AV150" s="13" t="s">
        <v>80</v>
      </c>
      <c r="AW150" s="13" t="s">
        <v>33</v>
      </c>
      <c r="AX150" s="13" t="s">
        <v>71</v>
      </c>
      <c r="AY150" s="210" t="s">
        <v>139</v>
      </c>
    </row>
    <row r="151" spans="2:51" s="14" customFormat="1" ht="12">
      <c r="B151" s="211"/>
      <c r="C151" s="212"/>
      <c r="D151" s="201" t="s">
        <v>150</v>
      </c>
      <c r="E151" s="213" t="s">
        <v>19</v>
      </c>
      <c r="F151" s="214" t="s">
        <v>154</v>
      </c>
      <c r="G151" s="212"/>
      <c r="H151" s="215">
        <v>48</v>
      </c>
      <c r="I151" s="216"/>
      <c r="J151" s="212"/>
      <c r="K151" s="212"/>
      <c r="L151" s="217"/>
      <c r="M151" s="218"/>
      <c r="N151" s="219"/>
      <c r="O151" s="219"/>
      <c r="P151" s="219"/>
      <c r="Q151" s="219"/>
      <c r="R151" s="219"/>
      <c r="S151" s="219"/>
      <c r="T151" s="220"/>
      <c r="AT151" s="221" t="s">
        <v>150</v>
      </c>
      <c r="AU151" s="221" t="s">
        <v>80</v>
      </c>
      <c r="AV151" s="14" t="s">
        <v>146</v>
      </c>
      <c r="AW151" s="14" t="s">
        <v>33</v>
      </c>
      <c r="AX151" s="14" t="s">
        <v>78</v>
      </c>
      <c r="AY151" s="221" t="s">
        <v>139</v>
      </c>
    </row>
    <row r="152" spans="1:65" s="2" customFormat="1" ht="37.9" customHeight="1">
      <c r="A152" s="37"/>
      <c r="B152" s="38"/>
      <c r="C152" s="181" t="s">
        <v>225</v>
      </c>
      <c r="D152" s="181" t="s">
        <v>141</v>
      </c>
      <c r="E152" s="182" t="s">
        <v>226</v>
      </c>
      <c r="F152" s="183" t="s">
        <v>227</v>
      </c>
      <c r="G152" s="184" t="s">
        <v>144</v>
      </c>
      <c r="H152" s="185">
        <v>48</v>
      </c>
      <c r="I152" s="186"/>
      <c r="J152" s="187">
        <f>ROUND(I152*H152,2)</f>
        <v>0</v>
      </c>
      <c r="K152" s="183" t="s">
        <v>145</v>
      </c>
      <c r="L152" s="42"/>
      <c r="M152" s="188" t="s">
        <v>19</v>
      </c>
      <c r="N152" s="189" t="s">
        <v>42</v>
      </c>
      <c r="O152" s="67"/>
      <c r="P152" s="190">
        <f>O152*H152</f>
        <v>0</v>
      </c>
      <c r="Q152" s="190">
        <v>0</v>
      </c>
      <c r="R152" s="190">
        <f>Q152*H152</f>
        <v>0</v>
      </c>
      <c r="S152" s="190">
        <v>0</v>
      </c>
      <c r="T152" s="191">
        <f>S152*H152</f>
        <v>0</v>
      </c>
      <c r="U152" s="37"/>
      <c r="V152" s="37"/>
      <c r="W152" s="37"/>
      <c r="X152" s="37"/>
      <c r="Y152" s="37"/>
      <c r="Z152" s="37"/>
      <c r="AA152" s="37"/>
      <c r="AB152" s="37"/>
      <c r="AC152" s="37"/>
      <c r="AD152" s="37"/>
      <c r="AE152" s="37"/>
      <c r="AR152" s="192" t="s">
        <v>146</v>
      </c>
      <c r="AT152" s="192" t="s">
        <v>141</v>
      </c>
      <c r="AU152" s="192" t="s">
        <v>80</v>
      </c>
      <c r="AY152" s="20" t="s">
        <v>139</v>
      </c>
      <c r="BE152" s="193">
        <f>IF(N152="základní",J152,0)</f>
        <v>0</v>
      </c>
      <c r="BF152" s="193">
        <f>IF(N152="snížená",J152,0)</f>
        <v>0</v>
      </c>
      <c r="BG152" s="193">
        <f>IF(N152="zákl. přenesená",J152,0)</f>
        <v>0</v>
      </c>
      <c r="BH152" s="193">
        <f>IF(N152="sníž. přenesená",J152,0)</f>
        <v>0</v>
      </c>
      <c r="BI152" s="193">
        <f>IF(N152="nulová",J152,0)</f>
        <v>0</v>
      </c>
      <c r="BJ152" s="20" t="s">
        <v>78</v>
      </c>
      <c r="BK152" s="193">
        <f>ROUND(I152*H152,2)</f>
        <v>0</v>
      </c>
      <c r="BL152" s="20" t="s">
        <v>146</v>
      </c>
      <c r="BM152" s="192" t="s">
        <v>228</v>
      </c>
    </row>
    <row r="153" spans="1:47" s="2" customFormat="1" ht="12">
      <c r="A153" s="37"/>
      <c r="B153" s="38"/>
      <c r="C153" s="39"/>
      <c r="D153" s="194" t="s">
        <v>148</v>
      </c>
      <c r="E153" s="39"/>
      <c r="F153" s="195" t="s">
        <v>229</v>
      </c>
      <c r="G153" s="39"/>
      <c r="H153" s="39"/>
      <c r="I153" s="196"/>
      <c r="J153" s="39"/>
      <c r="K153" s="39"/>
      <c r="L153" s="42"/>
      <c r="M153" s="197"/>
      <c r="N153" s="198"/>
      <c r="O153" s="67"/>
      <c r="P153" s="67"/>
      <c r="Q153" s="67"/>
      <c r="R153" s="67"/>
      <c r="S153" s="67"/>
      <c r="T153" s="68"/>
      <c r="U153" s="37"/>
      <c r="V153" s="37"/>
      <c r="W153" s="37"/>
      <c r="X153" s="37"/>
      <c r="Y153" s="37"/>
      <c r="Z153" s="37"/>
      <c r="AA153" s="37"/>
      <c r="AB153" s="37"/>
      <c r="AC153" s="37"/>
      <c r="AD153" s="37"/>
      <c r="AE153" s="37"/>
      <c r="AT153" s="20" t="s">
        <v>148</v>
      </c>
      <c r="AU153" s="20" t="s">
        <v>80</v>
      </c>
    </row>
    <row r="154" spans="1:65" s="2" customFormat="1" ht="62.65" customHeight="1">
      <c r="A154" s="37"/>
      <c r="B154" s="38"/>
      <c r="C154" s="181" t="s">
        <v>230</v>
      </c>
      <c r="D154" s="181" t="s">
        <v>141</v>
      </c>
      <c r="E154" s="182" t="s">
        <v>231</v>
      </c>
      <c r="F154" s="183" t="s">
        <v>232</v>
      </c>
      <c r="G154" s="184" t="s">
        <v>194</v>
      </c>
      <c r="H154" s="185">
        <v>30.88</v>
      </c>
      <c r="I154" s="186"/>
      <c r="J154" s="187">
        <f>ROUND(I154*H154,2)</f>
        <v>0</v>
      </c>
      <c r="K154" s="183" t="s">
        <v>145</v>
      </c>
      <c r="L154" s="42"/>
      <c r="M154" s="188" t="s">
        <v>19</v>
      </c>
      <c r="N154" s="189" t="s">
        <v>42</v>
      </c>
      <c r="O154" s="67"/>
      <c r="P154" s="190">
        <f>O154*H154</f>
        <v>0</v>
      </c>
      <c r="Q154" s="190">
        <v>0</v>
      </c>
      <c r="R154" s="190">
        <f>Q154*H154</f>
        <v>0</v>
      </c>
      <c r="S154" s="190">
        <v>0</v>
      </c>
      <c r="T154" s="191">
        <f>S154*H154</f>
        <v>0</v>
      </c>
      <c r="U154" s="37"/>
      <c r="V154" s="37"/>
      <c r="W154" s="37"/>
      <c r="X154" s="37"/>
      <c r="Y154" s="37"/>
      <c r="Z154" s="37"/>
      <c r="AA154" s="37"/>
      <c r="AB154" s="37"/>
      <c r="AC154" s="37"/>
      <c r="AD154" s="37"/>
      <c r="AE154" s="37"/>
      <c r="AR154" s="192" t="s">
        <v>146</v>
      </c>
      <c r="AT154" s="192" t="s">
        <v>141</v>
      </c>
      <c r="AU154" s="192" t="s">
        <v>80</v>
      </c>
      <c r="AY154" s="20" t="s">
        <v>139</v>
      </c>
      <c r="BE154" s="193">
        <f>IF(N154="základní",J154,0)</f>
        <v>0</v>
      </c>
      <c r="BF154" s="193">
        <f>IF(N154="snížená",J154,0)</f>
        <v>0</v>
      </c>
      <c r="BG154" s="193">
        <f>IF(N154="zákl. přenesená",J154,0)</f>
        <v>0</v>
      </c>
      <c r="BH154" s="193">
        <f>IF(N154="sníž. přenesená",J154,0)</f>
        <v>0</v>
      </c>
      <c r="BI154" s="193">
        <f>IF(N154="nulová",J154,0)</f>
        <v>0</v>
      </c>
      <c r="BJ154" s="20" t="s">
        <v>78</v>
      </c>
      <c r="BK154" s="193">
        <f>ROUND(I154*H154,2)</f>
        <v>0</v>
      </c>
      <c r="BL154" s="20" t="s">
        <v>146</v>
      </c>
      <c r="BM154" s="192" t="s">
        <v>233</v>
      </c>
    </row>
    <row r="155" spans="1:47" s="2" customFormat="1" ht="12">
      <c r="A155" s="37"/>
      <c r="B155" s="38"/>
      <c r="C155" s="39"/>
      <c r="D155" s="194" t="s">
        <v>148</v>
      </c>
      <c r="E155" s="39"/>
      <c r="F155" s="195" t="s">
        <v>234</v>
      </c>
      <c r="G155" s="39"/>
      <c r="H155" s="39"/>
      <c r="I155" s="196"/>
      <c r="J155" s="39"/>
      <c r="K155" s="39"/>
      <c r="L155" s="42"/>
      <c r="M155" s="197"/>
      <c r="N155" s="198"/>
      <c r="O155" s="67"/>
      <c r="P155" s="67"/>
      <c r="Q155" s="67"/>
      <c r="R155" s="67"/>
      <c r="S155" s="67"/>
      <c r="T155" s="68"/>
      <c r="U155" s="37"/>
      <c r="V155" s="37"/>
      <c r="W155" s="37"/>
      <c r="X155" s="37"/>
      <c r="Y155" s="37"/>
      <c r="Z155" s="37"/>
      <c r="AA155" s="37"/>
      <c r="AB155" s="37"/>
      <c r="AC155" s="37"/>
      <c r="AD155" s="37"/>
      <c r="AE155" s="37"/>
      <c r="AT155" s="20" t="s">
        <v>148</v>
      </c>
      <c r="AU155" s="20" t="s">
        <v>80</v>
      </c>
    </row>
    <row r="156" spans="1:47" s="2" customFormat="1" ht="19.5">
      <c r="A156" s="37"/>
      <c r="B156" s="38"/>
      <c r="C156" s="39"/>
      <c r="D156" s="201" t="s">
        <v>204</v>
      </c>
      <c r="E156" s="39"/>
      <c r="F156" s="222" t="s">
        <v>235</v>
      </c>
      <c r="G156" s="39"/>
      <c r="H156" s="39"/>
      <c r="I156" s="196"/>
      <c r="J156" s="39"/>
      <c r="K156" s="39"/>
      <c r="L156" s="42"/>
      <c r="M156" s="197"/>
      <c r="N156" s="198"/>
      <c r="O156" s="67"/>
      <c r="P156" s="67"/>
      <c r="Q156" s="67"/>
      <c r="R156" s="67"/>
      <c r="S156" s="67"/>
      <c r="T156" s="68"/>
      <c r="U156" s="37"/>
      <c r="V156" s="37"/>
      <c r="W156" s="37"/>
      <c r="X156" s="37"/>
      <c r="Y156" s="37"/>
      <c r="Z156" s="37"/>
      <c r="AA156" s="37"/>
      <c r="AB156" s="37"/>
      <c r="AC156" s="37"/>
      <c r="AD156" s="37"/>
      <c r="AE156" s="37"/>
      <c r="AT156" s="20" t="s">
        <v>204</v>
      </c>
      <c r="AU156" s="20" t="s">
        <v>80</v>
      </c>
    </row>
    <row r="157" spans="1:65" s="2" customFormat="1" ht="62.65" customHeight="1">
      <c r="A157" s="37"/>
      <c r="B157" s="38"/>
      <c r="C157" s="181" t="s">
        <v>236</v>
      </c>
      <c r="D157" s="181" t="s">
        <v>141</v>
      </c>
      <c r="E157" s="182" t="s">
        <v>237</v>
      </c>
      <c r="F157" s="183" t="s">
        <v>238</v>
      </c>
      <c r="G157" s="184" t="s">
        <v>194</v>
      </c>
      <c r="H157" s="185">
        <v>30.88</v>
      </c>
      <c r="I157" s="186"/>
      <c r="J157" s="187">
        <f>ROUND(I157*H157,2)</f>
        <v>0</v>
      </c>
      <c r="K157" s="183" t="s">
        <v>145</v>
      </c>
      <c r="L157" s="42"/>
      <c r="M157" s="188" t="s">
        <v>19</v>
      </c>
      <c r="N157" s="189" t="s">
        <v>42</v>
      </c>
      <c r="O157" s="67"/>
      <c r="P157" s="190">
        <f>O157*H157</f>
        <v>0</v>
      </c>
      <c r="Q157" s="190">
        <v>0</v>
      </c>
      <c r="R157" s="190">
        <f>Q157*H157</f>
        <v>0</v>
      </c>
      <c r="S157" s="190">
        <v>0</v>
      </c>
      <c r="T157" s="191">
        <f>S157*H157</f>
        <v>0</v>
      </c>
      <c r="U157" s="37"/>
      <c r="V157" s="37"/>
      <c r="W157" s="37"/>
      <c r="X157" s="37"/>
      <c r="Y157" s="37"/>
      <c r="Z157" s="37"/>
      <c r="AA157" s="37"/>
      <c r="AB157" s="37"/>
      <c r="AC157" s="37"/>
      <c r="AD157" s="37"/>
      <c r="AE157" s="37"/>
      <c r="AR157" s="192" t="s">
        <v>146</v>
      </c>
      <c r="AT157" s="192" t="s">
        <v>141</v>
      </c>
      <c r="AU157" s="192" t="s">
        <v>80</v>
      </c>
      <c r="AY157" s="20" t="s">
        <v>139</v>
      </c>
      <c r="BE157" s="193">
        <f>IF(N157="základní",J157,0)</f>
        <v>0</v>
      </c>
      <c r="BF157" s="193">
        <f>IF(N157="snížená",J157,0)</f>
        <v>0</v>
      </c>
      <c r="BG157" s="193">
        <f>IF(N157="zákl. přenesená",J157,0)</f>
        <v>0</v>
      </c>
      <c r="BH157" s="193">
        <f>IF(N157="sníž. přenesená",J157,0)</f>
        <v>0</v>
      </c>
      <c r="BI157" s="193">
        <f>IF(N157="nulová",J157,0)</f>
        <v>0</v>
      </c>
      <c r="BJ157" s="20" t="s">
        <v>78</v>
      </c>
      <c r="BK157" s="193">
        <f>ROUND(I157*H157,2)</f>
        <v>0</v>
      </c>
      <c r="BL157" s="20" t="s">
        <v>146</v>
      </c>
      <c r="BM157" s="192" t="s">
        <v>239</v>
      </c>
    </row>
    <row r="158" spans="1:47" s="2" customFormat="1" ht="12">
      <c r="A158" s="37"/>
      <c r="B158" s="38"/>
      <c r="C158" s="39"/>
      <c r="D158" s="194" t="s">
        <v>148</v>
      </c>
      <c r="E158" s="39"/>
      <c r="F158" s="195" t="s">
        <v>240</v>
      </c>
      <c r="G158" s="39"/>
      <c r="H158" s="39"/>
      <c r="I158" s="196"/>
      <c r="J158" s="39"/>
      <c r="K158" s="39"/>
      <c r="L158" s="42"/>
      <c r="M158" s="197"/>
      <c r="N158" s="198"/>
      <c r="O158" s="67"/>
      <c r="P158" s="67"/>
      <c r="Q158" s="67"/>
      <c r="R158" s="67"/>
      <c r="S158" s="67"/>
      <c r="T158" s="68"/>
      <c r="U158" s="37"/>
      <c r="V158" s="37"/>
      <c r="W158" s="37"/>
      <c r="X158" s="37"/>
      <c r="Y158" s="37"/>
      <c r="Z158" s="37"/>
      <c r="AA158" s="37"/>
      <c r="AB158" s="37"/>
      <c r="AC158" s="37"/>
      <c r="AD158" s="37"/>
      <c r="AE158" s="37"/>
      <c r="AT158" s="20" t="s">
        <v>148</v>
      </c>
      <c r="AU158" s="20" t="s">
        <v>80</v>
      </c>
    </row>
    <row r="159" spans="1:47" s="2" customFormat="1" ht="19.5">
      <c r="A159" s="37"/>
      <c r="B159" s="38"/>
      <c r="C159" s="39"/>
      <c r="D159" s="201" t="s">
        <v>204</v>
      </c>
      <c r="E159" s="39"/>
      <c r="F159" s="222" t="s">
        <v>241</v>
      </c>
      <c r="G159" s="39"/>
      <c r="H159" s="39"/>
      <c r="I159" s="196"/>
      <c r="J159" s="39"/>
      <c r="K159" s="39"/>
      <c r="L159" s="42"/>
      <c r="M159" s="197"/>
      <c r="N159" s="198"/>
      <c r="O159" s="67"/>
      <c r="P159" s="67"/>
      <c r="Q159" s="67"/>
      <c r="R159" s="67"/>
      <c r="S159" s="67"/>
      <c r="T159" s="68"/>
      <c r="U159" s="37"/>
      <c r="V159" s="37"/>
      <c r="W159" s="37"/>
      <c r="X159" s="37"/>
      <c r="Y159" s="37"/>
      <c r="Z159" s="37"/>
      <c r="AA159" s="37"/>
      <c r="AB159" s="37"/>
      <c r="AC159" s="37"/>
      <c r="AD159" s="37"/>
      <c r="AE159" s="37"/>
      <c r="AT159" s="20" t="s">
        <v>204</v>
      </c>
      <c r="AU159" s="20" t="s">
        <v>80</v>
      </c>
    </row>
    <row r="160" spans="1:65" s="2" customFormat="1" ht="44.25" customHeight="1">
      <c r="A160" s="37"/>
      <c r="B160" s="38"/>
      <c r="C160" s="181" t="s">
        <v>242</v>
      </c>
      <c r="D160" s="181" t="s">
        <v>141</v>
      </c>
      <c r="E160" s="182" t="s">
        <v>243</v>
      </c>
      <c r="F160" s="183" t="s">
        <v>244</v>
      </c>
      <c r="G160" s="184" t="s">
        <v>194</v>
      </c>
      <c r="H160" s="185">
        <v>61.76</v>
      </c>
      <c r="I160" s="186"/>
      <c r="J160" s="187">
        <f>ROUND(I160*H160,2)</f>
        <v>0</v>
      </c>
      <c r="K160" s="183" t="s">
        <v>145</v>
      </c>
      <c r="L160" s="42"/>
      <c r="M160" s="188" t="s">
        <v>19</v>
      </c>
      <c r="N160" s="189" t="s">
        <v>42</v>
      </c>
      <c r="O160" s="67"/>
      <c r="P160" s="190">
        <f>O160*H160</f>
        <v>0</v>
      </c>
      <c r="Q160" s="190">
        <v>0</v>
      </c>
      <c r="R160" s="190">
        <f>Q160*H160</f>
        <v>0</v>
      </c>
      <c r="S160" s="190">
        <v>0</v>
      </c>
      <c r="T160" s="191">
        <f>S160*H160</f>
        <v>0</v>
      </c>
      <c r="U160" s="37"/>
      <c r="V160" s="37"/>
      <c r="W160" s="37"/>
      <c r="X160" s="37"/>
      <c r="Y160" s="37"/>
      <c r="Z160" s="37"/>
      <c r="AA160" s="37"/>
      <c r="AB160" s="37"/>
      <c r="AC160" s="37"/>
      <c r="AD160" s="37"/>
      <c r="AE160" s="37"/>
      <c r="AR160" s="192" t="s">
        <v>146</v>
      </c>
      <c r="AT160" s="192" t="s">
        <v>141</v>
      </c>
      <c r="AU160" s="192" t="s">
        <v>80</v>
      </c>
      <c r="AY160" s="20" t="s">
        <v>139</v>
      </c>
      <c r="BE160" s="193">
        <f>IF(N160="základní",J160,0)</f>
        <v>0</v>
      </c>
      <c r="BF160" s="193">
        <f>IF(N160="snížená",J160,0)</f>
        <v>0</v>
      </c>
      <c r="BG160" s="193">
        <f>IF(N160="zákl. přenesená",J160,0)</f>
        <v>0</v>
      </c>
      <c r="BH160" s="193">
        <f>IF(N160="sníž. přenesená",J160,0)</f>
        <v>0</v>
      </c>
      <c r="BI160" s="193">
        <f>IF(N160="nulová",J160,0)</f>
        <v>0</v>
      </c>
      <c r="BJ160" s="20" t="s">
        <v>78</v>
      </c>
      <c r="BK160" s="193">
        <f>ROUND(I160*H160,2)</f>
        <v>0</v>
      </c>
      <c r="BL160" s="20" t="s">
        <v>146</v>
      </c>
      <c r="BM160" s="192" t="s">
        <v>245</v>
      </c>
    </row>
    <row r="161" spans="1:47" s="2" customFormat="1" ht="12">
      <c r="A161" s="37"/>
      <c r="B161" s="38"/>
      <c r="C161" s="39"/>
      <c r="D161" s="194" t="s">
        <v>148</v>
      </c>
      <c r="E161" s="39"/>
      <c r="F161" s="195" t="s">
        <v>246</v>
      </c>
      <c r="G161" s="39"/>
      <c r="H161" s="39"/>
      <c r="I161" s="196"/>
      <c r="J161" s="39"/>
      <c r="K161" s="39"/>
      <c r="L161" s="42"/>
      <c r="M161" s="197"/>
      <c r="N161" s="198"/>
      <c r="O161" s="67"/>
      <c r="P161" s="67"/>
      <c r="Q161" s="67"/>
      <c r="R161" s="67"/>
      <c r="S161" s="67"/>
      <c r="T161" s="68"/>
      <c r="U161" s="37"/>
      <c r="V161" s="37"/>
      <c r="W161" s="37"/>
      <c r="X161" s="37"/>
      <c r="Y161" s="37"/>
      <c r="Z161" s="37"/>
      <c r="AA161" s="37"/>
      <c r="AB161" s="37"/>
      <c r="AC161" s="37"/>
      <c r="AD161" s="37"/>
      <c r="AE161" s="37"/>
      <c r="AT161" s="20" t="s">
        <v>148</v>
      </c>
      <c r="AU161" s="20" t="s">
        <v>80</v>
      </c>
    </row>
    <row r="162" spans="1:47" s="2" customFormat="1" ht="19.5">
      <c r="A162" s="37"/>
      <c r="B162" s="38"/>
      <c r="C162" s="39"/>
      <c r="D162" s="201" t="s">
        <v>204</v>
      </c>
      <c r="E162" s="39"/>
      <c r="F162" s="222" t="s">
        <v>247</v>
      </c>
      <c r="G162" s="39"/>
      <c r="H162" s="39"/>
      <c r="I162" s="196"/>
      <c r="J162" s="39"/>
      <c r="K162" s="39"/>
      <c r="L162" s="42"/>
      <c r="M162" s="197"/>
      <c r="N162" s="198"/>
      <c r="O162" s="67"/>
      <c r="P162" s="67"/>
      <c r="Q162" s="67"/>
      <c r="R162" s="67"/>
      <c r="S162" s="67"/>
      <c r="T162" s="68"/>
      <c r="U162" s="37"/>
      <c r="V162" s="37"/>
      <c r="W162" s="37"/>
      <c r="X162" s="37"/>
      <c r="Y162" s="37"/>
      <c r="Z162" s="37"/>
      <c r="AA162" s="37"/>
      <c r="AB162" s="37"/>
      <c r="AC162" s="37"/>
      <c r="AD162" s="37"/>
      <c r="AE162" s="37"/>
      <c r="AT162" s="20" t="s">
        <v>204</v>
      </c>
      <c r="AU162" s="20" t="s">
        <v>80</v>
      </c>
    </row>
    <row r="163" spans="2:51" s="13" customFormat="1" ht="12">
      <c r="B163" s="199"/>
      <c r="C163" s="200"/>
      <c r="D163" s="201" t="s">
        <v>150</v>
      </c>
      <c r="E163" s="200"/>
      <c r="F163" s="203" t="s">
        <v>248</v>
      </c>
      <c r="G163" s="200"/>
      <c r="H163" s="204">
        <v>61.76</v>
      </c>
      <c r="I163" s="205"/>
      <c r="J163" s="200"/>
      <c r="K163" s="200"/>
      <c r="L163" s="206"/>
      <c r="M163" s="207"/>
      <c r="N163" s="208"/>
      <c r="O163" s="208"/>
      <c r="P163" s="208"/>
      <c r="Q163" s="208"/>
      <c r="R163" s="208"/>
      <c r="S163" s="208"/>
      <c r="T163" s="209"/>
      <c r="AT163" s="210" t="s">
        <v>150</v>
      </c>
      <c r="AU163" s="210" t="s">
        <v>80</v>
      </c>
      <c r="AV163" s="13" t="s">
        <v>80</v>
      </c>
      <c r="AW163" s="13" t="s">
        <v>4</v>
      </c>
      <c r="AX163" s="13" t="s">
        <v>78</v>
      </c>
      <c r="AY163" s="210" t="s">
        <v>139</v>
      </c>
    </row>
    <row r="164" spans="1:65" s="2" customFormat="1" ht="44.25" customHeight="1">
      <c r="A164" s="37"/>
      <c r="B164" s="38"/>
      <c r="C164" s="181" t="s">
        <v>249</v>
      </c>
      <c r="D164" s="181" t="s">
        <v>141</v>
      </c>
      <c r="E164" s="182" t="s">
        <v>250</v>
      </c>
      <c r="F164" s="183" t="s">
        <v>251</v>
      </c>
      <c r="G164" s="184" t="s">
        <v>252</v>
      </c>
      <c r="H164" s="185">
        <v>58.672</v>
      </c>
      <c r="I164" s="186"/>
      <c r="J164" s="187">
        <f>ROUND(I164*H164,2)</f>
        <v>0</v>
      </c>
      <c r="K164" s="183" t="s">
        <v>145</v>
      </c>
      <c r="L164" s="42"/>
      <c r="M164" s="188" t="s">
        <v>19</v>
      </c>
      <c r="N164" s="189" t="s">
        <v>42</v>
      </c>
      <c r="O164" s="67"/>
      <c r="P164" s="190">
        <f>O164*H164</f>
        <v>0</v>
      </c>
      <c r="Q164" s="190">
        <v>0</v>
      </c>
      <c r="R164" s="190">
        <f>Q164*H164</f>
        <v>0</v>
      </c>
      <c r="S164" s="190">
        <v>0</v>
      </c>
      <c r="T164" s="191">
        <f>S164*H164</f>
        <v>0</v>
      </c>
      <c r="U164" s="37"/>
      <c r="V164" s="37"/>
      <c r="W164" s="37"/>
      <c r="X164" s="37"/>
      <c r="Y164" s="37"/>
      <c r="Z164" s="37"/>
      <c r="AA164" s="37"/>
      <c r="AB164" s="37"/>
      <c r="AC164" s="37"/>
      <c r="AD164" s="37"/>
      <c r="AE164" s="37"/>
      <c r="AR164" s="192" t="s">
        <v>146</v>
      </c>
      <c r="AT164" s="192" t="s">
        <v>141</v>
      </c>
      <c r="AU164" s="192" t="s">
        <v>80</v>
      </c>
      <c r="AY164" s="20" t="s">
        <v>139</v>
      </c>
      <c r="BE164" s="193">
        <f>IF(N164="základní",J164,0)</f>
        <v>0</v>
      </c>
      <c r="BF164" s="193">
        <f>IF(N164="snížená",J164,0)</f>
        <v>0</v>
      </c>
      <c r="BG164" s="193">
        <f>IF(N164="zákl. přenesená",J164,0)</f>
        <v>0</v>
      </c>
      <c r="BH164" s="193">
        <f>IF(N164="sníž. přenesená",J164,0)</f>
        <v>0</v>
      </c>
      <c r="BI164" s="193">
        <f>IF(N164="nulová",J164,0)</f>
        <v>0</v>
      </c>
      <c r="BJ164" s="20" t="s">
        <v>78</v>
      </c>
      <c r="BK164" s="193">
        <f>ROUND(I164*H164,2)</f>
        <v>0</v>
      </c>
      <c r="BL164" s="20" t="s">
        <v>146</v>
      </c>
      <c r="BM164" s="192" t="s">
        <v>253</v>
      </c>
    </row>
    <row r="165" spans="1:47" s="2" customFormat="1" ht="12">
      <c r="A165" s="37"/>
      <c r="B165" s="38"/>
      <c r="C165" s="39"/>
      <c r="D165" s="194" t="s">
        <v>148</v>
      </c>
      <c r="E165" s="39"/>
      <c r="F165" s="195" t="s">
        <v>254</v>
      </c>
      <c r="G165" s="39"/>
      <c r="H165" s="39"/>
      <c r="I165" s="196"/>
      <c r="J165" s="39"/>
      <c r="K165" s="39"/>
      <c r="L165" s="42"/>
      <c r="M165" s="197"/>
      <c r="N165" s="198"/>
      <c r="O165" s="67"/>
      <c r="P165" s="67"/>
      <c r="Q165" s="67"/>
      <c r="R165" s="67"/>
      <c r="S165" s="67"/>
      <c r="T165" s="68"/>
      <c r="U165" s="37"/>
      <c r="V165" s="37"/>
      <c r="W165" s="37"/>
      <c r="X165" s="37"/>
      <c r="Y165" s="37"/>
      <c r="Z165" s="37"/>
      <c r="AA165" s="37"/>
      <c r="AB165" s="37"/>
      <c r="AC165" s="37"/>
      <c r="AD165" s="37"/>
      <c r="AE165" s="37"/>
      <c r="AT165" s="20" t="s">
        <v>148</v>
      </c>
      <c r="AU165" s="20" t="s">
        <v>80</v>
      </c>
    </row>
    <row r="166" spans="1:47" s="2" customFormat="1" ht="19.5">
      <c r="A166" s="37"/>
      <c r="B166" s="38"/>
      <c r="C166" s="39"/>
      <c r="D166" s="201" t="s">
        <v>204</v>
      </c>
      <c r="E166" s="39"/>
      <c r="F166" s="222" t="s">
        <v>255</v>
      </c>
      <c r="G166" s="39"/>
      <c r="H166" s="39"/>
      <c r="I166" s="196"/>
      <c r="J166" s="39"/>
      <c r="K166" s="39"/>
      <c r="L166" s="42"/>
      <c r="M166" s="197"/>
      <c r="N166" s="198"/>
      <c r="O166" s="67"/>
      <c r="P166" s="67"/>
      <c r="Q166" s="67"/>
      <c r="R166" s="67"/>
      <c r="S166" s="67"/>
      <c r="T166" s="68"/>
      <c r="U166" s="37"/>
      <c r="V166" s="37"/>
      <c r="W166" s="37"/>
      <c r="X166" s="37"/>
      <c r="Y166" s="37"/>
      <c r="Z166" s="37"/>
      <c r="AA166" s="37"/>
      <c r="AB166" s="37"/>
      <c r="AC166" s="37"/>
      <c r="AD166" s="37"/>
      <c r="AE166" s="37"/>
      <c r="AT166" s="20" t="s">
        <v>204</v>
      </c>
      <c r="AU166" s="20" t="s">
        <v>80</v>
      </c>
    </row>
    <row r="167" spans="2:51" s="13" customFormat="1" ht="12">
      <c r="B167" s="199"/>
      <c r="C167" s="200"/>
      <c r="D167" s="201" t="s">
        <v>150</v>
      </c>
      <c r="E167" s="200"/>
      <c r="F167" s="203" t="s">
        <v>256</v>
      </c>
      <c r="G167" s="200"/>
      <c r="H167" s="204">
        <v>58.672</v>
      </c>
      <c r="I167" s="205"/>
      <c r="J167" s="200"/>
      <c r="K167" s="200"/>
      <c r="L167" s="206"/>
      <c r="M167" s="207"/>
      <c r="N167" s="208"/>
      <c r="O167" s="208"/>
      <c r="P167" s="208"/>
      <c r="Q167" s="208"/>
      <c r="R167" s="208"/>
      <c r="S167" s="208"/>
      <c r="T167" s="209"/>
      <c r="AT167" s="210" t="s">
        <v>150</v>
      </c>
      <c r="AU167" s="210" t="s">
        <v>80</v>
      </c>
      <c r="AV167" s="13" t="s">
        <v>80</v>
      </c>
      <c r="AW167" s="13" t="s">
        <v>4</v>
      </c>
      <c r="AX167" s="13" t="s">
        <v>78</v>
      </c>
      <c r="AY167" s="210" t="s">
        <v>139</v>
      </c>
    </row>
    <row r="168" spans="1:65" s="2" customFormat="1" ht="37.9" customHeight="1">
      <c r="A168" s="37"/>
      <c r="B168" s="38"/>
      <c r="C168" s="181" t="s">
        <v>257</v>
      </c>
      <c r="D168" s="181" t="s">
        <v>141</v>
      </c>
      <c r="E168" s="182" t="s">
        <v>258</v>
      </c>
      <c r="F168" s="183" t="s">
        <v>259</v>
      </c>
      <c r="G168" s="184" t="s">
        <v>194</v>
      </c>
      <c r="H168" s="185">
        <v>30.88</v>
      </c>
      <c r="I168" s="186"/>
      <c r="J168" s="187">
        <f>ROUND(I168*H168,2)</f>
        <v>0</v>
      </c>
      <c r="K168" s="183" t="s">
        <v>145</v>
      </c>
      <c r="L168" s="42"/>
      <c r="M168" s="188" t="s">
        <v>19</v>
      </c>
      <c r="N168" s="189" t="s">
        <v>42</v>
      </c>
      <c r="O168" s="67"/>
      <c r="P168" s="190">
        <f>O168*H168</f>
        <v>0</v>
      </c>
      <c r="Q168" s="190">
        <v>0</v>
      </c>
      <c r="R168" s="190">
        <f>Q168*H168</f>
        <v>0</v>
      </c>
      <c r="S168" s="190">
        <v>0</v>
      </c>
      <c r="T168" s="191">
        <f>S168*H168</f>
        <v>0</v>
      </c>
      <c r="U168" s="37"/>
      <c r="V168" s="37"/>
      <c r="W168" s="37"/>
      <c r="X168" s="37"/>
      <c r="Y168" s="37"/>
      <c r="Z168" s="37"/>
      <c r="AA168" s="37"/>
      <c r="AB168" s="37"/>
      <c r="AC168" s="37"/>
      <c r="AD168" s="37"/>
      <c r="AE168" s="37"/>
      <c r="AR168" s="192" t="s">
        <v>146</v>
      </c>
      <c r="AT168" s="192" t="s">
        <v>141</v>
      </c>
      <c r="AU168" s="192" t="s">
        <v>80</v>
      </c>
      <c r="AY168" s="20" t="s">
        <v>139</v>
      </c>
      <c r="BE168" s="193">
        <f>IF(N168="základní",J168,0)</f>
        <v>0</v>
      </c>
      <c r="BF168" s="193">
        <f>IF(N168="snížená",J168,0)</f>
        <v>0</v>
      </c>
      <c r="BG168" s="193">
        <f>IF(N168="zákl. přenesená",J168,0)</f>
        <v>0</v>
      </c>
      <c r="BH168" s="193">
        <f>IF(N168="sníž. přenesená",J168,0)</f>
        <v>0</v>
      </c>
      <c r="BI168" s="193">
        <f>IF(N168="nulová",J168,0)</f>
        <v>0</v>
      </c>
      <c r="BJ168" s="20" t="s">
        <v>78</v>
      </c>
      <c r="BK168" s="193">
        <f>ROUND(I168*H168,2)</f>
        <v>0</v>
      </c>
      <c r="BL168" s="20" t="s">
        <v>146</v>
      </c>
      <c r="BM168" s="192" t="s">
        <v>260</v>
      </c>
    </row>
    <row r="169" spans="1:47" s="2" customFormat="1" ht="12">
      <c r="A169" s="37"/>
      <c r="B169" s="38"/>
      <c r="C169" s="39"/>
      <c r="D169" s="194" t="s">
        <v>148</v>
      </c>
      <c r="E169" s="39"/>
      <c r="F169" s="195" t="s">
        <v>261</v>
      </c>
      <c r="G169" s="39"/>
      <c r="H169" s="39"/>
      <c r="I169" s="196"/>
      <c r="J169" s="39"/>
      <c r="K169" s="39"/>
      <c r="L169" s="42"/>
      <c r="M169" s="197"/>
      <c r="N169" s="198"/>
      <c r="O169" s="67"/>
      <c r="P169" s="67"/>
      <c r="Q169" s="67"/>
      <c r="R169" s="67"/>
      <c r="S169" s="67"/>
      <c r="T169" s="68"/>
      <c r="U169" s="37"/>
      <c r="V169" s="37"/>
      <c r="W169" s="37"/>
      <c r="X169" s="37"/>
      <c r="Y169" s="37"/>
      <c r="Z169" s="37"/>
      <c r="AA169" s="37"/>
      <c r="AB169" s="37"/>
      <c r="AC169" s="37"/>
      <c r="AD169" s="37"/>
      <c r="AE169" s="37"/>
      <c r="AT169" s="20" t="s">
        <v>148</v>
      </c>
      <c r="AU169" s="20" t="s">
        <v>80</v>
      </c>
    </row>
    <row r="170" spans="1:65" s="2" customFormat="1" ht="44.25" customHeight="1">
      <c r="A170" s="37"/>
      <c r="B170" s="38"/>
      <c r="C170" s="181" t="s">
        <v>262</v>
      </c>
      <c r="D170" s="181" t="s">
        <v>141</v>
      </c>
      <c r="E170" s="182" t="s">
        <v>263</v>
      </c>
      <c r="F170" s="183" t="s">
        <v>264</v>
      </c>
      <c r="G170" s="184" t="s">
        <v>194</v>
      </c>
      <c r="H170" s="185">
        <v>26.09</v>
      </c>
      <c r="I170" s="186"/>
      <c r="J170" s="187">
        <f>ROUND(I170*H170,2)</f>
        <v>0</v>
      </c>
      <c r="K170" s="183" t="s">
        <v>145</v>
      </c>
      <c r="L170" s="42"/>
      <c r="M170" s="188" t="s">
        <v>19</v>
      </c>
      <c r="N170" s="189" t="s">
        <v>42</v>
      </c>
      <c r="O170" s="67"/>
      <c r="P170" s="190">
        <f>O170*H170</f>
        <v>0</v>
      </c>
      <c r="Q170" s="190">
        <v>0</v>
      </c>
      <c r="R170" s="190">
        <f>Q170*H170</f>
        <v>0</v>
      </c>
      <c r="S170" s="190">
        <v>0</v>
      </c>
      <c r="T170" s="191">
        <f>S170*H170</f>
        <v>0</v>
      </c>
      <c r="U170" s="37"/>
      <c r="V170" s="37"/>
      <c r="W170" s="37"/>
      <c r="X170" s="37"/>
      <c r="Y170" s="37"/>
      <c r="Z170" s="37"/>
      <c r="AA170" s="37"/>
      <c r="AB170" s="37"/>
      <c r="AC170" s="37"/>
      <c r="AD170" s="37"/>
      <c r="AE170" s="37"/>
      <c r="AR170" s="192" t="s">
        <v>146</v>
      </c>
      <c r="AT170" s="192" t="s">
        <v>141</v>
      </c>
      <c r="AU170" s="192" t="s">
        <v>80</v>
      </c>
      <c r="AY170" s="20" t="s">
        <v>139</v>
      </c>
      <c r="BE170" s="193">
        <f>IF(N170="základní",J170,0)</f>
        <v>0</v>
      </c>
      <c r="BF170" s="193">
        <f>IF(N170="snížená",J170,0)</f>
        <v>0</v>
      </c>
      <c r="BG170" s="193">
        <f>IF(N170="zákl. přenesená",J170,0)</f>
        <v>0</v>
      </c>
      <c r="BH170" s="193">
        <f>IF(N170="sníž. přenesená",J170,0)</f>
        <v>0</v>
      </c>
      <c r="BI170" s="193">
        <f>IF(N170="nulová",J170,0)</f>
        <v>0</v>
      </c>
      <c r="BJ170" s="20" t="s">
        <v>78</v>
      </c>
      <c r="BK170" s="193">
        <f>ROUND(I170*H170,2)</f>
        <v>0</v>
      </c>
      <c r="BL170" s="20" t="s">
        <v>146</v>
      </c>
      <c r="BM170" s="192" t="s">
        <v>265</v>
      </c>
    </row>
    <row r="171" spans="1:47" s="2" customFormat="1" ht="12">
      <c r="A171" s="37"/>
      <c r="B171" s="38"/>
      <c r="C171" s="39"/>
      <c r="D171" s="194" t="s">
        <v>148</v>
      </c>
      <c r="E171" s="39"/>
      <c r="F171" s="195" t="s">
        <v>266</v>
      </c>
      <c r="G171" s="39"/>
      <c r="H171" s="39"/>
      <c r="I171" s="196"/>
      <c r="J171" s="39"/>
      <c r="K171" s="39"/>
      <c r="L171" s="42"/>
      <c r="M171" s="197"/>
      <c r="N171" s="198"/>
      <c r="O171" s="67"/>
      <c r="P171" s="67"/>
      <c r="Q171" s="67"/>
      <c r="R171" s="67"/>
      <c r="S171" s="67"/>
      <c r="T171" s="68"/>
      <c r="U171" s="37"/>
      <c r="V171" s="37"/>
      <c r="W171" s="37"/>
      <c r="X171" s="37"/>
      <c r="Y171" s="37"/>
      <c r="Z171" s="37"/>
      <c r="AA171" s="37"/>
      <c r="AB171" s="37"/>
      <c r="AC171" s="37"/>
      <c r="AD171" s="37"/>
      <c r="AE171" s="37"/>
      <c r="AT171" s="20" t="s">
        <v>148</v>
      </c>
      <c r="AU171" s="20" t="s">
        <v>80</v>
      </c>
    </row>
    <row r="172" spans="2:51" s="15" customFormat="1" ht="12">
      <c r="B172" s="223"/>
      <c r="C172" s="224"/>
      <c r="D172" s="201" t="s">
        <v>150</v>
      </c>
      <c r="E172" s="225" t="s">
        <v>19</v>
      </c>
      <c r="F172" s="226" t="s">
        <v>267</v>
      </c>
      <c r="G172" s="224"/>
      <c r="H172" s="225" t="s">
        <v>19</v>
      </c>
      <c r="I172" s="227"/>
      <c r="J172" s="224"/>
      <c r="K172" s="224"/>
      <c r="L172" s="228"/>
      <c r="M172" s="229"/>
      <c r="N172" s="230"/>
      <c r="O172" s="230"/>
      <c r="P172" s="230"/>
      <c r="Q172" s="230"/>
      <c r="R172" s="230"/>
      <c r="S172" s="230"/>
      <c r="T172" s="231"/>
      <c r="AT172" s="232" t="s">
        <v>150</v>
      </c>
      <c r="AU172" s="232" t="s">
        <v>80</v>
      </c>
      <c r="AV172" s="15" t="s">
        <v>78</v>
      </c>
      <c r="AW172" s="15" t="s">
        <v>33</v>
      </c>
      <c r="AX172" s="15" t="s">
        <v>71</v>
      </c>
      <c r="AY172" s="232" t="s">
        <v>139</v>
      </c>
    </row>
    <row r="173" spans="2:51" s="13" customFormat="1" ht="12">
      <c r="B173" s="199"/>
      <c r="C173" s="200"/>
      <c r="D173" s="201" t="s">
        <v>150</v>
      </c>
      <c r="E173" s="202" t="s">
        <v>19</v>
      </c>
      <c r="F173" s="203" t="s">
        <v>268</v>
      </c>
      <c r="G173" s="200"/>
      <c r="H173" s="204">
        <v>30.88</v>
      </c>
      <c r="I173" s="205"/>
      <c r="J173" s="200"/>
      <c r="K173" s="200"/>
      <c r="L173" s="206"/>
      <c r="M173" s="207"/>
      <c r="N173" s="208"/>
      <c r="O173" s="208"/>
      <c r="P173" s="208"/>
      <c r="Q173" s="208"/>
      <c r="R173" s="208"/>
      <c r="S173" s="208"/>
      <c r="T173" s="209"/>
      <c r="AT173" s="210" t="s">
        <v>150</v>
      </c>
      <c r="AU173" s="210" t="s">
        <v>80</v>
      </c>
      <c r="AV173" s="13" t="s">
        <v>80</v>
      </c>
      <c r="AW173" s="13" t="s">
        <v>33</v>
      </c>
      <c r="AX173" s="13" t="s">
        <v>71</v>
      </c>
      <c r="AY173" s="210" t="s">
        <v>139</v>
      </c>
    </row>
    <row r="174" spans="2:51" s="16" customFormat="1" ht="12">
      <c r="B174" s="233"/>
      <c r="C174" s="234"/>
      <c r="D174" s="201" t="s">
        <v>150</v>
      </c>
      <c r="E174" s="235" t="s">
        <v>19</v>
      </c>
      <c r="F174" s="236" t="s">
        <v>269</v>
      </c>
      <c r="G174" s="234"/>
      <c r="H174" s="237">
        <v>30.88</v>
      </c>
      <c r="I174" s="238"/>
      <c r="J174" s="234"/>
      <c r="K174" s="234"/>
      <c r="L174" s="239"/>
      <c r="M174" s="240"/>
      <c r="N174" s="241"/>
      <c r="O174" s="241"/>
      <c r="P174" s="241"/>
      <c r="Q174" s="241"/>
      <c r="R174" s="241"/>
      <c r="S174" s="241"/>
      <c r="T174" s="242"/>
      <c r="AT174" s="243" t="s">
        <v>150</v>
      </c>
      <c r="AU174" s="243" t="s">
        <v>80</v>
      </c>
      <c r="AV174" s="16" t="s">
        <v>161</v>
      </c>
      <c r="AW174" s="16" t="s">
        <v>33</v>
      </c>
      <c r="AX174" s="16" t="s">
        <v>71</v>
      </c>
      <c r="AY174" s="243" t="s">
        <v>139</v>
      </c>
    </row>
    <row r="175" spans="2:51" s="15" customFormat="1" ht="12">
      <c r="B175" s="223"/>
      <c r="C175" s="224"/>
      <c r="D175" s="201" t="s">
        <v>150</v>
      </c>
      <c r="E175" s="225" t="s">
        <v>19</v>
      </c>
      <c r="F175" s="226" t="s">
        <v>270</v>
      </c>
      <c r="G175" s="224"/>
      <c r="H175" s="225" t="s">
        <v>19</v>
      </c>
      <c r="I175" s="227"/>
      <c r="J175" s="224"/>
      <c r="K175" s="224"/>
      <c r="L175" s="228"/>
      <c r="M175" s="229"/>
      <c r="N175" s="230"/>
      <c r="O175" s="230"/>
      <c r="P175" s="230"/>
      <c r="Q175" s="230"/>
      <c r="R175" s="230"/>
      <c r="S175" s="230"/>
      <c r="T175" s="231"/>
      <c r="AT175" s="232" t="s">
        <v>150</v>
      </c>
      <c r="AU175" s="232" t="s">
        <v>80</v>
      </c>
      <c r="AV175" s="15" t="s">
        <v>78</v>
      </c>
      <c r="AW175" s="15" t="s">
        <v>33</v>
      </c>
      <c r="AX175" s="15" t="s">
        <v>71</v>
      </c>
      <c r="AY175" s="232" t="s">
        <v>139</v>
      </c>
    </row>
    <row r="176" spans="2:51" s="13" customFormat="1" ht="12">
      <c r="B176" s="199"/>
      <c r="C176" s="200"/>
      <c r="D176" s="201" t="s">
        <v>150</v>
      </c>
      <c r="E176" s="202" t="s">
        <v>19</v>
      </c>
      <c r="F176" s="203" t="s">
        <v>271</v>
      </c>
      <c r="G176" s="200"/>
      <c r="H176" s="204">
        <v>-3.84</v>
      </c>
      <c r="I176" s="205"/>
      <c r="J176" s="200"/>
      <c r="K176" s="200"/>
      <c r="L176" s="206"/>
      <c r="M176" s="207"/>
      <c r="N176" s="208"/>
      <c r="O176" s="208"/>
      <c r="P176" s="208"/>
      <c r="Q176" s="208"/>
      <c r="R176" s="208"/>
      <c r="S176" s="208"/>
      <c r="T176" s="209"/>
      <c r="AT176" s="210" t="s">
        <v>150</v>
      </c>
      <c r="AU176" s="210" t="s">
        <v>80</v>
      </c>
      <c r="AV176" s="13" t="s">
        <v>80</v>
      </c>
      <c r="AW176" s="13" t="s">
        <v>33</v>
      </c>
      <c r="AX176" s="13" t="s">
        <v>71</v>
      </c>
      <c r="AY176" s="210" t="s">
        <v>139</v>
      </c>
    </row>
    <row r="177" spans="2:51" s="15" customFormat="1" ht="12">
      <c r="B177" s="223"/>
      <c r="C177" s="224"/>
      <c r="D177" s="201" t="s">
        <v>150</v>
      </c>
      <c r="E177" s="225" t="s">
        <v>19</v>
      </c>
      <c r="F177" s="226" t="s">
        <v>272</v>
      </c>
      <c r="G177" s="224"/>
      <c r="H177" s="225" t="s">
        <v>19</v>
      </c>
      <c r="I177" s="227"/>
      <c r="J177" s="224"/>
      <c r="K177" s="224"/>
      <c r="L177" s="228"/>
      <c r="M177" s="229"/>
      <c r="N177" s="230"/>
      <c r="O177" s="230"/>
      <c r="P177" s="230"/>
      <c r="Q177" s="230"/>
      <c r="R177" s="230"/>
      <c r="S177" s="230"/>
      <c r="T177" s="231"/>
      <c r="AT177" s="232" t="s">
        <v>150</v>
      </c>
      <c r="AU177" s="232" t="s">
        <v>80</v>
      </c>
      <c r="AV177" s="15" t="s">
        <v>78</v>
      </c>
      <c r="AW177" s="15" t="s">
        <v>33</v>
      </c>
      <c r="AX177" s="15" t="s">
        <v>71</v>
      </c>
      <c r="AY177" s="232" t="s">
        <v>139</v>
      </c>
    </row>
    <row r="178" spans="2:51" s="13" customFormat="1" ht="12">
      <c r="B178" s="199"/>
      <c r="C178" s="200"/>
      <c r="D178" s="201" t="s">
        <v>150</v>
      </c>
      <c r="E178" s="202" t="s">
        <v>19</v>
      </c>
      <c r="F178" s="203" t="s">
        <v>273</v>
      </c>
      <c r="G178" s="200"/>
      <c r="H178" s="204">
        <v>-0.95</v>
      </c>
      <c r="I178" s="205"/>
      <c r="J178" s="200"/>
      <c r="K178" s="200"/>
      <c r="L178" s="206"/>
      <c r="M178" s="207"/>
      <c r="N178" s="208"/>
      <c r="O178" s="208"/>
      <c r="P178" s="208"/>
      <c r="Q178" s="208"/>
      <c r="R178" s="208"/>
      <c r="S178" s="208"/>
      <c r="T178" s="209"/>
      <c r="AT178" s="210" t="s">
        <v>150</v>
      </c>
      <c r="AU178" s="210" t="s">
        <v>80</v>
      </c>
      <c r="AV178" s="13" t="s">
        <v>80</v>
      </c>
      <c r="AW178" s="13" t="s">
        <v>33</v>
      </c>
      <c r="AX178" s="13" t="s">
        <v>71</v>
      </c>
      <c r="AY178" s="210" t="s">
        <v>139</v>
      </c>
    </row>
    <row r="179" spans="2:51" s="14" customFormat="1" ht="12">
      <c r="B179" s="211"/>
      <c r="C179" s="212"/>
      <c r="D179" s="201" t="s">
        <v>150</v>
      </c>
      <c r="E179" s="213" t="s">
        <v>19</v>
      </c>
      <c r="F179" s="214" t="s">
        <v>154</v>
      </c>
      <c r="G179" s="212"/>
      <c r="H179" s="215">
        <v>26.09</v>
      </c>
      <c r="I179" s="216"/>
      <c r="J179" s="212"/>
      <c r="K179" s="212"/>
      <c r="L179" s="217"/>
      <c r="M179" s="218"/>
      <c r="N179" s="219"/>
      <c r="O179" s="219"/>
      <c r="P179" s="219"/>
      <c r="Q179" s="219"/>
      <c r="R179" s="219"/>
      <c r="S179" s="219"/>
      <c r="T179" s="220"/>
      <c r="AT179" s="221" t="s">
        <v>150</v>
      </c>
      <c r="AU179" s="221" t="s">
        <v>80</v>
      </c>
      <c r="AV179" s="14" t="s">
        <v>146</v>
      </c>
      <c r="AW179" s="14" t="s">
        <v>33</v>
      </c>
      <c r="AX179" s="14" t="s">
        <v>78</v>
      </c>
      <c r="AY179" s="221" t="s">
        <v>139</v>
      </c>
    </row>
    <row r="180" spans="1:65" s="2" customFormat="1" ht="16.5" customHeight="1">
      <c r="A180" s="37"/>
      <c r="B180" s="38"/>
      <c r="C180" s="244" t="s">
        <v>274</v>
      </c>
      <c r="D180" s="244" t="s">
        <v>275</v>
      </c>
      <c r="E180" s="245" t="s">
        <v>276</v>
      </c>
      <c r="F180" s="246" t="s">
        <v>277</v>
      </c>
      <c r="G180" s="247" t="s">
        <v>252</v>
      </c>
      <c r="H180" s="248">
        <v>49.571</v>
      </c>
      <c r="I180" s="249"/>
      <c r="J180" s="250">
        <f>ROUND(I180*H180,2)</f>
        <v>0</v>
      </c>
      <c r="K180" s="246" t="s">
        <v>145</v>
      </c>
      <c r="L180" s="251"/>
      <c r="M180" s="252" t="s">
        <v>19</v>
      </c>
      <c r="N180" s="253" t="s">
        <v>42</v>
      </c>
      <c r="O180" s="67"/>
      <c r="P180" s="190">
        <f>O180*H180</f>
        <v>0</v>
      </c>
      <c r="Q180" s="190">
        <v>0</v>
      </c>
      <c r="R180" s="190">
        <f>Q180*H180</f>
        <v>0</v>
      </c>
      <c r="S180" s="190">
        <v>0</v>
      </c>
      <c r="T180" s="191">
        <f>S180*H180</f>
        <v>0</v>
      </c>
      <c r="U180" s="37"/>
      <c r="V180" s="37"/>
      <c r="W180" s="37"/>
      <c r="X180" s="37"/>
      <c r="Y180" s="37"/>
      <c r="Z180" s="37"/>
      <c r="AA180" s="37"/>
      <c r="AB180" s="37"/>
      <c r="AC180" s="37"/>
      <c r="AD180" s="37"/>
      <c r="AE180" s="37"/>
      <c r="AR180" s="192" t="s">
        <v>191</v>
      </c>
      <c r="AT180" s="192" t="s">
        <v>275</v>
      </c>
      <c r="AU180" s="192" t="s">
        <v>80</v>
      </c>
      <c r="AY180" s="20" t="s">
        <v>139</v>
      </c>
      <c r="BE180" s="193">
        <f>IF(N180="základní",J180,0)</f>
        <v>0</v>
      </c>
      <c r="BF180" s="193">
        <f>IF(N180="snížená",J180,0)</f>
        <v>0</v>
      </c>
      <c r="BG180" s="193">
        <f>IF(N180="zákl. přenesená",J180,0)</f>
        <v>0</v>
      </c>
      <c r="BH180" s="193">
        <f>IF(N180="sníž. přenesená",J180,0)</f>
        <v>0</v>
      </c>
      <c r="BI180" s="193">
        <f>IF(N180="nulová",J180,0)</f>
        <v>0</v>
      </c>
      <c r="BJ180" s="20" t="s">
        <v>78</v>
      </c>
      <c r="BK180" s="193">
        <f>ROUND(I180*H180,2)</f>
        <v>0</v>
      </c>
      <c r="BL180" s="20" t="s">
        <v>146</v>
      </c>
      <c r="BM180" s="192" t="s">
        <v>278</v>
      </c>
    </row>
    <row r="181" spans="1:47" s="2" customFormat="1" ht="39">
      <c r="A181" s="37"/>
      <c r="B181" s="38"/>
      <c r="C181" s="39"/>
      <c r="D181" s="201" t="s">
        <v>204</v>
      </c>
      <c r="E181" s="39"/>
      <c r="F181" s="222" t="s">
        <v>279</v>
      </c>
      <c r="G181" s="39"/>
      <c r="H181" s="39"/>
      <c r="I181" s="196"/>
      <c r="J181" s="39"/>
      <c r="K181" s="39"/>
      <c r="L181" s="42"/>
      <c r="M181" s="197"/>
      <c r="N181" s="198"/>
      <c r="O181" s="67"/>
      <c r="P181" s="67"/>
      <c r="Q181" s="67"/>
      <c r="R181" s="67"/>
      <c r="S181" s="67"/>
      <c r="T181" s="68"/>
      <c r="U181" s="37"/>
      <c r="V181" s="37"/>
      <c r="W181" s="37"/>
      <c r="X181" s="37"/>
      <c r="Y181" s="37"/>
      <c r="Z181" s="37"/>
      <c r="AA181" s="37"/>
      <c r="AB181" s="37"/>
      <c r="AC181" s="37"/>
      <c r="AD181" s="37"/>
      <c r="AE181" s="37"/>
      <c r="AT181" s="20" t="s">
        <v>204</v>
      </c>
      <c r="AU181" s="20" t="s">
        <v>80</v>
      </c>
    </row>
    <row r="182" spans="2:51" s="13" customFormat="1" ht="12">
      <c r="B182" s="199"/>
      <c r="C182" s="200"/>
      <c r="D182" s="201" t="s">
        <v>150</v>
      </c>
      <c r="E182" s="200"/>
      <c r="F182" s="203" t="s">
        <v>280</v>
      </c>
      <c r="G182" s="200"/>
      <c r="H182" s="204">
        <v>49.571</v>
      </c>
      <c r="I182" s="205"/>
      <c r="J182" s="200"/>
      <c r="K182" s="200"/>
      <c r="L182" s="206"/>
      <c r="M182" s="207"/>
      <c r="N182" s="208"/>
      <c r="O182" s="208"/>
      <c r="P182" s="208"/>
      <c r="Q182" s="208"/>
      <c r="R182" s="208"/>
      <c r="S182" s="208"/>
      <c r="T182" s="209"/>
      <c r="AT182" s="210" t="s">
        <v>150</v>
      </c>
      <c r="AU182" s="210" t="s">
        <v>80</v>
      </c>
      <c r="AV182" s="13" t="s">
        <v>80</v>
      </c>
      <c r="AW182" s="13" t="s">
        <v>4</v>
      </c>
      <c r="AX182" s="13" t="s">
        <v>78</v>
      </c>
      <c r="AY182" s="210" t="s">
        <v>139</v>
      </c>
    </row>
    <row r="183" spans="1:65" s="2" customFormat="1" ht="66.75" customHeight="1">
      <c r="A183" s="37"/>
      <c r="B183" s="38"/>
      <c r="C183" s="181" t="s">
        <v>7</v>
      </c>
      <c r="D183" s="181" t="s">
        <v>141</v>
      </c>
      <c r="E183" s="182" t="s">
        <v>281</v>
      </c>
      <c r="F183" s="183" t="s">
        <v>282</v>
      </c>
      <c r="G183" s="184" t="s">
        <v>194</v>
      </c>
      <c r="H183" s="185">
        <v>3.84</v>
      </c>
      <c r="I183" s="186"/>
      <c r="J183" s="187">
        <f>ROUND(I183*H183,2)</f>
        <v>0</v>
      </c>
      <c r="K183" s="183" t="s">
        <v>145</v>
      </c>
      <c r="L183" s="42"/>
      <c r="M183" s="188" t="s">
        <v>19</v>
      </c>
      <c r="N183" s="189" t="s">
        <v>42</v>
      </c>
      <c r="O183" s="67"/>
      <c r="P183" s="190">
        <f>O183*H183</f>
        <v>0</v>
      </c>
      <c r="Q183" s="190">
        <v>0</v>
      </c>
      <c r="R183" s="190">
        <f>Q183*H183</f>
        <v>0</v>
      </c>
      <c r="S183" s="190">
        <v>0</v>
      </c>
      <c r="T183" s="191">
        <f>S183*H183</f>
        <v>0</v>
      </c>
      <c r="U183" s="37"/>
      <c r="V183" s="37"/>
      <c r="W183" s="37"/>
      <c r="X183" s="37"/>
      <c r="Y183" s="37"/>
      <c r="Z183" s="37"/>
      <c r="AA183" s="37"/>
      <c r="AB183" s="37"/>
      <c r="AC183" s="37"/>
      <c r="AD183" s="37"/>
      <c r="AE183" s="37"/>
      <c r="AR183" s="192" t="s">
        <v>146</v>
      </c>
      <c r="AT183" s="192" t="s">
        <v>141</v>
      </c>
      <c r="AU183" s="192" t="s">
        <v>80</v>
      </c>
      <c r="AY183" s="20" t="s">
        <v>139</v>
      </c>
      <c r="BE183" s="193">
        <f>IF(N183="základní",J183,0)</f>
        <v>0</v>
      </c>
      <c r="BF183" s="193">
        <f>IF(N183="snížená",J183,0)</f>
        <v>0</v>
      </c>
      <c r="BG183" s="193">
        <f>IF(N183="zákl. přenesená",J183,0)</f>
        <v>0</v>
      </c>
      <c r="BH183" s="193">
        <f>IF(N183="sníž. přenesená",J183,0)</f>
        <v>0</v>
      </c>
      <c r="BI183" s="193">
        <f>IF(N183="nulová",J183,0)</f>
        <v>0</v>
      </c>
      <c r="BJ183" s="20" t="s">
        <v>78</v>
      </c>
      <c r="BK183" s="193">
        <f>ROUND(I183*H183,2)</f>
        <v>0</v>
      </c>
      <c r="BL183" s="20" t="s">
        <v>146</v>
      </c>
      <c r="BM183" s="192" t="s">
        <v>283</v>
      </c>
    </row>
    <row r="184" spans="1:47" s="2" customFormat="1" ht="12">
      <c r="A184" s="37"/>
      <c r="B184" s="38"/>
      <c r="C184" s="39"/>
      <c r="D184" s="194" t="s">
        <v>148</v>
      </c>
      <c r="E184" s="39"/>
      <c r="F184" s="195" t="s">
        <v>284</v>
      </c>
      <c r="G184" s="39"/>
      <c r="H184" s="39"/>
      <c r="I184" s="196"/>
      <c r="J184" s="39"/>
      <c r="K184" s="39"/>
      <c r="L184" s="42"/>
      <c r="M184" s="197"/>
      <c r="N184" s="198"/>
      <c r="O184" s="67"/>
      <c r="P184" s="67"/>
      <c r="Q184" s="67"/>
      <c r="R184" s="67"/>
      <c r="S184" s="67"/>
      <c r="T184" s="68"/>
      <c r="U184" s="37"/>
      <c r="V184" s="37"/>
      <c r="W184" s="37"/>
      <c r="X184" s="37"/>
      <c r="Y184" s="37"/>
      <c r="Z184" s="37"/>
      <c r="AA184" s="37"/>
      <c r="AB184" s="37"/>
      <c r="AC184" s="37"/>
      <c r="AD184" s="37"/>
      <c r="AE184" s="37"/>
      <c r="AT184" s="20" t="s">
        <v>148</v>
      </c>
      <c r="AU184" s="20" t="s">
        <v>80</v>
      </c>
    </row>
    <row r="185" spans="1:47" s="2" customFormat="1" ht="19.5">
      <c r="A185" s="37"/>
      <c r="B185" s="38"/>
      <c r="C185" s="39"/>
      <c r="D185" s="201" t="s">
        <v>204</v>
      </c>
      <c r="E185" s="39"/>
      <c r="F185" s="222" t="s">
        <v>285</v>
      </c>
      <c r="G185" s="39"/>
      <c r="H185" s="39"/>
      <c r="I185" s="196"/>
      <c r="J185" s="39"/>
      <c r="K185" s="39"/>
      <c r="L185" s="42"/>
      <c r="M185" s="197"/>
      <c r="N185" s="198"/>
      <c r="O185" s="67"/>
      <c r="P185" s="67"/>
      <c r="Q185" s="67"/>
      <c r="R185" s="67"/>
      <c r="S185" s="67"/>
      <c r="T185" s="68"/>
      <c r="U185" s="37"/>
      <c r="V185" s="37"/>
      <c r="W185" s="37"/>
      <c r="X185" s="37"/>
      <c r="Y185" s="37"/>
      <c r="Z185" s="37"/>
      <c r="AA185" s="37"/>
      <c r="AB185" s="37"/>
      <c r="AC185" s="37"/>
      <c r="AD185" s="37"/>
      <c r="AE185" s="37"/>
      <c r="AT185" s="20" t="s">
        <v>204</v>
      </c>
      <c r="AU185" s="20" t="s">
        <v>80</v>
      </c>
    </row>
    <row r="186" spans="2:51" s="13" customFormat="1" ht="12">
      <c r="B186" s="199"/>
      <c r="C186" s="200"/>
      <c r="D186" s="201" t="s">
        <v>150</v>
      </c>
      <c r="E186" s="202" t="s">
        <v>19</v>
      </c>
      <c r="F186" s="203" t="s">
        <v>286</v>
      </c>
      <c r="G186" s="200"/>
      <c r="H186" s="204">
        <v>3.84</v>
      </c>
      <c r="I186" s="205"/>
      <c r="J186" s="200"/>
      <c r="K186" s="200"/>
      <c r="L186" s="206"/>
      <c r="M186" s="207"/>
      <c r="N186" s="208"/>
      <c r="O186" s="208"/>
      <c r="P186" s="208"/>
      <c r="Q186" s="208"/>
      <c r="R186" s="208"/>
      <c r="S186" s="208"/>
      <c r="T186" s="209"/>
      <c r="AT186" s="210" t="s">
        <v>150</v>
      </c>
      <c r="AU186" s="210" t="s">
        <v>80</v>
      </c>
      <c r="AV186" s="13" t="s">
        <v>80</v>
      </c>
      <c r="AW186" s="13" t="s">
        <v>33</v>
      </c>
      <c r="AX186" s="13" t="s">
        <v>78</v>
      </c>
      <c r="AY186" s="210" t="s">
        <v>139</v>
      </c>
    </row>
    <row r="187" spans="1:65" s="2" customFormat="1" ht="16.5" customHeight="1">
      <c r="A187" s="37"/>
      <c r="B187" s="38"/>
      <c r="C187" s="244" t="s">
        <v>287</v>
      </c>
      <c r="D187" s="244" t="s">
        <v>275</v>
      </c>
      <c r="E187" s="245" t="s">
        <v>288</v>
      </c>
      <c r="F187" s="246" t="s">
        <v>289</v>
      </c>
      <c r="G187" s="247" t="s">
        <v>252</v>
      </c>
      <c r="H187" s="248">
        <v>7.296</v>
      </c>
      <c r="I187" s="249"/>
      <c r="J187" s="250">
        <f>ROUND(I187*H187,2)</f>
        <v>0</v>
      </c>
      <c r="K187" s="246" t="s">
        <v>145</v>
      </c>
      <c r="L187" s="251"/>
      <c r="M187" s="252" t="s">
        <v>19</v>
      </c>
      <c r="N187" s="253" t="s">
        <v>42</v>
      </c>
      <c r="O187" s="67"/>
      <c r="P187" s="190">
        <f>O187*H187</f>
        <v>0</v>
      </c>
      <c r="Q187" s="190">
        <v>0</v>
      </c>
      <c r="R187" s="190">
        <f>Q187*H187</f>
        <v>0</v>
      </c>
      <c r="S187" s="190">
        <v>0</v>
      </c>
      <c r="T187" s="191">
        <f>S187*H187</f>
        <v>0</v>
      </c>
      <c r="U187" s="37"/>
      <c r="V187" s="37"/>
      <c r="W187" s="37"/>
      <c r="X187" s="37"/>
      <c r="Y187" s="37"/>
      <c r="Z187" s="37"/>
      <c r="AA187" s="37"/>
      <c r="AB187" s="37"/>
      <c r="AC187" s="37"/>
      <c r="AD187" s="37"/>
      <c r="AE187" s="37"/>
      <c r="AR187" s="192" t="s">
        <v>191</v>
      </c>
      <c r="AT187" s="192" t="s">
        <v>275</v>
      </c>
      <c r="AU187" s="192" t="s">
        <v>80</v>
      </c>
      <c r="AY187" s="20" t="s">
        <v>139</v>
      </c>
      <c r="BE187" s="193">
        <f>IF(N187="základní",J187,0)</f>
        <v>0</v>
      </c>
      <c r="BF187" s="193">
        <f>IF(N187="snížená",J187,0)</f>
        <v>0</v>
      </c>
      <c r="BG187" s="193">
        <f>IF(N187="zákl. přenesená",J187,0)</f>
        <v>0</v>
      </c>
      <c r="BH187" s="193">
        <f>IF(N187="sníž. přenesená",J187,0)</f>
        <v>0</v>
      </c>
      <c r="BI187" s="193">
        <f>IF(N187="nulová",J187,0)</f>
        <v>0</v>
      </c>
      <c r="BJ187" s="20" t="s">
        <v>78</v>
      </c>
      <c r="BK187" s="193">
        <f>ROUND(I187*H187,2)</f>
        <v>0</v>
      </c>
      <c r="BL187" s="20" t="s">
        <v>146</v>
      </c>
      <c r="BM187" s="192" t="s">
        <v>290</v>
      </c>
    </row>
    <row r="188" spans="1:47" s="2" customFormat="1" ht="29.25">
      <c r="A188" s="37"/>
      <c r="B188" s="38"/>
      <c r="C188" s="39"/>
      <c r="D188" s="201" t="s">
        <v>204</v>
      </c>
      <c r="E188" s="39"/>
      <c r="F188" s="222" t="s">
        <v>291</v>
      </c>
      <c r="G188" s="39"/>
      <c r="H188" s="39"/>
      <c r="I188" s="196"/>
      <c r="J188" s="39"/>
      <c r="K188" s="39"/>
      <c r="L188" s="42"/>
      <c r="M188" s="197"/>
      <c r="N188" s="198"/>
      <c r="O188" s="67"/>
      <c r="P188" s="67"/>
      <c r="Q188" s="67"/>
      <c r="R188" s="67"/>
      <c r="S188" s="67"/>
      <c r="T188" s="68"/>
      <c r="U188" s="37"/>
      <c r="V188" s="37"/>
      <c r="W188" s="37"/>
      <c r="X188" s="37"/>
      <c r="Y188" s="37"/>
      <c r="Z188" s="37"/>
      <c r="AA188" s="37"/>
      <c r="AB188" s="37"/>
      <c r="AC188" s="37"/>
      <c r="AD188" s="37"/>
      <c r="AE188" s="37"/>
      <c r="AT188" s="20" t="s">
        <v>204</v>
      </c>
      <c r="AU188" s="20" t="s">
        <v>80</v>
      </c>
    </row>
    <row r="189" spans="2:51" s="13" customFormat="1" ht="12">
      <c r="B189" s="199"/>
      <c r="C189" s="200"/>
      <c r="D189" s="201" t="s">
        <v>150</v>
      </c>
      <c r="E189" s="200"/>
      <c r="F189" s="203" t="s">
        <v>292</v>
      </c>
      <c r="G189" s="200"/>
      <c r="H189" s="204">
        <v>7.296</v>
      </c>
      <c r="I189" s="205"/>
      <c r="J189" s="200"/>
      <c r="K189" s="200"/>
      <c r="L189" s="206"/>
      <c r="M189" s="207"/>
      <c r="N189" s="208"/>
      <c r="O189" s="208"/>
      <c r="P189" s="208"/>
      <c r="Q189" s="208"/>
      <c r="R189" s="208"/>
      <c r="S189" s="208"/>
      <c r="T189" s="209"/>
      <c r="AT189" s="210" t="s">
        <v>150</v>
      </c>
      <c r="AU189" s="210" t="s">
        <v>80</v>
      </c>
      <c r="AV189" s="13" t="s">
        <v>80</v>
      </c>
      <c r="AW189" s="13" t="s">
        <v>4</v>
      </c>
      <c r="AX189" s="13" t="s">
        <v>78</v>
      </c>
      <c r="AY189" s="210" t="s">
        <v>139</v>
      </c>
    </row>
    <row r="190" spans="1:65" s="2" customFormat="1" ht="37.9" customHeight="1">
      <c r="A190" s="37"/>
      <c r="B190" s="38"/>
      <c r="C190" s="181" t="s">
        <v>293</v>
      </c>
      <c r="D190" s="181" t="s">
        <v>141</v>
      </c>
      <c r="E190" s="182" t="s">
        <v>294</v>
      </c>
      <c r="F190" s="183" t="s">
        <v>295</v>
      </c>
      <c r="G190" s="184" t="s">
        <v>144</v>
      </c>
      <c r="H190" s="185">
        <v>46</v>
      </c>
      <c r="I190" s="186"/>
      <c r="J190" s="187">
        <f>ROUND(I190*H190,2)</f>
        <v>0</v>
      </c>
      <c r="K190" s="183" t="s">
        <v>145</v>
      </c>
      <c r="L190" s="42"/>
      <c r="M190" s="188" t="s">
        <v>19</v>
      </c>
      <c r="N190" s="189" t="s">
        <v>42</v>
      </c>
      <c r="O190" s="67"/>
      <c r="P190" s="190">
        <f>O190*H190</f>
        <v>0</v>
      </c>
      <c r="Q190" s="190">
        <v>0</v>
      </c>
      <c r="R190" s="190">
        <f>Q190*H190</f>
        <v>0</v>
      </c>
      <c r="S190" s="190">
        <v>0</v>
      </c>
      <c r="T190" s="191">
        <f>S190*H190</f>
        <v>0</v>
      </c>
      <c r="U190" s="37"/>
      <c r="V190" s="37"/>
      <c r="W190" s="37"/>
      <c r="X190" s="37"/>
      <c r="Y190" s="37"/>
      <c r="Z190" s="37"/>
      <c r="AA190" s="37"/>
      <c r="AB190" s="37"/>
      <c r="AC190" s="37"/>
      <c r="AD190" s="37"/>
      <c r="AE190" s="37"/>
      <c r="AR190" s="192" t="s">
        <v>146</v>
      </c>
      <c r="AT190" s="192" t="s">
        <v>141</v>
      </c>
      <c r="AU190" s="192" t="s">
        <v>80</v>
      </c>
      <c r="AY190" s="20" t="s">
        <v>139</v>
      </c>
      <c r="BE190" s="193">
        <f>IF(N190="základní",J190,0)</f>
        <v>0</v>
      </c>
      <c r="BF190" s="193">
        <f>IF(N190="snížená",J190,0)</f>
        <v>0</v>
      </c>
      <c r="BG190" s="193">
        <f>IF(N190="zákl. přenesená",J190,0)</f>
        <v>0</v>
      </c>
      <c r="BH190" s="193">
        <f>IF(N190="sníž. přenesená",J190,0)</f>
        <v>0</v>
      </c>
      <c r="BI190" s="193">
        <f>IF(N190="nulová",J190,0)</f>
        <v>0</v>
      </c>
      <c r="BJ190" s="20" t="s">
        <v>78</v>
      </c>
      <c r="BK190" s="193">
        <f>ROUND(I190*H190,2)</f>
        <v>0</v>
      </c>
      <c r="BL190" s="20" t="s">
        <v>146</v>
      </c>
      <c r="BM190" s="192" t="s">
        <v>296</v>
      </c>
    </row>
    <row r="191" spans="1:47" s="2" customFormat="1" ht="12">
      <c r="A191" s="37"/>
      <c r="B191" s="38"/>
      <c r="C191" s="39"/>
      <c r="D191" s="194" t="s">
        <v>148</v>
      </c>
      <c r="E191" s="39"/>
      <c r="F191" s="195" t="s">
        <v>297</v>
      </c>
      <c r="G191" s="39"/>
      <c r="H191" s="39"/>
      <c r="I191" s="196"/>
      <c r="J191" s="39"/>
      <c r="K191" s="39"/>
      <c r="L191" s="42"/>
      <c r="M191" s="197"/>
      <c r="N191" s="198"/>
      <c r="O191" s="67"/>
      <c r="P191" s="67"/>
      <c r="Q191" s="67"/>
      <c r="R191" s="67"/>
      <c r="S191" s="67"/>
      <c r="T191" s="68"/>
      <c r="U191" s="37"/>
      <c r="V191" s="37"/>
      <c r="W191" s="37"/>
      <c r="X191" s="37"/>
      <c r="Y191" s="37"/>
      <c r="Z191" s="37"/>
      <c r="AA191" s="37"/>
      <c r="AB191" s="37"/>
      <c r="AC191" s="37"/>
      <c r="AD191" s="37"/>
      <c r="AE191" s="37"/>
      <c r="AT191" s="20" t="s">
        <v>148</v>
      </c>
      <c r="AU191" s="20" t="s">
        <v>80</v>
      </c>
    </row>
    <row r="192" spans="1:65" s="2" customFormat="1" ht="33" customHeight="1">
      <c r="A192" s="37"/>
      <c r="B192" s="38"/>
      <c r="C192" s="181" t="s">
        <v>298</v>
      </c>
      <c r="D192" s="181" t="s">
        <v>141</v>
      </c>
      <c r="E192" s="182" t="s">
        <v>299</v>
      </c>
      <c r="F192" s="183" t="s">
        <v>300</v>
      </c>
      <c r="G192" s="184" t="s">
        <v>144</v>
      </c>
      <c r="H192" s="185">
        <v>767</v>
      </c>
      <c r="I192" s="186"/>
      <c r="J192" s="187">
        <f>ROUND(I192*H192,2)</f>
        <v>0</v>
      </c>
      <c r="K192" s="183" t="s">
        <v>145</v>
      </c>
      <c r="L192" s="42"/>
      <c r="M192" s="188" t="s">
        <v>19</v>
      </c>
      <c r="N192" s="189" t="s">
        <v>42</v>
      </c>
      <c r="O192" s="67"/>
      <c r="P192" s="190">
        <f>O192*H192</f>
        <v>0</v>
      </c>
      <c r="Q192" s="190">
        <v>0</v>
      </c>
      <c r="R192" s="190">
        <f>Q192*H192</f>
        <v>0</v>
      </c>
      <c r="S192" s="190">
        <v>0</v>
      </c>
      <c r="T192" s="191">
        <f>S192*H192</f>
        <v>0</v>
      </c>
      <c r="U192" s="37"/>
      <c r="V192" s="37"/>
      <c r="W192" s="37"/>
      <c r="X192" s="37"/>
      <c r="Y192" s="37"/>
      <c r="Z192" s="37"/>
      <c r="AA192" s="37"/>
      <c r="AB192" s="37"/>
      <c r="AC192" s="37"/>
      <c r="AD192" s="37"/>
      <c r="AE192" s="37"/>
      <c r="AR192" s="192" t="s">
        <v>146</v>
      </c>
      <c r="AT192" s="192" t="s">
        <v>141</v>
      </c>
      <c r="AU192" s="192" t="s">
        <v>80</v>
      </c>
      <c r="AY192" s="20" t="s">
        <v>139</v>
      </c>
      <c r="BE192" s="193">
        <f>IF(N192="základní",J192,0)</f>
        <v>0</v>
      </c>
      <c r="BF192" s="193">
        <f>IF(N192="snížená",J192,0)</f>
        <v>0</v>
      </c>
      <c r="BG192" s="193">
        <f>IF(N192="zákl. přenesená",J192,0)</f>
        <v>0</v>
      </c>
      <c r="BH192" s="193">
        <f>IF(N192="sníž. přenesená",J192,0)</f>
        <v>0</v>
      </c>
      <c r="BI192" s="193">
        <f>IF(N192="nulová",J192,0)</f>
        <v>0</v>
      </c>
      <c r="BJ192" s="20" t="s">
        <v>78</v>
      </c>
      <c r="BK192" s="193">
        <f>ROUND(I192*H192,2)</f>
        <v>0</v>
      </c>
      <c r="BL192" s="20" t="s">
        <v>146</v>
      </c>
      <c r="BM192" s="192" t="s">
        <v>301</v>
      </c>
    </row>
    <row r="193" spans="1:47" s="2" customFormat="1" ht="12">
      <c r="A193" s="37"/>
      <c r="B193" s="38"/>
      <c r="C193" s="39"/>
      <c r="D193" s="194" t="s">
        <v>148</v>
      </c>
      <c r="E193" s="39"/>
      <c r="F193" s="195" t="s">
        <v>302</v>
      </c>
      <c r="G193" s="39"/>
      <c r="H193" s="39"/>
      <c r="I193" s="196"/>
      <c r="J193" s="39"/>
      <c r="K193" s="39"/>
      <c r="L193" s="42"/>
      <c r="M193" s="197"/>
      <c r="N193" s="198"/>
      <c r="O193" s="67"/>
      <c r="P193" s="67"/>
      <c r="Q193" s="67"/>
      <c r="R193" s="67"/>
      <c r="S193" s="67"/>
      <c r="T193" s="68"/>
      <c r="U193" s="37"/>
      <c r="V193" s="37"/>
      <c r="W193" s="37"/>
      <c r="X193" s="37"/>
      <c r="Y193" s="37"/>
      <c r="Z193" s="37"/>
      <c r="AA193" s="37"/>
      <c r="AB193" s="37"/>
      <c r="AC193" s="37"/>
      <c r="AD193" s="37"/>
      <c r="AE193" s="37"/>
      <c r="AT193" s="20" t="s">
        <v>148</v>
      </c>
      <c r="AU193" s="20" t="s">
        <v>80</v>
      </c>
    </row>
    <row r="194" spans="2:51" s="13" customFormat="1" ht="22.5">
      <c r="B194" s="199"/>
      <c r="C194" s="200"/>
      <c r="D194" s="201" t="s">
        <v>150</v>
      </c>
      <c r="E194" s="202" t="s">
        <v>19</v>
      </c>
      <c r="F194" s="203" t="s">
        <v>303</v>
      </c>
      <c r="G194" s="200"/>
      <c r="H194" s="204">
        <v>66</v>
      </c>
      <c r="I194" s="205"/>
      <c r="J194" s="200"/>
      <c r="K194" s="200"/>
      <c r="L194" s="206"/>
      <c r="M194" s="207"/>
      <c r="N194" s="208"/>
      <c r="O194" s="208"/>
      <c r="P194" s="208"/>
      <c r="Q194" s="208"/>
      <c r="R194" s="208"/>
      <c r="S194" s="208"/>
      <c r="T194" s="209"/>
      <c r="AT194" s="210" t="s">
        <v>150</v>
      </c>
      <c r="AU194" s="210" t="s">
        <v>80</v>
      </c>
      <c r="AV194" s="13" t="s">
        <v>80</v>
      </c>
      <c r="AW194" s="13" t="s">
        <v>33</v>
      </c>
      <c r="AX194" s="13" t="s">
        <v>71</v>
      </c>
      <c r="AY194" s="210" t="s">
        <v>139</v>
      </c>
    </row>
    <row r="195" spans="2:51" s="13" customFormat="1" ht="12">
      <c r="B195" s="199"/>
      <c r="C195" s="200"/>
      <c r="D195" s="201" t="s">
        <v>150</v>
      </c>
      <c r="E195" s="202" t="s">
        <v>19</v>
      </c>
      <c r="F195" s="203" t="s">
        <v>152</v>
      </c>
      <c r="G195" s="200"/>
      <c r="H195" s="204">
        <v>4</v>
      </c>
      <c r="I195" s="205"/>
      <c r="J195" s="200"/>
      <c r="K195" s="200"/>
      <c r="L195" s="206"/>
      <c r="M195" s="207"/>
      <c r="N195" s="208"/>
      <c r="O195" s="208"/>
      <c r="P195" s="208"/>
      <c r="Q195" s="208"/>
      <c r="R195" s="208"/>
      <c r="S195" s="208"/>
      <c r="T195" s="209"/>
      <c r="AT195" s="210" t="s">
        <v>150</v>
      </c>
      <c r="AU195" s="210" t="s">
        <v>80</v>
      </c>
      <c r="AV195" s="13" t="s">
        <v>80</v>
      </c>
      <c r="AW195" s="13" t="s">
        <v>33</v>
      </c>
      <c r="AX195" s="13" t="s">
        <v>71</v>
      </c>
      <c r="AY195" s="210" t="s">
        <v>139</v>
      </c>
    </row>
    <row r="196" spans="2:51" s="13" customFormat="1" ht="22.5">
      <c r="B196" s="199"/>
      <c r="C196" s="200"/>
      <c r="D196" s="201" t="s">
        <v>150</v>
      </c>
      <c r="E196" s="202" t="s">
        <v>19</v>
      </c>
      <c r="F196" s="203" t="s">
        <v>304</v>
      </c>
      <c r="G196" s="200"/>
      <c r="H196" s="204">
        <v>160</v>
      </c>
      <c r="I196" s="205"/>
      <c r="J196" s="200"/>
      <c r="K196" s="200"/>
      <c r="L196" s="206"/>
      <c r="M196" s="207"/>
      <c r="N196" s="208"/>
      <c r="O196" s="208"/>
      <c r="P196" s="208"/>
      <c r="Q196" s="208"/>
      <c r="R196" s="208"/>
      <c r="S196" s="208"/>
      <c r="T196" s="209"/>
      <c r="AT196" s="210" t="s">
        <v>150</v>
      </c>
      <c r="AU196" s="210" t="s">
        <v>80</v>
      </c>
      <c r="AV196" s="13" t="s">
        <v>80</v>
      </c>
      <c r="AW196" s="13" t="s">
        <v>33</v>
      </c>
      <c r="AX196" s="13" t="s">
        <v>71</v>
      </c>
      <c r="AY196" s="210" t="s">
        <v>139</v>
      </c>
    </row>
    <row r="197" spans="2:51" s="13" customFormat="1" ht="12">
      <c r="B197" s="199"/>
      <c r="C197" s="200"/>
      <c r="D197" s="201" t="s">
        <v>150</v>
      </c>
      <c r="E197" s="202" t="s">
        <v>19</v>
      </c>
      <c r="F197" s="203" t="s">
        <v>305</v>
      </c>
      <c r="G197" s="200"/>
      <c r="H197" s="204">
        <v>148</v>
      </c>
      <c r="I197" s="205"/>
      <c r="J197" s="200"/>
      <c r="K197" s="200"/>
      <c r="L197" s="206"/>
      <c r="M197" s="207"/>
      <c r="N197" s="208"/>
      <c r="O197" s="208"/>
      <c r="P197" s="208"/>
      <c r="Q197" s="208"/>
      <c r="R197" s="208"/>
      <c r="S197" s="208"/>
      <c r="T197" s="209"/>
      <c r="AT197" s="210" t="s">
        <v>150</v>
      </c>
      <c r="AU197" s="210" t="s">
        <v>80</v>
      </c>
      <c r="AV197" s="13" t="s">
        <v>80</v>
      </c>
      <c r="AW197" s="13" t="s">
        <v>33</v>
      </c>
      <c r="AX197" s="13" t="s">
        <v>71</v>
      </c>
      <c r="AY197" s="210" t="s">
        <v>139</v>
      </c>
    </row>
    <row r="198" spans="2:51" s="13" customFormat="1" ht="22.5">
      <c r="B198" s="199"/>
      <c r="C198" s="200"/>
      <c r="D198" s="201" t="s">
        <v>150</v>
      </c>
      <c r="E198" s="202" t="s">
        <v>19</v>
      </c>
      <c r="F198" s="203" t="s">
        <v>306</v>
      </c>
      <c r="G198" s="200"/>
      <c r="H198" s="204">
        <v>385</v>
      </c>
      <c r="I198" s="205"/>
      <c r="J198" s="200"/>
      <c r="K198" s="200"/>
      <c r="L198" s="206"/>
      <c r="M198" s="207"/>
      <c r="N198" s="208"/>
      <c r="O198" s="208"/>
      <c r="P198" s="208"/>
      <c r="Q198" s="208"/>
      <c r="R198" s="208"/>
      <c r="S198" s="208"/>
      <c r="T198" s="209"/>
      <c r="AT198" s="210" t="s">
        <v>150</v>
      </c>
      <c r="AU198" s="210" t="s">
        <v>80</v>
      </c>
      <c r="AV198" s="13" t="s">
        <v>80</v>
      </c>
      <c r="AW198" s="13" t="s">
        <v>33</v>
      </c>
      <c r="AX198" s="13" t="s">
        <v>71</v>
      </c>
      <c r="AY198" s="210" t="s">
        <v>139</v>
      </c>
    </row>
    <row r="199" spans="2:51" s="13" customFormat="1" ht="12">
      <c r="B199" s="199"/>
      <c r="C199" s="200"/>
      <c r="D199" s="201" t="s">
        <v>150</v>
      </c>
      <c r="E199" s="202" t="s">
        <v>19</v>
      </c>
      <c r="F199" s="203" t="s">
        <v>153</v>
      </c>
      <c r="G199" s="200"/>
      <c r="H199" s="204">
        <v>4</v>
      </c>
      <c r="I199" s="205"/>
      <c r="J199" s="200"/>
      <c r="K199" s="200"/>
      <c r="L199" s="206"/>
      <c r="M199" s="207"/>
      <c r="N199" s="208"/>
      <c r="O199" s="208"/>
      <c r="P199" s="208"/>
      <c r="Q199" s="208"/>
      <c r="R199" s="208"/>
      <c r="S199" s="208"/>
      <c r="T199" s="209"/>
      <c r="AT199" s="210" t="s">
        <v>150</v>
      </c>
      <c r="AU199" s="210" t="s">
        <v>80</v>
      </c>
      <c r="AV199" s="13" t="s">
        <v>80</v>
      </c>
      <c r="AW199" s="13" t="s">
        <v>33</v>
      </c>
      <c r="AX199" s="13" t="s">
        <v>71</v>
      </c>
      <c r="AY199" s="210" t="s">
        <v>139</v>
      </c>
    </row>
    <row r="200" spans="2:51" s="14" customFormat="1" ht="12">
      <c r="B200" s="211"/>
      <c r="C200" s="212"/>
      <c r="D200" s="201" t="s">
        <v>150</v>
      </c>
      <c r="E200" s="213" t="s">
        <v>19</v>
      </c>
      <c r="F200" s="214" t="s">
        <v>154</v>
      </c>
      <c r="G200" s="212"/>
      <c r="H200" s="215">
        <v>767</v>
      </c>
      <c r="I200" s="216"/>
      <c r="J200" s="212"/>
      <c r="K200" s="212"/>
      <c r="L200" s="217"/>
      <c r="M200" s="218"/>
      <c r="N200" s="219"/>
      <c r="O200" s="219"/>
      <c r="P200" s="219"/>
      <c r="Q200" s="219"/>
      <c r="R200" s="219"/>
      <c r="S200" s="219"/>
      <c r="T200" s="220"/>
      <c r="AT200" s="221" t="s">
        <v>150</v>
      </c>
      <c r="AU200" s="221" t="s">
        <v>80</v>
      </c>
      <c r="AV200" s="14" t="s">
        <v>146</v>
      </c>
      <c r="AW200" s="14" t="s">
        <v>33</v>
      </c>
      <c r="AX200" s="14" t="s">
        <v>78</v>
      </c>
      <c r="AY200" s="221" t="s">
        <v>139</v>
      </c>
    </row>
    <row r="201" spans="2:63" s="12" customFormat="1" ht="22.9" customHeight="1">
      <c r="B201" s="165"/>
      <c r="C201" s="166"/>
      <c r="D201" s="167" t="s">
        <v>70</v>
      </c>
      <c r="E201" s="179" t="s">
        <v>80</v>
      </c>
      <c r="F201" s="179" t="s">
        <v>307</v>
      </c>
      <c r="G201" s="166"/>
      <c r="H201" s="166"/>
      <c r="I201" s="169"/>
      <c r="J201" s="180">
        <f>BK201</f>
        <v>0</v>
      </c>
      <c r="K201" s="166"/>
      <c r="L201" s="171"/>
      <c r="M201" s="172"/>
      <c r="N201" s="173"/>
      <c r="O201" s="173"/>
      <c r="P201" s="174">
        <f>SUM(P202:P211)</f>
        <v>0</v>
      </c>
      <c r="Q201" s="173"/>
      <c r="R201" s="174">
        <f>SUM(R202:R211)</f>
        <v>22.243573551012</v>
      </c>
      <c r="S201" s="173"/>
      <c r="T201" s="175">
        <f>SUM(T202:T211)</f>
        <v>0</v>
      </c>
      <c r="AR201" s="176" t="s">
        <v>78</v>
      </c>
      <c r="AT201" s="177" t="s">
        <v>70</v>
      </c>
      <c r="AU201" s="177" t="s">
        <v>78</v>
      </c>
      <c r="AY201" s="176" t="s">
        <v>139</v>
      </c>
      <c r="BK201" s="178">
        <f>SUM(BK202:BK211)</f>
        <v>0</v>
      </c>
    </row>
    <row r="202" spans="1:65" s="2" customFormat="1" ht="55.5" customHeight="1">
      <c r="A202" s="37"/>
      <c r="B202" s="38"/>
      <c r="C202" s="181" t="s">
        <v>308</v>
      </c>
      <c r="D202" s="181" t="s">
        <v>141</v>
      </c>
      <c r="E202" s="182" t="s">
        <v>309</v>
      </c>
      <c r="F202" s="183" t="s">
        <v>310</v>
      </c>
      <c r="G202" s="184" t="s">
        <v>179</v>
      </c>
      <c r="H202" s="185">
        <v>48</v>
      </c>
      <c r="I202" s="186"/>
      <c r="J202" s="187">
        <f>ROUND(I202*H202,2)</f>
        <v>0</v>
      </c>
      <c r="K202" s="183" t="s">
        <v>145</v>
      </c>
      <c r="L202" s="42"/>
      <c r="M202" s="188" t="s">
        <v>19</v>
      </c>
      <c r="N202" s="189" t="s">
        <v>42</v>
      </c>
      <c r="O202" s="67"/>
      <c r="P202" s="190">
        <f>O202*H202</f>
        <v>0</v>
      </c>
      <c r="Q202" s="190">
        <v>0.275611</v>
      </c>
      <c r="R202" s="190">
        <f>Q202*H202</f>
        <v>13.229327999999999</v>
      </c>
      <c r="S202" s="190">
        <v>0</v>
      </c>
      <c r="T202" s="191">
        <f>S202*H202</f>
        <v>0</v>
      </c>
      <c r="U202" s="37"/>
      <c r="V202" s="37"/>
      <c r="W202" s="37"/>
      <c r="X202" s="37"/>
      <c r="Y202" s="37"/>
      <c r="Z202" s="37"/>
      <c r="AA202" s="37"/>
      <c r="AB202" s="37"/>
      <c r="AC202" s="37"/>
      <c r="AD202" s="37"/>
      <c r="AE202" s="37"/>
      <c r="AR202" s="192" t="s">
        <v>146</v>
      </c>
      <c r="AT202" s="192" t="s">
        <v>141</v>
      </c>
      <c r="AU202" s="192" t="s">
        <v>80</v>
      </c>
      <c r="AY202" s="20" t="s">
        <v>139</v>
      </c>
      <c r="BE202" s="193">
        <f>IF(N202="základní",J202,0)</f>
        <v>0</v>
      </c>
      <c r="BF202" s="193">
        <f>IF(N202="snížená",J202,0)</f>
        <v>0</v>
      </c>
      <c r="BG202" s="193">
        <f>IF(N202="zákl. přenesená",J202,0)</f>
        <v>0</v>
      </c>
      <c r="BH202" s="193">
        <f>IF(N202="sníž. přenesená",J202,0)</f>
        <v>0</v>
      </c>
      <c r="BI202" s="193">
        <f>IF(N202="nulová",J202,0)</f>
        <v>0</v>
      </c>
      <c r="BJ202" s="20" t="s">
        <v>78</v>
      </c>
      <c r="BK202" s="193">
        <f>ROUND(I202*H202,2)</f>
        <v>0</v>
      </c>
      <c r="BL202" s="20" t="s">
        <v>146</v>
      </c>
      <c r="BM202" s="192" t="s">
        <v>311</v>
      </c>
    </row>
    <row r="203" spans="1:47" s="2" customFormat="1" ht="12">
      <c r="A203" s="37"/>
      <c r="B203" s="38"/>
      <c r="C203" s="39"/>
      <c r="D203" s="194" t="s">
        <v>148</v>
      </c>
      <c r="E203" s="39"/>
      <c r="F203" s="195" t="s">
        <v>312</v>
      </c>
      <c r="G203" s="39"/>
      <c r="H203" s="39"/>
      <c r="I203" s="196"/>
      <c r="J203" s="39"/>
      <c r="K203" s="39"/>
      <c r="L203" s="42"/>
      <c r="M203" s="197"/>
      <c r="N203" s="198"/>
      <c r="O203" s="67"/>
      <c r="P203" s="67"/>
      <c r="Q203" s="67"/>
      <c r="R203" s="67"/>
      <c r="S203" s="67"/>
      <c r="T203" s="68"/>
      <c r="U203" s="37"/>
      <c r="V203" s="37"/>
      <c r="W203" s="37"/>
      <c r="X203" s="37"/>
      <c r="Y203" s="37"/>
      <c r="Z203" s="37"/>
      <c r="AA203" s="37"/>
      <c r="AB203" s="37"/>
      <c r="AC203" s="37"/>
      <c r="AD203" s="37"/>
      <c r="AE203" s="37"/>
      <c r="AT203" s="20" t="s">
        <v>148</v>
      </c>
      <c r="AU203" s="20" t="s">
        <v>80</v>
      </c>
    </row>
    <row r="204" spans="2:51" s="13" customFormat="1" ht="12">
      <c r="B204" s="199"/>
      <c r="C204" s="200"/>
      <c r="D204" s="201" t="s">
        <v>150</v>
      </c>
      <c r="E204" s="202" t="s">
        <v>19</v>
      </c>
      <c r="F204" s="203" t="s">
        <v>313</v>
      </c>
      <c r="G204" s="200"/>
      <c r="H204" s="204">
        <v>48</v>
      </c>
      <c r="I204" s="205"/>
      <c r="J204" s="200"/>
      <c r="K204" s="200"/>
      <c r="L204" s="206"/>
      <c r="M204" s="207"/>
      <c r="N204" s="208"/>
      <c r="O204" s="208"/>
      <c r="P204" s="208"/>
      <c r="Q204" s="208"/>
      <c r="R204" s="208"/>
      <c r="S204" s="208"/>
      <c r="T204" s="209"/>
      <c r="AT204" s="210" t="s">
        <v>150</v>
      </c>
      <c r="AU204" s="210" t="s">
        <v>80</v>
      </c>
      <c r="AV204" s="13" t="s">
        <v>80</v>
      </c>
      <c r="AW204" s="13" t="s">
        <v>33</v>
      </c>
      <c r="AX204" s="13" t="s">
        <v>78</v>
      </c>
      <c r="AY204" s="210" t="s">
        <v>139</v>
      </c>
    </row>
    <row r="205" spans="1:65" s="2" customFormat="1" ht="24.2" customHeight="1">
      <c r="A205" s="37"/>
      <c r="B205" s="38"/>
      <c r="C205" s="181" t="s">
        <v>314</v>
      </c>
      <c r="D205" s="181" t="s">
        <v>141</v>
      </c>
      <c r="E205" s="182" t="s">
        <v>315</v>
      </c>
      <c r="F205" s="183" t="s">
        <v>316</v>
      </c>
      <c r="G205" s="184" t="s">
        <v>194</v>
      </c>
      <c r="H205" s="185">
        <v>3.603</v>
      </c>
      <c r="I205" s="186"/>
      <c r="J205" s="187">
        <f>ROUND(I205*H205,2)</f>
        <v>0</v>
      </c>
      <c r="K205" s="183" t="s">
        <v>145</v>
      </c>
      <c r="L205" s="42"/>
      <c r="M205" s="188" t="s">
        <v>19</v>
      </c>
      <c r="N205" s="189" t="s">
        <v>42</v>
      </c>
      <c r="O205" s="67"/>
      <c r="P205" s="190">
        <f>O205*H205</f>
        <v>0</v>
      </c>
      <c r="Q205" s="190">
        <v>2.501872204</v>
      </c>
      <c r="R205" s="190">
        <f>Q205*H205</f>
        <v>9.014245551012001</v>
      </c>
      <c r="S205" s="190">
        <v>0</v>
      </c>
      <c r="T205" s="191">
        <f>S205*H205</f>
        <v>0</v>
      </c>
      <c r="U205" s="37"/>
      <c r="V205" s="37"/>
      <c r="W205" s="37"/>
      <c r="X205" s="37"/>
      <c r="Y205" s="37"/>
      <c r="Z205" s="37"/>
      <c r="AA205" s="37"/>
      <c r="AB205" s="37"/>
      <c r="AC205" s="37"/>
      <c r="AD205" s="37"/>
      <c r="AE205" s="37"/>
      <c r="AR205" s="192" t="s">
        <v>146</v>
      </c>
      <c r="AT205" s="192" t="s">
        <v>141</v>
      </c>
      <c r="AU205" s="192" t="s">
        <v>80</v>
      </c>
      <c r="AY205" s="20" t="s">
        <v>139</v>
      </c>
      <c r="BE205" s="193">
        <f>IF(N205="základní",J205,0)</f>
        <v>0</v>
      </c>
      <c r="BF205" s="193">
        <f>IF(N205="snížená",J205,0)</f>
        <v>0</v>
      </c>
      <c r="BG205" s="193">
        <f>IF(N205="zákl. přenesená",J205,0)</f>
        <v>0</v>
      </c>
      <c r="BH205" s="193">
        <f>IF(N205="sníž. přenesená",J205,0)</f>
        <v>0</v>
      </c>
      <c r="BI205" s="193">
        <f>IF(N205="nulová",J205,0)</f>
        <v>0</v>
      </c>
      <c r="BJ205" s="20" t="s">
        <v>78</v>
      </c>
      <c r="BK205" s="193">
        <f>ROUND(I205*H205,2)</f>
        <v>0</v>
      </c>
      <c r="BL205" s="20" t="s">
        <v>146</v>
      </c>
      <c r="BM205" s="192" t="s">
        <v>317</v>
      </c>
    </row>
    <row r="206" spans="1:47" s="2" customFormat="1" ht="12">
      <c r="A206" s="37"/>
      <c r="B206" s="38"/>
      <c r="C206" s="39"/>
      <c r="D206" s="194" t="s">
        <v>148</v>
      </c>
      <c r="E206" s="39"/>
      <c r="F206" s="195" t="s">
        <v>318</v>
      </c>
      <c r="G206" s="39"/>
      <c r="H206" s="39"/>
      <c r="I206" s="196"/>
      <c r="J206" s="39"/>
      <c r="K206" s="39"/>
      <c r="L206" s="42"/>
      <c r="M206" s="197"/>
      <c r="N206" s="198"/>
      <c r="O206" s="67"/>
      <c r="P206" s="67"/>
      <c r="Q206" s="67"/>
      <c r="R206" s="67"/>
      <c r="S206" s="67"/>
      <c r="T206" s="68"/>
      <c r="U206" s="37"/>
      <c r="V206" s="37"/>
      <c r="W206" s="37"/>
      <c r="X206" s="37"/>
      <c r="Y206" s="37"/>
      <c r="Z206" s="37"/>
      <c r="AA206" s="37"/>
      <c r="AB206" s="37"/>
      <c r="AC206" s="37"/>
      <c r="AD206" s="37"/>
      <c r="AE206" s="37"/>
      <c r="AT206" s="20" t="s">
        <v>148</v>
      </c>
      <c r="AU206" s="20" t="s">
        <v>80</v>
      </c>
    </row>
    <row r="207" spans="2:51" s="15" customFormat="1" ht="12">
      <c r="B207" s="223"/>
      <c r="C207" s="224"/>
      <c r="D207" s="201" t="s">
        <v>150</v>
      </c>
      <c r="E207" s="225" t="s">
        <v>19</v>
      </c>
      <c r="F207" s="226" t="s">
        <v>319</v>
      </c>
      <c r="G207" s="224"/>
      <c r="H207" s="225" t="s">
        <v>19</v>
      </c>
      <c r="I207" s="227"/>
      <c r="J207" s="224"/>
      <c r="K207" s="224"/>
      <c r="L207" s="228"/>
      <c r="M207" s="229"/>
      <c r="N207" s="230"/>
      <c r="O207" s="230"/>
      <c r="P207" s="230"/>
      <c r="Q207" s="230"/>
      <c r="R207" s="230"/>
      <c r="S207" s="230"/>
      <c r="T207" s="231"/>
      <c r="AT207" s="232" t="s">
        <v>150</v>
      </c>
      <c r="AU207" s="232" t="s">
        <v>80</v>
      </c>
      <c r="AV207" s="15" t="s">
        <v>78</v>
      </c>
      <c r="AW207" s="15" t="s">
        <v>33</v>
      </c>
      <c r="AX207" s="15" t="s">
        <v>71</v>
      </c>
      <c r="AY207" s="232" t="s">
        <v>139</v>
      </c>
    </row>
    <row r="208" spans="2:51" s="13" customFormat="1" ht="12">
      <c r="B208" s="199"/>
      <c r="C208" s="200"/>
      <c r="D208" s="201" t="s">
        <v>150</v>
      </c>
      <c r="E208" s="202" t="s">
        <v>19</v>
      </c>
      <c r="F208" s="203" t="s">
        <v>320</v>
      </c>
      <c r="G208" s="200"/>
      <c r="H208" s="204">
        <v>0.12</v>
      </c>
      <c r="I208" s="205"/>
      <c r="J208" s="200"/>
      <c r="K208" s="200"/>
      <c r="L208" s="206"/>
      <c r="M208" s="207"/>
      <c r="N208" s="208"/>
      <c r="O208" s="208"/>
      <c r="P208" s="208"/>
      <c r="Q208" s="208"/>
      <c r="R208" s="208"/>
      <c r="S208" s="208"/>
      <c r="T208" s="209"/>
      <c r="AT208" s="210" t="s">
        <v>150</v>
      </c>
      <c r="AU208" s="210" t="s">
        <v>80</v>
      </c>
      <c r="AV208" s="13" t="s">
        <v>80</v>
      </c>
      <c r="AW208" s="13" t="s">
        <v>33</v>
      </c>
      <c r="AX208" s="13" t="s">
        <v>71</v>
      </c>
      <c r="AY208" s="210" t="s">
        <v>139</v>
      </c>
    </row>
    <row r="209" spans="2:51" s="13" customFormat="1" ht="12">
      <c r="B209" s="199"/>
      <c r="C209" s="200"/>
      <c r="D209" s="201" t="s">
        <v>150</v>
      </c>
      <c r="E209" s="202" t="s">
        <v>19</v>
      </c>
      <c r="F209" s="203" t="s">
        <v>321</v>
      </c>
      <c r="G209" s="200"/>
      <c r="H209" s="204">
        <v>2.013</v>
      </c>
      <c r="I209" s="205"/>
      <c r="J209" s="200"/>
      <c r="K209" s="200"/>
      <c r="L209" s="206"/>
      <c r="M209" s="207"/>
      <c r="N209" s="208"/>
      <c r="O209" s="208"/>
      <c r="P209" s="208"/>
      <c r="Q209" s="208"/>
      <c r="R209" s="208"/>
      <c r="S209" s="208"/>
      <c r="T209" s="209"/>
      <c r="AT209" s="210" t="s">
        <v>150</v>
      </c>
      <c r="AU209" s="210" t="s">
        <v>80</v>
      </c>
      <c r="AV209" s="13" t="s">
        <v>80</v>
      </c>
      <c r="AW209" s="13" t="s">
        <v>33</v>
      </c>
      <c r="AX209" s="13" t="s">
        <v>71</v>
      </c>
      <c r="AY209" s="210" t="s">
        <v>139</v>
      </c>
    </row>
    <row r="210" spans="2:51" s="13" customFormat="1" ht="12">
      <c r="B210" s="199"/>
      <c r="C210" s="200"/>
      <c r="D210" s="201" t="s">
        <v>150</v>
      </c>
      <c r="E210" s="202" t="s">
        <v>19</v>
      </c>
      <c r="F210" s="203" t="s">
        <v>322</v>
      </c>
      <c r="G210" s="200"/>
      <c r="H210" s="204">
        <v>1.47</v>
      </c>
      <c r="I210" s="205"/>
      <c r="J210" s="200"/>
      <c r="K210" s="200"/>
      <c r="L210" s="206"/>
      <c r="M210" s="207"/>
      <c r="N210" s="208"/>
      <c r="O210" s="208"/>
      <c r="P210" s="208"/>
      <c r="Q210" s="208"/>
      <c r="R210" s="208"/>
      <c r="S210" s="208"/>
      <c r="T210" s="209"/>
      <c r="AT210" s="210" t="s">
        <v>150</v>
      </c>
      <c r="AU210" s="210" t="s">
        <v>80</v>
      </c>
      <c r="AV210" s="13" t="s">
        <v>80</v>
      </c>
      <c r="AW210" s="13" t="s">
        <v>33</v>
      </c>
      <c r="AX210" s="13" t="s">
        <v>71</v>
      </c>
      <c r="AY210" s="210" t="s">
        <v>139</v>
      </c>
    </row>
    <row r="211" spans="2:51" s="14" customFormat="1" ht="12">
      <c r="B211" s="211"/>
      <c r="C211" s="212"/>
      <c r="D211" s="201" t="s">
        <v>150</v>
      </c>
      <c r="E211" s="213" t="s">
        <v>19</v>
      </c>
      <c r="F211" s="214" t="s">
        <v>154</v>
      </c>
      <c r="G211" s="212"/>
      <c r="H211" s="215">
        <v>3.603</v>
      </c>
      <c r="I211" s="216"/>
      <c r="J211" s="212"/>
      <c r="K211" s="212"/>
      <c r="L211" s="217"/>
      <c r="M211" s="218"/>
      <c r="N211" s="219"/>
      <c r="O211" s="219"/>
      <c r="P211" s="219"/>
      <c r="Q211" s="219"/>
      <c r="R211" s="219"/>
      <c r="S211" s="219"/>
      <c r="T211" s="220"/>
      <c r="AT211" s="221" t="s">
        <v>150</v>
      </c>
      <c r="AU211" s="221" t="s">
        <v>80</v>
      </c>
      <c r="AV211" s="14" t="s">
        <v>146</v>
      </c>
      <c r="AW211" s="14" t="s">
        <v>33</v>
      </c>
      <c r="AX211" s="14" t="s">
        <v>78</v>
      </c>
      <c r="AY211" s="221" t="s">
        <v>139</v>
      </c>
    </row>
    <row r="212" spans="2:63" s="12" customFormat="1" ht="22.9" customHeight="1">
      <c r="B212" s="165"/>
      <c r="C212" s="166"/>
      <c r="D212" s="167" t="s">
        <v>70</v>
      </c>
      <c r="E212" s="179" t="s">
        <v>161</v>
      </c>
      <c r="F212" s="179" t="s">
        <v>323</v>
      </c>
      <c r="G212" s="166"/>
      <c r="H212" s="166"/>
      <c r="I212" s="169"/>
      <c r="J212" s="180">
        <f>BK212</f>
        <v>0</v>
      </c>
      <c r="K212" s="166"/>
      <c r="L212" s="171"/>
      <c r="M212" s="172"/>
      <c r="N212" s="173"/>
      <c r="O212" s="173"/>
      <c r="P212" s="174">
        <f>SUM(P213:P217)</f>
        <v>0</v>
      </c>
      <c r="Q212" s="173"/>
      <c r="R212" s="174">
        <f>SUM(R213:R217)</f>
        <v>0</v>
      </c>
      <c r="S212" s="173"/>
      <c r="T212" s="175">
        <f>SUM(T213:T217)</f>
        <v>0</v>
      </c>
      <c r="AR212" s="176" t="s">
        <v>78</v>
      </c>
      <c r="AT212" s="177" t="s">
        <v>70</v>
      </c>
      <c r="AU212" s="177" t="s">
        <v>78</v>
      </c>
      <c r="AY212" s="176" t="s">
        <v>139</v>
      </c>
      <c r="BK212" s="178">
        <f>SUM(BK213:BK217)</f>
        <v>0</v>
      </c>
    </row>
    <row r="213" spans="1:65" s="2" customFormat="1" ht="24.2" customHeight="1">
      <c r="A213" s="37"/>
      <c r="B213" s="38"/>
      <c r="C213" s="181" t="s">
        <v>324</v>
      </c>
      <c r="D213" s="181" t="s">
        <v>141</v>
      </c>
      <c r="E213" s="182" t="s">
        <v>325</v>
      </c>
      <c r="F213" s="183" t="s">
        <v>326</v>
      </c>
      <c r="G213" s="184" t="s">
        <v>179</v>
      </c>
      <c r="H213" s="185">
        <v>56</v>
      </c>
      <c r="I213" s="186"/>
      <c r="J213" s="187">
        <f>ROUND(I213*H213,2)</f>
        <v>0</v>
      </c>
      <c r="K213" s="183" t="s">
        <v>145</v>
      </c>
      <c r="L213" s="42"/>
      <c r="M213" s="188" t="s">
        <v>19</v>
      </c>
      <c r="N213" s="189" t="s">
        <v>42</v>
      </c>
      <c r="O213" s="67"/>
      <c r="P213" s="190">
        <f>O213*H213</f>
        <v>0</v>
      </c>
      <c r="Q213" s="190">
        <v>0</v>
      </c>
      <c r="R213" s="190">
        <f>Q213*H213</f>
        <v>0</v>
      </c>
      <c r="S213" s="190">
        <v>0</v>
      </c>
      <c r="T213" s="191">
        <f>S213*H213</f>
        <v>0</v>
      </c>
      <c r="U213" s="37"/>
      <c r="V213" s="37"/>
      <c r="W213" s="37"/>
      <c r="X213" s="37"/>
      <c r="Y213" s="37"/>
      <c r="Z213" s="37"/>
      <c r="AA213" s="37"/>
      <c r="AB213" s="37"/>
      <c r="AC213" s="37"/>
      <c r="AD213" s="37"/>
      <c r="AE213" s="37"/>
      <c r="AR213" s="192" t="s">
        <v>146</v>
      </c>
      <c r="AT213" s="192" t="s">
        <v>141</v>
      </c>
      <c r="AU213" s="192" t="s">
        <v>80</v>
      </c>
      <c r="AY213" s="20" t="s">
        <v>139</v>
      </c>
      <c r="BE213" s="193">
        <f>IF(N213="základní",J213,0)</f>
        <v>0</v>
      </c>
      <c r="BF213" s="193">
        <f>IF(N213="snížená",J213,0)</f>
        <v>0</v>
      </c>
      <c r="BG213" s="193">
        <f>IF(N213="zákl. přenesená",J213,0)</f>
        <v>0</v>
      </c>
      <c r="BH213" s="193">
        <f>IF(N213="sníž. přenesená",J213,0)</f>
        <v>0</v>
      </c>
      <c r="BI213" s="193">
        <f>IF(N213="nulová",J213,0)</f>
        <v>0</v>
      </c>
      <c r="BJ213" s="20" t="s">
        <v>78</v>
      </c>
      <c r="BK213" s="193">
        <f>ROUND(I213*H213,2)</f>
        <v>0</v>
      </c>
      <c r="BL213" s="20" t="s">
        <v>146</v>
      </c>
      <c r="BM213" s="192" t="s">
        <v>327</v>
      </c>
    </row>
    <row r="214" spans="1:47" s="2" customFormat="1" ht="12">
      <c r="A214" s="37"/>
      <c r="B214" s="38"/>
      <c r="C214" s="39"/>
      <c r="D214" s="194" t="s">
        <v>148</v>
      </c>
      <c r="E214" s="39"/>
      <c r="F214" s="195" t="s">
        <v>328</v>
      </c>
      <c r="G214" s="39"/>
      <c r="H214" s="39"/>
      <c r="I214" s="196"/>
      <c r="J214" s="39"/>
      <c r="K214" s="39"/>
      <c r="L214" s="42"/>
      <c r="M214" s="197"/>
      <c r="N214" s="198"/>
      <c r="O214" s="67"/>
      <c r="P214" s="67"/>
      <c r="Q214" s="67"/>
      <c r="R214" s="67"/>
      <c r="S214" s="67"/>
      <c r="T214" s="68"/>
      <c r="U214" s="37"/>
      <c r="V214" s="37"/>
      <c r="W214" s="37"/>
      <c r="X214" s="37"/>
      <c r="Y214" s="37"/>
      <c r="Z214" s="37"/>
      <c r="AA214" s="37"/>
      <c r="AB214" s="37"/>
      <c r="AC214" s="37"/>
      <c r="AD214" s="37"/>
      <c r="AE214" s="37"/>
      <c r="AT214" s="20" t="s">
        <v>148</v>
      </c>
      <c r="AU214" s="20" t="s">
        <v>80</v>
      </c>
    </row>
    <row r="215" spans="2:51" s="13" customFormat="1" ht="12">
      <c r="B215" s="199"/>
      <c r="C215" s="200"/>
      <c r="D215" s="201" t="s">
        <v>150</v>
      </c>
      <c r="E215" s="202" t="s">
        <v>19</v>
      </c>
      <c r="F215" s="203" t="s">
        <v>329</v>
      </c>
      <c r="G215" s="200"/>
      <c r="H215" s="204">
        <v>48</v>
      </c>
      <c r="I215" s="205"/>
      <c r="J215" s="200"/>
      <c r="K215" s="200"/>
      <c r="L215" s="206"/>
      <c r="M215" s="207"/>
      <c r="N215" s="208"/>
      <c r="O215" s="208"/>
      <c r="P215" s="208"/>
      <c r="Q215" s="208"/>
      <c r="R215" s="208"/>
      <c r="S215" s="208"/>
      <c r="T215" s="209"/>
      <c r="AT215" s="210" t="s">
        <v>150</v>
      </c>
      <c r="AU215" s="210" t="s">
        <v>80</v>
      </c>
      <c r="AV215" s="13" t="s">
        <v>80</v>
      </c>
      <c r="AW215" s="13" t="s">
        <v>33</v>
      </c>
      <c r="AX215" s="13" t="s">
        <v>71</v>
      </c>
      <c r="AY215" s="210" t="s">
        <v>139</v>
      </c>
    </row>
    <row r="216" spans="2:51" s="13" customFormat="1" ht="12">
      <c r="B216" s="199"/>
      <c r="C216" s="200"/>
      <c r="D216" s="201" t="s">
        <v>150</v>
      </c>
      <c r="E216" s="202" t="s">
        <v>19</v>
      </c>
      <c r="F216" s="203" t="s">
        <v>330</v>
      </c>
      <c r="G216" s="200"/>
      <c r="H216" s="204">
        <v>8</v>
      </c>
      <c r="I216" s="205"/>
      <c r="J216" s="200"/>
      <c r="K216" s="200"/>
      <c r="L216" s="206"/>
      <c r="M216" s="207"/>
      <c r="N216" s="208"/>
      <c r="O216" s="208"/>
      <c r="P216" s="208"/>
      <c r="Q216" s="208"/>
      <c r="R216" s="208"/>
      <c r="S216" s="208"/>
      <c r="T216" s="209"/>
      <c r="AT216" s="210" t="s">
        <v>150</v>
      </c>
      <c r="AU216" s="210" t="s">
        <v>80</v>
      </c>
      <c r="AV216" s="13" t="s">
        <v>80</v>
      </c>
      <c r="AW216" s="13" t="s">
        <v>33</v>
      </c>
      <c r="AX216" s="13" t="s">
        <v>71</v>
      </c>
      <c r="AY216" s="210" t="s">
        <v>139</v>
      </c>
    </row>
    <row r="217" spans="2:51" s="14" customFormat="1" ht="12">
      <c r="B217" s="211"/>
      <c r="C217" s="212"/>
      <c r="D217" s="201" t="s">
        <v>150</v>
      </c>
      <c r="E217" s="213" t="s">
        <v>19</v>
      </c>
      <c r="F217" s="214" t="s">
        <v>154</v>
      </c>
      <c r="G217" s="212"/>
      <c r="H217" s="215">
        <v>56</v>
      </c>
      <c r="I217" s="216"/>
      <c r="J217" s="212"/>
      <c r="K217" s="212"/>
      <c r="L217" s="217"/>
      <c r="M217" s="218"/>
      <c r="N217" s="219"/>
      <c r="O217" s="219"/>
      <c r="P217" s="219"/>
      <c r="Q217" s="219"/>
      <c r="R217" s="219"/>
      <c r="S217" s="219"/>
      <c r="T217" s="220"/>
      <c r="AT217" s="221" t="s">
        <v>150</v>
      </c>
      <c r="AU217" s="221" t="s">
        <v>80</v>
      </c>
      <c r="AV217" s="14" t="s">
        <v>146</v>
      </c>
      <c r="AW217" s="14" t="s">
        <v>33</v>
      </c>
      <c r="AX217" s="14" t="s">
        <v>78</v>
      </c>
      <c r="AY217" s="221" t="s">
        <v>139</v>
      </c>
    </row>
    <row r="218" spans="2:63" s="12" customFormat="1" ht="22.9" customHeight="1">
      <c r="B218" s="165"/>
      <c r="C218" s="166"/>
      <c r="D218" s="167" t="s">
        <v>70</v>
      </c>
      <c r="E218" s="179" t="s">
        <v>146</v>
      </c>
      <c r="F218" s="179" t="s">
        <v>331</v>
      </c>
      <c r="G218" s="166"/>
      <c r="H218" s="166"/>
      <c r="I218" s="169"/>
      <c r="J218" s="180">
        <f>BK218</f>
        <v>0</v>
      </c>
      <c r="K218" s="166"/>
      <c r="L218" s="171"/>
      <c r="M218" s="172"/>
      <c r="N218" s="173"/>
      <c r="O218" s="173"/>
      <c r="P218" s="174">
        <f>SUM(P219:P234)</f>
        <v>0</v>
      </c>
      <c r="Q218" s="173"/>
      <c r="R218" s="174">
        <f>SUM(R219:R234)</f>
        <v>1.02060764</v>
      </c>
      <c r="S218" s="173"/>
      <c r="T218" s="175">
        <f>SUM(T219:T234)</f>
        <v>0</v>
      </c>
      <c r="AR218" s="176" t="s">
        <v>78</v>
      </c>
      <c r="AT218" s="177" t="s">
        <v>70</v>
      </c>
      <c r="AU218" s="177" t="s">
        <v>78</v>
      </c>
      <c r="AY218" s="176" t="s">
        <v>139</v>
      </c>
      <c r="BK218" s="178">
        <f>SUM(BK219:BK234)</f>
        <v>0</v>
      </c>
    </row>
    <row r="219" spans="1:65" s="2" customFormat="1" ht="33" customHeight="1">
      <c r="A219" s="37"/>
      <c r="B219" s="38"/>
      <c r="C219" s="181" t="s">
        <v>332</v>
      </c>
      <c r="D219" s="181" t="s">
        <v>141</v>
      </c>
      <c r="E219" s="182" t="s">
        <v>333</v>
      </c>
      <c r="F219" s="183" t="s">
        <v>334</v>
      </c>
      <c r="G219" s="184" t="s">
        <v>194</v>
      </c>
      <c r="H219" s="185">
        <v>0.64</v>
      </c>
      <c r="I219" s="186"/>
      <c r="J219" s="187">
        <f>ROUND(I219*H219,2)</f>
        <v>0</v>
      </c>
      <c r="K219" s="183" t="s">
        <v>145</v>
      </c>
      <c r="L219" s="42"/>
      <c r="M219" s="188" t="s">
        <v>19</v>
      </c>
      <c r="N219" s="189" t="s">
        <v>42</v>
      </c>
      <c r="O219" s="67"/>
      <c r="P219" s="190">
        <f>O219*H219</f>
        <v>0</v>
      </c>
      <c r="Q219" s="190">
        <v>0</v>
      </c>
      <c r="R219" s="190">
        <f>Q219*H219</f>
        <v>0</v>
      </c>
      <c r="S219" s="190">
        <v>0</v>
      </c>
      <c r="T219" s="191">
        <f>S219*H219</f>
        <v>0</v>
      </c>
      <c r="U219" s="37"/>
      <c r="V219" s="37"/>
      <c r="W219" s="37"/>
      <c r="X219" s="37"/>
      <c r="Y219" s="37"/>
      <c r="Z219" s="37"/>
      <c r="AA219" s="37"/>
      <c r="AB219" s="37"/>
      <c r="AC219" s="37"/>
      <c r="AD219" s="37"/>
      <c r="AE219" s="37"/>
      <c r="AR219" s="192" t="s">
        <v>146</v>
      </c>
      <c r="AT219" s="192" t="s">
        <v>141</v>
      </c>
      <c r="AU219" s="192" t="s">
        <v>80</v>
      </c>
      <c r="AY219" s="20" t="s">
        <v>139</v>
      </c>
      <c r="BE219" s="193">
        <f>IF(N219="základní",J219,0)</f>
        <v>0</v>
      </c>
      <c r="BF219" s="193">
        <f>IF(N219="snížená",J219,0)</f>
        <v>0</v>
      </c>
      <c r="BG219" s="193">
        <f>IF(N219="zákl. přenesená",J219,0)</f>
        <v>0</v>
      </c>
      <c r="BH219" s="193">
        <f>IF(N219="sníž. přenesená",J219,0)</f>
        <v>0</v>
      </c>
      <c r="BI219" s="193">
        <f>IF(N219="nulová",J219,0)</f>
        <v>0</v>
      </c>
      <c r="BJ219" s="20" t="s">
        <v>78</v>
      </c>
      <c r="BK219" s="193">
        <f>ROUND(I219*H219,2)</f>
        <v>0</v>
      </c>
      <c r="BL219" s="20" t="s">
        <v>146</v>
      </c>
      <c r="BM219" s="192" t="s">
        <v>335</v>
      </c>
    </row>
    <row r="220" spans="1:47" s="2" customFormat="1" ht="12">
      <c r="A220" s="37"/>
      <c r="B220" s="38"/>
      <c r="C220" s="39"/>
      <c r="D220" s="194" t="s">
        <v>148</v>
      </c>
      <c r="E220" s="39"/>
      <c r="F220" s="195" t="s">
        <v>336</v>
      </c>
      <c r="G220" s="39"/>
      <c r="H220" s="39"/>
      <c r="I220" s="196"/>
      <c r="J220" s="39"/>
      <c r="K220" s="39"/>
      <c r="L220" s="42"/>
      <c r="M220" s="197"/>
      <c r="N220" s="198"/>
      <c r="O220" s="67"/>
      <c r="P220" s="67"/>
      <c r="Q220" s="67"/>
      <c r="R220" s="67"/>
      <c r="S220" s="67"/>
      <c r="T220" s="68"/>
      <c r="U220" s="37"/>
      <c r="V220" s="37"/>
      <c r="W220" s="37"/>
      <c r="X220" s="37"/>
      <c r="Y220" s="37"/>
      <c r="Z220" s="37"/>
      <c r="AA220" s="37"/>
      <c r="AB220" s="37"/>
      <c r="AC220" s="37"/>
      <c r="AD220" s="37"/>
      <c r="AE220" s="37"/>
      <c r="AT220" s="20" t="s">
        <v>148</v>
      </c>
      <c r="AU220" s="20" t="s">
        <v>80</v>
      </c>
    </row>
    <row r="221" spans="2:51" s="13" customFormat="1" ht="12">
      <c r="B221" s="199"/>
      <c r="C221" s="200"/>
      <c r="D221" s="201" t="s">
        <v>150</v>
      </c>
      <c r="E221" s="202" t="s">
        <v>19</v>
      </c>
      <c r="F221" s="203" t="s">
        <v>337</v>
      </c>
      <c r="G221" s="200"/>
      <c r="H221" s="204">
        <v>0.64</v>
      </c>
      <c r="I221" s="205"/>
      <c r="J221" s="200"/>
      <c r="K221" s="200"/>
      <c r="L221" s="206"/>
      <c r="M221" s="207"/>
      <c r="N221" s="208"/>
      <c r="O221" s="208"/>
      <c r="P221" s="208"/>
      <c r="Q221" s="208"/>
      <c r="R221" s="208"/>
      <c r="S221" s="208"/>
      <c r="T221" s="209"/>
      <c r="AT221" s="210" t="s">
        <v>150</v>
      </c>
      <c r="AU221" s="210" t="s">
        <v>80</v>
      </c>
      <c r="AV221" s="13" t="s">
        <v>80</v>
      </c>
      <c r="AW221" s="13" t="s">
        <v>33</v>
      </c>
      <c r="AX221" s="13" t="s">
        <v>78</v>
      </c>
      <c r="AY221" s="210" t="s">
        <v>139</v>
      </c>
    </row>
    <row r="222" spans="1:65" s="2" customFormat="1" ht="49.15" customHeight="1">
      <c r="A222" s="37"/>
      <c r="B222" s="38"/>
      <c r="C222" s="181" t="s">
        <v>338</v>
      </c>
      <c r="D222" s="181" t="s">
        <v>141</v>
      </c>
      <c r="E222" s="182" t="s">
        <v>339</v>
      </c>
      <c r="F222" s="183" t="s">
        <v>340</v>
      </c>
      <c r="G222" s="184" t="s">
        <v>194</v>
      </c>
      <c r="H222" s="185">
        <v>0.432</v>
      </c>
      <c r="I222" s="186"/>
      <c r="J222" s="187">
        <f>ROUND(I222*H222,2)</f>
        <v>0</v>
      </c>
      <c r="K222" s="183" t="s">
        <v>145</v>
      </c>
      <c r="L222" s="42"/>
      <c r="M222" s="188" t="s">
        <v>19</v>
      </c>
      <c r="N222" s="189" t="s">
        <v>42</v>
      </c>
      <c r="O222" s="67"/>
      <c r="P222" s="190">
        <f>O222*H222</f>
        <v>0</v>
      </c>
      <c r="Q222" s="190">
        <v>2.30102</v>
      </c>
      <c r="R222" s="190">
        <f>Q222*H222</f>
        <v>0.9940406399999999</v>
      </c>
      <c r="S222" s="190">
        <v>0</v>
      </c>
      <c r="T222" s="191">
        <f>S222*H222</f>
        <v>0</v>
      </c>
      <c r="U222" s="37"/>
      <c r="V222" s="37"/>
      <c r="W222" s="37"/>
      <c r="X222" s="37"/>
      <c r="Y222" s="37"/>
      <c r="Z222" s="37"/>
      <c r="AA222" s="37"/>
      <c r="AB222" s="37"/>
      <c r="AC222" s="37"/>
      <c r="AD222" s="37"/>
      <c r="AE222" s="37"/>
      <c r="AR222" s="192" t="s">
        <v>146</v>
      </c>
      <c r="AT222" s="192" t="s">
        <v>141</v>
      </c>
      <c r="AU222" s="192" t="s">
        <v>80</v>
      </c>
      <c r="AY222" s="20" t="s">
        <v>139</v>
      </c>
      <c r="BE222" s="193">
        <f>IF(N222="základní",J222,0)</f>
        <v>0</v>
      </c>
      <c r="BF222" s="193">
        <f>IF(N222="snížená",J222,0)</f>
        <v>0</v>
      </c>
      <c r="BG222" s="193">
        <f>IF(N222="zákl. přenesená",J222,0)</f>
        <v>0</v>
      </c>
      <c r="BH222" s="193">
        <f>IF(N222="sníž. přenesená",J222,0)</f>
        <v>0</v>
      </c>
      <c r="BI222" s="193">
        <f>IF(N222="nulová",J222,0)</f>
        <v>0</v>
      </c>
      <c r="BJ222" s="20" t="s">
        <v>78</v>
      </c>
      <c r="BK222" s="193">
        <f>ROUND(I222*H222,2)</f>
        <v>0</v>
      </c>
      <c r="BL222" s="20" t="s">
        <v>146</v>
      </c>
      <c r="BM222" s="192" t="s">
        <v>341</v>
      </c>
    </row>
    <row r="223" spans="1:47" s="2" customFormat="1" ht="12">
      <c r="A223" s="37"/>
      <c r="B223" s="38"/>
      <c r="C223" s="39"/>
      <c r="D223" s="194" t="s">
        <v>148</v>
      </c>
      <c r="E223" s="39"/>
      <c r="F223" s="195" t="s">
        <v>342</v>
      </c>
      <c r="G223" s="39"/>
      <c r="H223" s="39"/>
      <c r="I223" s="196"/>
      <c r="J223" s="39"/>
      <c r="K223" s="39"/>
      <c r="L223" s="42"/>
      <c r="M223" s="197"/>
      <c r="N223" s="198"/>
      <c r="O223" s="67"/>
      <c r="P223" s="67"/>
      <c r="Q223" s="67"/>
      <c r="R223" s="67"/>
      <c r="S223" s="67"/>
      <c r="T223" s="68"/>
      <c r="U223" s="37"/>
      <c r="V223" s="37"/>
      <c r="W223" s="37"/>
      <c r="X223" s="37"/>
      <c r="Y223" s="37"/>
      <c r="Z223" s="37"/>
      <c r="AA223" s="37"/>
      <c r="AB223" s="37"/>
      <c r="AC223" s="37"/>
      <c r="AD223" s="37"/>
      <c r="AE223" s="37"/>
      <c r="AT223" s="20" t="s">
        <v>148</v>
      </c>
      <c r="AU223" s="20" t="s">
        <v>80</v>
      </c>
    </row>
    <row r="224" spans="1:47" s="2" customFormat="1" ht="29.25">
      <c r="A224" s="37"/>
      <c r="B224" s="38"/>
      <c r="C224" s="39"/>
      <c r="D224" s="201" t="s">
        <v>204</v>
      </c>
      <c r="E224" s="39"/>
      <c r="F224" s="222" t="s">
        <v>343</v>
      </c>
      <c r="G224" s="39"/>
      <c r="H224" s="39"/>
      <c r="I224" s="196"/>
      <c r="J224" s="39"/>
      <c r="K224" s="39"/>
      <c r="L224" s="42"/>
      <c r="M224" s="197"/>
      <c r="N224" s="198"/>
      <c r="O224" s="67"/>
      <c r="P224" s="67"/>
      <c r="Q224" s="67"/>
      <c r="R224" s="67"/>
      <c r="S224" s="67"/>
      <c r="T224" s="68"/>
      <c r="U224" s="37"/>
      <c r="V224" s="37"/>
      <c r="W224" s="37"/>
      <c r="X224" s="37"/>
      <c r="Y224" s="37"/>
      <c r="Z224" s="37"/>
      <c r="AA224" s="37"/>
      <c r="AB224" s="37"/>
      <c r="AC224" s="37"/>
      <c r="AD224" s="37"/>
      <c r="AE224" s="37"/>
      <c r="AT224" s="20" t="s">
        <v>204</v>
      </c>
      <c r="AU224" s="20" t="s">
        <v>80</v>
      </c>
    </row>
    <row r="225" spans="2:51" s="13" customFormat="1" ht="12">
      <c r="B225" s="199"/>
      <c r="C225" s="200"/>
      <c r="D225" s="201" t="s">
        <v>150</v>
      </c>
      <c r="E225" s="202" t="s">
        <v>19</v>
      </c>
      <c r="F225" s="203" t="s">
        <v>344</v>
      </c>
      <c r="G225" s="200"/>
      <c r="H225" s="204">
        <v>0.432</v>
      </c>
      <c r="I225" s="205"/>
      <c r="J225" s="200"/>
      <c r="K225" s="200"/>
      <c r="L225" s="206"/>
      <c r="M225" s="207"/>
      <c r="N225" s="208"/>
      <c r="O225" s="208"/>
      <c r="P225" s="208"/>
      <c r="Q225" s="208"/>
      <c r="R225" s="208"/>
      <c r="S225" s="208"/>
      <c r="T225" s="209"/>
      <c r="AT225" s="210" t="s">
        <v>150</v>
      </c>
      <c r="AU225" s="210" t="s">
        <v>80</v>
      </c>
      <c r="AV225" s="13" t="s">
        <v>80</v>
      </c>
      <c r="AW225" s="13" t="s">
        <v>33</v>
      </c>
      <c r="AX225" s="13" t="s">
        <v>78</v>
      </c>
      <c r="AY225" s="210" t="s">
        <v>139</v>
      </c>
    </row>
    <row r="226" spans="1:65" s="2" customFormat="1" ht="44.25" customHeight="1">
      <c r="A226" s="37"/>
      <c r="B226" s="38"/>
      <c r="C226" s="181" t="s">
        <v>345</v>
      </c>
      <c r="D226" s="181" t="s">
        <v>141</v>
      </c>
      <c r="E226" s="182" t="s">
        <v>346</v>
      </c>
      <c r="F226" s="183" t="s">
        <v>347</v>
      </c>
      <c r="G226" s="184" t="s">
        <v>194</v>
      </c>
      <c r="H226" s="185">
        <v>3.5</v>
      </c>
      <c r="I226" s="186"/>
      <c r="J226" s="187">
        <f>ROUND(I226*H226,2)</f>
        <v>0</v>
      </c>
      <c r="K226" s="183" t="s">
        <v>145</v>
      </c>
      <c r="L226" s="42"/>
      <c r="M226" s="188" t="s">
        <v>19</v>
      </c>
      <c r="N226" s="189" t="s">
        <v>42</v>
      </c>
      <c r="O226" s="67"/>
      <c r="P226" s="190">
        <f>O226*H226</f>
        <v>0</v>
      </c>
      <c r="Q226" s="190">
        <v>0</v>
      </c>
      <c r="R226" s="190">
        <f>Q226*H226</f>
        <v>0</v>
      </c>
      <c r="S226" s="190">
        <v>0</v>
      </c>
      <c r="T226" s="191">
        <f>S226*H226</f>
        <v>0</v>
      </c>
      <c r="U226" s="37"/>
      <c r="V226" s="37"/>
      <c r="W226" s="37"/>
      <c r="X226" s="37"/>
      <c r="Y226" s="37"/>
      <c r="Z226" s="37"/>
      <c r="AA226" s="37"/>
      <c r="AB226" s="37"/>
      <c r="AC226" s="37"/>
      <c r="AD226" s="37"/>
      <c r="AE226" s="37"/>
      <c r="AR226" s="192" t="s">
        <v>146</v>
      </c>
      <c r="AT226" s="192" t="s">
        <v>141</v>
      </c>
      <c r="AU226" s="192" t="s">
        <v>80</v>
      </c>
      <c r="AY226" s="20" t="s">
        <v>139</v>
      </c>
      <c r="BE226" s="193">
        <f>IF(N226="základní",J226,0)</f>
        <v>0</v>
      </c>
      <c r="BF226" s="193">
        <f>IF(N226="snížená",J226,0)</f>
        <v>0</v>
      </c>
      <c r="BG226" s="193">
        <f>IF(N226="zákl. přenesená",J226,0)</f>
        <v>0</v>
      </c>
      <c r="BH226" s="193">
        <f>IF(N226="sníž. přenesená",J226,0)</f>
        <v>0</v>
      </c>
      <c r="BI226" s="193">
        <f>IF(N226="nulová",J226,0)</f>
        <v>0</v>
      </c>
      <c r="BJ226" s="20" t="s">
        <v>78</v>
      </c>
      <c r="BK226" s="193">
        <f>ROUND(I226*H226,2)</f>
        <v>0</v>
      </c>
      <c r="BL226" s="20" t="s">
        <v>146</v>
      </c>
      <c r="BM226" s="192" t="s">
        <v>348</v>
      </c>
    </row>
    <row r="227" spans="1:47" s="2" customFormat="1" ht="12">
      <c r="A227" s="37"/>
      <c r="B227" s="38"/>
      <c r="C227" s="39"/>
      <c r="D227" s="194" t="s">
        <v>148</v>
      </c>
      <c r="E227" s="39"/>
      <c r="F227" s="195" t="s">
        <v>349</v>
      </c>
      <c r="G227" s="39"/>
      <c r="H227" s="39"/>
      <c r="I227" s="196"/>
      <c r="J227" s="39"/>
      <c r="K227" s="39"/>
      <c r="L227" s="42"/>
      <c r="M227" s="197"/>
      <c r="N227" s="198"/>
      <c r="O227" s="67"/>
      <c r="P227" s="67"/>
      <c r="Q227" s="67"/>
      <c r="R227" s="67"/>
      <c r="S227" s="67"/>
      <c r="T227" s="68"/>
      <c r="U227" s="37"/>
      <c r="V227" s="37"/>
      <c r="W227" s="37"/>
      <c r="X227" s="37"/>
      <c r="Y227" s="37"/>
      <c r="Z227" s="37"/>
      <c r="AA227" s="37"/>
      <c r="AB227" s="37"/>
      <c r="AC227" s="37"/>
      <c r="AD227" s="37"/>
      <c r="AE227" s="37"/>
      <c r="AT227" s="20" t="s">
        <v>148</v>
      </c>
      <c r="AU227" s="20" t="s">
        <v>80</v>
      </c>
    </row>
    <row r="228" spans="2:51" s="13" customFormat="1" ht="12">
      <c r="B228" s="199"/>
      <c r="C228" s="200"/>
      <c r="D228" s="201" t="s">
        <v>150</v>
      </c>
      <c r="E228" s="202" t="s">
        <v>19</v>
      </c>
      <c r="F228" s="203" t="s">
        <v>350</v>
      </c>
      <c r="G228" s="200"/>
      <c r="H228" s="204">
        <v>3</v>
      </c>
      <c r="I228" s="205"/>
      <c r="J228" s="200"/>
      <c r="K228" s="200"/>
      <c r="L228" s="206"/>
      <c r="M228" s="207"/>
      <c r="N228" s="208"/>
      <c r="O228" s="208"/>
      <c r="P228" s="208"/>
      <c r="Q228" s="208"/>
      <c r="R228" s="208"/>
      <c r="S228" s="208"/>
      <c r="T228" s="209"/>
      <c r="AT228" s="210" t="s">
        <v>150</v>
      </c>
      <c r="AU228" s="210" t="s">
        <v>80</v>
      </c>
      <c r="AV228" s="13" t="s">
        <v>80</v>
      </c>
      <c r="AW228" s="13" t="s">
        <v>33</v>
      </c>
      <c r="AX228" s="13" t="s">
        <v>71</v>
      </c>
      <c r="AY228" s="210" t="s">
        <v>139</v>
      </c>
    </row>
    <row r="229" spans="2:51" s="13" customFormat="1" ht="12">
      <c r="B229" s="199"/>
      <c r="C229" s="200"/>
      <c r="D229" s="201" t="s">
        <v>150</v>
      </c>
      <c r="E229" s="202" t="s">
        <v>19</v>
      </c>
      <c r="F229" s="203" t="s">
        <v>351</v>
      </c>
      <c r="G229" s="200"/>
      <c r="H229" s="204">
        <v>0.5</v>
      </c>
      <c r="I229" s="205"/>
      <c r="J229" s="200"/>
      <c r="K229" s="200"/>
      <c r="L229" s="206"/>
      <c r="M229" s="207"/>
      <c r="N229" s="208"/>
      <c r="O229" s="208"/>
      <c r="P229" s="208"/>
      <c r="Q229" s="208"/>
      <c r="R229" s="208"/>
      <c r="S229" s="208"/>
      <c r="T229" s="209"/>
      <c r="AT229" s="210" t="s">
        <v>150</v>
      </c>
      <c r="AU229" s="210" t="s">
        <v>80</v>
      </c>
      <c r="AV229" s="13" t="s">
        <v>80</v>
      </c>
      <c r="AW229" s="13" t="s">
        <v>33</v>
      </c>
      <c r="AX229" s="13" t="s">
        <v>71</v>
      </c>
      <c r="AY229" s="210" t="s">
        <v>139</v>
      </c>
    </row>
    <row r="230" spans="2:51" s="14" customFormat="1" ht="12">
      <c r="B230" s="211"/>
      <c r="C230" s="212"/>
      <c r="D230" s="201" t="s">
        <v>150</v>
      </c>
      <c r="E230" s="213" t="s">
        <v>19</v>
      </c>
      <c r="F230" s="214" t="s">
        <v>154</v>
      </c>
      <c r="G230" s="212"/>
      <c r="H230" s="215">
        <v>3.5</v>
      </c>
      <c r="I230" s="216"/>
      <c r="J230" s="212"/>
      <c r="K230" s="212"/>
      <c r="L230" s="217"/>
      <c r="M230" s="218"/>
      <c r="N230" s="219"/>
      <c r="O230" s="219"/>
      <c r="P230" s="219"/>
      <c r="Q230" s="219"/>
      <c r="R230" s="219"/>
      <c r="S230" s="219"/>
      <c r="T230" s="220"/>
      <c r="AT230" s="221" t="s">
        <v>150</v>
      </c>
      <c r="AU230" s="221" t="s">
        <v>80</v>
      </c>
      <c r="AV230" s="14" t="s">
        <v>146</v>
      </c>
      <c r="AW230" s="14" t="s">
        <v>33</v>
      </c>
      <c r="AX230" s="14" t="s">
        <v>78</v>
      </c>
      <c r="AY230" s="221" t="s">
        <v>139</v>
      </c>
    </row>
    <row r="231" spans="1:65" s="2" customFormat="1" ht="24.2" customHeight="1">
      <c r="A231" s="37"/>
      <c r="B231" s="38"/>
      <c r="C231" s="181" t="s">
        <v>352</v>
      </c>
      <c r="D231" s="181" t="s">
        <v>141</v>
      </c>
      <c r="E231" s="182" t="s">
        <v>353</v>
      </c>
      <c r="F231" s="183" t="s">
        <v>354</v>
      </c>
      <c r="G231" s="184" t="s">
        <v>144</v>
      </c>
      <c r="H231" s="185">
        <v>2</v>
      </c>
      <c r="I231" s="186"/>
      <c r="J231" s="187">
        <f>ROUND(I231*H231,2)</f>
        <v>0</v>
      </c>
      <c r="K231" s="183" t="s">
        <v>145</v>
      </c>
      <c r="L231" s="42"/>
      <c r="M231" s="188" t="s">
        <v>19</v>
      </c>
      <c r="N231" s="189" t="s">
        <v>42</v>
      </c>
      <c r="O231" s="67"/>
      <c r="P231" s="190">
        <f>O231*H231</f>
        <v>0</v>
      </c>
      <c r="Q231" s="190">
        <v>0.0132835</v>
      </c>
      <c r="R231" s="190">
        <f>Q231*H231</f>
        <v>0.026567</v>
      </c>
      <c r="S231" s="190">
        <v>0</v>
      </c>
      <c r="T231" s="191">
        <f>S231*H231</f>
        <v>0</v>
      </c>
      <c r="U231" s="37"/>
      <c r="V231" s="37"/>
      <c r="W231" s="37"/>
      <c r="X231" s="37"/>
      <c r="Y231" s="37"/>
      <c r="Z231" s="37"/>
      <c r="AA231" s="37"/>
      <c r="AB231" s="37"/>
      <c r="AC231" s="37"/>
      <c r="AD231" s="37"/>
      <c r="AE231" s="37"/>
      <c r="AR231" s="192" t="s">
        <v>146</v>
      </c>
      <c r="AT231" s="192" t="s">
        <v>141</v>
      </c>
      <c r="AU231" s="192" t="s">
        <v>80</v>
      </c>
      <c r="AY231" s="20" t="s">
        <v>139</v>
      </c>
      <c r="BE231" s="193">
        <f>IF(N231="základní",J231,0)</f>
        <v>0</v>
      </c>
      <c r="BF231" s="193">
        <f>IF(N231="snížená",J231,0)</f>
        <v>0</v>
      </c>
      <c r="BG231" s="193">
        <f>IF(N231="zákl. přenesená",J231,0)</f>
        <v>0</v>
      </c>
      <c r="BH231" s="193">
        <f>IF(N231="sníž. přenesená",J231,0)</f>
        <v>0</v>
      </c>
      <c r="BI231" s="193">
        <f>IF(N231="nulová",J231,0)</f>
        <v>0</v>
      </c>
      <c r="BJ231" s="20" t="s">
        <v>78</v>
      </c>
      <c r="BK231" s="193">
        <f>ROUND(I231*H231,2)</f>
        <v>0</v>
      </c>
      <c r="BL231" s="20" t="s">
        <v>146</v>
      </c>
      <c r="BM231" s="192" t="s">
        <v>355</v>
      </c>
    </row>
    <row r="232" spans="1:47" s="2" customFormat="1" ht="12">
      <c r="A232" s="37"/>
      <c r="B232" s="38"/>
      <c r="C232" s="39"/>
      <c r="D232" s="194" t="s">
        <v>148</v>
      </c>
      <c r="E232" s="39"/>
      <c r="F232" s="195" t="s">
        <v>356</v>
      </c>
      <c r="G232" s="39"/>
      <c r="H232" s="39"/>
      <c r="I232" s="196"/>
      <c r="J232" s="39"/>
      <c r="K232" s="39"/>
      <c r="L232" s="42"/>
      <c r="M232" s="197"/>
      <c r="N232" s="198"/>
      <c r="O232" s="67"/>
      <c r="P232" s="67"/>
      <c r="Q232" s="67"/>
      <c r="R232" s="67"/>
      <c r="S232" s="67"/>
      <c r="T232" s="68"/>
      <c r="U232" s="37"/>
      <c r="V232" s="37"/>
      <c r="W232" s="37"/>
      <c r="X232" s="37"/>
      <c r="Y232" s="37"/>
      <c r="Z232" s="37"/>
      <c r="AA232" s="37"/>
      <c r="AB232" s="37"/>
      <c r="AC232" s="37"/>
      <c r="AD232" s="37"/>
      <c r="AE232" s="37"/>
      <c r="AT232" s="20" t="s">
        <v>148</v>
      </c>
      <c r="AU232" s="20" t="s">
        <v>80</v>
      </c>
    </row>
    <row r="233" spans="1:65" s="2" customFormat="1" ht="24.2" customHeight="1">
      <c r="A233" s="37"/>
      <c r="B233" s="38"/>
      <c r="C233" s="181" t="s">
        <v>357</v>
      </c>
      <c r="D233" s="181" t="s">
        <v>141</v>
      </c>
      <c r="E233" s="182" t="s">
        <v>358</v>
      </c>
      <c r="F233" s="183" t="s">
        <v>359</v>
      </c>
      <c r="G233" s="184" t="s">
        <v>144</v>
      </c>
      <c r="H233" s="185">
        <v>2</v>
      </c>
      <c r="I233" s="186"/>
      <c r="J233" s="187">
        <f>ROUND(I233*H233,2)</f>
        <v>0</v>
      </c>
      <c r="K233" s="183" t="s">
        <v>145</v>
      </c>
      <c r="L233" s="42"/>
      <c r="M233" s="188" t="s">
        <v>19</v>
      </c>
      <c r="N233" s="189" t="s">
        <v>42</v>
      </c>
      <c r="O233" s="67"/>
      <c r="P233" s="190">
        <f>O233*H233</f>
        <v>0</v>
      </c>
      <c r="Q233" s="190">
        <v>0</v>
      </c>
      <c r="R233" s="190">
        <f>Q233*H233</f>
        <v>0</v>
      </c>
      <c r="S233" s="190">
        <v>0</v>
      </c>
      <c r="T233" s="191">
        <f>S233*H233</f>
        <v>0</v>
      </c>
      <c r="U233" s="37"/>
      <c r="V233" s="37"/>
      <c r="W233" s="37"/>
      <c r="X233" s="37"/>
      <c r="Y233" s="37"/>
      <c r="Z233" s="37"/>
      <c r="AA233" s="37"/>
      <c r="AB233" s="37"/>
      <c r="AC233" s="37"/>
      <c r="AD233" s="37"/>
      <c r="AE233" s="37"/>
      <c r="AR233" s="192" t="s">
        <v>146</v>
      </c>
      <c r="AT233" s="192" t="s">
        <v>141</v>
      </c>
      <c r="AU233" s="192" t="s">
        <v>80</v>
      </c>
      <c r="AY233" s="20" t="s">
        <v>139</v>
      </c>
      <c r="BE233" s="193">
        <f>IF(N233="základní",J233,0)</f>
        <v>0</v>
      </c>
      <c r="BF233" s="193">
        <f>IF(N233="snížená",J233,0)</f>
        <v>0</v>
      </c>
      <c r="BG233" s="193">
        <f>IF(N233="zákl. přenesená",J233,0)</f>
        <v>0</v>
      </c>
      <c r="BH233" s="193">
        <f>IF(N233="sníž. přenesená",J233,0)</f>
        <v>0</v>
      </c>
      <c r="BI233" s="193">
        <f>IF(N233="nulová",J233,0)</f>
        <v>0</v>
      </c>
      <c r="BJ233" s="20" t="s">
        <v>78</v>
      </c>
      <c r="BK233" s="193">
        <f>ROUND(I233*H233,2)</f>
        <v>0</v>
      </c>
      <c r="BL233" s="20" t="s">
        <v>146</v>
      </c>
      <c r="BM233" s="192" t="s">
        <v>360</v>
      </c>
    </row>
    <row r="234" spans="1:47" s="2" customFormat="1" ht="12">
      <c r="A234" s="37"/>
      <c r="B234" s="38"/>
      <c r="C234" s="39"/>
      <c r="D234" s="194" t="s">
        <v>148</v>
      </c>
      <c r="E234" s="39"/>
      <c r="F234" s="195" t="s">
        <v>361</v>
      </c>
      <c r="G234" s="39"/>
      <c r="H234" s="39"/>
      <c r="I234" s="196"/>
      <c r="J234" s="39"/>
      <c r="K234" s="39"/>
      <c r="L234" s="42"/>
      <c r="M234" s="197"/>
      <c r="N234" s="198"/>
      <c r="O234" s="67"/>
      <c r="P234" s="67"/>
      <c r="Q234" s="67"/>
      <c r="R234" s="67"/>
      <c r="S234" s="67"/>
      <c r="T234" s="68"/>
      <c r="U234" s="37"/>
      <c r="V234" s="37"/>
      <c r="W234" s="37"/>
      <c r="X234" s="37"/>
      <c r="Y234" s="37"/>
      <c r="Z234" s="37"/>
      <c r="AA234" s="37"/>
      <c r="AB234" s="37"/>
      <c r="AC234" s="37"/>
      <c r="AD234" s="37"/>
      <c r="AE234" s="37"/>
      <c r="AT234" s="20" t="s">
        <v>148</v>
      </c>
      <c r="AU234" s="20" t="s">
        <v>80</v>
      </c>
    </row>
    <row r="235" spans="2:63" s="12" customFormat="1" ht="22.9" customHeight="1">
      <c r="B235" s="165"/>
      <c r="C235" s="166"/>
      <c r="D235" s="167" t="s">
        <v>70</v>
      </c>
      <c r="E235" s="179" t="s">
        <v>171</v>
      </c>
      <c r="F235" s="179" t="s">
        <v>362</v>
      </c>
      <c r="G235" s="166"/>
      <c r="H235" s="166"/>
      <c r="I235" s="169"/>
      <c r="J235" s="180">
        <f>BK235</f>
        <v>0</v>
      </c>
      <c r="K235" s="166"/>
      <c r="L235" s="171"/>
      <c r="M235" s="172"/>
      <c r="N235" s="173"/>
      <c r="O235" s="173"/>
      <c r="P235" s="174">
        <f>SUM(P236:P281)</f>
        <v>0</v>
      </c>
      <c r="Q235" s="173"/>
      <c r="R235" s="174">
        <f>SUM(R236:R281)</f>
        <v>297.96058000000005</v>
      </c>
      <c r="S235" s="173"/>
      <c r="T235" s="175">
        <f>SUM(T236:T281)</f>
        <v>0</v>
      </c>
      <c r="AR235" s="176" t="s">
        <v>78</v>
      </c>
      <c r="AT235" s="177" t="s">
        <v>70</v>
      </c>
      <c r="AU235" s="177" t="s">
        <v>78</v>
      </c>
      <c r="AY235" s="176" t="s">
        <v>139</v>
      </c>
      <c r="BK235" s="178">
        <f>SUM(BK236:BK281)</f>
        <v>0</v>
      </c>
    </row>
    <row r="236" spans="1:65" s="2" customFormat="1" ht="37.9" customHeight="1">
      <c r="A236" s="37"/>
      <c r="B236" s="38"/>
      <c r="C236" s="181" t="s">
        <v>363</v>
      </c>
      <c r="D236" s="181" t="s">
        <v>141</v>
      </c>
      <c r="E236" s="182" t="s">
        <v>364</v>
      </c>
      <c r="F236" s="183" t="s">
        <v>365</v>
      </c>
      <c r="G236" s="184" t="s">
        <v>144</v>
      </c>
      <c r="H236" s="185">
        <v>767</v>
      </c>
      <c r="I236" s="186"/>
      <c r="J236" s="187">
        <f>ROUND(I236*H236,2)</f>
        <v>0</v>
      </c>
      <c r="K236" s="183" t="s">
        <v>145</v>
      </c>
      <c r="L236" s="42"/>
      <c r="M236" s="188" t="s">
        <v>19</v>
      </c>
      <c r="N236" s="189" t="s">
        <v>42</v>
      </c>
      <c r="O236" s="67"/>
      <c r="P236" s="190">
        <f>O236*H236</f>
        <v>0</v>
      </c>
      <c r="Q236" s="190">
        <v>0</v>
      </c>
      <c r="R236" s="190">
        <f>Q236*H236</f>
        <v>0</v>
      </c>
      <c r="S236" s="190">
        <v>0</v>
      </c>
      <c r="T236" s="191">
        <f>S236*H236</f>
        <v>0</v>
      </c>
      <c r="U236" s="37"/>
      <c r="V236" s="37"/>
      <c r="W236" s="37"/>
      <c r="X236" s="37"/>
      <c r="Y236" s="37"/>
      <c r="Z236" s="37"/>
      <c r="AA236" s="37"/>
      <c r="AB236" s="37"/>
      <c r="AC236" s="37"/>
      <c r="AD236" s="37"/>
      <c r="AE236" s="37"/>
      <c r="AR236" s="192" t="s">
        <v>146</v>
      </c>
      <c r="AT236" s="192" t="s">
        <v>141</v>
      </c>
      <c r="AU236" s="192" t="s">
        <v>80</v>
      </c>
      <c r="AY236" s="20" t="s">
        <v>139</v>
      </c>
      <c r="BE236" s="193">
        <f>IF(N236="základní",J236,0)</f>
        <v>0</v>
      </c>
      <c r="BF236" s="193">
        <f>IF(N236="snížená",J236,0)</f>
        <v>0</v>
      </c>
      <c r="BG236" s="193">
        <f>IF(N236="zákl. přenesená",J236,0)</f>
        <v>0</v>
      </c>
      <c r="BH236" s="193">
        <f>IF(N236="sníž. přenesená",J236,0)</f>
        <v>0</v>
      </c>
      <c r="BI236" s="193">
        <f>IF(N236="nulová",J236,0)</f>
        <v>0</v>
      </c>
      <c r="BJ236" s="20" t="s">
        <v>78</v>
      </c>
      <c r="BK236" s="193">
        <f>ROUND(I236*H236,2)</f>
        <v>0</v>
      </c>
      <c r="BL236" s="20" t="s">
        <v>146</v>
      </c>
      <c r="BM236" s="192" t="s">
        <v>366</v>
      </c>
    </row>
    <row r="237" spans="1:47" s="2" customFormat="1" ht="12">
      <c r="A237" s="37"/>
      <c r="B237" s="38"/>
      <c r="C237" s="39"/>
      <c r="D237" s="194" t="s">
        <v>148</v>
      </c>
      <c r="E237" s="39"/>
      <c r="F237" s="195" t="s">
        <v>367</v>
      </c>
      <c r="G237" s="39"/>
      <c r="H237" s="39"/>
      <c r="I237" s="196"/>
      <c r="J237" s="39"/>
      <c r="K237" s="39"/>
      <c r="L237" s="42"/>
      <c r="M237" s="197"/>
      <c r="N237" s="198"/>
      <c r="O237" s="67"/>
      <c r="P237" s="67"/>
      <c r="Q237" s="67"/>
      <c r="R237" s="67"/>
      <c r="S237" s="67"/>
      <c r="T237" s="68"/>
      <c r="U237" s="37"/>
      <c r="V237" s="37"/>
      <c r="W237" s="37"/>
      <c r="X237" s="37"/>
      <c r="Y237" s="37"/>
      <c r="Z237" s="37"/>
      <c r="AA237" s="37"/>
      <c r="AB237" s="37"/>
      <c r="AC237" s="37"/>
      <c r="AD237" s="37"/>
      <c r="AE237" s="37"/>
      <c r="AT237" s="20" t="s">
        <v>148</v>
      </c>
      <c r="AU237" s="20" t="s">
        <v>80</v>
      </c>
    </row>
    <row r="238" spans="2:51" s="13" customFormat="1" ht="22.5">
      <c r="B238" s="199"/>
      <c r="C238" s="200"/>
      <c r="D238" s="201" t="s">
        <v>150</v>
      </c>
      <c r="E238" s="202" t="s">
        <v>19</v>
      </c>
      <c r="F238" s="203" t="s">
        <v>303</v>
      </c>
      <c r="G238" s="200"/>
      <c r="H238" s="204">
        <v>66</v>
      </c>
      <c r="I238" s="205"/>
      <c r="J238" s="200"/>
      <c r="K238" s="200"/>
      <c r="L238" s="206"/>
      <c r="M238" s="207"/>
      <c r="N238" s="208"/>
      <c r="O238" s="208"/>
      <c r="P238" s="208"/>
      <c r="Q238" s="208"/>
      <c r="R238" s="208"/>
      <c r="S238" s="208"/>
      <c r="T238" s="209"/>
      <c r="AT238" s="210" t="s">
        <v>150</v>
      </c>
      <c r="AU238" s="210" t="s">
        <v>80</v>
      </c>
      <c r="AV238" s="13" t="s">
        <v>80</v>
      </c>
      <c r="AW238" s="13" t="s">
        <v>33</v>
      </c>
      <c r="AX238" s="13" t="s">
        <v>71</v>
      </c>
      <c r="AY238" s="210" t="s">
        <v>139</v>
      </c>
    </row>
    <row r="239" spans="2:51" s="13" customFormat="1" ht="12">
      <c r="B239" s="199"/>
      <c r="C239" s="200"/>
      <c r="D239" s="201" t="s">
        <v>150</v>
      </c>
      <c r="E239" s="202" t="s">
        <v>19</v>
      </c>
      <c r="F239" s="203" t="s">
        <v>152</v>
      </c>
      <c r="G239" s="200"/>
      <c r="H239" s="204">
        <v>4</v>
      </c>
      <c r="I239" s="205"/>
      <c r="J239" s="200"/>
      <c r="K239" s="200"/>
      <c r="L239" s="206"/>
      <c r="M239" s="207"/>
      <c r="N239" s="208"/>
      <c r="O239" s="208"/>
      <c r="P239" s="208"/>
      <c r="Q239" s="208"/>
      <c r="R239" s="208"/>
      <c r="S239" s="208"/>
      <c r="T239" s="209"/>
      <c r="AT239" s="210" t="s">
        <v>150</v>
      </c>
      <c r="AU239" s="210" t="s">
        <v>80</v>
      </c>
      <c r="AV239" s="13" t="s">
        <v>80</v>
      </c>
      <c r="AW239" s="13" t="s">
        <v>33</v>
      </c>
      <c r="AX239" s="13" t="s">
        <v>71</v>
      </c>
      <c r="AY239" s="210" t="s">
        <v>139</v>
      </c>
    </row>
    <row r="240" spans="2:51" s="13" customFormat="1" ht="22.5">
      <c r="B240" s="199"/>
      <c r="C240" s="200"/>
      <c r="D240" s="201" t="s">
        <v>150</v>
      </c>
      <c r="E240" s="202" t="s">
        <v>19</v>
      </c>
      <c r="F240" s="203" t="s">
        <v>304</v>
      </c>
      <c r="G240" s="200"/>
      <c r="H240" s="204">
        <v>160</v>
      </c>
      <c r="I240" s="205"/>
      <c r="J240" s="200"/>
      <c r="K240" s="200"/>
      <c r="L240" s="206"/>
      <c r="M240" s="207"/>
      <c r="N240" s="208"/>
      <c r="O240" s="208"/>
      <c r="P240" s="208"/>
      <c r="Q240" s="208"/>
      <c r="R240" s="208"/>
      <c r="S240" s="208"/>
      <c r="T240" s="209"/>
      <c r="AT240" s="210" t="s">
        <v>150</v>
      </c>
      <c r="AU240" s="210" t="s">
        <v>80</v>
      </c>
      <c r="AV240" s="13" t="s">
        <v>80</v>
      </c>
      <c r="AW240" s="13" t="s">
        <v>33</v>
      </c>
      <c r="AX240" s="13" t="s">
        <v>71</v>
      </c>
      <c r="AY240" s="210" t="s">
        <v>139</v>
      </c>
    </row>
    <row r="241" spans="2:51" s="13" customFormat="1" ht="12">
      <c r="B241" s="199"/>
      <c r="C241" s="200"/>
      <c r="D241" s="201" t="s">
        <v>150</v>
      </c>
      <c r="E241" s="202" t="s">
        <v>19</v>
      </c>
      <c r="F241" s="203" t="s">
        <v>305</v>
      </c>
      <c r="G241" s="200"/>
      <c r="H241" s="204">
        <v>148</v>
      </c>
      <c r="I241" s="205"/>
      <c r="J241" s="200"/>
      <c r="K241" s="200"/>
      <c r="L241" s="206"/>
      <c r="M241" s="207"/>
      <c r="N241" s="208"/>
      <c r="O241" s="208"/>
      <c r="P241" s="208"/>
      <c r="Q241" s="208"/>
      <c r="R241" s="208"/>
      <c r="S241" s="208"/>
      <c r="T241" s="209"/>
      <c r="AT241" s="210" t="s">
        <v>150</v>
      </c>
      <c r="AU241" s="210" t="s">
        <v>80</v>
      </c>
      <c r="AV241" s="13" t="s">
        <v>80</v>
      </c>
      <c r="AW241" s="13" t="s">
        <v>33</v>
      </c>
      <c r="AX241" s="13" t="s">
        <v>71</v>
      </c>
      <c r="AY241" s="210" t="s">
        <v>139</v>
      </c>
    </row>
    <row r="242" spans="2:51" s="13" customFormat="1" ht="22.5">
      <c r="B242" s="199"/>
      <c r="C242" s="200"/>
      <c r="D242" s="201" t="s">
        <v>150</v>
      </c>
      <c r="E242" s="202" t="s">
        <v>19</v>
      </c>
      <c r="F242" s="203" t="s">
        <v>306</v>
      </c>
      <c r="G242" s="200"/>
      <c r="H242" s="204">
        <v>385</v>
      </c>
      <c r="I242" s="205"/>
      <c r="J242" s="200"/>
      <c r="K242" s="200"/>
      <c r="L242" s="206"/>
      <c r="M242" s="207"/>
      <c r="N242" s="208"/>
      <c r="O242" s="208"/>
      <c r="P242" s="208"/>
      <c r="Q242" s="208"/>
      <c r="R242" s="208"/>
      <c r="S242" s="208"/>
      <c r="T242" s="209"/>
      <c r="AT242" s="210" t="s">
        <v>150</v>
      </c>
      <c r="AU242" s="210" t="s">
        <v>80</v>
      </c>
      <c r="AV242" s="13" t="s">
        <v>80</v>
      </c>
      <c r="AW242" s="13" t="s">
        <v>33</v>
      </c>
      <c r="AX242" s="13" t="s">
        <v>71</v>
      </c>
      <c r="AY242" s="210" t="s">
        <v>139</v>
      </c>
    </row>
    <row r="243" spans="2:51" s="13" customFormat="1" ht="12">
      <c r="B243" s="199"/>
      <c r="C243" s="200"/>
      <c r="D243" s="201" t="s">
        <v>150</v>
      </c>
      <c r="E243" s="202" t="s">
        <v>19</v>
      </c>
      <c r="F243" s="203" t="s">
        <v>153</v>
      </c>
      <c r="G243" s="200"/>
      <c r="H243" s="204">
        <v>4</v>
      </c>
      <c r="I243" s="205"/>
      <c r="J243" s="200"/>
      <c r="K243" s="200"/>
      <c r="L243" s="206"/>
      <c r="M243" s="207"/>
      <c r="N243" s="208"/>
      <c r="O243" s="208"/>
      <c r="P243" s="208"/>
      <c r="Q243" s="208"/>
      <c r="R243" s="208"/>
      <c r="S243" s="208"/>
      <c r="T243" s="209"/>
      <c r="AT243" s="210" t="s">
        <v>150</v>
      </c>
      <c r="AU243" s="210" t="s">
        <v>80</v>
      </c>
      <c r="AV243" s="13" t="s">
        <v>80</v>
      </c>
      <c r="AW243" s="13" t="s">
        <v>33</v>
      </c>
      <c r="AX243" s="13" t="s">
        <v>71</v>
      </c>
      <c r="AY243" s="210" t="s">
        <v>139</v>
      </c>
    </row>
    <row r="244" spans="2:51" s="14" customFormat="1" ht="12">
      <c r="B244" s="211"/>
      <c r="C244" s="212"/>
      <c r="D244" s="201" t="s">
        <v>150</v>
      </c>
      <c r="E244" s="213" t="s">
        <v>19</v>
      </c>
      <c r="F244" s="214" t="s">
        <v>154</v>
      </c>
      <c r="G244" s="212"/>
      <c r="H244" s="215">
        <v>767</v>
      </c>
      <c r="I244" s="216"/>
      <c r="J244" s="212"/>
      <c r="K244" s="212"/>
      <c r="L244" s="217"/>
      <c r="M244" s="218"/>
      <c r="N244" s="219"/>
      <c r="O244" s="219"/>
      <c r="P244" s="219"/>
      <c r="Q244" s="219"/>
      <c r="R244" s="219"/>
      <c r="S244" s="219"/>
      <c r="T244" s="220"/>
      <c r="AT244" s="221" t="s">
        <v>150</v>
      </c>
      <c r="AU244" s="221" t="s">
        <v>80</v>
      </c>
      <c r="AV244" s="14" t="s">
        <v>146</v>
      </c>
      <c r="AW244" s="14" t="s">
        <v>33</v>
      </c>
      <c r="AX244" s="14" t="s">
        <v>78</v>
      </c>
      <c r="AY244" s="221" t="s">
        <v>139</v>
      </c>
    </row>
    <row r="245" spans="1:65" s="2" customFormat="1" ht="33" customHeight="1">
      <c r="A245" s="37"/>
      <c r="B245" s="38"/>
      <c r="C245" s="181" t="s">
        <v>368</v>
      </c>
      <c r="D245" s="181" t="s">
        <v>141</v>
      </c>
      <c r="E245" s="182" t="s">
        <v>369</v>
      </c>
      <c r="F245" s="183" t="s">
        <v>370</v>
      </c>
      <c r="G245" s="184" t="s">
        <v>144</v>
      </c>
      <c r="H245" s="185">
        <v>148</v>
      </c>
      <c r="I245" s="186"/>
      <c r="J245" s="187">
        <f>ROUND(I245*H245,2)</f>
        <v>0</v>
      </c>
      <c r="K245" s="183" t="s">
        <v>371</v>
      </c>
      <c r="L245" s="42"/>
      <c r="M245" s="188" t="s">
        <v>19</v>
      </c>
      <c r="N245" s="189" t="s">
        <v>42</v>
      </c>
      <c r="O245" s="67"/>
      <c r="P245" s="190">
        <f>O245*H245</f>
        <v>0</v>
      </c>
      <c r="Q245" s="190">
        <v>0</v>
      </c>
      <c r="R245" s="190">
        <f>Q245*H245</f>
        <v>0</v>
      </c>
      <c r="S245" s="190">
        <v>0</v>
      </c>
      <c r="T245" s="191">
        <f>S245*H245</f>
        <v>0</v>
      </c>
      <c r="U245" s="37"/>
      <c r="V245" s="37"/>
      <c r="W245" s="37"/>
      <c r="X245" s="37"/>
      <c r="Y245" s="37"/>
      <c r="Z245" s="37"/>
      <c r="AA245" s="37"/>
      <c r="AB245" s="37"/>
      <c r="AC245" s="37"/>
      <c r="AD245" s="37"/>
      <c r="AE245" s="37"/>
      <c r="AR245" s="192" t="s">
        <v>146</v>
      </c>
      <c r="AT245" s="192" t="s">
        <v>141</v>
      </c>
      <c r="AU245" s="192" t="s">
        <v>80</v>
      </c>
      <c r="AY245" s="20" t="s">
        <v>139</v>
      </c>
      <c r="BE245" s="193">
        <f>IF(N245="základní",J245,0)</f>
        <v>0</v>
      </c>
      <c r="BF245" s="193">
        <f>IF(N245="snížená",J245,0)</f>
        <v>0</v>
      </c>
      <c r="BG245" s="193">
        <f>IF(N245="zákl. přenesená",J245,0)</f>
        <v>0</v>
      </c>
      <c r="BH245" s="193">
        <f>IF(N245="sníž. přenesená",J245,0)</f>
        <v>0</v>
      </c>
      <c r="BI245" s="193">
        <f>IF(N245="nulová",J245,0)</f>
        <v>0</v>
      </c>
      <c r="BJ245" s="20" t="s">
        <v>78</v>
      </c>
      <c r="BK245" s="193">
        <f>ROUND(I245*H245,2)</f>
        <v>0</v>
      </c>
      <c r="BL245" s="20" t="s">
        <v>146</v>
      </c>
      <c r="BM245" s="192" t="s">
        <v>372</v>
      </c>
    </row>
    <row r="246" spans="2:51" s="13" customFormat="1" ht="12">
      <c r="B246" s="199"/>
      <c r="C246" s="200"/>
      <c r="D246" s="201" t="s">
        <v>150</v>
      </c>
      <c r="E246" s="202" t="s">
        <v>19</v>
      </c>
      <c r="F246" s="203" t="s">
        <v>305</v>
      </c>
      <c r="G246" s="200"/>
      <c r="H246" s="204">
        <v>148</v>
      </c>
      <c r="I246" s="205"/>
      <c r="J246" s="200"/>
      <c r="K246" s="200"/>
      <c r="L246" s="206"/>
      <c r="M246" s="207"/>
      <c r="N246" s="208"/>
      <c r="O246" s="208"/>
      <c r="P246" s="208"/>
      <c r="Q246" s="208"/>
      <c r="R246" s="208"/>
      <c r="S246" s="208"/>
      <c r="T246" s="209"/>
      <c r="AT246" s="210" t="s">
        <v>150</v>
      </c>
      <c r="AU246" s="210" t="s">
        <v>80</v>
      </c>
      <c r="AV246" s="13" t="s">
        <v>80</v>
      </c>
      <c r="AW246" s="13" t="s">
        <v>33</v>
      </c>
      <c r="AX246" s="13" t="s">
        <v>78</v>
      </c>
      <c r="AY246" s="210" t="s">
        <v>139</v>
      </c>
    </row>
    <row r="247" spans="1:65" s="2" customFormat="1" ht="33" customHeight="1">
      <c r="A247" s="37"/>
      <c r="B247" s="38"/>
      <c r="C247" s="181" t="s">
        <v>373</v>
      </c>
      <c r="D247" s="181" t="s">
        <v>141</v>
      </c>
      <c r="E247" s="182" t="s">
        <v>374</v>
      </c>
      <c r="F247" s="183" t="s">
        <v>375</v>
      </c>
      <c r="G247" s="184" t="s">
        <v>144</v>
      </c>
      <c r="H247" s="185">
        <v>619</v>
      </c>
      <c r="I247" s="186"/>
      <c r="J247" s="187">
        <f>ROUND(I247*H247,2)</f>
        <v>0</v>
      </c>
      <c r="K247" s="183" t="s">
        <v>371</v>
      </c>
      <c r="L247" s="42"/>
      <c r="M247" s="188" t="s">
        <v>19</v>
      </c>
      <c r="N247" s="189" t="s">
        <v>42</v>
      </c>
      <c r="O247" s="67"/>
      <c r="P247" s="190">
        <f>O247*H247</f>
        <v>0</v>
      </c>
      <c r="Q247" s="190">
        <v>0</v>
      </c>
      <c r="R247" s="190">
        <f>Q247*H247</f>
        <v>0</v>
      </c>
      <c r="S247" s="190">
        <v>0</v>
      </c>
      <c r="T247" s="191">
        <f>S247*H247</f>
        <v>0</v>
      </c>
      <c r="U247" s="37"/>
      <c r="V247" s="37"/>
      <c r="W247" s="37"/>
      <c r="X247" s="37"/>
      <c r="Y247" s="37"/>
      <c r="Z247" s="37"/>
      <c r="AA247" s="37"/>
      <c r="AB247" s="37"/>
      <c r="AC247" s="37"/>
      <c r="AD247" s="37"/>
      <c r="AE247" s="37"/>
      <c r="AR247" s="192" t="s">
        <v>146</v>
      </c>
      <c r="AT247" s="192" t="s">
        <v>141</v>
      </c>
      <c r="AU247" s="192" t="s">
        <v>80</v>
      </c>
      <c r="AY247" s="20" t="s">
        <v>139</v>
      </c>
      <c r="BE247" s="193">
        <f>IF(N247="základní",J247,0)</f>
        <v>0</v>
      </c>
      <c r="BF247" s="193">
        <f>IF(N247="snížená",J247,0)</f>
        <v>0</v>
      </c>
      <c r="BG247" s="193">
        <f>IF(N247="zákl. přenesená",J247,0)</f>
        <v>0</v>
      </c>
      <c r="BH247" s="193">
        <f>IF(N247="sníž. přenesená",J247,0)</f>
        <v>0</v>
      </c>
      <c r="BI247" s="193">
        <f>IF(N247="nulová",J247,0)</f>
        <v>0</v>
      </c>
      <c r="BJ247" s="20" t="s">
        <v>78</v>
      </c>
      <c r="BK247" s="193">
        <f>ROUND(I247*H247,2)</f>
        <v>0</v>
      </c>
      <c r="BL247" s="20" t="s">
        <v>146</v>
      </c>
      <c r="BM247" s="192" t="s">
        <v>376</v>
      </c>
    </row>
    <row r="248" spans="2:51" s="13" customFormat="1" ht="22.5">
      <c r="B248" s="199"/>
      <c r="C248" s="200"/>
      <c r="D248" s="201" t="s">
        <v>150</v>
      </c>
      <c r="E248" s="202" t="s">
        <v>19</v>
      </c>
      <c r="F248" s="203" t="s">
        <v>303</v>
      </c>
      <c r="G248" s="200"/>
      <c r="H248" s="204">
        <v>66</v>
      </c>
      <c r="I248" s="205"/>
      <c r="J248" s="200"/>
      <c r="K248" s="200"/>
      <c r="L248" s="206"/>
      <c r="M248" s="207"/>
      <c r="N248" s="208"/>
      <c r="O248" s="208"/>
      <c r="P248" s="208"/>
      <c r="Q248" s="208"/>
      <c r="R248" s="208"/>
      <c r="S248" s="208"/>
      <c r="T248" s="209"/>
      <c r="AT248" s="210" t="s">
        <v>150</v>
      </c>
      <c r="AU248" s="210" t="s">
        <v>80</v>
      </c>
      <c r="AV248" s="13" t="s">
        <v>80</v>
      </c>
      <c r="AW248" s="13" t="s">
        <v>33</v>
      </c>
      <c r="AX248" s="13" t="s">
        <v>71</v>
      </c>
      <c r="AY248" s="210" t="s">
        <v>139</v>
      </c>
    </row>
    <row r="249" spans="2:51" s="13" customFormat="1" ht="12">
      <c r="B249" s="199"/>
      <c r="C249" s="200"/>
      <c r="D249" s="201" t="s">
        <v>150</v>
      </c>
      <c r="E249" s="202" t="s">
        <v>19</v>
      </c>
      <c r="F249" s="203" t="s">
        <v>152</v>
      </c>
      <c r="G249" s="200"/>
      <c r="H249" s="204">
        <v>4</v>
      </c>
      <c r="I249" s="205"/>
      <c r="J249" s="200"/>
      <c r="K249" s="200"/>
      <c r="L249" s="206"/>
      <c r="M249" s="207"/>
      <c r="N249" s="208"/>
      <c r="O249" s="208"/>
      <c r="P249" s="208"/>
      <c r="Q249" s="208"/>
      <c r="R249" s="208"/>
      <c r="S249" s="208"/>
      <c r="T249" s="209"/>
      <c r="AT249" s="210" t="s">
        <v>150</v>
      </c>
      <c r="AU249" s="210" t="s">
        <v>80</v>
      </c>
      <c r="AV249" s="13" t="s">
        <v>80</v>
      </c>
      <c r="AW249" s="13" t="s">
        <v>33</v>
      </c>
      <c r="AX249" s="13" t="s">
        <v>71</v>
      </c>
      <c r="AY249" s="210" t="s">
        <v>139</v>
      </c>
    </row>
    <row r="250" spans="2:51" s="13" customFormat="1" ht="22.5">
      <c r="B250" s="199"/>
      <c r="C250" s="200"/>
      <c r="D250" s="201" t="s">
        <v>150</v>
      </c>
      <c r="E250" s="202" t="s">
        <v>19</v>
      </c>
      <c r="F250" s="203" t="s">
        <v>304</v>
      </c>
      <c r="G250" s="200"/>
      <c r="H250" s="204">
        <v>160</v>
      </c>
      <c r="I250" s="205"/>
      <c r="J250" s="200"/>
      <c r="K250" s="200"/>
      <c r="L250" s="206"/>
      <c r="M250" s="207"/>
      <c r="N250" s="208"/>
      <c r="O250" s="208"/>
      <c r="P250" s="208"/>
      <c r="Q250" s="208"/>
      <c r="R250" s="208"/>
      <c r="S250" s="208"/>
      <c r="T250" s="209"/>
      <c r="AT250" s="210" t="s">
        <v>150</v>
      </c>
      <c r="AU250" s="210" t="s">
        <v>80</v>
      </c>
      <c r="AV250" s="13" t="s">
        <v>80</v>
      </c>
      <c r="AW250" s="13" t="s">
        <v>33</v>
      </c>
      <c r="AX250" s="13" t="s">
        <v>71</v>
      </c>
      <c r="AY250" s="210" t="s">
        <v>139</v>
      </c>
    </row>
    <row r="251" spans="2:51" s="13" customFormat="1" ht="22.5">
      <c r="B251" s="199"/>
      <c r="C251" s="200"/>
      <c r="D251" s="201" t="s">
        <v>150</v>
      </c>
      <c r="E251" s="202" t="s">
        <v>19</v>
      </c>
      <c r="F251" s="203" t="s">
        <v>306</v>
      </c>
      <c r="G251" s="200"/>
      <c r="H251" s="204">
        <v>385</v>
      </c>
      <c r="I251" s="205"/>
      <c r="J251" s="200"/>
      <c r="K251" s="200"/>
      <c r="L251" s="206"/>
      <c r="M251" s="207"/>
      <c r="N251" s="208"/>
      <c r="O251" s="208"/>
      <c r="P251" s="208"/>
      <c r="Q251" s="208"/>
      <c r="R251" s="208"/>
      <c r="S251" s="208"/>
      <c r="T251" s="209"/>
      <c r="AT251" s="210" t="s">
        <v>150</v>
      </c>
      <c r="AU251" s="210" t="s">
        <v>80</v>
      </c>
      <c r="AV251" s="13" t="s">
        <v>80</v>
      </c>
      <c r="AW251" s="13" t="s">
        <v>33</v>
      </c>
      <c r="AX251" s="13" t="s">
        <v>71</v>
      </c>
      <c r="AY251" s="210" t="s">
        <v>139</v>
      </c>
    </row>
    <row r="252" spans="2:51" s="13" customFormat="1" ht="12">
      <c r="B252" s="199"/>
      <c r="C252" s="200"/>
      <c r="D252" s="201" t="s">
        <v>150</v>
      </c>
      <c r="E252" s="202" t="s">
        <v>19</v>
      </c>
      <c r="F252" s="203" t="s">
        <v>153</v>
      </c>
      <c r="G252" s="200"/>
      <c r="H252" s="204">
        <v>4</v>
      </c>
      <c r="I252" s="205"/>
      <c r="J252" s="200"/>
      <c r="K252" s="200"/>
      <c r="L252" s="206"/>
      <c r="M252" s="207"/>
      <c r="N252" s="208"/>
      <c r="O252" s="208"/>
      <c r="P252" s="208"/>
      <c r="Q252" s="208"/>
      <c r="R252" s="208"/>
      <c r="S252" s="208"/>
      <c r="T252" s="209"/>
      <c r="AT252" s="210" t="s">
        <v>150</v>
      </c>
      <c r="AU252" s="210" t="s">
        <v>80</v>
      </c>
      <c r="AV252" s="13" t="s">
        <v>80</v>
      </c>
      <c r="AW252" s="13" t="s">
        <v>33</v>
      </c>
      <c r="AX252" s="13" t="s">
        <v>71</v>
      </c>
      <c r="AY252" s="210" t="s">
        <v>139</v>
      </c>
    </row>
    <row r="253" spans="2:51" s="14" customFormat="1" ht="12">
      <c r="B253" s="211"/>
      <c r="C253" s="212"/>
      <c r="D253" s="201" t="s">
        <v>150</v>
      </c>
      <c r="E253" s="213" t="s">
        <v>19</v>
      </c>
      <c r="F253" s="214" t="s">
        <v>154</v>
      </c>
      <c r="G253" s="212"/>
      <c r="H253" s="215">
        <v>619</v>
      </c>
      <c r="I253" s="216"/>
      <c r="J253" s="212"/>
      <c r="K253" s="212"/>
      <c r="L253" s="217"/>
      <c r="M253" s="218"/>
      <c r="N253" s="219"/>
      <c r="O253" s="219"/>
      <c r="P253" s="219"/>
      <c r="Q253" s="219"/>
      <c r="R253" s="219"/>
      <c r="S253" s="219"/>
      <c r="T253" s="220"/>
      <c r="AT253" s="221" t="s">
        <v>150</v>
      </c>
      <c r="AU253" s="221" t="s">
        <v>80</v>
      </c>
      <c r="AV253" s="14" t="s">
        <v>146</v>
      </c>
      <c r="AW253" s="14" t="s">
        <v>33</v>
      </c>
      <c r="AX253" s="14" t="s">
        <v>78</v>
      </c>
      <c r="AY253" s="221" t="s">
        <v>139</v>
      </c>
    </row>
    <row r="254" spans="1:65" s="2" customFormat="1" ht="33" customHeight="1">
      <c r="A254" s="37"/>
      <c r="B254" s="38"/>
      <c r="C254" s="181" t="s">
        <v>377</v>
      </c>
      <c r="D254" s="181" t="s">
        <v>141</v>
      </c>
      <c r="E254" s="182" t="s">
        <v>378</v>
      </c>
      <c r="F254" s="183" t="s">
        <v>379</v>
      </c>
      <c r="G254" s="184" t="s">
        <v>144</v>
      </c>
      <c r="H254" s="185">
        <v>148</v>
      </c>
      <c r="I254" s="186"/>
      <c r="J254" s="187">
        <f>ROUND(I254*H254,2)</f>
        <v>0</v>
      </c>
      <c r="K254" s="183" t="s">
        <v>371</v>
      </c>
      <c r="L254" s="42"/>
      <c r="M254" s="188" t="s">
        <v>19</v>
      </c>
      <c r="N254" s="189" t="s">
        <v>42</v>
      </c>
      <c r="O254" s="67"/>
      <c r="P254" s="190">
        <f>O254*H254</f>
        <v>0</v>
      </c>
      <c r="Q254" s="190">
        <v>0</v>
      </c>
      <c r="R254" s="190">
        <f>Q254*H254</f>
        <v>0</v>
      </c>
      <c r="S254" s="190">
        <v>0</v>
      </c>
      <c r="T254" s="191">
        <f>S254*H254</f>
        <v>0</v>
      </c>
      <c r="U254" s="37"/>
      <c r="V254" s="37"/>
      <c r="W254" s="37"/>
      <c r="X254" s="37"/>
      <c r="Y254" s="37"/>
      <c r="Z254" s="37"/>
      <c r="AA254" s="37"/>
      <c r="AB254" s="37"/>
      <c r="AC254" s="37"/>
      <c r="AD254" s="37"/>
      <c r="AE254" s="37"/>
      <c r="AR254" s="192" t="s">
        <v>146</v>
      </c>
      <c r="AT254" s="192" t="s">
        <v>141</v>
      </c>
      <c r="AU254" s="192" t="s">
        <v>80</v>
      </c>
      <c r="AY254" s="20" t="s">
        <v>139</v>
      </c>
      <c r="BE254" s="193">
        <f>IF(N254="základní",J254,0)</f>
        <v>0</v>
      </c>
      <c r="BF254" s="193">
        <f>IF(N254="snížená",J254,0)</f>
        <v>0</v>
      </c>
      <c r="BG254" s="193">
        <f>IF(N254="zákl. přenesená",J254,0)</f>
        <v>0</v>
      </c>
      <c r="BH254" s="193">
        <f>IF(N254="sníž. přenesená",J254,0)</f>
        <v>0</v>
      </c>
      <c r="BI254" s="193">
        <f>IF(N254="nulová",J254,0)</f>
        <v>0</v>
      </c>
      <c r="BJ254" s="20" t="s">
        <v>78</v>
      </c>
      <c r="BK254" s="193">
        <f>ROUND(I254*H254,2)</f>
        <v>0</v>
      </c>
      <c r="BL254" s="20" t="s">
        <v>146</v>
      </c>
      <c r="BM254" s="192" t="s">
        <v>380</v>
      </c>
    </row>
    <row r="255" spans="2:51" s="13" customFormat="1" ht="12">
      <c r="B255" s="199"/>
      <c r="C255" s="200"/>
      <c r="D255" s="201" t="s">
        <v>150</v>
      </c>
      <c r="E255" s="202" t="s">
        <v>19</v>
      </c>
      <c r="F255" s="203" t="s">
        <v>305</v>
      </c>
      <c r="G255" s="200"/>
      <c r="H255" s="204">
        <v>148</v>
      </c>
      <c r="I255" s="205"/>
      <c r="J255" s="200"/>
      <c r="K255" s="200"/>
      <c r="L255" s="206"/>
      <c r="M255" s="207"/>
      <c r="N255" s="208"/>
      <c r="O255" s="208"/>
      <c r="P255" s="208"/>
      <c r="Q255" s="208"/>
      <c r="R255" s="208"/>
      <c r="S255" s="208"/>
      <c r="T255" s="209"/>
      <c r="AT255" s="210" t="s">
        <v>150</v>
      </c>
      <c r="AU255" s="210" t="s">
        <v>80</v>
      </c>
      <c r="AV255" s="13" t="s">
        <v>80</v>
      </c>
      <c r="AW255" s="13" t="s">
        <v>33</v>
      </c>
      <c r="AX255" s="13" t="s">
        <v>78</v>
      </c>
      <c r="AY255" s="210" t="s">
        <v>139</v>
      </c>
    </row>
    <row r="256" spans="1:65" s="2" customFormat="1" ht="55.5" customHeight="1">
      <c r="A256" s="37"/>
      <c r="B256" s="38"/>
      <c r="C256" s="181" t="s">
        <v>381</v>
      </c>
      <c r="D256" s="181" t="s">
        <v>141</v>
      </c>
      <c r="E256" s="182" t="s">
        <v>382</v>
      </c>
      <c r="F256" s="183" t="s">
        <v>383</v>
      </c>
      <c r="G256" s="184" t="s">
        <v>144</v>
      </c>
      <c r="H256" s="185">
        <v>389</v>
      </c>
      <c r="I256" s="186"/>
      <c r="J256" s="187">
        <f>ROUND(I256*H256,2)</f>
        <v>0</v>
      </c>
      <c r="K256" s="183" t="s">
        <v>145</v>
      </c>
      <c r="L256" s="42"/>
      <c r="M256" s="188" t="s">
        <v>19</v>
      </c>
      <c r="N256" s="189" t="s">
        <v>42</v>
      </c>
      <c r="O256" s="67"/>
      <c r="P256" s="190">
        <f>O256*H256</f>
        <v>0</v>
      </c>
      <c r="Q256" s="190">
        <v>0.1837</v>
      </c>
      <c r="R256" s="190">
        <f>Q256*H256</f>
        <v>71.4593</v>
      </c>
      <c r="S256" s="190">
        <v>0</v>
      </c>
      <c r="T256" s="191">
        <f>S256*H256</f>
        <v>0</v>
      </c>
      <c r="U256" s="37"/>
      <c r="V256" s="37"/>
      <c r="W256" s="37"/>
      <c r="X256" s="37"/>
      <c r="Y256" s="37"/>
      <c r="Z256" s="37"/>
      <c r="AA256" s="37"/>
      <c r="AB256" s="37"/>
      <c r="AC256" s="37"/>
      <c r="AD256" s="37"/>
      <c r="AE256" s="37"/>
      <c r="AR256" s="192" t="s">
        <v>146</v>
      </c>
      <c r="AT256" s="192" t="s">
        <v>141</v>
      </c>
      <c r="AU256" s="192" t="s">
        <v>80</v>
      </c>
      <c r="AY256" s="20" t="s">
        <v>139</v>
      </c>
      <c r="BE256" s="193">
        <f>IF(N256="základní",J256,0)</f>
        <v>0</v>
      </c>
      <c r="BF256" s="193">
        <f>IF(N256="snížená",J256,0)</f>
        <v>0</v>
      </c>
      <c r="BG256" s="193">
        <f>IF(N256="zákl. přenesená",J256,0)</f>
        <v>0</v>
      </c>
      <c r="BH256" s="193">
        <f>IF(N256="sníž. přenesená",J256,0)</f>
        <v>0</v>
      </c>
      <c r="BI256" s="193">
        <f>IF(N256="nulová",J256,0)</f>
        <v>0</v>
      </c>
      <c r="BJ256" s="20" t="s">
        <v>78</v>
      </c>
      <c r="BK256" s="193">
        <f>ROUND(I256*H256,2)</f>
        <v>0</v>
      </c>
      <c r="BL256" s="20" t="s">
        <v>146</v>
      </c>
      <c r="BM256" s="192" t="s">
        <v>384</v>
      </c>
    </row>
    <row r="257" spans="1:47" s="2" customFormat="1" ht="12">
      <c r="A257" s="37"/>
      <c r="B257" s="38"/>
      <c r="C257" s="39"/>
      <c r="D257" s="194" t="s">
        <v>148</v>
      </c>
      <c r="E257" s="39"/>
      <c r="F257" s="195" t="s">
        <v>385</v>
      </c>
      <c r="G257" s="39"/>
      <c r="H257" s="39"/>
      <c r="I257" s="196"/>
      <c r="J257" s="39"/>
      <c r="K257" s="39"/>
      <c r="L257" s="42"/>
      <c r="M257" s="197"/>
      <c r="N257" s="198"/>
      <c r="O257" s="67"/>
      <c r="P257" s="67"/>
      <c r="Q257" s="67"/>
      <c r="R257" s="67"/>
      <c r="S257" s="67"/>
      <c r="T257" s="68"/>
      <c r="U257" s="37"/>
      <c r="V257" s="37"/>
      <c r="W257" s="37"/>
      <c r="X257" s="37"/>
      <c r="Y257" s="37"/>
      <c r="Z257" s="37"/>
      <c r="AA257" s="37"/>
      <c r="AB257" s="37"/>
      <c r="AC257" s="37"/>
      <c r="AD257" s="37"/>
      <c r="AE257" s="37"/>
      <c r="AT257" s="20" t="s">
        <v>148</v>
      </c>
      <c r="AU257" s="20" t="s">
        <v>80</v>
      </c>
    </row>
    <row r="258" spans="2:51" s="13" customFormat="1" ht="22.5">
      <c r="B258" s="199"/>
      <c r="C258" s="200"/>
      <c r="D258" s="201" t="s">
        <v>150</v>
      </c>
      <c r="E258" s="202" t="s">
        <v>19</v>
      </c>
      <c r="F258" s="203" t="s">
        <v>306</v>
      </c>
      <c r="G258" s="200"/>
      <c r="H258" s="204">
        <v>385</v>
      </c>
      <c r="I258" s="205"/>
      <c r="J258" s="200"/>
      <c r="K258" s="200"/>
      <c r="L258" s="206"/>
      <c r="M258" s="207"/>
      <c r="N258" s="208"/>
      <c r="O258" s="208"/>
      <c r="P258" s="208"/>
      <c r="Q258" s="208"/>
      <c r="R258" s="208"/>
      <c r="S258" s="208"/>
      <c r="T258" s="209"/>
      <c r="AT258" s="210" t="s">
        <v>150</v>
      </c>
      <c r="AU258" s="210" t="s">
        <v>80</v>
      </c>
      <c r="AV258" s="13" t="s">
        <v>80</v>
      </c>
      <c r="AW258" s="13" t="s">
        <v>33</v>
      </c>
      <c r="AX258" s="13" t="s">
        <v>71</v>
      </c>
      <c r="AY258" s="210" t="s">
        <v>139</v>
      </c>
    </row>
    <row r="259" spans="2:51" s="13" customFormat="1" ht="12">
      <c r="B259" s="199"/>
      <c r="C259" s="200"/>
      <c r="D259" s="201" t="s">
        <v>150</v>
      </c>
      <c r="E259" s="202" t="s">
        <v>19</v>
      </c>
      <c r="F259" s="203" t="s">
        <v>153</v>
      </c>
      <c r="G259" s="200"/>
      <c r="H259" s="204">
        <v>4</v>
      </c>
      <c r="I259" s="205"/>
      <c r="J259" s="200"/>
      <c r="K259" s="200"/>
      <c r="L259" s="206"/>
      <c r="M259" s="207"/>
      <c r="N259" s="208"/>
      <c r="O259" s="208"/>
      <c r="P259" s="208"/>
      <c r="Q259" s="208"/>
      <c r="R259" s="208"/>
      <c r="S259" s="208"/>
      <c r="T259" s="209"/>
      <c r="AT259" s="210" t="s">
        <v>150</v>
      </c>
      <c r="AU259" s="210" t="s">
        <v>80</v>
      </c>
      <c r="AV259" s="13" t="s">
        <v>80</v>
      </c>
      <c r="AW259" s="13" t="s">
        <v>33</v>
      </c>
      <c r="AX259" s="13" t="s">
        <v>71</v>
      </c>
      <c r="AY259" s="210" t="s">
        <v>139</v>
      </c>
    </row>
    <row r="260" spans="2:51" s="14" customFormat="1" ht="12">
      <c r="B260" s="211"/>
      <c r="C260" s="212"/>
      <c r="D260" s="201" t="s">
        <v>150</v>
      </c>
      <c r="E260" s="213" t="s">
        <v>19</v>
      </c>
      <c r="F260" s="214" t="s">
        <v>154</v>
      </c>
      <c r="G260" s="212"/>
      <c r="H260" s="215">
        <v>389</v>
      </c>
      <c r="I260" s="216"/>
      <c r="J260" s="212"/>
      <c r="K260" s="212"/>
      <c r="L260" s="217"/>
      <c r="M260" s="218"/>
      <c r="N260" s="219"/>
      <c r="O260" s="219"/>
      <c r="P260" s="219"/>
      <c r="Q260" s="219"/>
      <c r="R260" s="219"/>
      <c r="S260" s="219"/>
      <c r="T260" s="220"/>
      <c r="AT260" s="221" t="s">
        <v>150</v>
      </c>
      <c r="AU260" s="221" t="s">
        <v>80</v>
      </c>
      <c r="AV260" s="14" t="s">
        <v>146</v>
      </c>
      <c r="AW260" s="14" t="s">
        <v>33</v>
      </c>
      <c r="AX260" s="14" t="s">
        <v>78</v>
      </c>
      <c r="AY260" s="221" t="s">
        <v>139</v>
      </c>
    </row>
    <row r="261" spans="1:65" s="2" customFormat="1" ht="24.2" customHeight="1">
      <c r="A261" s="37"/>
      <c r="B261" s="38"/>
      <c r="C261" s="244" t="s">
        <v>386</v>
      </c>
      <c r="D261" s="244" t="s">
        <v>275</v>
      </c>
      <c r="E261" s="245" t="s">
        <v>387</v>
      </c>
      <c r="F261" s="246" t="s">
        <v>388</v>
      </c>
      <c r="G261" s="247" t="s">
        <v>144</v>
      </c>
      <c r="H261" s="248">
        <v>392.7</v>
      </c>
      <c r="I261" s="249"/>
      <c r="J261" s="250">
        <f>ROUND(I261*H261,2)</f>
        <v>0</v>
      </c>
      <c r="K261" s="246" t="s">
        <v>371</v>
      </c>
      <c r="L261" s="251"/>
      <c r="M261" s="252" t="s">
        <v>19</v>
      </c>
      <c r="N261" s="253" t="s">
        <v>42</v>
      </c>
      <c r="O261" s="67"/>
      <c r="P261" s="190">
        <f>O261*H261</f>
        <v>0</v>
      </c>
      <c r="Q261" s="190">
        <v>0.216</v>
      </c>
      <c r="R261" s="190">
        <f>Q261*H261</f>
        <v>84.8232</v>
      </c>
      <c r="S261" s="190">
        <v>0</v>
      </c>
      <c r="T261" s="191">
        <f>S261*H261</f>
        <v>0</v>
      </c>
      <c r="U261" s="37"/>
      <c r="V261" s="37"/>
      <c r="W261" s="37"/>
      <c r="X261" s="37"/>
      <c r="Y261" s="37"/>
      <c r="Z261" s="37"/>
      <c r="AA261" s="37"/>
      <c r="AB261" s="37"/>
      <c r="AC261" s="37"/>
      <c r="AD261" s="37"/>
      <c r="AE261" s="37"/>
      <c r="AR261" s="192" t="s">
        <v>191</v>
      </c>
      <c r="AT261" s="192" t="s">
        <v>275</v>
      </c>
      <c r="AU261" s="192" t="s">
        <v>80</v>
      </c>
      <c r="AY261" s="20" t="s">
        <v>139</v>
      </c>
      <c r="BE261" s="193">
        <f>IF(N261="základní",J261,0)</f>
        <v>0</v>
      </c>
      <c r="BF261" s="193">
        <f>IF(N261="snížená",J261,0)</f>
        <v>0</v>
      </c>
      <c r="BG261" s="193">
        <f>IF(N261="zákl. přenesená",J261,0)</f>
        <v>0</v>
      </c>
      <c r="BH261" s="193">
        <f>IF(N261="sníž. přenesená",J261,0)</f>
        <v>0</v>
      </c>
      <c r="BI261" s="193">
        <f>IF(N261="nulová",J261,0)</f>
        <v>0</v>
      </c>
      <c r="BJ261" s="20" t="s">
        <v>78</v>
      </c>
      <c r="BK261" s="193">
        <f>ROUND(I261*H261,2)</f>
        <v>0</v>
      </c>
      <c r="BL261" s="20" t="s">
        <v>146</v>
      </c>
      <c r="BM261" s="192" t="s">
        <v>389</v>
      </c>
    </row>
    <row r="262" spans="2:51" s="13" customFormat="1" ht="22.5">
      <c r="B262" s="199"/>
      <c r="C262" s="200"/>
      <c r="D262" s="201" t="s">
        <v>150</v>
      </c>
      <c r="E262" s="202" t="s">
        <v>19</v>
      </c>
      <c r="F262" s="203" t="s">
        <v>306</v>
      </c>
      <c r="G262" s="200"/>
      <c r="H262" s="204">
        <v>385</v>
      </c>
      <c r="I262" s="205"/>
      <c r="J262" s="200"/>
      <c r="K262" s="200"/>
      <c r="L262" s="206"/>
      <c r="M262" s="207"/>
      <c r="N262" s="208"/>
      <c r="O262" s="208"/>
      <c r="P262" s="208"/>
      <c r="Q262" s="208"/>
      <c r="R262" s="208"/>
      <c r="S262" s="208"/>
      <c r="T262" s="209"/>
      <c r="AT262" s="210" t="s">
        <v>150</v>
      </c>
      <c r="AU262" s="210" t="s">
        <v>80</v>
      </c>
      <c r="AV262" s="13" t="s">
        <v>80</v>
      </c>
      <c r="AW262" s="13" t="s">
        <v>33</v>
      </c>
      <c r="AX262" s="13" t="s">
        <v>78</v>
      </c>
      <c r="AY262" s="210" t="s">
        <v>139</v>
      </c>
    </row>
    <row r="263" spans="2:51" s="13" customFormat="1" ht="12">
      <c r="B263" s="199"/>
      <c r="C263" s="200"/>
      <c r="D263" s="201" t="s">
        <v>150</v>
      </c>
      <c r="E263" s="200"/>
      <c r="F263" s="203" t="s">
        <v>390</v>
      </c>
      <c r="G263" s="200"/>
      <c r="H263" s="204">
        <v>392.7</v>
      </c>
      <c r="I263" s="205"/>
      <c r="J263" s="200"/>
      <c r="K263" s="200"/>
      <c r="L263" s="206"/>
      <c r="M263" s="207"/>
      <c r="N263" s="208"/>
      <c r="O263" s="208"/>
      <c r="P263" s="208"/>
      <c r="Q263" s="208"/>
      <c r="R263" s="208"/>
      <c r="S263" s="208"/>
      <c r="T263" s="209"/>
      <c r="AT263" s="210" t="s">
        <v>150</v>
      </c>
      <c r="AU263" s="210" t="s">
        <v>80</v>
      </c>
      <c r="AV263" s="13" t="s">
        <v>80</v>
      </c>
      <c r="AW263" s="13" t="s">
        <v>4</v>
      </c>
      <c r="AX263" s="13" t="s">
        <v>78</v>
      </c>
      <c r="AY263" s="210" t="s">
        <v>139</v>
      </c>
    </row>
    <row r="264" spans="1:65" s="2" customFormat="1" ht="55.5" customHeight="1">
      <c r="A264" s="37"/>
      <c r="B264" s="38"/>
      <c r="C264" s="181" t="s">
        <v>391</v>
      </c>
      <c r="D264" s="181" t="s">
        <v>141</v>
      </c>
      <c r="E264" s="182" t="s">
        <v>392</v>
      </c>
      <c r="F264" s="183" t="s">
        <v>393</v>
      </c>
      <c r="G264" s="184" t="s">
        <v>144</v>
      </c>
      <c r="H264" s="185">
        <v>308</v>
      </c>
      <c r="I264" s="186"/>
      <c r="J264" s="187">
        <f>ROUND(I264*H264,2)</f>
        <v>0</v>
      </c>
      <c r="K264" s="183" t="s">
        <v>145</v>
      </c>
      <c r="L264" s="42"/>
      <c r="M264" s="188" t="s">
        <v>19</v>
      </c>
      <c r="N264" s="189" t="s">
        <v>42</v>
      </c>
      <c r="O264" s="67"/>
      <c r="P264" s="190">
        <f>O264*H264</f>
        <v>0</v>
      </c>
      <c r="Q264" s="190">
        <v>0.1837</v>
      </c>
      <c r="R264" s="190">
        <f>Q264*H264</f>
        <v>56.5796</v>
      </c>
      <c r="S264" s="190">
        <v>0</v>
      </c>
      <c r="T264" s="191">
        <f>S264*H264</f>
        <v>0</v>
      </c>
      <c r="U264" s="37"/>
      <c r="V264" s="37"/>
      <c r="W264" s="37"/>
      <c r="X264" s="37"/>
      <c r="Y264" s="37"/>
      <c r="Z264" s="37"/>
      <c r="AA264" s="37"/>
      <c r="AB264" s="37"/>
      <c r="AC264" s="37"/>
      <c r="AD264" s="37"/>
      <c r="AE264" s="37"/>
      <c r="AR264" s="192" t="s">
        <v>146</v>
      </c>
      <c r="AT264" s="192" t="s">
        <v>141</v>
      </c>
      <c r="AU264" s="192" t="s">
        <v>80</v>
      </c>
      <c r="AY264" s="20" t="s">
        <v>139</v>
      </c>
      <c r="BE264" s="193">
        <f>IF(N264="základní",J264,0)</f>
        <v>0</v>
      </c>
      <c r="BF264" s="193">
        <f>IF(N264="snížená",J264,0)</f>
        <v>0</v>
      </c>
      <c r="BG264" s="193">
        <f>IF(N264="zákl. přenesená",J264,0)</f>
        <v>0</v>
      </c>
      <c r="BH264" s="193">
        <f>IF(N264="sníž. přenesená",J264,0)</f>
        <v>0</v>
      </c>
      <c r="BI264" s="193">
        <f>IF(N264="nulová",J264,0)</f>
        <v>0</v>
      </c>
      <c r="BJ264" s="20" t="s">
        <v>78</v>
      </c>
      <c r="BK264" s="193">
        <f>ROUND(I264*H264,2)</f>
        <v>0</v>
      </c>
      <c r="BL264" s="20" t="s">
        <v>146</v>
      </c>
      <c r="BM264" s="192" t="s">
        <v>394</v>
      </c>
    </row>
    <row r="265" spans="1:47" s="2" customFormat="1" ht="12">
      <c r="A265" s="37"/>
      <c r="B265" s="38"/>
      <c r="C265" s="39"/>
      <c r="D265" s="194" t="s">
        <v>148</v>
      </c>
      <c r="E265" s="39"/>
      <c r="F265" s="195" t="s">
        <v>395</v>
      </c>
      <c r="G265" s="39"/>
      <c r="H265" s="39"/>
      <c r="I265" s="196"/>
      <c r="J265" s="39"/>
      <c r="K265" s="39"/>
      <c r="L265" s="42"/>
      <c r="M265" s="197"/>
      <c r="N265" s="198"/>
      <c r="O265" s="67"/>
      <c r="P265" s="67"/>
      <c r="Q265" s="67"/>
      <c r="R265" s="67"/>
      <c r="S265" s="67"/>
      <c r="T265" s="68"/>
      <c r="U265" s="37"/>
      <c r="V265" s="37"/>
      <c r="W265" s="37"/>
      <c r="X265" s="37"/>
      <c r="Y265" s="37"/>
      <c r="Z265" s="37"/>
      <c r="AA265" s="37"/>
      <c r="AB265" s="37"/>
      <c r="AC265" s="37"/>
      <c r="AD265" s="37"/>
      <c r="AE265" s="37"/>
      <c r="AT265" s="20" t="s">
        <v>148</v>
      </c>
      <c r="AU265" s="20" t="s">
        <v>80</v>
      </c>
    </row>
    <row r="266" spans="2:51" s="13" customFormat="1" ht="22.5">
      <c r="B266" s="199"/>
      <c r="C266" s="200"/>
      <c r="D266" s="201" t="s">
        <v>150</v>
      </c>
      <c r="E266" s="202" t="s">
        <v>19</v>
      </c>
      <c r="F266" s="203" t="s">
        <v>304</v>
      </c>
      <c r="G266" s="200"/>
      <c r="H266" s="204">
        <v>160</v>
      </c>
      <c r="I266" s="205"/>
      <c r="J266" s="200"/>
      <c r="K266" s="200"/>
      <c r="L266" s="206"/>
      <c r="M266" s="207"/>
      <c r="N266" s="208"/>
      <c r="O266" s="208"/>
      <c r="P266" s="208"/>
      <c r="Q266" s="208"/>
      <c r="R266" s="208"/>
      <c r="S266" s="208"/>
      <c r="T266" s="209"/>
      <c r="AT266" s="210" t="s">
        <v>150</v>
      </c>
      <c r="AU266" s="210" t="s">
        <v>80</v>
      </c>
      <c r="AV266" s="13" t="s">
        <v>80</v>
      </c>
      <c r="AW266" s="13" t="s">
        <v>33</v>
      </c>
      <c r="AX266" s="13" t="s">
        <v>71</v>
      </c>
      <c r="AY266" s="210" t="s">
        <v>139</v>
      </c>
    </row>
    <row r="267" spans="2:51" s="13" customFormat="1" ht="12">
      <c r="B267" s="199"/>
      <c r="C267" s="200"/>
      <c r="D267" s="201" t="s">
        <v>150</v>
      </c>
      <c r="E267" s="202" t="s">
        <v>19</v>
      </c>
      <c r="F267" s="203" t="s">
        <v>305</v>
      </c>
      <c r="G267" s="200"/>
      <c r="H267" s="204">
        <v>148</v>
      </c>
      <c r="I267" s="205"/>
      <c r="J267" s="200"/>
      <c r="K267" s="200"/>
      <c r="L267" s="206"/>
      <c r="M267" s="207"/>
      <c r="N267" s="208"/>
      <c r="O267" s="208"/>
      <c r="P267" s="208"/>
      <c r="Q267" s="208"/>
      <c r="R267" s="208"/>
      <c r="S267" s="208"/>
      <c r="T267" s="209"/>
      <c r="AT267" s="210" t="s">
        <v>150</v>
      </c>
      <c r="AU267" s="210" t="s">
        <v>80</v>
      </c>
      <c r="AV267" s="13" t="s">
        <v>80</v>
      </c>
      <c r="AW267" s="13" t="s">
        <v>33</v>
      </c>
      <c r="AX267" s="13" t="s">
        <v>71</v>
      </c>
      <c r="AY267" s="210" t="s">
        <v>139</v>
      </c>
    </row>
    <row r="268" spans="2:51" s="14" customFormat="1" ht="12">
      <c r="B268" s="211"/>
      <c r="C268" s="212"/>
      <c r="D268" s="201" t="s">
        <v>150</v>
      </c>
      <c r="E268" s="213" t="s">
        <v>19</v>
      </c>
      <c r="F268" s="214" t="s">
        <v>154</v>
      </c>
      <c r="G268" s="212"/>
      <c r="H268" s="215">
        <v>308</v>
      </c>
      <c r="I268" s="216"/>
      <c r="J268" s="212"/>
      <c r="K268" s="212"/>
      <c r="L268" s="217"/>
      <c r="M268" s="218"/>
      <c r="N268" s="219"/>
      <c r="O268" s="219"/>
      <c r="P268" s="219"/>
      <c r="Q268" s="219"/>
      <c r="R268" s="219"/>
      <c r="S268" s="219"/>
      <c r="T268" s="220"/>
      <c r="AT268" s="221" t="s">
        <v>150</v>
      </c>
      <c r="AU268" s="221" t="s">
        <v>80</v>
      </c>
      <c r="AV268" s="14" t="s">
        <v>146</v>
      </c>
      <c r="AW268" s="14" t="s">
        <v>33</v>
      </c>
      <c r="AX268" s="14" t="s">
        <v>78</v>
      </c>
      <c r="AY268" s="221" t="s">
        <v>139</v>
      </c>
    </row>
    <row r="269" spans="1:65" s="2" customFormat="1" ht="16.5" customHeight="1">
      <c r="A269" s="37"/>
      <c r="B269" s="38"/>
      <c r="C269" s="244" t="s">
        <v>396</v>
      </c>
      <c r="D269" s="244" t="s">
        <v>275</v>
      </c>
      <c r="E269" s="245" t="s">
        <v>397</v>
      </c>
      <c r="F269" s="246" t="s">
        <v>398</v>
      </c>
      <c r="G269" s="247" t="s">
        <v>144</v>
      </c>
      <c r="H269" s="248">
        <v>163.2</v>
      </c>
      <c r="I269" s="249"/>
      <c r="J269" s="250">
        <f>ROUND(I269*H269,2)</f>
        <v>0</v>
      </c>
      <c r="K269" s="246" t="s">
        <v>145</v>
      </c>
      <c r="L269" s="251"/>
      <c r="M269" s="252" t="s">
        <v>19</v>
      </c>
      <c r="N269" s="253" t="s">
        <v>42</v>
      </c>
      <c r="O269" s="67"/>
      <c r="P269" s="190">
        <f>O269*H269</f>
        <v>0</v>
      </c>
      <c r="Q269" s="190">
        <v>0.222</v>
      </c>
      <c r="R269" s="190">
        <f>Q269*H269</f>
        <v>36.230399999999996</v>
      </c>
      <c r="S269" s="190">
        <v>0</v>
      </c>
      <c r="T269" s="191">
        <f>S269*H269</f>
        <v>0</v>
      </c>
      <c r="U269" s="37"/>
      <c r="V269" s="37"/>
      <c r="W269" s="37"/>
      <c r="X269" s="37"/>
      <c r="Y269" s="37"/>
      <c r="Z269" s="37"/>
      <c r="AA269" s="37"/>
      <c r="AB269" s="37"/>
      <c r="AC269" s="37"/>
      <c r="AD269" s="37"/>
      <c r="AE269" s="37"/>
      <c r="AR269" s="192" t="s">
        <v>191</v>
      </c>
      <c r="AT269" s="192" t="s">
        <v>275</v>
      </c>
      <c r="AU269" s="192" t="s">
        <v>80</v>
      </c>
      <c r="AY269" s="20" t="s">
        <v>139</v>
      </c>
      <c r="BE269" s="193">
        <f>IF(N269="základní",J269,0)</f>
        <v>0</v>
      </c>
      <c r="BF269" s="193">
        <f>IF(N269="snížená",J269,0)</f>
        <v>0</v>
      </c>
      <c r="BG269" s="193">
        <f>IF(N269="zákl. přenesená",J269,0)</f>
        <v>0</v>
      </c>
      <c r="BH269" s="193">
        <f>IF(N269="sníž. přenesená",J269,0)</f>
        <v>0</v>
      </c>
      <c r="BI269" s="193">
        <f>IF(N269="nulová",J269,0)</f>
        <v>0</v>
      </c>
      <c r="BJ269" s="20" t="s">
        <v>78</v>
      </c>
      <c r="BK269" s="193">
        <f>ROUND(I269*H269,2)</f>
        <v>0</v>
      </c>
      <c r="BL269" s="20" t="s">
        <v>146</v>
      </c>
      <c r="BM269" s="192" t="s">
        <v>399</v>
      </c>
    </row>
    <row r="270" spans="2:51" s="13" customFormat="1" ht="22.5">
      <c r="B270" s="199"/>
      <c r="C270" s="200"/>
      <c r="D270" s="201" t="s">
        <v>150</v>
      </c>
      <c r="E270" s="202" t="s">
        <v>19</v>
      </c>
      <c r="F270" s="203" t="s">
        <v>304</v>
      </c>
      <c r="G270" s="200"/>
      <c r="H270" s="204">
        <v>160</v>
      </c>
      <c r="I270" s="205"/>
      <c r="J270" s="200"/>
      <c r="K270" s="200"/>
      <c r="L270" s="206"/>
      <c r="M270" s="207"/>
      <c r="N270" s="208"/>
      <c r="O270" s="208"/>
      <c r="P270" s="208"/>
      <c r="Q270" s="208"/>
      <c r="R270" s="208"/>
      <c r="S270" s="208"/>
      <c r="T270" s="209"/>
      <c r="AT270" s="210" t="s">
        <v>150</v>
      </c>
      <c r="AU270" s="210" t="s">
        <v>80</v>
      </c>
      <c r="AV270" s="13" t="s">
        <v>80</v>
      </c>
      <c r="AW270" s="13" t="s">
        <v>33</v>
      </c>
      <c r="AX270" s="13" t="s">
        <v>78</v>
      </c>
      <c r="AY270" s="210" t="s">
        <v>139</v>
      </c>
    </row>
    <row r="271" spans="2:51" s="13" customFormat="1" ht="12">
      <c r="B271" s="199"/>
      <c r="C271" s="200"/>
      <c r="D271" s="201" t="s">
        <v>150</v>
      </c>
      <c r="E271" s="200"/>
      <c r="F271" s="203" t="s">
        <v>400</v>
      </c>
      <c r="G271" s="200"/>
      <c r="H271" s="204">
        <v>163.2</v>
      </c>
      <c r="I271" s="205"/>
      <c r="J271" s="200"/>
      <c r="K271" s="200"/>
      <c r="L271" s="206"/>
      <c r="M271" s="207"/>
      <c r="N271" s="208"/>
      <c r="O271" s="208"/>
      <c r="P271" s="208"/>
      <c r="Q271" s="208"/>
      <c r="R271" s="208"/>
      <c r="S271" s="208"/>
      <c r="T271" s="209"/>
      <c r="AT271" s="210" t="s">
        <v>150</v>
      </c>
      <c r="AU271" s="210" t="s">
        <v>80</v>
      </c>
      <c r="AV271" s="13" t="s">
        <v>80</v>
      </c>
      <c r="AW271" s="13" t="s">
        <v>4</v>
      </c>
      <c r="AX271" s="13" t="s">
        <v>78</v>
      </c>
      <c r="AY271" s="210" t="s">
        <v>139</v>
      </c>
    </row>
    <row r="272" spans="1:65" s="2" customFormat="1" ht="16.5" customHeight="1">
      <c r="A272" s="37"/>
      <c r="B272" s="38"/>
      <c r="C272" s="244" t="s">
        <v>401</v>
      </c>
      <c r="D272" s="244" t="s">
        <v>275</v>
      </c>
      <c r="E272" s="245" t="s">
        <v>402</v>
      </c>
      <c r="F272" s="246" t="s">
        <v>403</v>
      </c>
      <c r="G272" s="247" t="s">
        <v>144</v>
      </c>
      <c r="H272" s="248">
        <v>150.96</v>
      </c>
      <c r="I272" s="249"/>
      <c r="J272" s="250">
        <f>ROUND(I272*H272,2)</f>
        <v>0</v>
      </c>
      <c r="K272" s="246" t="s">
        <v>145</v>
      </c>
      <c r="L272" s="251"/>
      <c r="M272" s="252" t="s">
        <v>19</v>
      </c>
      <c r="N272" s="253" t="s">
        <v>42</v>
      </c>
      <c r="O272" s="67"/>
      <c r="P272" s="190">
        <f>O272*H272</f>
        <v>0</v>
      </c>
      <c r="Q272" s="190">
        <v>0.228</v>
      </c>
      <c r="R272" s="190">
        <f>Q272*H272</f>
        <v>34.41888</v>
      </c>
      <c r="S272" s="190">
        <v>0</v>
      </c>
      <c r="T272" s="191">
        <f>S272*H272</f>
        <v>0</v>
      </c>
      <c r="U272" s="37"/>
      <c r="V272" s="37"/>
      <c r="W272" s="37"/>
      <c r="X272" s="37"/>
      <c r="Y272" s="37"/>
      <c r="Z272" s="37"/>
      <c r="AA272" s="37"/>
      <c r="AB272" s="37"/>
      <c r="AC272" s="37"/>
      <c r="AD272" s="37"/>
      <c r="AE272" s="37"/>
      <c r="AR272" s="192" t="s">
        <v>191</v>
      </c>
      <c r="AT272" s="192" t="s">
        <v>275</v>
      </c>
      <c r="AU272" s="192" t="s">
        <v>80</v>
      </c>
      <c r="AY272" s="20" t="s">
        <v>139</v>
      </c>
      <c r="BE272" s="193">
        <f>IF(N272="základní",J272,0)</f>
        <v>0</v>
      </c>
      <c r="BF272" s="193">
        <f>IF(N272="snížená",J272,0)</f>
        <v>0</v>
      </c>
      <c r="BG272" s="193">
        <f>IF(N272="zákl. přenesená",J272,0)</f>
        <v>0</v>
      </c>
      <c r="BH272" s="193">
        <f>IF(N272="sníž. přenesená",J272,0)</f>
        <v>0</v>
      </c>
      <c r="BI272" s="193">
        <f>IF(N272="nulová",J272,0)</f>
        <v>0</v>
      </c>
      <c r="BJ272" s="20" t="s">
        <v>78</v>
      </c>
      <c r="BK272" s="193">
        <f>ROUND(I272*H272,2)</f>
        <v>0</v>
      </c>
      <c r="BL272" s="20" t="s">
        <v>146</v>
      </c>
      <c r="BM272" s="192" t="s">
        <v>404</v>
      </c>
    </row>
    <row r="273" spans="2:51" s="13" customFormat="1" ht="12">
      <c r="B273" s="199"/>
      <c r="C273" s="200"/>
      <c r="D273" s="201" t="s">
        <v>150</v>
      </c>
      <c r="E273" s="202" t="s">
        <v>19</v>
      </c>
      <c r="F273" s="203" t="s">
        <v>305</v>
      </c>
      <c r="G273" s="200"/>
      <c r="H273" s="204">
        <v>148</v>
      </c>
      <c r="I273" s="205"/>
      <c r="J273" s="200"/>
      <c r="K273" s="200"/>
      <c r="L273" s="206"/>
      <c r="M273" s="207"/>
      <c r="N273" s="208"/>
      <c r="O273" s="208"/>
      <c r="P273" s="208"/>
      <c r="Q273" s="208"/>
      <c r="R273" s="208"/>
      <c r="S273" s="208"/>
      <c r="T273" s="209"/>
      <c r="AT273" s="210" t="s">
        <v>150</v>
      </c>
      <c r="AU273" s="210" t="s">
        <v>80</v>
      </c>
      <c r="AV273" s="13" t="s">
        <v>80</v>
      </c>
      <c r="AW273" s="13" t="s">
        <v>33</v>
      </c>
      <c r="AX273" s="13" t="s">
        <v>78</v>
      </c>
      <c r="AY273" s="210" t="s">
        <v>139</v>
      </c>
    </row>
    <row r="274" spans="2:51" s="13" customFormat="1" ht="12">
      <c r="B274" s="199"/>
      <c r="C274" s="200"/>
      <c r="D274" s="201" t="s">
        <v>150</v>
      </c>
      <c r="E274" s="200"/>
      <c r="F274" s="203" t="s">
        <v>405</v>
      </c>
      <c r="G274" s="200"/>
      <c r="H274" s="204">
        <v>150.96</v>
      </c>
      <c r="I274" s="205"/>
      <c r="J274" s="200"/>
      <c r="K274" s="200"/>
      <c r="L274" s="206"/>
      <c r="M274" s="207"/>
      <c r="N274" s="208"/>
      <c r="O274" s="208"/>
      <c r="P274" s="208"/>
      <c r="Q274" s="208"/>
      <c r="R274" s="208"/>
      <c r="S274" s="208"/>
      <c r="T274" s="209"/>
      <c r="AT274" s="210" t="s">
        <v>150</v>
      </c>
      <c r="AU274" s="210" t="s">
        <v>80</v>
      </c>
      <c r="AV274" s="13" t="s">
        <v>80</v>
      </c>
      <c r="AW274" s="13" t="s">
        <v>4</v>
      </c>
      <c r="AX274" s="13" t="s">
        <v>78</v>
      </c>
      <c r="AY274" s="210" t="s">
        <v>139</v>
      </c>
    </row>
    <row r="275" spans="1:65" s="2" customFormat="1" ht="78" customHeight="1">
      <c r="A275" s="37"/>
      <c r="B275" s="38"/>
      <c r="C275" s="181" t="s">
        <v>406</v>
      </c>
      <c r="D275" s="181" t="s">
        <v>141</v>
      </c>
      <c r="E275" s="182" t="s">
        <v>407</v>
      </c>
      <c r="F275" s="183" t="s">
        <v>408</v>
      </c>
      <c r="G275" s="184" t="s">
        <v>144</v>
      </c>
      <c r="H275" s="185">
        <v>70</v>
      </c>
      <c r="I275" s="186"/>
      <c r="J275" s="187">
        <f>ROUND(I275*H275,2)</f>
        <v>0</v>
      </c>
      <c r="K275" s="183" t="s">
        <v>145</v>
      </c>
      <c r="L275" s="42"/>
      <c r="M275" s="188" t="s">
        <v>19</v>
      </c>
      <c r="N275" s="189" t="s">
        <v>42</v>
      </c>
      <c r="O275" s="67"/>
      <c r="P275" s="190">
        <f>O275*H275</f>
        <v>0</v>
      </c>
      <c r="Q275" s="190">
        <v>0.08922</v>
      </c>
      <c r="R275" s="190">
        <f>Q275*H275</f>
        <v>6.245399999999999</v>
      </c>
      <c r="S275" s="190">
        <v>0</v>
      </c>
      <c r="T275" s="191">
        <f>S275*H275</f>
        <v>0</v>
      </c>
      <c r="U275" s="37"/>
      <c r="V275" s="37"/>
      <c r="W275" s="37"/>
      <c r="X275" s="37"/>
      <c r="Y275" s="37"/>
      <c r="Z275" s="37"/>
      <c r="AA275" s="37"/>
      <c r="AB275" s="37"/>
      <c r="AC275" s="37"/>
      <c r="AD275" s="37"/>
      <c r="AE275" s="37"/>
      <c r="AR275" s="192" t="s">
        <v>146</v>
      </c>
      <c r="AT275" s="192" t="s">
        <v>141</v>
      </c>
      <c r="AU275" s="192" t="s">
        <v>80</v>
      </c>
      <c r="AY275" s="20" t="s">
        <v>139</v>
      </c>
      <c r="BE275" s="193">
        <f>IF(N275="základní",J275,0)</f>
        <v>0</v>
      </c>
      <c r="BF275" s="193">
        <f>IF(N275="snížená",J275,0)</f>
        <v>0</v>
      </c>
      <c r="BG275" s="193">
        <f>IF(N275="zákl. přenesená",J275,0)</f>
        <v>0</v>
      </c>
      <c r="BH275" s="193">
        <f>IF(N275="sníž. přenesená",J275,0)</f>
        <v>0</v>
      </c>
      <c r="BI275" s="193">
        <f>IF(N275="nulová",J275,0)</f>
        <v>0</v>
      </c>
      <c r="BJ275" s="20" t="s">
        <v>78</v>
      </c>
      <c r="BK275" s="193">
        <f>ROUND(I275*H275,2)</f>
        <v>0</v>
      </c>
      <c r="BL275" s="20" t="s">
        <v>146</v>
      </c>
      <c r="BM275" s="192" t="s">
        <v>409</v>
      </c>
    </row>
    <row r="276" spans="1:47" s="2" customFormat="1" ht="12">
      <c r="A276" s="37"/>
      <c r="B276" s="38"/>
      <c r="C276" s="39"/>
      <c r="D276" s="194" t="s">
        <v>148</v>
      </c>
      <c r="E276" s="39"/>
      <c r="F276" s="195" t="s">
        <v>410</v>
      </c>
      <c r="G276" s="39"/>
      <c r="H276" s="39"/>
      <c r="I276" s="196"/>
      <c r="J276" s="39"/>
      <c r="K276" s="39"/>
      <c r="L276" s="42"/>
      <c r="M276" s="197"/>
      <c r="N276" s="198"/>
      <c r="O276" s="67"/>
      <c r="P276" s="67"/>
      <c r="Q276" s="67"/>
      <c r="R276" s="67"/>
      <c r="S276" s="67"/>
      <c r="T276" s="68"/>
      <c r="U276" s="37"/>
      <c r="V276" s="37"/>
      <c r="W276" s="37"/>
      <c r="X276" s="37"/>
      <c r="Y276" s="37"/>
      <c r="Z276" s="37"/>
      <c r="AA276" s="37"/>
      <c r="AB276" s="37"/>
      <c r="AC276" s="37"/>
      <c r="AD276" s="37"/>
      <c r="AE276" s="37"/>
      <c r="AT276" s="20" t="s">
        <v>148</v>
      </c>
      <c r="AU276" s="20" t="s">
        <v>80</v>
      </c>
    </row>
    <row r="277" spans="2:51" s="13" customFormat="1" ht="22.5">
      <c r="B277" s="199"/>
      <c r="C277" s="200"/>
      <c r="D277" s="201" t="s">
        <v>150</v>
      </c>
      <c r="E277" s="202" t="s">
        <v>19</v>
      </c>
      <c r="F277" s="203" t="s">
        <v>303</v>
      </c>
      <c r="G277" s="200"/>
      <c r="H277" s="204">
        <v>66</v>
      </c>
      <c r="I277" s="205"/>
      <c r="J277" s="200"/>
      <c r="K277" s="200"/>
      <c r="L277" s="206"/>
      <c r="M277" s="207"/>
      <c r="N277" s="208"/>
      <c r="O277" s="208"/>
      <c r="P277" s="208"/>
      <c r="Q277" s="208"/>
      <c r="R277" s="208"/>
      <c r="S277" s="208"/>
      <c r="T277" s="209"/>
      <c r="AT277" s="210" t="s">
        <v>150</v>
      </c>
      <c r="AU277" s="210" t="s">
        <v>80</v>
      </c>
      <c r="AV277" s="13" t="s">
        <v>80</v>
      </c>
      <c r="AW277" s="13" t="s">
        <v>33</v>
      </c>
      <c r="AX277" s="13" t="s">
        <v>71</v>
      </c>
      <c r="AY277" s="210" t="s">
        <v>139</v>
      </c>
    </row>
    <row r="278" spans="2:51" s="13" customFormat="1" ht="12">
      <c r="B278" s="199"/>
      <c r="C278" s="200"/>
      <c r="D278" s="201" t="s">
        <v>150</v>
      </c>
      <c r="E278" s="202" t="s">
        <v>19</v>
      </c>
      <c r="F278" s="203" t="s">
        <v>152</v>
      </c>
      <c r="G278" s="200"/>
      <c r="H278" s="204">
        <v>4</v>
      </c>
      <c r="I278" s="205"/>
      <c r="J278" s="200"/>
      <c r="K278" s="200"/>
      <c r="L278" s="206"/>
      <c r="M278" s="207"/>
      <c r="N278" s="208"/>
      <c r="O278" s="208"/>
      <c r="P278" s="208"/>
      <c r="Q278" s="208"/>
      <c r="R278" s="208"/>
      <c r="S278" s="208"/>
      <c r="T278" s="209"/>
      <c r="AT278" s="210" t="s">
        <v>150</v>
      </c>
      <c r="AU278" s="210" t="s">
        <v>80</v>
      </c>
      <c r="AV278" s="13" t="s">
        <v>80</v>
      </c>
      <c r="AW278" s="13" t="s">
        <v>33</v>
      </c>
      <c r="AX278" s="13" t="s">
        <v>71</v>
      </c>
      <c r="AY278" s="210" t="s">
        <v>139</v>
      </c>
    </row>
    <row r="279" spans="2:51" s="14" customFormat="1" ht="12">
      <c r="B279" s="211"/>
      <c r="C279" s="212"/>
      <c r="D279" s="201" t="s">
        <v>150</v>
      </c>
      <c r="E279" s="213" t="s">
        <v>19</v>
      </c>
      <c r="F279" s="214" t="s">
        <v>154</v>
      </c>
      <c r="G279" s="212"/>
      <c r="H279" s="215">
        <v>70</v>
      </c>
      <c r="I279" s="216"/>
      <c r="J279" s="212"/>
      <c r="K279" s="212"/>
      <c r="L279" s="217"/>
      <c r="M279" s="218"/>
      <c r="N279" s="219"/>
      <c r="O279" s="219"/>
      <c r="P279" s="219"/>
      <c r="Q279" s="219"/>
      <c r="R279" s="219"/>
      <c r="S279" s="219"/>
      <c r="T279" s="220"/>
      <c r="AT279" s="221" t="s">
        <v>150</v>
      </c>
      <c r="AU279" s="221" t="s">
        <v>80</v>
      </c>
      <c r="AV279" s="14" t="s">
        <v>146</v>
      </c>
      <c r="AW279" s="14" t="s">
        <v>33</v>
      </c>
      <c r="AX279" s="14" t="s">
        <v>78</v>
      </c>
      <c r="AY279" s="221" t="s">
        <v>139</v>
      </c>
    </row>
    <row r="280" spans="1:65" s="2" customFormat="1" ht="24.2" customHeight="1">
      <c r="A280" s="37"/>
      <c r="B280" s="38"/>
      <c r="C280" s="244" t="s">
        <v>411</v>
      </c>
      <c r="D280" s="244" t="s">
        <v>275</v>
      </c>
      <c r="E280" s="245" t="s">
        <v>412</v>
      </c>
      <c r="F280" s="246" t="s">
        <v>413</v>
      </c>
      <c r="G280" s="247" t="s">
        <v>144</v>
      </c>
      <c r="H280" s="248">
        <v>72.6</v>
      </c>
      <c r="I280" s="249"/>
      <c r="J280" s="250">
        <f>ROUND(I280*H280,2)</f>
        <v>0</v>
      </c>
      <c r="K280" s="246" t="s">
        <v>145</v>
      </c>
      <c r="L280" s="251"/>
      <c r="M280" s="252" t="s">
        <v>19</v>
      </c>
      <c r="N280" s="253" t="s">
        <v>42</v>
      </c>
      <c r="O280" s="67"/>
      <c r="P280" s="190">
        <f>O280*H280</f>
        <v>0</v>
      </c>
      <c r="Q280" s="190">
        <v>0.113</v>
      </c>
      <c r="R280" s="190">
        <f>Q280*H280</f>
        <v>8.2038</v>
      </c>
      <c r="S280" s="190">
        <v>0</v>
      </c>
      <c r="T280" s="191">
        <f>S280*H280</f>
        <v>0</v>
      </c>
      <c r="U280" s="37"/>
      <c r="V280" s="37"/>
      <c r="W280" s="37"/>
      <c r="X280" s="37"/>
      <c r="Y280" s="37"/>
      <c r="Z280" s="37"/>
      <c r="AA280" s="37"/>
      <c r="AB280" s="37"/>
      <c r="AC280" s="37"/>
      <c r="AD280" s="37"/>
      <c r="AE280" s="37"/>
      <c r="AR280" s="192" t="s">
        <v>191</v>
      </c>
      <c r="AT280" s="192" t="s">
        <v>275</v>
      </c>
      <c r="AU280" s="192" t="s">
        <v>80</v>
      </c>
      <c r="AY280" s="20" t="s">
        <v>139</v>
      </c>
      <c r="BE280" s="193">
        <f>IF(N280="základní",J280,0)</f>
        <v>0</v>
      </c>
      <c r="BF280" s="193">
        <f>IF(N280="snížená",J280,0)</f>
        <v>0</v>
      </c>
      <c r="BG280" s="193">
        <f>IF(N280="zákl. přenesená",J280,0)</f>
        <v>0</v>
      </c>
      <c r="BH280" s="193">
        <f>IF(N280="sníž. přenesená",J280,0)</f>
        <v>0</v>
      </c>
      <c r="BI280" s="193">
        <f>IF(N280="nulová",J280,0)</f>
        <v>0</v>
      </c>
      <c r="BJ280" s="20" t="s">
        <v>78</v>
      </c>
      <c r="BK280" s="193">
        <f>ROUND(I280*H280,2)</f>
        <v>0</v>
      </c>
      <c r="BL280" s="20" t="s">
        <v>146</v>
      </c>
      <c r="BM280" s="192" t="s">
        <v>414</v>
      </c>
    </row>
    <row r="281" spans="2:51" s="13" customFormat="1" ht="12">
      <c r="B281" s="199"/>
      <c r="C281" s="200"/>
      <c r="D281" s="201" t="s">
        <v>150</v>
      </c>
      <c r="E281" s="200"/>
      <c r="F281" s="203" t="s">
        <v>415</v>
      </c>
      <c r="G281" s="200"/>
      <c r="H281" s="204">
        <v>72.6</v>
      </c>
      <c r="I281" s="205"/>
      <c r="J281" s="200"/>
      <c r="K281" s="200"/>
      <c r="L281" s="206"/>
      <c r="M281" s="207"/>
      <c r="N281" s="208"/>
      <c r="O281" s="208"/>
      <c r="P281" s="208"/>
      <c r="Q281" s="208"/>
      <c r="R281" s="208"/>
      <c r="S281" s="208"/>
      <c r="T281" s="209"/>
      <c r="AT281" s="210" t="s">
        <v>150</v>
      </c>
      <c r="AU281" s="210" t="s">
        <v>80</v>
      </c>
      <c r="AV281" s="13" t="s">
        <v>80</v>
      </c>
      <c r="AW281" s="13" t="s">
        <v>4</v>
      </c>
      <c r="AX281" s="13" t="s">
        <v>78</v>
      </c>
      <c r="AY281" s="210" t="s">
        <v>139</v>
      </c>
    </row>
    <row r="282" spans="2:63" s="12" customFormat="1" ht="22.9" customHeight="1">
      <c r="B282" s="165"/>
      <c r="C282" s="166"/>
      <c r="D282" s="167" t="s">
        <v>70</v>
      </c>
      <c r="E282" s="179" t="s">
        <v>191</v>
      </c>
      <c r="F282" s="179" t="s">
        <v>416</v>
      </c>
      <c r="G282" s="166"/>
      <c r="H282" s="166"/>
      <c r="I282" s="169"/>
      <c r="J282" s="180">
        <f>BK282</f>
        <v>0</v>
      </c>
      <c r="K282" s="166"/>
      <c r="L282" s="171"/>
      <c r="M282" s="172"/>
      <c r="N282" s="173"/>
      <c r="O282" s="173"/>
      <c r="P282" s="174">
        <f>SUM(P283:P339)</f>
        <v>0</v>
      </c>
      <c r="Q282" s="173"/>
      <c r="R282" s="174">
        <f>SUM(R283:R339)</f>
        <v>9.554895499999999</v>
      </c>
      <c r="S282" s="173"/>
      <c r="T282" s="175">
        <f>SUM(T283:T339)</f>
        <v>6.68</v>
      </c>
      <c r="AR282" s="176" t="s">
        <v>78</v>
      </c>
      <c r="AT282" s="177" t="s">
        <v>70</v>
      </c>
      <c r="AU282" s="177" t="s">
        <v>78</v>
      </c>
      <c r="AY282" s="176" t="s">
        <v>139</v>
      </c>
      <c r="BK282" s="178">
        <f>SUM(BK283:BK339)</f>
        <v>0</v>
      </c>
    </row>
    <row r="283" spans="1:65" s="2" customFormat="1" ht="24.2" customHeight="1">
      <c r="A283" s="37"/>
      <c r="B283" s="38"/>
      <c r="C283" s="181" t="s">
        <v>417</v>
      </c>
      <c r="D283" s="181" t="s">
        <v>141</v>
      </c>
      <c r="E283" s="182" t="s">
        <v>418</v>
      </c>
      <c r="F283" s="183" t="s">
        <v>419</v>
      </c>
      <c r="G283" s="184" t="s">
        <v>179</v>
      </c>
      <c r="H283" s="185">
        <v>8</v>
      </c>
      <c r="I283" s="186"/>
      <c r="J283" s="187">
        <f>ROUND(I283*H283,2)</f>
        <v>0</v>
      </c>
      <c r="K283" s="183" t="s">
        <v>145</v>
      </c>
      <c r="L283" s="42"/>
      <c r="M283" s="188" t="s">
        <v>19</v>
      </c>
      <c r="N283" s="189" t="s">
        <v>42</v>
      </c>
      <c r="O283" s="67"/>
      <c r="P283" s="190">
        <f>O283*H283</f>
        <v>0</v>
      </c>
      <c r="Q283" s="190">
        <v>1.2E-05</v>
      </c>
      <c r="R283" s="190">
        <f>Q283*H283</f>
        <v>9.6E-05</v>
      </c>
      <c r="S283" s="190">
        <v>0</v>
      </c>
      <c r="T283" s="191">
        <f>S283*H283</f>
        <v>0</v>
      </c>
      <c r="U283" s="37"/>
      <c r="V283" s="37"/>
      <c r="W283" s="37"/>
      <c r="X283" s="37"/>
      <c r="Y283" s="37"/>
      <c r="Z283" s="37"/>
      <c r="AA283" s="37"/>
      <c r="AB283" s="37"/>
      <c r="AC283" s="37"/>
      <c r="AD283" s="37"/>
      <c r="AE283" s="37"/>
      <c r="AR283" s="192" t="s">
        <v>146</v>
      </c>
      <c r="AT283" s="192" t="s">
        <v>141</v>
      </c>
      <c r="AU283" s="192" t="s">
        <v>80</v>
      </c>
      <c r="AY283" s="20" t="s">
        <v>139</v>
      </c>
      <c r="BE283" s="193">
        <f>IF(N283="základní",J283,0)</f>
        <v>0</v>
      </c>
      <c r="BF283" s="193">
        <f>IF(N283="snížená",J283,0)</f>
        <v>0</v>
      </c>
      <c r="BG283" s="193">
        <f>IF(N283="zákl. přenesená",J283,0)</f>
        <v>0</v>
      </c>
      <c r="BH283" s="193">
        <f>IF(N283="sníž. přenesená",J283,0)</f>
        <v>0</v>
      </c>
      <c r="BI283" s="193">
        <f>IF(N283="nulová",J283,0)</f>
        <v>0</v>
      </c>
      <c r="BJ283" s="20" t="s">
        <v>78</v>
      </c>
      <c r="BK283" s="193">
        <f>ROUND(I283*H283,2)</f>
        <v>0</v>
      </c>
      <c r="BL283" s="20" t="s">
        <v>146</v>
      </c>
      <c r="BM283" s="192" t="s">
        <v>420</v>
      </c>
    </row>
    <row r="284" spans="1:47" s="2" customFormat="1" ht="12">
      <c r="A284" s="37"/>
      <c r="B284" s="38"/>
      <c r="C284" s="39"/>
      <c r="D284" s="194" t="s">
        <v>148</v>
      </c>
      <c r="E284" s="39"/>
      <c r="F284" s="195" t="s">
        <v>421</v>
      </c>
      <c r="G284" s="39"/>
      <c r="H284" s="39"/>
      <c r="I284" s="196"/>
      <c r="J284" s="39"/>
      <c r="K284" s="39"/>
      <c r="L284" s="42"/>
      <c r="M284" s="197"/>
      <c r="N284" s="198"/>
      <c r="O284" s="67"/>
      <c r="P284" s="67"/>
      <c r="Q284" s="67"/>
      <c r="R284" s="67"/>
      <c r="S284" s="67"/>
      <c r="T284" s="68"/>
      <c r="U284" s="37"/>
      <c r="V284" s="37"/>
      <c r="W284" s="37"/>
      <c r="X284" s="37"/>
      <c r="Y284" s="37"/>
      <c r="Z284" s="37"/>
      <c r="AA284" s="37"/>
      <c r="AB284" s="37"/>
      <c r="AC284" s="37"/>
      <c r="AD284" s="37"/>
      <c r="AE284" s="37"/>
      <c r="AT284" s="20" t="s">
        <v>148</v>
      </c>
      <c r="AU284" s="20" t="s">
        <v>80</v>
      </c>
    </row>
    <row r="285" spans="1:65" s="2" customFormat="1" ht="24.2" customHeight="1">
      <c r="A285" s="37"/>
      <c r="B285" s="38"/>
      <c r="C285" s="244" t="s">
        <v>422</v>
      </c>
      <c r="D285" s="244" t="s">
        <v>275</v>
      </c>
      <c r="E285" s="245" t="s">
        <v>423</v>
      </c>
      <c r="F285" s="246" t="s">
        <v>424</v>
      </c>
      <c r="G285" s="247" t="s">
        <v>179</v>
      </c>
      <c r="H285" s="248">
        <v>8.24</v>
      </c>
      <c r="I285" s="249"/>
      <c r="J285" s="250">
        <f>ROUND(I285*H285,2)</f>
        <v>0</v>
      </c>
      <c r="K285" s="246" t="s">
        <v>145</v>
      </c>
      <c r="L285" s="251"/>
      <c r="M285" s="252" t="s">
        <v>19</v>
      </c>
      <c r="N285" s="253" t="s">
        <v>42</v>
      </c>
      <c r="O285" s="67"/>
      <c r="P285" s="190">
        <f>O285*H285</f>
        <v>0</v>
      </c>
      <c r="Q285" s="190">
        <v>0.0055</v>
      </c>
      <c r="R285" s="190">
        <f>Q285*H285</f>
        <v>0.04532</v>
      </c>
      <c r="S285" s="190">
        <v>0</v>
      </c>
      <c r="T285" s="191">
        <f>S285*H285</f>
        <v>0</v>
      </c>
      <c r="U285" s="37"/>
      <c r="V285" s="37"/>
      <c r="W285" s="37"/>
      <c r="X285" s="37"/>
      <c r="Y285" s="37"/>
      <c r="Z285" s="37"/>
      <c r="AA285" s="37"/>
      <c r="AB285" s="37"/>
      <c r="AC285" s="37"/>
      <c r="AD285" s="37"/>
      <c r="AE285" s="37"/>
      <c r="AR285" s="192" t="s">
        <v>191</v>
      </c>
      <c r="AT285" s="192" t="s">
        <v>275</v>
      </c>
      <c r="AU285" s="192" t="s">
        <v>80</v>
      </c>
      <c r="AY285" s="20" t="s">
        <v>139</v>
      </c>
      <c r="BE285" s="193">
        <f>IF(N285="základní",J285,0)</f>
        <v>0</v>
      </c>
      <c r="BF285" s="193">
        <f>IF(N285="snížená",J285,0)</f>
        <v>0</v>
      </c>
      <c r="BG285" s="193">
        <f>IF(N285="zákl. přenesená",J285,0)</f>
        <v>0</v>
      </c>
      <c r="BH285" s="193">
        <f>IF(N285="sníž. přenesená",J285,0)</f>
        <v>0</v>
      </c>
      <c r="BI285" s="193">
        <f>IF(N285="nulová",J285,0)</f>
        <v>0</v>
      </c>
      <c r="BJ285" s="20" t="s">
        <v>78</v>
      </c>
      <c r="BK285" s="193">
        <f>ROUND(I285*H285,2)</f>
        <v>0</v>
      </c>
      <c r="BL285" s="20" t="s">
        <v>146</v>
      </c>
      <c r="BM285" s="192" t="s">
        <v>425</v>
      </c>
    </row>
    <row r="286" spans="2:51" s="13" customFormat="1" ht="12">
      <c r="B286" s="199"/>
      <c r="C286" s="200"/>
      <c r="D286" s="201" t="s">
        <v>150</v>
      </c>
      <c r="E286" s="200"/>
      <c r="F286" s="203" t="s">
        <v>426</v>
      </c>
      <c r="G286" s="200"/>
      <c r="H286" s="204">
        <v>8.24</v>
      </c>
      <c r="I286" s="205"/>
      <c r="J286" s="200"/>
      <c r="K286" s="200"/>
      <c r="L286" s="206"/>
      <c r="M286" s="207"/>
      <c r="N286" s="208"/>
      <c r="O286" s="208"/>
      <c r="P286" s="208"/>
      <c r="Q286" s="208"/>
      <c r="R286" s="208"/>
      <c r="S286" s="208"/>
      <c r="T286" s="209"/>
      <c r="AT286" s="210" t="s">
        <v>150</v>
      </c>
      <c r="AU286" s="210" t="s">
        <v>80</v>
      </c>
      <c r="AV286" s="13" t="s">
        <v>80</v>
      </c>
      <c r="AW286" s="13" t="s">
        <v>4</v>
      </c>
      <c r="AX286" s="13" t="s">
        <v>78</v>
      </c>
      <c r="AY286" s="210" t="s">
        <v>139</v>
      </c>
    </row>
    <row r="287" spans="1:65" s="2" customFormat="1" ht="24.2" customHeight="1">
      <c r="A287" s="37"/>
      <c r="B287" s="38"/>
      <c r="C287" s="181" t="s">
        <v>427</v>
      </c>
      <c r="D287" s="181" t="s">
        <v>141</v>
      </c>
      <c r="E287" s="182" t="s">
        <v>428</v>
      </c>
      <c r="F287" s="183" t="s">
        <v>429</v>
      </c>
      <c r="G287" s="184" t="s">
        <v>430</v>
      </c>
      <c r="H287" s="185">
        <v>2</v>
      </c>
      <c r="I287" s="186"/>
      <c r="J287" s="187">
        <f>ROUND(I287*H287,2)</f>
        <v>0</v>
      </c>
      <c r="K287" s="183" t="s">
        <v>145</v>
      </c>
      <c r="L287" s="42"/>
      <c r="M287" s="188" t="s">
        <v>19</v>
      </c>
      <c r="N287" s="189" t="s">
        <v>42</v>
      </c>
      <c r="O287" s="67"/>
      <c r="P287" s="190">
        <f>O287*H287</f>
        <v>0</v>
      </c>
      <c r="Q287" s="190">
        <v>7.4E-05</v>
      </c>
      <c r="R287" s="190">
        <f>Q287*H287</f>
        <v>0.000148</v>
      </c>
      <c r="S287" s="190">
        <v>0</v>
      </c>
      <c r="T287" s="191">
        <f>S287*H287</f>
        <v>0</v>
      </c>
      <c r="U287" s="37"/>
      <c r="V287" s="37"/>
      <c r="W287" s="37"/>
      <c r="X287" s="37"/>
      <c r="Y287" s="37"/>
      <c r="Z287" s="37"/>
      <c r="AA287" s="37"/>
      <c r="AB287" s="37"/>
      <c r="AC287" s="37"/>
      <c r="AD287" s="37"/>
      <c r="AE287" s="37"/>
      <c r="AR287" s="192" t="s">
        <v>146</v>
      </c>
      <c r="AT287" s="192" t="s">
        <v>141</v>
      </c>
      <c r="AU287" s="192" t="s">
        <v>80</v>
      </c>
      <c r="AY287" s="20" t="s">
        <v>139</v>
      </c>
      <c r="BE287" s="193">
        <f>IF(N287="základní",J287,0)</f>
        <v>0</v>
      </c>
      <c r="BF287" s="193">
        <f>IF(N287="snížená",J287,0)</f>
        <v>0</v>
      </c>
      <c r="BG287" s="193">
        <f>IF(N287="zákl. přenesená",J287,0)</f>
        <v>0</v>
      </c>
      <c r="BH287" s="193">
        <f>IF(N287="sníž. přenesená",J287,0)</f>
        <v>0</v>
      </c>
      <c r="BI287" s="193">
        <f>IF(N287="nulová",J287,0)</f>
        <v>0</v>
      </c>
      <c r="BJ287" s="20" t="s">
        <v>78</v>
      </c>
      <c r="BK287" s="193">
        <f>ROUND(I287*H287,2)</f>
        <v>0</v>
      </c>
      <c r="BL287" s="20" t="s">
        <v>146</v>
      </c>
      <c r="BM287" s="192" t="s">
        <v>431</v>
      </c>
    </row>
    <row r="288" spans="1:47" s="2" customFormat="1" ht="12">
      <c r="A288" s="37"/>
      <c r="B288" s="38"/>
      <c r="C288" s="39"/>
      <c r="D288" s="194" t="s">
        <v>148</v>
      </c>
      <c r="E288" s="39"/>
      <c r="F288" s="195" t="s">
        <v>432</v>
      </c>
      <c r="G288" s="39"/>
      <c r="H288" s="39"/>
      <c r="I288" s="196"/>
      <c r="J288" s="39"/>
      <c r="K288" s="39"/>
      <c r="L288" s="42"/>
      <c r="M288" s="197"/>
      <c r="N288" s="198"/>
      <c r="O288" s="67"/>
      <c r="P288" s="67"/>
      <c r="Q288" s="67"/>
      <c r="R288" s="67"/>
      <c r="S288" s="67"/>
      <c r="T288" s="68"/>
      <c r="U288" s="37"/>
      <c r="V288" s="37"/>
      <c r="W288" s="37"/>
      <c r="X288" s="37"/>
      <c r="Y288" s="37"/>
      <c r="Z288" s="37"/>
      <c r="AA288" s="37"/>
      <c r="AB288" s="37"/>
      <c r="AC288" s="37"/>
      <c r="AD288" s="37"/>
      <c r="AE288" s="37"/>
      <c r="AT288" s="20" t="s">
        <v>148</v>
      </c>
      <c r="AU288" s="20" t="s">
        <v>80</v>
      </c>
    </row>
    <row r="289" spans="2:51" s="13" customFormat="1" ht="12">
      <c r="B289" s="199"/>
      <c r="C289" s="200"/>
      <c r="D289" s="201" t="s">
        <v>150</v>
      </c>
      <c r="E289" s="202" t="s">
        <v>19</v>
      </c>
      <c r="F289" s="203" t="s">
        <v>433</v>
      </c>
      <c r="G289" s="200"/>
      <c r="H289" s="204">
        <v>2</v>
      </c>
      <c r="I289" s="205"/>
      <c r="J289" s="200"/>
      <c r="K289" s="200"/>
      <c r="L289" s="206"/>
      <c r="M289" s="207"/>
      <c r="N289" s="208"/>
      <c r="O289" s="208"/>
      <c r="P289" s="208"/>
      <c r="Q289" s="208"/>
      <c r="R289" s="208"/>
      <c r="S289" s="208"/>
      <c r="T289" s="209"/>
      <c r="AT289" s="210" t="s">
        <v>150</v>
      </c>
      <c r="AU289" s="210" t="s">
        <v>80</v>
      </c>
      <c r="AV289" s="13" t="s">
        <v>80</v>
      </c>
      <c r="AW289" s="13" t="s">
        <v>33</v>
      </c>
      <c r="AX289" s="13" t="s">
        <v>78</v>
      </c>
      <c r="AY289" s="210" t="s">
        <v>139</v>
      </c>
    </row>
    <row r="290" spans="1:65" s="2" customFormat="1" ht="44.25" customHeight="1">
      <c r="A290" s="37"/>
      <c r="B290" s="38"/>
      <c r="C290" s="181" t="s">
        <v>434</v>
      </c>
      <c r="D290" s="181" t="s">
        <v>141</v>
      </c>
      <c r="E290" s="182" t="s">
        <v>435</v>
      </c>
      <c r="F290" s="183" t="s">
        <v>436</v>
      </c>
      <c r="G290" s="184" t="s">
        <v>430</v>
      </c>
      <c r="H290" s="185">
        <v>6</v>
      </c>
      <c r="I290" s="186"/>
      <c r="J290" s="187">
        <f>ROUND(I290*H290,2)</f>
        <v>0</v>
      </c>
      <c r="K290" s="183" t="s">
        <v>145</v>
      </c>
      <c r="L290" s="42"/>
      <c r="M290" s="188" t="s">
        <v>19</v>
      </c>
      <c r="N290" s="189" t="s">
        <v>42</v>
      </c>
      <c r="O290" s="67"/>
      <c r="P290" s="190">
        <f>O290*H290</f>
        <v>0</v>
      </c>
      <c r="Q290" s="190">
        <v>1.25E-06</v>
      </c>
      <c r="R290" s="190">
        <f>Q290*H290</f>
        <v>7.500000000000001E-06</v>
      </c>
      <c r="S290" s="190">
        <v>0</v>
      </c>
      <c r="T290" s="191">
        <f>S290*H290</f>
        <v>0</v>
      </c>
      <c r="U290" s="37"/>
      <c r="V290" s="37"/>
      <c r="W290" s="37"/>
      <c r="X290" s="37"/>
      <c r="Y290" s="37"/>
      <c r="Z290" s="37"/>
      <c r="AA290" s="37"/>
      <c r="AB290" s="37"/>
      <c r="AC290" s="37"/>
      <c r="AD290" s="37"/>
      <c r="AE290" s="37"/>
      <c r="AR290" s="192" t="s">
        <v>146</v>
      </c>
      <c r="AT290" s="192" t="s">
        <v>141</v>
      </c>
      <c r="AU290" s="192" t="s">
        <v>80</v>
      </c>
      <c r="AY290" s="20" t="s">
        <v>139</v>
      </c>
      <c r="BE290" s="193">
        <f>IF(N290="základní",J290,0)</f>
        <v>0</v>
      </c>
      <c r="BF290" s="193">
        <f>IF(N290="snížená",J290,0)</f>
        <v>0</v>
      </c>
      <c r="BG290" s="193">
        <f>IF(N290="zákl. přenesená",J290,0)</f>
        <v>0</v>
      </c>
      <c r="BH290" s="193">
        <f>IF(N290="sníž. přenesená",J290,0)</f>
        <v>0</v>
      </c>
      <c r="BI290" s="193">
        <f>IF(N290="nulová",J290,0)</f>
        <v>0</v>
      </c>
      <c r="BJ290" s="20" t="s">
        <v>78</v>
      </c>
      <c r="BK290" s="193">
        <f>ROUND(I290*H290,2)</f>
        <v>0</v>
      </c>
      <c r="BL290" s="20" t="s">
        <v>146</v>
      </c>
      <c r="BM290" s="192" t="s">
        <v>437</v>
      </c>
    </row>
    <row r="291" spans="1:47" s="2" customFormat="1" ht="12">
      <c r="A291" s="37"/>
      <c r="B291" s="38"/>
      <c r="C291" s="39"/>
      <c r="D291" s="194" t="s">
        <v>148</v>
      </c>
      <c r="E291" s="39"/>
      <c r="F291" s="195" t="s">
        <v>438</v>
      </c>
      <c r="G291" s="39"/>
      <c r="H291" s="39"/>
      <c r="I291" s="196"/>
      <c r="J291" s="39"/>
      <c r="K291" s="39"/>
      <c r="L291" s="42"/>
      <c r="M291" s="197"/>
      <c r="N291" s="198"/>
      <c r="O291" s="67"/>
      <c r="P291" s="67"/>
      <c r="Q291" s="67"/>
      <c r="R291" s="67"/>
      <c r="S291" s="67"/>
      <c r="T291" s="68"/>
      <c r="U291" s="37"/>
      <c r="V291" s="37"/>
      <c r="W291" s="37"/>
      <c r="X291" s="37"/>
      <c r="Y291" s="37"/>
      <c r="Z291" s="37"/>
      <c r="AA291" s="37"/>
      <c r="AB291" s="37"/>
      <c r="AC291" s="37"/>
      <c r="AD291" s="37"/>
      <c r="AE291" s="37"/>
      <c r="AT291" s="20" t="s">
        <v>148</v>
      </c>
      <c r="AU291" s="20" t="s">
        <v>80</v>
      </c>
    </row>
    <row r="292" spans="2:51" s="13" customFormat="1" ht="12">
      <c r="B292" s="199"/>
      <c r="C292" s="200"/>
      <c r="D292" s="201" t="s">
        <v>150</v>
      </c>
      <c r="E292" s="202" t="s">
        <v>19</v>
      </c>
      <c r="F292" s="203" t="s">
        <v>439</v>
      </c>
      <c r="G292" s="200"/>
      <c r="H292" s="204">
        <v>2</v>
      </c>
      <c r="I292" s="205"/>
      <c r="J292" s="200"/>
      <c r="K292" s="200"/>
      <c r="L292" s="206"/>
      <c r="M292" s="207"/>
      <c r="N292" s="208"/>
      <c r="O292" s="208"/>
      <c r="P292" s="208"/>
      <c r="Q292" s="208"/>
      <c r="R292" s="208"/>
      <c r="S292" s="208"/>
      <c r="T292" s="209"/>
      <c r="AT292" s="210" t="s">
        <v>150</v>
      </c>
      <c r="AU292" s="210" t="s">
        <v>80</v>
      </c>
      <c r="AV292" s="13" t="s">
        <v>80</v>
      </c>
      <c r="AW292" s="13" t="s">
        <v>33</v>
      </c>
      <c r="AX292" s="13" t="s">
        <v>71</v>
      </c>
      <c r="AY292" s="210" t="s">
        <v>139</v>
      </c>
    </row>
    <row r="293" spans="2:51" s="13" customFormat="1" ht="12">
      <c r="B293" s="199"/>
      <c r="C293" s="200"/>
      <c r="D293" s="201" t="s">
        <v>150</v>
      </c>
      <c r="E293" s="202" t="s">
        <v>19</v>
      </c>
      <c r="F293" s="203" t="s">
        <v>440</v>
      </c>
      <c r="G293" s="200"/>
      <c r="H293" s="204">
        <v>2</v>
      </c>
      <c r="I293" s="205"/>
      <c r="J293" s="200"/>
      <c r="K293" s="200"/>
      <c r="L293" s="206"/>
      <c r="M293" s="207"/>
      <c r="N293" s="208"/>
      <c r="O293" s="208"/>
      <c r="P293" s="208"/>
      <c r="Q293" s="208"/>
      <c r="R293" s="208"/>
      <c r="S293" s="208"/>
      <c r="T293" s="209"/>
      <c r="AT293" s="210" t="s">
        <v>150</v>
      </c>
      <c r="AU293" s="210" t="s">
        <v>80</v>
      </c>
      <c r="AV293" s="13" t="s">
        <v>80</v>
      </c>
      <c r="AW293" s="13" t="s">
        <v>33</v>
      </c>
      <c r="AX293" s="13" t="s">
        <v>71</v>
      </c>
      <c r="AY293" s="210" t="s">
        <v>139</v>
      </c>
    </row>
    <row r="294" spans="2:51" s="13" customFormat="1" ht="12">
      <c r="B294" s="199"/>
      <c r="C294" s="200"/>
      <c r="D294" s="201" t="s">
        <v>150</v>
      </c>
      <c r="E294" s="202" t="s">
        <v>19</v>
      </c>
      <c r="F294" s="203" t="s">
        <v>441</v>
      </c>
      <c r="G294" s="200"/>
      <c r="H294" s="204">
        <v>2</v>
      </c>
      <c r="I294" s="205"/>
      <c r="J294" s="200"/>
      <c r="K294" s="200"/>
      <c r="L294" s="206"/>
      <c r="M294" s="207"/>
      <c r="N294" s="208"/>
      <c r="O294" s="208"/>
      <c r="P294" s="208"/>
      <c r="Q294" s="208"/>
      <c r="R294" s="208"/>
      <c r="S294" s="208"/>
      <c r="T294" s="209"/>
      <c r="AT294" s="210" t="s">
        <v>150</v>
      </c>
      <c r="AU294" s="210" t="s">
        <v>80</v>
      </c>
      <c r="AV294" s="13" t="s">
        <v>80</v>
      </c>
      <c r="AW294" s="13" t="s">
        <v>33</v>
      </c>
      <c r="AX294" s="13" t="s">
        <v>71</v>
      </c>
      <c r="AY294" s="210" t="s">
        <v>139</v>
      </c>
    </row>
    <row r="295" spans="2:51" s="14" customFormat="1" ht="12">
      <c r="B295" s="211"/>
      <c r="C295" s="212"/>
      <c r="D295" s="201" t="s">
        <v>150</v>
      </c>
      <c r="E295" s="213" t="s">
        <v>19</v>
      </c>
      <c r="F295" s="214" t="s">
        <v>154</v>
      </c>
      <c r="G295" s="212"/>
      <c r="H295" s="215">
        <v>6</v>
      </c>
      <c r="I295" s="216"/>
      <c r="J295" s="212"/>
      <c r="K295" s="212"/>
      <c r="L295" s="217"/>
      <c r="M295" s="218"/>
      <c r="N295" s="219"/>
      <c r="O295" s="219"/>
      <c r="P295" s="219"/>
      <c r="Q295" s="219"/>
      <c r="R295" s="219"/>
      <c r="S295" s="219"/>
      <c r="T295" s="220"/>
      <c r="AT295" s="221" t="s">
        <v>150</v>
      </c>
      <c r="AU295" s="221" t="s">
        <v>80</v>
      </c>
      <c r="AV295" s="14" t="s">
        <v>146</v>
      </c>
      <c r="AW295" s="14" t="s">
        <v>33</v>
      </c>
      <c r="AX295" s="14" t="s">
        <v>78</v>
      </c>
      <c r="AY295" s="221" t="s">
        <v>139</v>
      </c>
    </row>
    <row r="296" spans="1:65" s="2" customFormat="1" ht="24.2" customHeight="1">
      <c r="A296" s="37"/>
      <c r="B296" s="38"/>
      <c r="C296" s="244" t="s">
        <v>442</v>
      </c>
      <c r="D296" s="244" t="s">
        <v>275</v>
      </c>
      <c r="E296" s="245" t="s">
        <v>443</v>
      </c>
      <c r="F296" s="246" t="s">
        <v>444</v>
      </c>
      <c r="G296" s="247" t="s">
        <v>430</v>
      </c>
      <c r="H296" s="248">
        <v>2</v>
      </c>
      <c r="I296" s="249"/>
      <c r="J296" s="250">
        <f>ROUND(I296*H296,2)</f>
        <v>0</v>
      </c>
      <c r="K296" s="246" t="s">
        <v>145</v>
      </c>
      <c r="L296" s="251"/>
      <c r="M296" s="252" t="s">
        <v>19</v>
      </c>
      <c r="N296" s="253" t="s">
        <v>42</v>
      </c>
      <c r="O296" s="67"/>
      <c r="P296" s="190">
        <f>O296*H296</f>
        <v>0</v>
      </c>
      <c r="Q296" s="190">
        <v>0.0006</v>
      </c>
      <c r="R296" s="190">
        <f>Q296*H296</f>
        <v>0.0012</v>
      </c>
      <c r="S296" s="190">
        <v>0</v>
      </c>
      <c r="T296" s="191">
        <f>S296*H296</f>
        <v>0</v>
      </c>
      <c r="U296" s="37"/>
      <c r="V296" s="37"/>
      <c r="W296" s="37"/>
      <c r="X296" s="37"/>
      <c r="Y296" s="37"/>
      <c r="Z296" s="37"/>
      <c r="AA296" s="37"/>
      <c r="AB296" s="37"/>
      <c r="AC296" s="37"/>
      <c r="AD296" s="37"/>
      <c r="AE296" s="37"/>
      <c r="AR296" s="192" t="s">
        <v>191</v>
      </c>
      <c r="AT296" s="192" t="s">
        <v>275</v>
      </c>
      <c r="AU296" s="192" t="s">
        <v>80</v>
      </c>
      <c r="AY296" s="20" t="s">
        <v>139</v>
      </c>
      <c r="BE296" s="193">
        <f>IF(N296="základní",J296,0)</f>
        <v>0</v>
      </c>
      <c r="BF296" s="193">
        <f>IF(N296="snížená",J296,0)</f>
        <v>0</v>
      </c>
      <c r="BG296" s="193">
        <f>IF(N296="zákl. přenesená",J296,0)</f>
        <v>0</v>
      </c>
      <c r="BH296" s="193">
        <f>IF(N296="sníž. přenesená",J296,0)</f>
        <v>0</v>
      </c>
      <c r="BI296" s="193">
        <f>IF(N296="nulová",J296,0)</f>
        <v>0</v>
      </c>
      <c r="BJ296" s="20" t="s">
        <v>78</v>
      </c>
      <c r="BK296" s="193">
        <f>ROUND(I296*H296,2)</f>
        <v>0</v>
      </c>
      <c r="BL296" s="20" t="s">
        <v>146</v>
      </c>
      <c r="BM296" s="192" t="s">
        <v>445</v>
      </c>
    </row>
    <row r="297" spans="1:65" s="2" customFormat="1" ht="24.2" customHeight="1">
      <c r="A297" s="37"/>
      <c r="B297" s="38"/>
      <c r="C297" s="244" t="s">
        <v>446</v>
      </c>
      <c r="D297" s="244" t="s">
        <v>275</v>
      </c>
      <c r="E297" s="245" t="s">
        <v>447</v>
      </c>
      <c r="F297" s="246" t="s">
        <v>448</v>
      </c>
      <c r="G297" s="247" t="s">
        <v>430</v>
      </c>
      <c r="H297" s="248">
        <v>2</v>
      </c>
      <c r="I297" s="249"/>
      <c r="J297" s="250">
        <f>ROUND(I297*H297,2)</f>
        <v>0</v>
      </c>
      <c r="K297" s="246" t="s">
        <v>145</v>
      </c>
      <c r="L297" s="251"/>
      <c r="M297" s="252" t="s">
        <v>19</v>
      </c>
      <c r="N297" s="253" t="s">
        <v>42</v>
      </c>
      <c r="O297" s="67"/>
      <c r="P297" s="190">
        <f>O297*H297</f>
        <v>0</v>
      </c>
      <c r="Q297" s="190">
        <v>0.0003</v>
      </c>
      <c r="R297" s="190">
        <f>Q297*H297</f>
        <v>0.0006</v>
      </c>
      <c r="S297" s="190">
        <v>0</v>
      </c>
      <c r="T297" s="191">
        <f>S297*H297</f>
        <v>0</v>
      </c>
      <c r="U297" s="37"/>
      <c r="V297" s="37"/>
      <c r="W297" s="37"/>
      <c r="X297" s="37"/>
      <c r="Y297" s="37"/>
      <c r="Z297" s="37"/>
      <c r="AA297" s="37"/>
      <c r="AB297" s="37"/>
      <c r="AC297" s="37"/>
      <c r="AD297" s="37"/>
      <c r="AE297" s="37"/>
      <c r="AR297" s="192" t="s">
        <v>191</v>
      </c>
      <c r="AT297" s="192" t="s">
        <v>275</v>
      </c>
      <c r="AU297" s="192" t="s">
        <v>80</v>
      </c>
      <c r="AY297" s="20" t="s">
        <v>139</v>
      </c>
      <c r="BE297" s="193">
        <f>IF(N297="základní",J297,0)</f>
        <v>0</v>
      </c>
      <c r="BF297" s="193">
        <f>IF(N297="snížená",J297,0)</f>
        <v>0</v>
      </c>
      <c r="BG297" s="193">
        <f>IF(N297="zákl. přenesená",J297,0)</f>
        <v>0</v>
      </c>
      <c r="BH297" s="193">
        <f>IF(N297="sníž. přenesená",J297,0)</f>
        <v>0</v>
      </c>
      <c r="BI297" s="193">
        <f>IF(N297="nulová",J297,0)</f>
        <v>0</v>
      </c>
      <c r="BJ297" s="20" t="s">
        <v>78</v>
      </c>
      <c r="BK297" s="193">
        <f>ROUND(I297*H297,2)</f>
        <v>0</v>
      </c>
      <c r="BL297" s="20" t="s">
        <v>146</v>
      </c>
      <c r="BM297" s="192" t="s">
        <v>449</v>
      </c>
    </row>
    <row r="298" spans="1:65" s="2" customFormat="1" ht="24.2" customHeight="1">
      <c r="A298" s="37"/>
      <c r="B298" s="38"/>
      <c r="C298" s="244" t="s">
        <v>450</v>
      </c>
      <c r="D298" s="244" t="s">
        <v>275</v>
      </c>
      <c r="E298" s="245" t="s">
        <v>451</v>
      </c>
      <c r="F298" s="246" t="s">
        <v>452</v>
      </c>
      <c r="G298" s="247" t="s">
        <v>430</v>
      </c>
      <c r="H298" s="248">
        <v>2</v>
      </c>
      <c r="I298" s="249"/>
      <c r="J298" s="250">
        <f>ROUND(I298*H298,2)</f>
        <v>0</v>
      </c>
      <c r="K298" s="246" t="s">
        <v>145</v>
      </c>
      <c r="L298" s="251"/>
      <c r="M298" s="252" t="s">
        <v>19</v>
      </c>
      <c r="N298" s="253" t="s">
        <v>42</v>
      </c>
      <c r="O298" s="67"/>
      <c r="P298" s="190">
        <f>O298*H298</f>
        <v>0</v>
      </c>
      <c r="Q298" s="190">
        <v>0.0005</v>
      </c>
      <c r="R298" s="190">
        <f>Q298*H298</f>
        <v>0.001</v>
      </c>
      <c r="S298" s="190">
        <v>0</v>
      </c>
      <c r="T298" s="191">
        <f>S298*H298</f>
        <v>0</v>
      </c>
      <c r="U298" s="37"/>
      <c r="V298" s="37"/>
      <c r="W298" s="37"/>
      <c r="X298" s="37"/>
      <c r="Y298" s="37"/>
      <c r="Z298" s="37"/>
      <c r="AA298" s="37"/>
      <c r="AB298" s="37"/>
      <c r="AC298" s="37"/>
      <c r="AD298" s="37"/>
      <c r="AE298" s="37"/>
      <c r="AR298" s="192" t="s">
        <v>191</v>
      </c>
      <c r="AT298" s="192" t="s">
        <v>275</v>
      </c>
      <c r="AU298" s="192" t="s">
        <v>80</v>
      </c>
      <c r="AY298" s="20" t="s">
        <v>139</v>
      </c>
      <c r="BE298" s="193">
        <f>IF(N298="základní",J298,0)</f>
        <v>0</v>
      </c>
      <c r="BF298" s="193">
        <f>IF(N298="snížená",J298,0)</f>
        <v>0</v>
      </c>
      <c r="BG298" s="193">
        <f>IF(N298="zákl. přenesená",J298,0)</f>
        <v>0</v>
      </c>
      <c r="BH298" s="193">
        <f>IF(N298="sníž. přenesená",J298,0)</f>
        <v>0</v>
      </c>
      <c r="BI298" s="193">
        <f>IF(N298="nulová",J298,0)</f>
        <v>0</v>
      </c>
      <c r="BJ298" s="20" t="s">
        <v>78</v>
      </c>
      <c r="BK298" s="193">
        <f>ROUND(I298*H298,2)</f>
        <v>0</v>
      </c>
      <c r="BL298" s="20" t="s">
        <v>146</v>
      </c>
      <c r="BM298" s="192" t="s">
        <v>453</v>
      </c>
    </row>
    <row r="299" spans="1:65" s="2" customFormat="1" ht="24.2" customHeight="1">
      <c r="A299" s="37"/>
      <c r="B299" s="38"/>
      <c r="C299" s="181" t="s">
        <v>454</v>
      </c>
      <c r="D299" s="181" t="s">
        <v>141</v>
      </c>
      <c r="E299" s="182" t="s">
        <v>455</v>
      </c>
      <c r="F299" s="183" t="s">
        <v>456</v>
      </c>
      <c r="G299" s="184" t="s">
        <v>430</v>
      </c>
      <c r="H299" s="185">
        <v>2</v>
      </c>
      <c r="I299" s="186"/>
      <c r="J299" s="187">
        <f>ROUND(I299*H299,2)</f>
        <v>0</v>
      </c>
      <c r="K299" s="183" t="s">
        <v>145</v>
      </c>
      <c r="L299" s="42"/>
      <c r="M299" s="188" t="s">
        <v>19</v>
      </c>
      <c r="N299" s="189" t="s">
        <v>42</v>
      </c>
      <c r="O299" s="67"/>
      <c r="P299" s="190">
        <f>O299*H299</f>
        <v>0</v>
      </c>
      <c r="Q299" s="190">
        <v>0.028538</v>
      </c>
      <c r="R299" s="190">
        <f>Q299*H299</f>
        <v>0.057076</v>
      </c>
      <c r="S299" s="190">
        <v>0</v>
      </c>
      <c r="T299" s="191">
        <f>S299*H299</f>
        <v>0</v>
      </c>
      <c r="U299" s="37"/>
      <c r="V299" s="37"/>
      <c r="W299" s="37"/>
      <c r="X299" s="37"/>
      <c r="Y299" s="37"/>
      <c r="Z299" s="37"/>
      <c r="AA299" s="37"/>
      <c r="AB299" s="37"/>
      <c r="AC299" s="37"/>
      <c r="AD299" s="37"/>
      <c r="AE299" s="37"/>
      <c r="AR299" s="192" t="s">
        <v>146</v>
      </c>
      <c r="AT299" s="192" t="s">
        <v>141</v>
      </c>
      <c r="AU299" s="192" t="s">
        <v>80</v>
      </c>
      <c r="AY299" s="20" t="s">
        <v>139</v>
      </c>
      <c r="BE299" s="193">
        <f>IF(N299="základní",J299,0)</f>
        <v>0</v>
      </c>
      <c r="BF299" s="193">
        <f>IF(N299="snížená",J299,0)</f>
        <v>0</v>
      </c>
      <c r="BG299" s="193">
        <f>IF(N299="zákl. přenesená",J299,0)</f>
        <v>0</v>
      </c>
      <c r="BH299" s="193">
        <f>IF(N299="sníž. přenesená",J299,0)</f>
        <v>0</v>
      </c>
      <c r="BI299" s="193">
        <f>IF(N299="nulová",J299,0)</f>
        <v>0</v>
      </c>
      <c r="BJ299" s="20" t="s">
        <v>78</v>
      </c>
      <c r="BK299" s="193">
        <f>ROUND(I299*H299,2)</f>
        <v>0</v>
      </c>
      <c r="BL299" s="20" t="s">
        <v>146</v>
      </c>
      <c r="BM299" s="192" t="s">
        <v>457</v>
      </c>
    </row>
    <row r="300" spans="1:47" s="2" customFormat="1" ht="12">
      <c r="A300" s="37"/>
      <c r="B300" s="38"/>
      <c r="C300" s="39"/>
      <c r="D300" s="194" t="s">
        <v>148</v>
      </c>
      <c r="E300" s="39"/>
      <c r="F300" s="195" t="s">
        <v>458</v>
      </c>
      <c r="G300" s="39"/>
      <c r="H300" s="39"/>
      <c r="I300" s="196"/>
      <c r="J300" s="39"/>
      <c r="K300" s="39"/>
      <c r="L300" s="42"/>
      <c r="M300" s="197"/>
      <c r="N300" s="198"/>
      <c r="O300" s="67"/>
      <c r="P300" s="67"/>
      <c r="Q300" s="67"/>
      <c r="R300" s="67"/>
      <c r="S300" s="67"/>
      <c r="T300" s="68"/>
      <c r="U300" s="37"/>
      <c r="V300" s="37"/>
      <c r="W300" s="37"/>
      <c r="X300" s="37"/>
      <c r="Y300" s="37"/>
      <c r="Z300" s="37"/>
      <c r="AA300" s="37"/>
      <c r="AB300" s="37"/>
      <c r="AC300" s="37"/>
      <c r="AD300" s="37"/>
      <c r="AE300" s="37"/>
      <c r="AT300" s="20" t="s">
        <v>148</v>
      </c>
      <c r="AU300" s="20" t="s">
        <v>80</v>
      </c>
    </row>
    <row r="301" spans="1:47" s="2" customFormat="1" ht="19.5">
      <c r="A301" s="37"/>
      <c r="B301" s="38"/>
      <c r="C301" s="39"/>
      <c r="D301" s="201" t="s">
        <v>204</v>
      </c>
      <c r="E301" s="39"/>
      <c r="F301" s="222" t="s">
        <v>459</v>
      </c>
      <c r="G301" s="39"/>
      <c r="H301" s="39"/>
      <c r="I301" s="196"/>
      <c r="J301" s="39"/>
      <c r="K301" s="39"/>
      <c r="L301" s="42"/>
      <c r="M301" s="197"/>
      <c r="N301" s="198"/>
      <c r="O301" s="67"/>
      <c r="P301" s="67"/>
      <c r="Q301" s="67"/>
      <c r="R301" s="67"/>
      <c r="S301" s="67"/>
      <c r="T301" s="68"/>
      <c r="U301" s="37"/>
      <c r="V301" s="37"/>
      <c r="W301" s="37"/>
      <c r="X301" s="37"/>
      <c r="Y301" s="37"/>
      <c r="Z301" s="37"/>
      <c r="AA301" s="37"/>
      <c r="AB301" s="37"/>
      <c r="AC301" s="37"/>
      <c r="AD301" s="37"/>
      <c r="AE301" s="37"/>
      <c r="AT301" s="20" t="s">
        <v>204</v>
      </c>
      <c r="AU301" s="20" t="s">
        <v>80</v>
      </c>
    </row>
    <row r="302" spans="1:65" s="2" customFormat="1" ht="24.2" customHeight="1">
      <c r="A302" s="37"/>
      <c r="B302" s="38"/>
      <c r="C302" s="244" t="s">
        <v>460</v>
      </c>
      <c r="D302" s="244" t="s">
        <v>275</v>
      </c>
      <c r="E302" s="245" t="s">
        <v>461</v>
      </c>
      <c r="F302" s="246" t="s">
        <v>462</v>
      </c>
      <c r="G302" s="247" t="s">
        <v>430</v>
      </c>
      <c r="H302" s="248">
        <v>2</v>
      </c>
      <c r="I302" s="249"/>
      <c r="J302" s="250">
        <f>ROUND(I302*H302,2)</f>
        <v>0</v>
      </c>
      <c r="K302" s="246" t="s">
        <v>145</v>
      </c>
      <c r="L302" s="251"/>
      <c r="M302" s="252" t="s">
        <v>19</v>
      </c>
      <c r="N302" s="253" t="s">
        <v>42</v>
      </c>
      <c r="O302" s="67"/>
      <c r="P302" s="190">
        <f>O302*H302</f>
        <v>0</v>
      </c>
      <c r="Q302" s="190">
        <v>0.072</v>
      </c>
      <c r="R302" s="190">
        <f>Q302*H302</f>
        <v>0.144</v>
      </c>
      <c r="S302" s="190">
        <v>0</v>
      </c>
      <c r="T302" s="191">
        <f>S302*H302</f>
        <v>0</v>
      </c>
      <c r="U302" s="37"/>
      <c r="V302" s="37"/>
      <c r="W302" s="37"/>
      <c r="X302" s="37"/>
      <c r="Y302" s="37"/>
      <c r="Z302" s="37"/>
      <c r="AA302" s="37"/>
      <c r="AB302" s="37"/>
      <c r="AC302" s="37"/>
      <c r="AD302" s="37"/>
      <c r="AE302" s="37"/>
      <c r="AR302" s="192" t="s">
        <v>191</v>
      </c>
      <c r="AT302" s="192" t="s">
        <v>275</v>
      </c>
      <c r="AU302" s="192" t="s">
        <v>80</v>
      </c>
      <c r="AY302" s="20" t="s">
        <v>139</v>
      </c>
      <c r="BE302" s="193">
        <f>IF(N302="základní",J302,0)</f>
        <v>0</v>
      </c>
      <c r="BF302" s="193">
        <f>IF(N302="snížená",J302,0)</f>
        <v>0</v>
      </c>
      <c r="BG302" s="193">
        <f>IF(N302="zákl. přenesená",J302,0)</f>
        <v>0</v>
      </c>
      <c r="BH302" s="193">
        <f>IF(N302="sníž. přenesená",J302,0)</f>
        <v>0</v>
      </c>
      <c r="BI302" s="193">
        <f>IF(N302="nulová",J302,0)</f>
        <v>0</v>
      </c>
      <c r="BJ302" s="20" t="s">
        <v>78</v>
      </c>
      <c r="BK302" s="193">
        <f>ROUND(I302*H302,2)</f>
        <v>0</v>
      </c>
      <c r="BL302" s="20" t="s">
        <v>146</v>
      </c>
      <c r="BM302" s="192" t="s">
        <v>463</v>
      </c>
    </row>
    <row r="303" spans="1:65" s="2" customFormat="1" ht="24.2" customHeight="1">
      <c r="A303" s="37"/>
      <c r="B303" s="38"/>
      <c r="C303" s="181" t="s">
        <v>464</v>
      </c>
      <c r="D303" s="181" t="s">
        <v>141</v>
      </c>
      <c r="E303" s="182" t="s">
        <v>465</v>
      </c>
      <c r="F303" s="183" t="s">
        <v>466</v>
      </c>
      <c r="G303" s="184" t="s">
        <v>430</v>
      </c>
      <c r="H303" s="185">
        <v>2</v>
      </c>
      <c r="I303" s="186"/>
      <c r="J303" s="187">
        <f>ROUND(I303*H303,2)</f>
        <v>0</v>
      </c>
      <c r="K303" s="183" t="s">
        <v>145</v>
      </c>
      <c r="L303" s="42"/>
      <c r="M303" s="188" t="s">
        <v>19</v>
      </c>
      <c r="N303" s="189" t="s">
        <v>42</v>
      </c>
      <c r="O303" s="67"/>
      <c r="P303" s="190">
        <f>O303*H303</f>
        <v>0</v>
      </c>
      <c r="Q303" s="190">
        <v>0.029723</v>
      </c>
      <c r="R303" s="190">
        <f>Q303*H303</f>
        <v>0.059446</v>
      </c>
      <c r="S303" s="190">
        <v>0</v>
      </c>
      <c r="T303" s="191">
        <f>S303*H303</f>
        <v>0</v>
      </c>
      <c r="U303" s="37"/>
      <c r="V303" s="37"/>
      <c r="W303" s="37"/>
      <c r="X303" s="37"/>
      <c r="Y303" s="37"/>
      <c r="Z303" s="37"/>
      <c r="AA303" s="37"/>
      <c r="AB303" s="37"/>
      <c r="AC303" s="37"/>
      <c r="AD303" s="37"/>
      <c r="AE303" s="37"/>
      <c r="AR303" s="192" t="s">
        <v>146</v>
      </c>
      <c r="AT303" s="192" t="s">
        <v>141</v>
      </c>
      <c r="AU303" s="192" t="s">
        <v>80</v>
      </c>
      <c r="AY303" s="20" t="s">
        <v>139</v>
      </c>
      <c r="BE303" s="193">
        <f>IF(N303="základní",J303,0)</f>
        <v>0</v>
      </c>
      <c r="BF303" s="193">
        <f>IF(N303="snížená",J303,0)</f>
        <v>0</v>
      </c>
      <c r="BG303" s="193">
        <f>IF(N303="zákl. přenesená",J303,0)</f>
        <v>0</v>
      </c>
      <c r="BH303" s="193">
        <f>IF(N303="sníž. přenesená",J303,0)</f>
        <v>0</v>
      </c>
      <c r="BI303" s="193">
        <f>IF(N303="nulová",J303,0)</f>
        <v>0</v>
      </c>
      <c r="BJ303" s="20" t="s">
        <v>78</v>
      </c>
      <c r="BK303" s="193">
        <f>ROUND(I303*H303,2)</f>
        <v>0</v>
      </c>
      <c r="BL303" s="20" t="s">
        <v>146</v>
      </c>
      <c r="BM303" s="192" t="s">
        <v>467</v>
      </c>
    </row>
    <row r="304" spans="1:47" s="2" customFormat="1" ht="12">
      <c r="A304" s="37"/>
      <c r="B304" s="38"/>
      <c r="C304" s="39"/>
      <c r="D304" s="194" t="s">
        <v>148</v>
      </c>
      <c r="E304" s="39"/>
      <c r="F304" s="195" t="s">
        <v>468</v>
      </c>
      <c r="G304" s="39"/>
      <c r="H304" s="39"/>
      <c r="I304" s="196"/>
      <c r="J304" s="39"/>
      <c r="K304" s="39"/>
      <c r="L304" s="42"/>
      <c r="M304" s="197"/>
      <c r="N304" s="198"/>
      <c r="O304" s="67"/>
      <c r="P304" s="67"/>
      <c r="Q304" s="67"/>
      <c r="R304" s="67"/>
      <c r="S304" s="67"/>
      <c r="T304" s="68"/>
      <c r="U304" s="37"/>
      <c r="V304" s="37"/>
      <c r="W304" s="37"/>
      <c r="X304" s="37"/>
      <c r="Y304" s="37"/>
      <c r="Z304" s="37"/>
      <c r="AA304" s="37"/>
      <c r="AB304" s="37"/>
      <c r="AC304" s="37"/>
      <c r="AD304" s="37"/>
      <c r="AE304" s="37"/>
      <c r="AT304" s="20" t="s">
        <v>148</v>
      </c>
      <c r="AU304" s="20" t="s">
        <v>80</v>
      </c>
    </row>
    <row r="305" spans="1:65" s="2" customFormat="1" ht="21.75" customHeight="1">
      <c r="A305" s="37"/>
      <c r="B305" s="38"/>
      <c r="C305" s="244" t="s">
        <v>469</v>
      </c>
      <c r="D305" s="244" t="s">
        <v>275</v>
      </c>
      <c r="E305" s="245" t="s">
        <v>470</v>
      </c>
      <c r="F305" s="246" t="s">
        <v>471</v>
      </c>
      <c r="G305" s="247" t="s">
        <v>430</v>
      </c>
      <c r="H305" s="248">
        <v>2</v>
      </c>
      <c r="I305" s="249"/>
      <c r="J305" s="250">
        <f>ROUND(I305*H305,2)</f>
        <v>0</v>
      </c>
      <c r="K305" s="246" t="s">
        <v>145</v>
      </c>
      <c r="L305" s="251"/>
      <c r="M305" s="252" t="s">
        <v>19</v>
      </c>
      <c r="N305" s="253" t="s">
        <v>42</v>
      </c>
      <c r="O305" s="67"/>
      <c r="P305" s="190">
        <f>O305*H305</f>
        <v>0</v>
      </c>
      <c r="Q305" s="190">
        <v>0.058</v>
      </c>
      <c r="R305" s="190">
        <f>Q305*H305</f>
        <v>0.116</v>
      </c>
      <c r="S305" s="190">
        <v>0</v>
      </c>
      <c r="T305" s="191">
        <f>S305*H305</f>
        <v>0</v>
      </c>
      <c r="U305" s="37"/>
      <c r="V305" s="37"/>
      <c r="W305" s="37"/>
      <c r="X305" s="37"/>
      <c r="Y305" s="37"/>
      <c r="Z305" s="37"/>
      <c r="AA305" s="37"/>
      <c r="AB305" s="37"/>
      <c r="AC305" s="37"/>
      <c r="AD305" s="37"/>
      <c r="AE305" s="37"/>
      <c r="AR305" s="192" t="s">
        <v>191</v>
      </c>
      <c r="AT305" s="192" t="s">
        <v>275</v>
      </c>
      <c r="AU305" s="192" t="s">
        <v>80</v>
      </c>
      <c r="AY305" s="20" t="s">
        <v>139</v>
      </c>
      <c r="BE305" s="193">
        <f>IF(N305="základní",J305,0)</f>
        <v>0</v>
      </c>
      <c r="BF305" s="193">
        <f>IF(N305="snížená",J305,0)</f>
        <v>0</v>
      </c>
      <c r="BG305" s="193">
        <f>IF(N305="zákl. přenesená",J305,0)</f>
        <v>0</v>
      </c>
      <c r="BH305" s="193">
        <f>IF(N305="sníž. přenesená",J305,0)</f>
        <v>0</v>
      </c>
      <c r="BI305" s="193">
        <f>IF(N305="nulová",J305,0)</f>
        <v>0</v>
      </c>
      <c r="BJ305" s="20" t="s">
        <v>78</v>
      </c>
      <c r="BK305" s="193">
        <f>ROUND(I305*H305,2)</f>
        <v>0</v>
      </c>
      <c r="BL305" s="20" t="s">
        <v>146</v>
      </c>
      <c r="BM305" s="192" t="s">
        <v>472</v>
      </c>
    </row>
    <row r="306" spans="1:65" s="2" customFormat="1" ht="24.2" customHeight="1">
      <c r="A306" s="37"/>
      <c r="B306" s="38"/>
      <c r="C306" s="181" t="s">
        <v>473</v>
      </c>
      <c r="D306" s="181" t="s">
        <v>141</v>
      </c>
      <c r="E306" s="182" t="s">
        <v>474</v>
      </c>
      <c r="F306" s="183" t="s">
        <v>475</v>
      </c>
      <c r="G306" s="184" t="s">
        <v>430</v>
      </c>
      <c r="H306" s="185">
        <v>2</v>
      </c>
      <c r="I306" s="186"/>
      <c r="J306" s="187">
        <f>ROUND(I306*H306,2)</f>
        <v>0</v>
      </c>
      <c r="K306" s="183" t="s">
        <v>145</v>
      </c>
      <c r="L306" s="42"/>
      <c r="M306" s="188" t="s">
        <v>19</v>
      </c>
      <c r="N306" s="189" t="s">
        <v>42</v>
      </c>
      <c r="O306" s="67"/>
      <c r="P306" s="190">
        <f>O306*H306</f>
        <v>0</v>
      </c>
      <c r="Q306" s="190">
        <v>0.029723</v>
      </c>
      <c r="R306" s="190">
        <f>Q306*H306</f>
        <v>0.059446</v>
      </c>
      <c r="S306" s="190">
        <v>0</v>
      </c>
      <c r="T306" s="191">
        <f>S306*H306</f>
        <v>0</v>
      </c>
      <c r="U306" s="37"/>
      <c r="V306" s="37"/>
      <c r="W306" s="37"/>
      <c r="X306" s="37"/>
      <c r="Y306" s="37"/>
      <c r="Z306" s="37"/>
      <c r="AA306" s="37"/>
      <c r="AB306" s="37"/>
      <c r="AC306" s="37"/>
      <c r="AD306" s="37"/>
      <c r="AE306" s="37"/>
      <c r="AR306" s="192" t="s">
        <v>146</v>
      </c>
      <c r="AT306" s="192" t="s">
        <v>141</v>
      </c>
      <c r="AU306" s="192" t="s">
        <v>80</v>
      </c>
      <c r="AY306" s="20" t="s">
        <v>139</v>
      </c>
      <c r="BE306" s="193">
        <f>IF(N306="základní",J306,0)</f>
        <v>0</v>
      </c>
      <c r="BF306" s="193">
        <f>IF(N306="snížená",J306,0)</f>
        <v>0</v>
      </c>
      <c r="BG306" s="193">
        <f>IF(N306="zákl. přenesená",J306,0)</f>
        <v>0</v>
      </c>
      <c r="BH306" s="193">
        <f>IF(N306="sníž. přenesená",J306,0)</f>
        <v>0</v>
      </c>
      <c r="BI306" s="193">
        <f>IF(N306="nulová",J306,0)</f>
        <v>0</v>
      </c>
      <c r="BJ306" s="20" t="s">
        <v>78</v>
      </c>
      <c r="BK306" s="193">
        <f>ROUND(I306*H306,2)</f>
        <v>0</v>
      </c>
      <c r="BL306" s="20" t="s">
        <v>146</v>
      </c>
      <c r="BM306" s="192" t="s">
        <v>476</v>
      </c>
    </row>
    <row r="307" spans="1:47" s="2" customFormat="1" ht="12">
      <c r="A307" s="37"/>
      <c r="B307" s="38"/>
      <c r="C307" s="39"/>
      <c r="D307" s="194" t="s">
        <v>148</v>
      </c>
      <c r="E307" s="39"/>
      <c r="F307" s="195" t="s">
        <v>477</v>
      </c>
      <c r="G307" s="39"/>
      <c r="H307" s="39"/>
      <c r="I307" s="196"/>
      <c r="J307" s="39"/>
      <c r="K307" s="39"/>
      <c r="L307" s="42"/>
      <c r="M307" s="197"/>
      <c r="N307" s="198"/>
      <c r="O307" s="67"/>
      <c r="P307" s="67"/>
      <c r="Q307" s="67"/>
      <c r="R307" s="67"/>
      <c r="S307" s="67"/>
      <c r="T307" s="68"/>
      <c r="U307" s="37"/>
      <c r="V307" s="37"/>
      <c r="W307" s="37"/>
      <c r="X307" s="37"/>
      <c r="Y307" s="37"/>
      <c r="Z307" s="37"/>
      <c r="AA307" s="37"/>
      <c r="AB307" s="37"/>
      <c r="AC307" s="37"/>
      <c r="AD307" s="37"/>
      <c r="AE307" s="37"/>
      <c r="AT307" s="20" t="s">
        <v>148</v>
      </c>
      <c r="AU307" s="20" t="s">
        <v>80</v>
      </c>
    </row>
    <row r="308" spans="1:65" s="2" customFormat="1" ht="24.2" customHeight="1">
      <c r="A308" s="37"/>
      <c r="B308" s="38"/>
      <c r="C308" s="244" t="s">
        <v>478</v>
      </c>
      <c r="D308" s="244" t="s">
        <v>275</v>
      </c>
      <c r="E308" s="245" t="s">
        <v>479</v>
      </c>
      <c r="F308" s="246" t="s">
        <v>480</v>
      </c>
      <c r="G308" s="247" t="s">
        <v>430</v>
      </c>
      <c r="H308" s="248">
        <v>2</v>
      </c>
      <c r="I308" s="249"/>
      <c r="J308" s="250">
        <f>ROUND(I308*H308,2)</f>
        <v>0</v>
      </c>
      <c r="K308" s="246" t="s">
        <v>145</v>
      </c>
      <c r="L308" s="251"/>
      <c r="M308" s="252" t="s">
        <v>19</v>
      </c>
      <c r="N308" s="253" t="s">
        <v>42</v>
      </c>
      <c r="O308" s="67"/>
      <c r="P308" s="190">
        <f>O308*H308</f>
        <v>0</v>
      </c>
      <c r="Q308" s="190">
        <v>0.08</v>
      </c>
      <c r="R308" s="190">
        <f>Q308*H308</f>
        <v>0.16</v>
      </c>
      <c r="S308" s="190">
        <v>0</v>
      </c>
      <c r="T308" s="191">
        <f>S308*H308</f>
        <v>0</v>
      </c>
      <c r="U308" s="37"/>
      <c r="V308" s="37"/>
      <c r="W308" s="37"/>
      <c r="X308" s="37"/>
      <c r="Y308" s="37"/>
      <c r="Z308" s="37"/>
      <c r="AA308" s="37"/>
      <c r="AB308" s="37"/>
      <c r="AC308" s="37"/>
      <c r="AD308" s="37"/>
      <c r="AE308" s="37"/>
      <c r="AR308" s="192" t="s">
        <v>191</v>
      </c>
      <c r="AT308" s="192" t="s">
        <v>275</v>
      </c>
      <c r="AU308" s="192" t="s">
        <v>80</v>
      </c>
      <c r="AY308" s="20" t="s">
        <v>139</v>
      </c>
      <c r="BE308" s="193">
        <f>IF(N308="základní",J308,0)</f>
        <v>0</v>
      </c>
      <c r="BF308" s="193">
        <f>IF(N308="snížená",J308,0)</f>
        <v>0</v>
      </c>
      <c r="BG308" s="193">
        <f>IF(N308="zákl. přenesená",J308,0)</f>
        <v>0</v>
      </c>
      <c r="BH308" s="193">
        <f>IF(N308="sníž. přenesená",J308,0)</f>
        <v>0</v>
      </c>
      <c r="BI308" s="193">
        <f>IF(N308="nulová",J308,0)</f>
        <v>0</v>
      </c>
      <c r="BJ308" s="20" t="s">
        <v>78</v>
      </c>
      <c r="BK308" s="193">
        <f>ROUND(I308*H308,2)</f>
        <v>0</v>
      </c>
      <c r="BL308" s="20" t="s">
        <v>146</v>
      </c>
      <c r="BM308" s="192" t="s">
        <v>481</v>
      </c>
    </row>
    <row r="309" spans="1:65" s="2" customFormat="1" ht="24.2" customHeight="1">
      <c r="A309" s="37"/>
      <c r="B309" s="38"/>
      <c r="C309" s="181" t="s">
        <v>482</v>
      </c>
      <c r="D309" s="181" t="s">
        <v>141</v>
      </c>
      <c r="E309" s="182" t="s">
        <v>483</v>
      </c>
      <c r="F309" s="183" t="s">
        <v>484</v>
      </c>
      <c r="G309" s="184" t="s">
        <v>430</v>
      </c>
      <c r="H309" s="185">
        <v>4</v>
      </c>
      <c r="I309" s="186"/>
      <c r="J309" s="187">
        <f>ROUND(I309*H309,2)</f>
        <v>0</v>
      </c>
      <c r="K309" s="183" t="s">
        <v>371</v>
      </c>
      <c r="L309" s="42"/>
      <c r="M309" s="188" t="s">
        <v>19</v>
      </c>
      <c r="N309" s="189" t="s">
        <v>42</v>
      </c>
      <c r="O309" s="67"/>
      <c r="P309" s="190">
        <f>O309*H309</f>
        <v>0</v>
      </c>
      <c r="Q309" s="190">
        <v>0.03076</v>
      </c>
      <c r="R309" s="190">
        <f>Q309*H309</f>
        <v>0.12304</v>
      </c>
      <c r="S309" s="190">
        <v>0</v>
      </c>
      <c r="T309" s="191">
        <f>S309*H309</f>
        <v>0</v>
      </c>
      <c r="U309" s="37"/>
      <c r="V309" s="37"/>
      <c r="W309" s="37"/>
      <c r="X309" s="37"/>
      <c r="Y309" s="37"/>
      <c r="Z309" s="37"/>
      <c r="AA309" s="37"/>
      <c r="AB309" s="37"/>
      <c r="AC309" s="37"/>
      <c r="AD309" s="37"/>
      <c r="AE309" s="37"/>
      <c r="AR309" s="192" t="s">
        <v>146</v>
      </c>
      <c r="AT309" s="192" t="s">
        <v>141</v>
      </c>
      <c r="AU309" s="192" t="s">
        <v>80</v>
      </c>
      <c r="AY309" s="20" t="s">
        <v>139</v>
      </c>
      <c r="BE309" s="193">
        <f>IF(N309="základní",J309,0)</f>
        <v>0</v>
      </c>
      <c r="BF309" s="193">
        <f>IF(N309="snížená",J309,0)</f>
        <v>0</v>
      </c>
      <c r="BG309" s="193">
        <f>IF(N309="zákl. přenesená",J309,0)</f>
        <v>0</v>
      </c>
      <c r="BH309" s="193">
        <f>IF(N309="sníž. přenesená",J309,0)</f>
        <v>0</v>
      </c>
      <c r="BI309" s="193">
        <f>IF(N309="nulová",J309,0)</f>
        <v>0</v>
      </c>
      <c r="BJ309" s="20" t="s">
        <v>78</v>
      </c>
      <c r="BK309" s="193">
        <f>ROUND(I309*H309,2)</f>
        <v>0</v>
      </c>
      <c r="BL309" s="20" t="s">
        <v>146</v>
      </c>
      <c r="BM309" s="192" t="s">
        <v>485</v>
      </c>
    </row>
    <row r="310" spans="2:51" s="13" customFormat="1" ht="12">
      <c r="B310" s="199"/>
      <c r="C310" s="200"/>
      <c r="D310" s="201" t="s">
        <v>150</v>
      </c>
      <c r="E310" s="202" t="s">
        <v>19</v>
      </c>
      <c r="F310" s="203" t="s">
        <v>486</v>
      </c>
      <c r="G310" s="200"/>
      <c r="H310" s="204">
        <v>2</v>
      </c>
      <c r="I310" s="205"/>
      <c r="J310" s="200"/>
      <c r="K310" s="200"/>
      <c r="L310" s="206"/>
      <c r="M310" s="207"/>
      <c r="N310" s="208"/>
      <c r="O310" s="208"/>
      <c r="P310" s="208"/>
      <c r="Q310" s="208"/>
      <c r="R310" s="208"/>
      <c r="S310" s="208"/>
      <c r="T310" s="209"/>
      <c r="AT310" s="210" t="s">
        <v>150</v>
      </c>
      <c r="AU310" s="210" t="s">
        <v>80</v>
      </c>
      <c r="AV310" s="13" t="s">
        <v>80</v>
      </c>
      <c r="AW310" s="13" t="s">
        <v>33</v>
      </c>
      <c r="AX310" s="13" t="s">
        <v>71</v>
      </c>
      <c r="AY310" s="210" t="s">
        <v>139</v>
      </c>
    </row>
    <row r="311" spans="2:51" s="13" customFormat="1" ht="12">
      <c r="B311" s="199"/>
      <c r="C311" s="200"/>
      <c r="D311" s="201" t="s">
        <v>150</v>
      </c>
      <c r="E311" s="202" t="s">
        <v>19</v>
      </c>
      <c r="F311" s="203" t="s">
        <v>487</v>
      </c>
      <c r="G311" s="200"/>
      <c r="H311" s="204">
        <v>2</v>
      </c>
      <c r="I311" s="205"/>
      <c r="J311" s="200"/>
      <c r="K311" s="200"/>
      <c r="L311" s="206"/>
      <c r="M311" s="207"/>
      <c r="N311" s="208"/>
      <c r="O311" s="208"/>
      <c r="P311" s="208"/>
      <c r="Q311" s="208"/>
      <c r="R311" s="208"/>
      <c r="S311" s="208"/>
      <c r="T311" s="209"/>
      <c r="AT311" s="210" t="s">
        <v>150</v>
      </c>
      <c r="AU311" s="210" t="s">
        <v>80</v>
      </c>
      <c r="AV311" s="13" t="s">
        <v>80</v>
      </c>
      <c r="AW311" s="13" t="s">
        <v>33</v>
      </c>
      <c r="AX311" s="13" t="s">
        <v>71</v>
      </c>
      <c r="AY311" s="210" t="s">
        <v>139</v>
      </c>
    </row>
    <row r="312" spans="2:51" s="14" customFormat="1" ht="12">
      <c r="B312" s="211"/>
      <c r="C312" s="212"/>
      <c r="D312" s="201" t="s">
        <v>150</v>
      </c>
      <c r="E312" s="213" t="s">
        <v>19</v>
      </c>
      <c r="F312" s="214" t="s">
        <v>154</v>
      </c>
      <c r="G312" s="212"/>
      <c r="H312" s="215">
        <v>4</v>
      </c>
      <c r="I312" s="216"/>
      <c r="J312" s="212"/>
      <c r="K312" s="212"/>
      <c r="L312" s="217"/>
      <c r="M312" s="218"/>
      <c r="N312" s="219"/>
      <c r="O312" s="219"/>
      <c r="P312" s="219"/>
      <c r="Q312" s="219"/>
      <c r="R312" s="219"/>
      <c r="S312" s="219"/>
      <c r="T312" s="220"/>
      <c r="AT312" s="221" t="s">
        <v>150</v>
      </c>
      <c r="AU312" s="221" t="s">
        <v>80</v>
      </c>
      <c r="AV312" s="14" t="s">
        <v>146</v>
      </c>
      <c r="AW312" s="14" t="s">
        <v>33</v>
      </c>
      <c r="AX312" s="14" t="s">
        <v>78</v>
      </c>
      <c r="AY312" s="221" t="s">
        <v>139</v>
      </c>
    </row>
    <row r="313" spans="1:65" s="2" customFormat="1" ht="24.2" customHeight="1">
      <c r="A313" s="37"/>
      <c r="B313" s="38"/>
      <c r="C313" s="244" t="s">
        <v>488</v>
      </c>
      <c r="D313" s="244" t="s">
        <v>275</v>
      </c>
      <c r="E313" s="245" t="s">
        <v>489</v>
      </c>
      <c r="F313" s="246" t="s">
        <v>490</v>
      </c>
      <c r="G313" s="247" t="s">
        <v>430</v>
      </c>
      <c r="H313" s="248">
        <v>2</v>
      </c>
      <c r="I313" s="249"/>
      <c r="J313" s="250">
        <f>ROUND(I313*H313,2)</f>
        <v>0</v>
      </c>
      <c r="K313" s="246" t="s">
        <v>145</v>
      </c>
      <c r="L313" s="251"/>
      <c r="M313" s="252" t="s">
        <v>19</v>
      </c>
      <c r="N313" s="253" t="s">
        <v>42</v>
      </c>
      <c r="O313" s="67"/>
      <c r="P313" s="190">
        <f>O313*H313</f>
        <v>0</v>
      </c>
      <c r="Q313" s="190">
        <v>0.027</v>
      </c>
      <c r="R313" s="190">
        <f>Q313*H313</f>
        <v>0.054</v>
      </c>
      <c r="S313" s="190">
        <v>0</v>
      </c>
      <c r="T313" s="191">
        <f>S313*H313</f>
        <v>0</v>
      </c>
      <c r="U313" s="37"/>
      <c r="V313" s="37"/>
      <c r="W313" s="37"/>
      <c r="X313" s="37"/>
      <c r="Y313" s="37"/>
      <c r="Z313" s="37"/>
      <c r="AA313" s="37"/>
      <c r="AB313" s="37"/>
      <c r="AC313" s="37"/>
      <c r="AD313" s="37"/>
      <c r="AE313" s="37"/>
      <c r="AR313" s="192" t="s">
        <v>191</v>
      </c>
      <c r="AT313" s="192" t="s">
        <v>275</v>
      </c>
      <c r="AU313" s="192" t="s">
        <v>80</v>
      </c>
      <c r="AY313" s="20" t="s">
        <v>139</v>
      </c>
      <c r="BE313" s="193">
        <f>IF(N313="základní",J313,0)</f>
        <v>0</v>
      </c>
      <c r="BF313" s="193">
        <f>IF(N313="snížená",J313,0)</f>
        <v>0</v>
      </c>
      <c r="BG313" s="193">
        <f>IF(N313="zákl. přenesená",J313,0)</f>
        <v>0</v>
      </c>
      <c r="BH313" s="193">
        <f>IF(N313="sníž. přenesená",J313,0)</f>
        <v>0</v>
      </c>
      <c r="BI313" s="193">
        <f>IF(N313="nulová",J313,0)</f>
        <v>0</v>
      </c>
      <c r="BJ313" s="20" t="s">
        <v>78</v>
      </c>
      <c r="BK313" s="193">
        <f>ROUND(I313*H313,2)</f>
        <v>0</v>
      </c>
      <c r="BL313" s="20" t="s">
        <v>146</v>
      </c>
      <c r="BM313" s="192" t="s">
        <v>491</v>
      </c>
    </row>
    <row r="314" spans="1:65" s="2" customFormat="1" ht="21.75" customHeight="1">
      <c r="A314" s="37"/>
      <c r="B314" s="38"/>
      <c r="C314" s="244" t="s">
        <v>492</v>
      </c>
      <c r="D314" s="244" t="s">
        <v>275</v>
      </c>
      <c r="E314" s="245" t="s">
        <v>493</v>
      </c>
      <c r="F314" s="246" t="s">
        <v>494</v>
      </c>
      <c r="G314" s="247" t="s">
        <v>430</v>
      </c>
      <c r="H314" s="248">
        <v>2</v>
      </c>
      <c r="I314" s="249"/>
      <c r="J314" s="250">
        <f>ROUND(I314*H314,2)</f>
        <v>0</v>
      </c>
      <c r="K314" s="246" t="s">
        <v>145</v>
      </c>
      <c r="L314" s="251"/>
      <c r="M314" s="252" t="s">
        <v>19</v>
      </c>
      <c r="N314" s="253" t="s">
        <v>42</v>
      </c>
      <c r="O314" s="67"/>
      <c r="P314" s="190">
        <f>O314*H314</f>
        <v>0</v>
      </c>
      <c r="Q314" s="190">
        <v>0.111</v>
      </c>
      <c r="R314" s="190">
        <f>Q314*H314</f>
        <v>0.222</v>
      </c>
      <c r="S314" s="190">
        <v>0</v>
      </c>
      <c r="T314" s="191">
        <f>S314*H314</f>
        <v>0</v>
      </c>
      <c r="U314" s="37"/>
      <c r="V314" s="37"/>
      <c r="W314" s="37"/>
      <c r="X314" s="37"/>
      <c r="Y314" s="37"/>
      <c r="Z314" s="37"/>
      <c r="AA314" s="37"/>
      <c r="AB314" s="37"/>
      <c r="AC314" s="37"/>
      <c r="AD314" s="37"/>
      <c r="AE314" s="37"/>
      <c r="AR314" s="192" t="s">
        <v>191</v>
      </c>
      <c r="AT314" s="192" t="s">
        <v>275</v>
      </c>
      <c r="AU314" s="192" t="s">
        <v>80</v>
      </c>
      <c r="AY314" s="20" t="s">
        <v>139</v>
      </c>
      <c r="BE314" s="193">
        <f>IF(N314="základní",J314,0)</f>
        <v>0</v>
      </c>
      <c r="BF314" s="193">
        <f>IF(N314="snížená",J314,0)</f>
        <v>0</v>
      </c>
      <c r="BG314" s="193">
        <f>IF(N314="zákl. přenesená",J314,0)</f>
        <v>0</v>
      </c>
      <c r="BH314" s="193">
        <f>IF(N314="sníž. přenesená",J314,0)</f>
        <v>0</v>
      </c>
      <c r="BI314" s="193">
        <f>IF(N314="nulová",J314,0)</f>
        <v>0</v>
      </c>
      <c r="BJ314" s="20" t="s">
        <v>78</v>
      </c>
      <c r="BK314" s="193">
        <f>ROUND(I314*H314,2)</f>
        <v>0</v>
      </c>
      <c r="BL314" s="20" t="s">
        <v>146</v>
      </c>
      <c r="BM314" s="192" t="s">
        <v>495</v>
      </c>
    </row>
    <row r="315" spans="1:47" s="2" customFormat="1" ht="19.5">
      <c r="A315" s="37"/>
      <c r="B315" s="38"/>
      <c r="C315" s="39"/>
      <c r="D315" s="201" t="s">
        <v>204</v>
      </c>
      <c r="E315" s="39"/>
      <c r="F315" s="222" t="s">
        <v>496</v>
      </c>
      <c r="G315" s="39"/>
      <c r="H315" s="39"/>
      <c r="I315" s="196"/>
      <c r="J315" s="39"/>
      <c r="K315" s="39"/>
      <c r="L315" s="42"/>
      <c r="M315" s="197"/>
      <c r="N315" s="198"/>
      <c r="O315" s="67"/>
      <c r="P315" s="67"/>
      <c r="Q315" s="67"/>
      <c r="R315" s="67"/>
      <c r="S315" s="67"/>
      <c r="T315" s="68"/>
      <c r="U315" s="37"/>
      <c r="V315" s="37"/>
      <c r="W315" s="37"/>
      <c r="X315" s="37"/>
      <c r="Y315" s="37"/>
      <c r="Z315" s="37"/>
      <c r="AA315" s="37"/>
      <c r="AB315" s="37"/>
      <c r="AC315" s="37"/>
      <c r="AD315" s="37"/>
      <c r="AE315" s="37"/>
      <c r="AT315" s="20" t="s">
        <v>204</v>
      </c>
      <c r="AU315" s="20" t="s">
        <v>80</v>
      </c>
    </row>
    <row r="316" spans="1:65" s="2" customFormat="1" ht="37.9" customHeight="1">
      <c r="A316" s="37"/>
      <c r="B316" s="38"/>
      <c r="C316" s="181" t="s">
        <v>497</v>
      </c>
      <c r="D316" s="181" t="s">
        <v>141</v>
      </c>
      <c r="E316" s="182" t="s">
        <v>498</v>
      </c>
      <c r="F316" s="183" t="s">
        <v>499</v>
      </c>
      <c r="G316" s="184" t="s">
        <v>430</v>
      </c>
      <c r="H316" s="185">
        <v>4</v>
      </c>
      <c r="I316" s="186"/>
      <c r="J316" s="187">
        <f>ROUND(I316*H316,2)</f>
        <v>0</v>
      </c>
      <c r="K316" s="183" t="s">
        <v>145</v>
      </c>
      <c r="L316" s="42"/>
      <c r="M316" s="188" t="s">
        <v>19</v>
      </c>
      <c r="N316" s="189" t="s">
        <v>42</v>
      </c>
      <c r="O316" s="67"/>
      <c r="P316" s="190">
        <f>O316*H316</f>
        <v>0</v>
      </c>
      <c r="Q316" s="190">
        <v>0.71848</v>
      </c>
      <c r="R316" s="190">
        <f>Q316*H316</f>
        <v>2.87392</v>
      </c>
      <c r="S316" s="190">
        <v>0.72</v>
      </c>
      <c r="T316" s="191">
        <f>S316*H316</f>
        <v>2.88</v>
      </c>
      <c r="U316" s="37"/>
      <c r="V316" s="37"/>
      <c r="W316" s="37"/>
      <c r="X316" s="37"/>
      <c r="Y316" s="37"/>
      <c r="Z316" s="37"/>
      <c r="AA316" s="37"/>
      <c r="AB316" s="37"/>
      <c r="AC316" s="37"/>
      <c r="AD316" s="37"/>
      <c r="AE316" s="37"/>
      <c r="AR316" s="192" t="s">
        <v>146</v>
      </c>
      <c r="AT316" s="192" t="s">
        <v>141</v>
      </c>
      <c r="AU316" s="192" t="s">
        <v>80</v>
      </c>
      <c r="AY316" s="20" t="s">
        <v>139</v>
      </c>
      <c r="BE316" s="193">
        <f>IF(N316="základní",J316,0)</f>
        <v>0</v>
      </c>
      <c r="BF316" s="193">
        <f>IF(N316="snížená",J316,0)</f>
        <v>0</v>
      </c>
      <c r="BG316" s="193">
        <f>IF(N316="zákl. přenesená",J316,0)</f>
        <v>0</v>
      </c>
      <c r="BH316" s="193">
        <f>IF(N316="sníž. přenesená",J316,0)</f>
        <v>0</v>
      </c>
      <c r="BI316" s="193">
        <f>IF(N316="nulová",J316,0)</f>
        <v>0</v>
      </c>
      <c r="BJ316" s="20" t="s">
        <v>78</v>
      </c>
      <c r="BK316" s="193">
        <f>ROUND(I316*H316,2)</f>
        <v>0</v>
      </c>
      <c r="BL316" s="20" t="s">
        <v>146</v>
      </c>
      <c r="BM316" s="192" t="s">
        <v>500</v>
      </c>
    </row>
    <row r="317" spans="1:47" s="2" customFormat="1" ht="12">
      <c r="A317" s="37"/>
      <c r="B317" s="38"/>
      <c r="C317" s="39"/>
      <c r="D317" s="194" t="s">
        <v>148</v>
      </c>
      <c r="E317" s="39"/>
      <c r="F317" s="195" t="s">
        <v>501</v>
      </c>
      <c r="G317" s="39"/>
      <c r="H317" s="39"/>
      <c r="I317" s="196"/>
      <c r="J317" s="39"/>
      <c r="K317" s="39"/>
      <c r="L317" s="42"/>
      <c r="M317" s="197"/>
      <c r="N317" s="198"/>
      <c r="O317" s="67"/>
      <c r="P317" s="67"/>
      <c r="Q317" s="67"/>
      <c r="R317" s="67"/>
      <c r="S317" s="67"/>
      <c r="T317" s="68"/>
      <c r="U317" s="37"/>
      <c r="V317" s="37"/>
      <c r="W317" s="37"/>
      <c r="X317" s="37"/>
      <c r="Y317" s="37"/>
      <c r="Z317" s="37"/>
      <c r="AA317" s="37"/>
      <c r="AB317" s="37"/>
      <c r="AC317" s="37"/>
      <c r="AD317" s="37"/>
      <c r="AE317" s="37"/>
      <c r="AT317" s="20" t="s">
        <v>148</v>
      </c>
      <c r="AU317" s="20" t="s">
        <v>80</v>
      </c>
    </row>
    <row r="318" spans="2:51" s="13" customFormat="1" ht="12">
      <c r="B318" s="199"/>
      <c r="C318" s="200"/>
      <c r="D318" s="201" t="s">
        <v>150</v>
      </c>
      <c r="E318" s="202" t="s">
        <v>19</v>
      </c>
      <c r="F318" s="203" t="s">
        <v>502</v>
      </c>
      <c r="G318" s="200"/>
      <c r="H318" s="204">
        <v>4</v>
      </c>
      <c r="I318" s="205"/>
      <c r="J318" s="200"/>
      <c r="K318" s="200"/>
      <c r="L318" s="206"/>
      <c r="M318" s="207"/>
      <c r="N318" s="208"/>
      <c r="O318" s="208"/>
      <c r="P318" s="208"/>
      <c r="Q318" s="208"/>
      <c r="R318" s="208"/>
      <c r="S318" s="208"/>
      <c r="T318" s="209"/>
      <c r="AT318" s="210" t="s">
        <v>150</v>
      </c>
      <c r="AU318" s="210" t="s">
        <v>80</v>
      </c>
      <c r="AV318" s="13" t="s">
        <v>80</v>
      </c>
      <c r="AW318" s="13" t="s">
        <v>33</v>
      </c>
      <c r="AX318" s="13" t="s">
        <v>78</v>
      </c>
      <c r="AY318" s="210" t="s">
        <v>139</v>
      </c>
    </row>
    <row r="319" spans="1:65" s="2" customFormat="1" ht="33" customHeight="1">
      <c r="A319" s="37"/>
      <c r="B319" s="38"/>
      <c r="C319" s="244" t="s">
        <v>503</v>
      </c>
      <c r="D319" s="244" t="s">
        <v>275</v>
      </c>
      <c r="E319" s="245" t="s">
        <v>504</v>
      </c>
      <c r="F319" s="246" t="s">
        <v>505</v>
      </c>
      <c r="G319" s="247" t="s">
        <v>430</v>
      </c>
      <c r="H319" s="248">
        <v>4</v>
      </c>
      <c r="I319" s="249"/>
      <c r="J319" s="250">
        <f>ROUND(I319*H319,2)</f>
        <v>0</v>
      </c>
      <c r="K319" s="246" t="s">
        <v>145</v>
      </c>
      <c r="L319" s="251"/>
      <c r="M319" s="252" t="s">
        <v>19</v>
      </c>
      <c r="N319" s="253" t="s">
        <v>42</v>
      </c>
      <c r="O319" s="67"/>
      <c r="P319" s="190">
        <f>O319*H319</f>
        <v>0</v>
      </c>
      <c r="Q319" s="190">
        <v>0.069</v>
      </c>
      <c r="R319" s="190">
        <f>Q319*H319</f>
        <v>0.276</v>
      </c>
      <c r="S319" s="190">
        <v>0</v>
      </c>
      <c r="T319" s="191">
        <f>S319*H319</f>
        <v>0</v>
      </c>
      <c r="U319" s="37"/>
      <c r="V319" s="37"/>
      <c r="W319" s="37"/>
      <c r="X319" s="37"/>
      <c r="Y319" s="37"/>
      <c r="Z319" s="37"/>
      <c r="AA319" s="37"/>
      <c r="AB319" s="37"/>
      <c r="AC319" s="37"/>
      <c r="AD319" s="37"/>
      <c r="AE319" s="37"/>
      <c r="AR319" s="192" t="s">
        <v>191</v>
      </c>
      <c r="AT319" s="192" t="s">
        <v>275</v>
      </c>
      <c r="AU319" s="192" t="s">
        <v>80</v>
      </c>
      <c r="AY319" s="20" t="s">
        <v>139</v>
      </c>
      <c r="BE319" s="193">
        <f>IF(N319="základní",J319,0)</f>
        <v>0</v>
      </c>
      <c r="BF319" s="193">
        <f>IF(N319="snížená",J319,0)</f>
        <v>0</v>
      </c>
      <c r="BG319" s="193">
        <f>IF(N319="zákl. přenesená",J319,0)</f>
        <v>0</v>
      </c>
      <c r="BH319" s="193">
        <f>IF(N319="sníž. přenesená",J319,0)</f>
        <v>0</v>
      </c>
      <c r="BI319" s="193">
        <f>IF(N319="nulová",J319,0)</f>
        <v>0</v>
      </c>
      <c r="BJ319" s="20" t="s">
        <v>78</v>
      </c>
      <c r="BK319" s="193">
        <f>ROUND(I319*H319,2)</f>
        <v>0</v>
      </c>
      <c r="BL319" s="20" t="s">
        <v>146</v>
      </c>
      <c r="BM319" s="192" t="s">
        <v>506</v>
      </c>
    </row>
    <row r="320" spans="1:65" s="2" customFormat="1" ht="24.2" customHeight="1">
      <c r="A320" s="37"/>
      <c r="B320" s="38"/>
      <c r="C320" s="181" t="s">
        <v>507</v>
      </c>
      <c r="D320" s="181" t="s">
        <v>141</v>
      </c>
      <c r="E320" s="182" t="s">
        <v>508</v>
      </c>
      <c r="F320" s="183" t="s">
        <v>509</v>
      </c>
      <c r="G320" s="184" t="s">
        <v>430</v>
      </c>
      <c r="H320" s="185">
        <v>2</v>
      </c>
      <c r="I320" s="186"/>
      <c r="J320" s="187">
        <f>ROUND(I320*H320,2)</f>
        <v>0</v>
      </c>
      <c r="K320" s="183" t="s">
        <v>145</v>
      </c>
      <c r="L320" s="42"/>
      <c r="M320" s="188" t="s">
        <v>19</v>
      </c>
      <c r="N320" s="189" t="s">
        <v>42</v>
      </c>
      <c r="O320" s="67"/>
      <c r="P320" s="190">
        <f>O320*H320</f>
        <v>0</v>
      </c>
      <c r="Q320" s="190">
        <v>0.10037</v>
      </c>
      <c r="R320" s="190">
        <f>Q320*H320</f>
        <v>0.20074</v>
      </c>
      <c r="S320" s="190">
        <v>0.1</v>
      </c>
      <c r="T320" s="191">
        <f>S320*H320</f>
        <v>0.2</v>
      </c>
      <c r="U320" s="37"/>
      <c r="V320" s="37"/>
      <c r="W320" s="37"/>
      <c r="X320" s="37"/>
      <c r="Y320" s="37"/>
      <c r="Z320" s="37"/>
      <c r="AA320" s="37"/>
      <c r="AB320" s="37"/>
      <c r="AC320" s="37"/>
      <c r="AD320" s="37"/>
      <c r="AE320" s="37"/>
      <c r="AR320" s="192" t="s">
        <v>146</v>
      </c>
      <c r="AT320" s="192" t="s">
        <v>141</v>
      </c>
      <c r="AU320" s="192" t="s">
        <v>80</v>
      </c>
      <c r="AY320" s="20" t="s">
        <v>139</v>
      </c>
      <c r="BE320" s="193">
        <f>IF(N320="základní",J320,0)</f>
        <v>0</v>
      </c>
      <c r="BF320" s="193">
        <f>IF(N320="snížená",J320,0)</f>
        <v>0</v>
      </c>
      <c r="BG320" s="193">
        <f>IF(N320="zákl. přenesená",J320,0)</f>
        <v>0</v>
      </c>
      <c r="BH320" s="193">
        <f>IF(N320="sníž. přenesená",J320,0)</f>
        <v>0</v>
      </c>
      <c r="BI320" s="193">
        <f>IF(N320="nulová",J320,0)</f>
        <v>0</v>
      </c>
      <c r="BJ320" s="20" t="s">
        <v>78</v>
      </c>
      <c r="BK320" s="193">
        <f>ROUND(I320*H320,2)</f>
        <v>0</v>
      </c>
      <c r="BL320" s="20" t="s">
        <v>146</v>
      </c>
      <c r="BM320" s="192" t="s">
        <v>510</v>
      </c>
    </row>
    <row r="321" spans="1:47" s="2" customFormat="1" ht="12">
      <c r="A321" s="37"/>
      <c r="B321" s="38"/>
      <c r="C321" s="39"/>
      <c r="D321" s="194" t="s">
        <v>148</v>
      </c>
      <c r="E321" s="39"/>
      <c r="F321" s="195" t="s">
        <v>511</v>
      </c>
      <c r="G321" s="39"/>
      <c r="H321" s="39"/>
      <c r="I321" s="196"/>
      <c r="J321" s="39"/>
      <c r="K321" s="39"/>
      <c r="L321" s="42"/>
      <c r="M321" s="197"/>
      <c r="N321" s="198"/>
      <c r="O321" s="67"/>
      <c r="P321" s="67"/>
      <c r="Q321" s="67"/>
      <c r="R321" s="67"/>
      <c r="S321" s="67"/>
      <c r="T321" s="68"/>
      <c r="U321" s="37"/>
      <c r="V321" s="37"/>
      <c r="W321" s="37"/>
      <c r="X321" s="37"/>
      <c r="Y321" s="37"/>
      <c r="Z321" s="37"/>
      <c r="AA321" s="37"/>
      <c r="AB321" s="37"/>
      <c r="AC321" s="37"/>
      <c r="AD321" s="37"/>
      <c r="AE321" s="37"/>
      <c r="AT321" s="20" t="s">
        <v>148</v>
      </c>
      <c r="AU321" s="20" t="s">
        <v>80</v>
      </c>
    </row>
    <row r="322" spans="2:51" s="13" customFormat="1" ht="12">
      <c r="B322" s="199"/>
      <c r="C322" s="200"/>
      <c r="D322" s="201" t="s">
        <v>150</v>
      </c>
      <c r="E322" s="202" t="s">
        <v>19</v>
      </c>
      <c r="F322" s="203" t="s">
        <v>512</v>
      </c>
      <c r="G322" s="200"/>
      <c r="H322" s="204">
        <v>2</v>
      </c>
      <c r="I322" s="205"/>
      <c r="J322" s="200"/>
      <c r="K322" s="200"/>
      <c r="L322" s="206"/>
      <c r="M322" s="207"/>
      <c r="N322" s="208"/>
      <c r="O322" s="208"/>
      <c r="P322" s="208"/>
      <c r="Q322" s="208"/>
      <c r="R322" s="208"/>
      <c r="S322" s="208"/>
      <c r="T322" s="209"/>
      <c r="AT322" s="210" t="s">
        <v>150</v>
      </c>
      <c r="AU322" s="210" t="s">
        <v>80</v>
      </c>
      <c r="AV322" s="13" t="s">
        <v>80</v>
      </c>
      <c r="AW322" s="13" t="s">
        <v>33</v>
      </c>
      <c r="AX322" s="13" t="s">
        <v>78</v>
      </c>
      <c r="AY322" s="210" t="s">
        <v>139</v>
      </c>
    </row>
    <row r="323" spans="1:65" s="2" customFormat="1" ht="24.2" customHeight="1">
      <c r="A323" s="37"/>
      <c r="B323" s="38"/>
      <c r="C323" s="244" t="s">
        <v>513</v>
      </c>
      <c r="D323" s="244" t="s">
        <v>275</v>
      </c>
      <c r="E323" s="245" t="s">
        <v>514</v>
      </c>
      <c r="F323" s="246" t="s">
        <v>515</v>
      </c>
      <c r="G323" s="247" t="s">
        <v>430</v>
      </c>
      <c r="H323" s="248">
        <v>2</v>
      </c>
      <c r="I323" s="249"/>
      <c r="J323" s="250">
        <f>ROUND(I323*H323,2)</f>
        <v>0</v>
      </c>
      <c r="K323" s="246" t="s">
        <v>145</v>
      </c>
      <c r="L323" s="251"/>
      <c r="M323" s="252" t="s">
        <v>19</v>
      </c>
      <c r="N323" s="253" t="s">
        <v>42</v>
      </c>
      <c r="O323" s="67"/>
      <c r="P323" s="190">
        <f>O323*H323</f>
        <v>0</v>
      </c>
      <c r="Q323" s="190">
        <v>0.0111</v>
      </c>
      <c r="R323" s="190">
        <f>Q323*H323</f>
        <v>0.0222</v>
      </c>
      <c r="S323" s="190">
        <v>0</v>
      </c>
      <c r="T323" s="191">
        <f>S323*H323</f>
        <v>0</v>
      </c>
      <c r="U323" s="37"/>
      <c r="V323" s="37"/>
      <c r="W323" s="37"/>
      <c r="X323" s="37"/>
      <c r="Y323" s="37"/>
      <c r="Z323" s="37"/>
      <c r="AA323" s="37"/>
      <c r="AB323" s="37"/>
      <c r="AC323" s="37"/>
      <c r="AD323" s="37"/>
      <c r="AE323" s="37"/>
      <c r="AR323" s="192" t="s">
        <v>191</v>
      </c>
      <c r="AT323" s="192" t="s">
        <v>275</v>
      </c>
      <c r="AU323" s="192" t="s">
        <v>80</v>
      </c>
      <c r="AY323" s="20" t="s">
        <v>139</v>
      </c>
      <c r="BE323" s="193">
        <f>IF(N323="základní",J323,0)</f>
        <v>0</v>
      </c>
      <c r="BF323" s="193">
        <f>IF(N323="snížená",J323,0)</f>
        <v>0</v>
      </c>
      <c r="BG323" s="193">
        <f>IF(N323="zákl. přenesená",J323,0)</f>
        <v>0</v>
      </c>
      <c r="BH323" s="193">
        <f>IF(N323="sníž. přenesená",J323,0)</f>
        <v>0</v>
      </c>
      <c r="BI323" s="193">
        <f>IF(N323="nulová",J323,0)</f>
        <v>0</v>
      </c>
      <c r="BJ323" s="20" t="s">
        <v>78</v>
      </c>
      <c r="BK323" s="193">
        <f>ROUND(I323*H323,2)</f>
        <v>0</v>
      </c>
      <c r="BL323" s="20" t="s">
        <v>146</v>
      </c>
      <c r="BM323" s="192" t="s">
        <v>516</v>
      </c>
    </row>
    <row r="324" spans="1:65" s="2" customFormat="1" ht="37.9" customHeight="1">
      <c r="A324" s="37"/>
      <c r="B324" s="38"/>
      <c r="C324" s="181" t="s">
        <v>517</v>
      </c>
      <c r="D324" s="181" t="s">
        <v>141</v>
      </c>
      <c r="E324" s="182" t="s">
        <v>518</v>
      </c>
      <c r="F324" s="183" t="s">
        <v>519</v>
      </c>
      <c r="G324" s="184" t="s">
        <v>430</v>
      </c>
      <c r="H324" s="185">
        <v>6</v>
      </c>
      <c r="I324" s="186"/>
      <c r="J324" s="187">
        <f>ROUND(I324*H324,2)</f>
        <v>0</v>
      </c>
      <c r="K324" s="183" t="s">
        <v>145</v>
      </c>
      <c r="L324" s="42"/>
      <c r="M324" s="188" t="s">
        <v>19</v>
      </c>
      <c r="N324" s="189" t="s">
        <v>42</v>
      </c>
      <c r="O324" s="67"/>
      <c r="P324" s="190">
        <f>O324*H324</f>
        <v>0</v>
      </c>
      <c r="Q324" s="190">
        <v>0.522542</v>
      </c>
      <c r="R324" s="190">
        <f>Q324*H324</f>
        <v>3.1352519999999995</v>
      </c>
      <c r="S324" s="190">
        <v>0.5</v>
      </c>
      <c r="T324" s="191">
        <f>S324*H324</f>
        <v>3</v>
      </c>
      <c r="U324" s="37"/>
      <c r="V324" s="37"/>
      <c r="W324" s="37"/>
      <c r="X324" s="37"/>
      <c r="Y324" s="37"/>
      <c r="Z324" s="37"/>
      <c r="AA324" s="37"/>
      <c r="AB324" s="37"/>
      <c r="AC324" s="37"/>
      <c r="AD324" s="37"/>
      <c r="AE324" s="37"/>
      <c r="AR324" s="192" t="s">
        <v>146</v>
      </c>
      <c r="AT324" s="192" t="s">
        <v>141</v>
      </c>
      <c r="AU324" s="192" t="s">
        <v>80</v>
      </c>
      <c r="AY324" s="20" t="s">
        <v>139</v>
      </c>
      <c r="BE324" s="193">
        <f>IF(N324="základní",J324,0)</f>
        <v>0</v>
      </c>
      <c r="BF324" s="193">
        <f>IF(N324="snížená",J324,0)</f>
        <v>0</v>
      </c>
      <c r="BG324" s="193">
        <f>IF(N324="zákl. přenesená",J324,0)</f>
        <v>0</v>
      </c>
      <c r="BH324" s="193">
        <f>IF(N324="sníž. přenesená",J324,0)</f>
        <v>0</v>
      </c>
      <c r="BI324" s="193">
        <f>IF(N324="nulová",J324,0)</f>
        <v>0</v>
      </c>
      <c r="BJ324" s="20" t="s">
        <v>78</v>
      </c>
      <c r="BK324" s="193">
        <f>ROUND(I324*H324,2)</f>
        <v>0</v>
      </c>
      <c r="BL324" s="20" t="s">
        <v>146</v>
      </c>
      <c r="BM324" s="192" t="s">
        <v>520</v>
      </c>
    </row>
    <row r="325" spans="1:47" s="2" customFormat="1" ht="12">
      <c r="A325" s="37"/>
      <c r="B325" s="38"/>
      <c r="C325" s="39"/>
      <c r="D325" s="194" t="s">
        <v>148</v>
      </c>
      <c r="E325" s="39"/>
      <c r="F325" s="195" t="s">
        <v>521</v>
      </c>
      <c r="G325" s="39"/>
      <c r="H325" s="39"/>
      <c r="I325" s="196"/>
      <c r="J325" s="39"/>
      <c r="K325" s="39"/>
      <c r="L325" s="42"/>
      <c r="M325" s="197"/>
      <c r="N325" s="198"/>
      <c r="O325" s="67"/>
      <c r="P325" s="67"/>
      <c r="Q325" s="67"/>
      <c r="R325" s="67"/>
      <c r="S325" s="67"/>
      <c r="T325" s="68"/>
      <c r="U325" s="37"/>
      <c r="V325" s="37"/>
      <c r="W325" s="37"/>
      <c r="X325" s="37"/>
      <c r="Y325" s="37"/>
      <c r="Z325" s="37"/>
      <c r="AA325" s="37"/>
      <c r="AB325" s="37"/>
      <c r="AC325" s="37"/>
      <c r="AD325" s="37"/>
      <c r="AE325" s="37"/>
      <c r="AT325" s="20" t="s">
        <v>148</v>
      </c>
      <c r="AU325" s="20" t="s">
        <v>80</v>
      </c>
    </row>
    <row r="326" spans="2:51" s="13" customFormat="1" ht="12">
      <c r="B326" s="199"/>
      <c r="C326" s="200"/>
      <c r="D326" s="201" t="s">
        <v>150</v>
      </c>
      <c r="E326" s="202" t="s">
        <v>19</v>
      </c>
      <c r="F326" s="203" t="s">
        <v>522</v>
      </c>
      <c r="G326" s="200"/>
      <c r="H326" s="204">
        <v>6</v>
      </c>
      <c r="I326" s="205"/>
      <c r="J326" s="200"/>
      <c r="K326" s="200"/>
      <c r="L326" s="206"/>
      <c r="M326" s="207"/>
      <c r="N326" s="208"/>
      <c r="O326" s="208"/>
      <c r="P326" s="208"/>
      <c r="Q326" s="208"/>
      <c r="R326" s="208"/>
      <c r="S326" s="208"/>
      <c r="T326" s="209"/>
      <c r="AT326" s="210" t="s">
        <v>150</v>
      </c>
      <c r="AU326" s="210" t="s">
        <v>80</v>
      </c>
      <c r="AV326" s="13" t="s">
        <v>80</v>
      </c>
      <c r="AW326" s="13" t="s">
        <v>33</v>
      </c>
      <c r="AX326" s="13" t="s">
        <v>78</v>
      </c>
      <c r="AY326" s="210" t="s">
        <v>139</v>
      </c>
    </row>
    <row r="327" spans="1:65" s="2" customFormat="1" ht="24.2" customHeight="1">
      <c r="A327" s="37"/>
      <c r="B327" s="38"/>
      <c r="C327" s="244" t="s">
        <v>523</v>
      </c>
      <c r="D327" s="244" t="s">
        <v>275</v>
      </c>
      <c r="E327" s="245" t="s">
        <v>524</v>
      </c>
      <c r="F327" s="246" t="s">
        <v>525</v>
      </c>
      <c r="G327" s="247" t="s">
        <v>430</v>
      </c>
      <c r="H327" s="248">
        <v>6</v>
      </c>
      <c r="I327" s="249"/>
      <c r="J327" s="250">
        <f>ROUND(I327*H327,2)</f>
        <v>0</v>
      </c>
      <c r="K327" s="246" t="s">
        <v>145</v>
      </c>
      <c r="L327" s="251"/>
      <c r="M327" s="252" t="s">
        <v>19</v>
      </c>
      <c r="N327" s="253" t="s">
        <v>42</v>
      </c>
      <c r="O327" s="67"/>
      <c r="P327" s="190">
        <f>O327*H327</f>
        <v>0</v>
      </c>
      <c r="Q327" s="190">
        <v>0.0563</v>
      </c>
      <c r="R327" s="190">
        <f>Q327*H327</f>
        <v>0.3378</v>
      </c>
      <c r="S327" s="190">
        <v>0</v>
      </c>
      <c r="T327" s="191">
        <f>S327*H327</f>
        <v>0</v>
      </c>
      <c r="U327" s="37"/>
      <c r="V327" s="37"/>
      <c r="W327" s="37"/>
      <c r="X327" s="37"/>
      <c r="Y327" s="37"/>
      <c r="Z327" s="37"/>
      <c r="AA327" s="37"/>
      <c r="AB327" s="37"/>
      <c r="AC327" s="37"/>
      <c r="AD327" s="37"/>
      <c r="AE327" s="37"/>
      <c r="AR327" s="192" t="s">
        <v>191</v>
      </c>
      <c r="AT327" s="192" t="s">
        <v>275</v>
      </c>
      <c r="AU327" s="192" t="s">
        <v>80</v>
      </c>
      <c r="AY327" s="20" t="s">
        <v>139</v>
      </c>
      <c r="BE327" s="193">
        <f>IF(N327="základní",J327,0)</f>
        <v>0</v>
      </c>
      <c r="BF327" s="193">
        <f>IF(N327="snížená",J327,0)</f>
        <v>0</v>
      </c>
      <c r="BG327" s="193">
        <f>IF(N327="zákl. přenesená",J327,0)</f>
        <v>0</v>
      </c>
      <c r="BH327" s="193">
        <f>IF(N327="sníž. přenesená",J327,0)</f>
        <v>0</v>
      </c>
      <c r="BI327" s="193">
        <f>IF(N327="nulová",J327,0)</f>
        <v>0</v>
      </c>
      <c r="BJ327" s="20" t="s">
        <v>78</v>
      </c>
      <c r="BK327" s="193">
        <f>ROUND(I327*H327,2)</f>
        <v>0</v>
      </c>
      <c r="BL327" s="20" t="s">
        <v>146</v>
      </c>
      <c r="BM327" s="192" t="s">
        <v>526</v>
      </c>
    </row>
    <row r="328" spans="1:65" s="2" customFormat="1" ht="16.5" customHeight="1">
      <c r="A328" s="37"/>
      <c r="B328" s="38"/>
      <c r="C328" s="181" t="s">
        <v>527</v>
      </c>
      <c r="D328" s="181" t="s">
        <v>141</v>
      </c>
      <c r="E328" s="182" t="s">
        <v>528</v>
      </c>
      <c r="F328" s="183" t="s">
        <v>529</v>
      </c>
      <c r="G328" s="184" t="s">
        <v>430</v>
      </c>
      <c r="H328" s="185">
        <v>2</v>
      </c>
      <c r="I328" s="186"/>
      <c r="J328" s="187">
        <f>ROUND(I328*H328,2)</f>
        <v>0</v>
      </c>
      <c r="K328" s="183" t="s">
        <v>371</v>
      </c>
      <c r="L328" s="42"/>
      <c r="M328" s="188" t="s">
        <v>19</v>
      </c>
      <c r="N328" s="189" t="s">
        <v>42</v>
      </c>
      <c r="O328" s="67"/>
      <c r="P328" s="190">
        <f>O328*H328</f>
        <v>0</v>
      </c>
      <c r="Q328" s="190">
        <v>0.53326</v>
      </c>
      <c r="R328" s="190">
        <f>Q328*H328</f>
        <v>1.06652</v>
      </c>
      <c r="S328" s="190">
        <v>0.3</v>
      </c>
      <c r="T328" s="191">
        <f>S328*H328</f>
        <v>0.6</v>
      </c>
      <c r="U328" s="37"/>
      <c r="V328" s="37"/>
      <c r="W328" s="37"/>
      <c r="X328" s="37"/>
      <c r="Y328" s="37"/>
      <c r="Z328" s="37"/>
      <c r="AA328" s="37"/>
      <c r="AB328" s="37"/>
      <c r="AC328" s="37"/>
      <c r="AD328" s="37"/>
      <c r="AE328" s="37"/>
      <c r="AR328" s="192" t="s">
        <v>146</v>
      </c>
      <c r="AT328" s="192" t="s">
        <v>141</v>
      </c>
      <c r="AU328" s="192" t="s">
        <v>80</v>
      </c>
      <c r="AY328" s="20" t="s">
        <v>139</v>
      </c>
      <c r="BE328" s="193">
        <f>IF(N328="základní",J328,0)</f>
        <v>0</v>
      </c>
      <c r="BF328" s="193">
        <f>IF(N328="snížená",J328,0)</f>
        <v>0</v>
      </c>
      <c r="BG328" s="193">
        <f>IF(N328="zákl. přenesená",J328,0)</f>
        <v>0</v>
      </c>
      <c r="BH328" s="193">
        <f>IF(N328="sníž. přenesená",J328,0)</f>
        <v>0</v>
      </c>
      <c r="BI328" s="193">
        <f>IF(N328="nulová",J328,0)</f>
        <v>0</v>
      </c>
      <c r="BJ328" s="20" t="s">
        <v>78</v>
      </c>
      <c r="BK328" s="193">
        <f>ROUND(I328*H328,2)</f>
        <v>0</v>
      </c>
      <c r="BL328" s="20" t="s">
        <v>146</v>
      </c>
      <c r="BM328" s="192" t="s">
        <v>530</v>
      </c>
    </row>
    <row r="329" spans="2:51" s="13" customFormat="1" ht="12">
      <c r="B329" s="199"/>
      <c r="C329" s="200"/>
      <c r="D329" s="201" t="s">
        <v>150</v>
      </c>
      <c r="E329" s="202" t="s">
        <v>19</v>
      </c>
      <c r="F329" s="203" t="s">
        <v>531</v>
      </c>
      <c r="G329" s="200"/>
      <c r="H329" s="204">
        <v>2</v>
      </c>
      <c r="I329" s="205"/>
      <c r="J329" s="200"/>
      <c r="K329" s="200"/>
      <c r="L329" s="206"/>
      <c r="M329" s="207"/>
      <c r="N329" s="208"/>
      <c r="O329" s="208"/>
      <c r="P329" s="208"/>
      <c r="Q329" s="208"/>
      <c r="R329" s="208"/>
      <c r="S329" s="208"/>
      <c r="T329" s="209"/>
      <c r="AT329" s="210" t="s">
        <v>150</v>
      </c>
      <c r="AU329" s="210" t="s">
        <v>80</v>
      </c>
      <c r="AV329" s="13" t="s">
        <v>80</v>
      </c>
      <c r="AW329" s="13" t="s">
        <v>33</v>
      </c>
      <c r="AX329" s="13" t="s">
        <v>78</v>
      </c>
      <c r="AY329" s="210" t="s">
        <v>139</v>
      </c>
    </row>
    <row r="330" spans="1:65" s="2" customFormat="1" ht="24.2" customHeight="1">
      <c r="A330" s="37"/>
      <c r="B330" s="38"/>
      <c r="C330" s="181" t="s">
        <v>532</v>
      </c>
      <c r="D330" s="181" t="s">
        <v>141</v>
      </c>
      <c r="E330" s="182" t="s">
        <v>533</v>
      </c>
      <c r="F330" s="183" t="s">
        <v>534</v>
      </c>
      <c r="G330" s="184" t="s">
        <v>430</v>
      </c>
      <c r="H330" s="185">
        <v>2</v>
      </c>
      <c r="I330" s="186"/>
      <c r="J330" s="187">
        <f>ROUND(I330*H330,2)</f>
        <v>0</v>
      </c>
      <c r="K330" s="183" t="s">
        <v>145</v>
      </c>
      <c r="L330" s="42"/>
      <c r="M330" s="188" t="s">
        <v>19</v>
      </c>
      <c r="N330" s="189" t="s">
        <v>42</v>
      </c>
      <c r="O330" s="67"/>
      <c r="P330" s="190">
        <f>O330*H330</f>
        <v>0</v>
      </c>
      <c r="Q330" s="190">
        <v>0.217338</v>
      </c>
      <c r="R330" s="190">
        <f>Q330*H330</f>
        <v>0.434676</v>
      </c>
      <c r="S330" s="190">
        <v>0</v>
      </c>
      <c r="T330" s="191">
        <f>S330*H330</f>
        <v>0</v>
      </c>
      <c r="U330" s="37"/>
      <c r="V330" s="37"/>
      <c r="W330" s="37"/>
      <c r="X330" s="37"/>
      <c r="Y330" s="37"/>
      <c r="Z330" s="37"/>
      <c r="AA330" s="37"/>
      <c r="AB330" s="37"/>
      <c r="AC330" s="37"/>
      <c r="AD330" s="37"/>
      <c r="AE330" s="37"/>
      <c r="AR330" s="192" t="s">
        <v>146</v>
      </c>
      <c r="AT330" s="192" t="s">
        <v>141</v>
      </c>
      <c r="AU330" s="192" t="s">
        <v>80</v>
      </c>
      <c r="AY330" s="20" t="s">
        <v>139</v>
      </c>
      <c r="BE330" s="193">
        <f>IF(N330="základní",J330,0)</f>
        <v>0</v>
      </c>
      <c r="BF330" s="193">
        <f>IF(N330="snížená",J330,0)</f>
        <v>0</v>
      </c>
      <c r="BG330" s="193">
        <f>IF(N330="zákl. přenesená",J330,0)</f>
        <v>0</v>
      </c>
      <c r="BH330" s="193">
        <f>IF(N330="sníž. přenesená",J330,0)</f>
        <v>0</v>
      </c>
      <c r="BI330" s="193">
        <f>IF(N330="nulová",J330,0)</f>
        <v>0</v>
      </c>
      <c r="BJ330" s="20" t="s">
        <v>78</v>
      </c>
      <c r="BK330" s="193">
        <f>ROUND(I330*H330,2)</f>
        <v>0</v>
      </c>
      <c r="BL330" s="20" t="s">
        <v>146</v>
      </c>
      <c r="BM330" s="192" t="s">
        <v>535</v>
      </c>
    </row>
    <row r="331" spans="1:47" s="2" customFormat="1" ht="12">
      <c r="A331" s="37"/>
      <c r="B331" s="38"/>
      <c r="C331" s="39"/>
      <c r="D331" s="194" t="s">
        <v>148</v>
      </c>
      <c r="E331" s="39"/>
      <c r="F331" s="195" t="s">
        <v>536</v>
      </c>
      <c r="G331" s="39"/>
      <c r="H331" s="39"/>
      <c r="I331" s="196"/>
      <c r="J331" s="39"/>
      <c r="K331" s="39"/>
      <c r="L331" s="42"/>
      <c r="M331" s="197"/>
      <c r="N331" s="198"/>
      <c r="O331" s="67"/>
      <c r="P331" s="67"/>
      <c r="Q331" s="67"/>
      <c r="R331" s="67"/>
      <c r="S331" s="67"/>
      <c r="T331" s="68"/>
      <c r="U331" s="37"/>
      <c r="V331" s="37"/>
      <c r="W331" s="37"/>
      <c r="X331" s="37"/>
      <c r="Y331" s="37"/>
      <c r="Z331" s="37"/>
      <c r="AA331" s="37"/>
      <c r="AB331" s="37"/>
      <c r="AC331" s="37"/>
      <c r="AD331" s="37"/>
      <c r="AE331" s="37"/>
      <c r="AT331" s="20" t="s">
        <v>148</v>
      </c>
      <c r="AU331" s="20" t="s">
        <v>80</v>
      </c>
    </row>
    <row r="332" spans="2:51" s="13" customFormat="1" ht="12">
      <c r="B332" s="199"/>
      <c r="C332" s="200"/>
      <c r="D332" s="201" t="s">
        <v>150</v>
      </c>
      <c r="E332" s="202" t="s">
        <v>19</v>
      </c>
      <c r="F332" s="203" t="s">
        <v>537</v>
      </c>
      <c r="G332" s="200"/>
      <c r="H332" s="204">
        <v>2</v>
      </c>
      <c r="I332" s="205"/>
      <c r="J332" s="200"/>
      <c r="K332" s="200"/>
      <c r="L332" s="206"/>
      <c r="M332" s="207"/>
      <c r="N332" s="208"/>
      <c r="O332" s="208"/>
      <c r="P332" s="208"/>
      <c r="Q332" s="208"/>
      <c r="R332" s="208"/>
      <c r="S332" s="208"/>
      <c r="T332" s="209"/>
      <c r="AT332" s="210" t="s">
        <v>150</v>
      </c>
      <c r="AU332" s="210" t="s">
        <v>80</v>
      </c>
      <c r="AV332" s="13" t="s">
        <v>80</v>
      </c>
      <c r="AW332" s="13" t="s">
        <v>33</v>
      </c>
      <c r="AX332" s="13" t="s">
        <v>78</v>
      </c>
      <c r="AY332" s="210" t="s">
        <v>139</v>
      </c>
    </row>
    <row r="333" spans="1:65" s="2" customFormat="1" ht="24.2" customHeight="1">
      <c r="A333" s="37"/>
      <c r="B333" s="38"/>
      <c r="C333" s="244" t="s">
        <v>538</v>
      </c>
      <c r="D333" s="244" t="s">
        <v>275</v>
      </c>
      <c r="E333" s="245" t="s">
        <v>539</v>
      </c>
      <c r="F333" s="246" t="s">
        <v>540</v>
      </c>
      <c r="G333" s="247" t="s">
        <v>430</v>
      </c>
      <c r="H333" s="248">
        <v>1</v>
      </c>
      <c r="I333" s="249"/>
      <c r="J333" s="250">
        <f>ROUND(I333*H333,2)</f>
        <v>0</v>
      </c>
      <c r="K333" s="246" t="s">
        <v>371</v>
      </c>
      <c r="L333" s="251"/>
      <c r="M333" s="252" t="s">
        <v>19</v>
      </c>
      <c r="N333" s="253" t="s">
        <v>42</v>
      </c>
      <c r="O333" s="67"/>
      <c r="P333" s="190">
        <f>O333*H333</f>
        <v>0</v>
      </c>
      <c r="Q333" s="190">
        <v>0.0506</v>
      </c>
      <c r="R333" s="190">
        <f>Q333*H333</f>
        <v>0.0506</v>
      </c>
      <c r="S333" s="190">
        <v>0</v>
      </c>
      <c r="T333" s="191">
        <f>S333*H333</f>
        <v>0</v>
      </c>
      <c r="U333" s="37"/>
      <c r="V333" s="37"/>
      <c r="W333" s="37"/>
      <c r="X333" s="37"/>
      <c r="Y333" s="37"/>
      <c r="Z333" s="37"/>
      <c r="AA333" s="37"/>
      <c r="AB333" s="37"/>
      <c r="AC333" s="37"/>
      <c r="AD333" s="37"/>
      <c r="AE333" s="37"/>
      <c r="AR333" s="192" t="s">
        <v>191</v>
      </c>
      <c r="AT333" s="192" t="s">
        <v>275</v>
      </c>
      <c r="AU333" s="192" t="s">
        <v>80</v>
      </c>
      <c r="AY333" s="20" t="s">
        <v>139</v>
      </c>
      <c r="BE333" s="193">
        <f>IF(N333="základní",J333,0)</f>
        <v>0</v>
      </c>
      <c r="BF333" s="193">
        <f>IF(N333="snížená",J333,0)</f>
        <v>0</v>
      </c>
      <c r="BG333" s="193">
        <f>IF(N333="zákl. přenesená",J333,0)</f>
        <v>0</v>
      </c>
      <c r="BH333" s="193">
        <f>IF(N333="sníž. přenesená",J333,0)</f>
        <v>0</v>
      </c>
      <c r="BI333" s="193">
        <f>IF(N333="nulová",J333,0)</f>
        <v>0</v>
      </c>
      <c r="BJ333" s="20" t="s">
        <v>78</v>
      </c>
      <c r="BK333" s="193">
        <f>ROUND(I333*H333,2)</f>
        <v>0</v>
      </c>
      <c r="BL333" s="20" t="s">
        <v>146</v>
      </c>
      <c r="BM333" s="192" t="s">
        <v>541</v>
      </c>
    </row>
    <row r="334" spans="1:47" s="2" customFormat="1" ht="175.5">
      <c r="A334" s="37"/>
      <c r="B334" s="38"/>
      <c r="C334" s="39"/>
      <c r="D334" s="201" t="s">
        <v>204</v>
      </c>
      <c r="E334" s="39"/>
      <c r="F334" s="222" t="s">
        <v>542</v>
      </c>
      <c r="G334" s="39"/>
      <c r="H334" s="39"/>
      <c r="I334" s="196"/>
      <c r="J334" s="39"/>
      <c r="K334" s="39"/>
      <c r="L334" s="42"/>
      <c r="M334" s="197"/>
      <c r="N334" s="198"/>
      <c r="O334" s="67"/>
      <c r="P334" s="67"/>
      <c r="Q334" s="67"/>
      <c r="R334" s="67"/>
      <c r="S334" s="67"/>
      <c r="T334" s="68"/>
      <c r="U334" s="37"/>
      <c r="V334" s="37"/>
      <c r="W334" s="37"/>
      <c r="X334" s="37"/>
      <c r="Y334" s="37"/>
      <c r="Z334" s="37"/>
      <c r="AA334" s="37"/>
      <c r="AB334" s="37"/>
      <c r="AC334" s="37"/>
      <c r="AD334" s="37"/>
      <c r="AE334" s="37"/>
      <c r="AT334" s="20" t="s">
        <v>204</v>
      </c>
      <c r="AU334" s="20" t="s">
        <v>80</v>
      </c>
    </row>
    <row r="335" spans="1:65" s="2" customFormat="1" ht="24.2" customHeight="1">
      <c r="A335" s="37"/>
      <c r="B335" s="38"/>
      <c r="C335" s="244" t="s">
        <v>543</v>
      </c>
      <c r="D335" s="244" t="s">
        <v>275</v>
      </c>
      <c r="E335" s="245" t="s">
        <v>544</v>
      </c>
      <c r="F335" s="246" t="s">
        <v>545</v>
      </c>
      <c r="G335" s="247" t="s">
        <v>430</v>
      </c>
      <c r="H335" s="248">
        <v>1</v>
      </c>
      <c r="I335" s="249"/>
      <c r="J335" s="250">
        <f>ROUND(I335*H335,2)</f>
        <v>0</v>
      </c>
      <c r="K335" s="246" t="s">
        <v>371</v>
      </c>
      <c r="L335" s="251"/>
      <c r="M335" s="252" t="s">
        <v>19</v>
      </c>
      <c r="N335" s="253" t="s">
        <v>42</v>
      </c>
      <c r="O335" s="67"/>
      <c r="P335" s="190">
        <f>O335*H335</f>
        <v>0</v>
      </c>
      <c r="Q335" s="190">
        <v>0.0958</v>
      </c>
      <c r="R335" s="190">
        <f>Q335*H335</f>
        <v>0.0958</v>
      </c>
      <c r="S335" s="190">
        <v>0</v>
      </c>
      <c r="T335" s="191">
        <f>S335*H335</f>
        <v>0</v>
      </c>
      <c r="U335" s="37"/>
      <c r="V335" s="37"/>
      <c r="W335" s="37"/>
      <c r="X335" s="37"/>
      <c r="Y335" s="37"/>
      <c r="Z335" s="37"/>
      <c r="AA335" s="37"/>
      <c r="AB335" s="37"/>
      <c r="AC335" s="37"/>
      <c r="AD335" s="37"/>
      <c r="AE335" s="37"/>
      <c r="AR335" s="192" t="s">
        <v>191</v>
      </c>
      <c r="AT335" s="192" t="s">
        <v>275</v>
      </c>
      <c r="AU335" s="192" t="s">
        <v>80</v>
      </c>
      <c r="AY335" s="20" t="s">
        <v>139</v>
      </c>
      <c r="BE335" s="193">
        <f>IF(N335="základní",J335,0)</f>
        <v>0</v>
      </c>
      <c r="BF335" s="193">
        <f>IF(N335="snížená",J335,0)</f>
        <v>0</v>
      </c>
      <c r="BG335" s="193">
        <f>IF(N335="zákl. přenesená",J335,0)</f>
        <v>0</v>
      </c>
      <c r="BH335" s="193">
        <f>IF(N335="sníž. přenesená",J335,0)</f>
        <v>0</v>
      </c>
      <c r="BI335" s="193">
        <f>IF(N335="nulová",J335,0)</f>
        <v>0</v>
      </c>
      <c r="BJ335" s="20" t="s">
        <v>78</v>
      </c>
      <c r="BK335" s="193">
        <f>ROUND(I335*H335,2)</f>
        <v>0</v>
      </c>
      <c r="BL335" s="20" t="s">
        <v>146</v>
      </c>
      <c r="BM335" s="192" t="s">
        <v>546</v>
      </c>
    </row>
    <row r="336" spans="1:47" s="2" customFormat="1" ht="175.5">
      <c r="A336" s="37"/>
      <c r="B336" s="38"/>
      <c r="C336" s="39"/>
      <c r="D336" s="201" t="s">
        <v>204</v>
      </c>
      <c r="E336" s="39"/>
      <c r="F336" s="222" t="s">
        <v>547</v>
      </c>
      <c r="G336" s="39"/>
      <c r="H336" s="39"/>
      <c r="I336" s="196"/>
      <c r="J336" s="39"/>
      <c r="K336" s="39"/>
      <c r="L336" s="42"/>
      <c r="M336" s="197"/>
      <c r="N336" s="198"/>
      <c r="O336" s="67"/>
      <c r="P336" s="67"/>
      <c r="Q336" s="67"/>
      <c r="R336" s="67"/>
      <c r="S336" s="67"/>
      <c r="T336" s="68"/>
      <c r="U336" s="37"/>
      <c r="V336" s="37"/>
      <c r="W336" s="37"/>
      <c r="X336" s="37"/>
      <c r="Y336" s="37"/>
      <c r="Z336" s="37"/>
      <c r="AA336" s="37"/>
      <c r="AB336" s="37"/>
      <c r="AC336" s="37"/>
      <c r="AD336" s="37"/>
      <c r="AE336" s="37"/>
      <c r="AT336" s="20" t="s">
        <v>204</v>
      </c>
      <c r="AU336" s="20" t="s">
        <v>80</v>
      </c>
    </row>
    <row r="337" spans="1:65" s="2" customFormat="1" ht="21.75" customHeight="1">
      <c r="A337" s="37"/>
      <c r="B337" s="38"/>
      <c r="C337" s="244" t="s">
        <v>548</v>
      </c>
      <c r="D337" s="244" t="s">
        <v>275</v>
      </c>
      <c r="E337" s="245" t="s">
        <v>549</v>
      </c>
      <c r="F337" s="246" t="s">
        <v>550</v>
      </c>
      <c r="G337" s="247" t="s">
        <v>430</v>
      </c>
      <c r="H337" s="248">
        <v>2</v>
      </c>
      <c r="I337" s="249"/>
      <c r="J337" s="250">
        <f>ROUND(I337*H337,2)</f>
        <v>0</v>
      </c>
      <c r="K337" s="246" t="s">
        <v>145</v>
      </c>
      <c r="L337" s="251"/>
      <c r="M337" s="252" t="s">
        <v>19</v>
      </c>
      <c r="N337" s="253" t="s">
        <v>42</v>
      </c>
      <c r="O337" s="67"/>
      <c r="P337" s="190">
        <f>O337*H337</f>
        <v>0</v>
      </c>
      <c r="Q337" s="190">
        <v>0.0085</v>
      </c>
      <c r="R337" s="190">
        <f>Q337*H337</f>
        <v>0.017</v>
      </c>
      <c r="S337" s="190">
        <v>0</v>
      </c>
      <c r="T337" s="191">
        <f>S337*H337</f>
        <v>0</v>
      </c>
      <c r="U337" s="37"/>
      <c r="V337" s="37"/>
      <c r="W337" s="37"/>
      <c r="X337" s="37"/>
      <c r="Y337" s="37"/>
      <c r="Z337" s="37"/>
      <c r="AA337" s="37"/>
      <c r="AB337" s="37"/>
      <c r="AC337" s="37"/>
      <c r="AD337" s="37"/>
      <c r="AE337" s="37"/>
      <c r="AR337" s="192" t="s">
        <v>191</v>
      </c>
      <c r="AT337" s="192" t="s">
        <v>275</v>
      </c>
      <c r="AU337" s="192" t="s">
        <v>80</v>
      </c>
      <c r="AY337" s="20" t="s">
        <v>139</v>
      </c>
      <c r="BE337" s="193">
        <f>IF(N337="základní",J337,0)</f>
        <v>0</v>
      </c>
      <c r="BF337" s="193">
        <f>IF(N337="snížená",J337,0)</f>
        <v>0</v>
      </c>
      <c r="BG337" s="193">
        <f>IF(N337="zákl. přenesená",J337,0)</f>
        <v>0</v>
      </c>
      <c r="BH337" s="193">
        <f>IF(N337="sníž. přenesená",J337,0)</f>
        <v>0</v>
      </c>
      <c r="BI337" s="193">
        <f>IF(N337="nulová",J337,0)</f>
        <v>0</v>
      </c>
      <c r="BJ337" s="20" t="s">
        <v>78</v>
      </c>
      <c r="BK337" s="193">
        <f>ROUND(I337*H337,2)</f>
        <v>0</v>
      </c>
      <c r="BL337" s="20" t="s">
        <v>146</v>
      </c>
      <c r="BM337" s="192" t="s">
        <v>551</v>
      </c>
    </row>
    <row r="338" spans="1:65" s="2" customFormat="1" ht="24.2" customHeight="1">
      <c r="A338" s="37"/>
      <c r="B338" s="38"/>
      <c r="C338" s="181" t="s">
        <v>552</v>
      </c>
      <c r="D338" s="181" t="s">
        <v>141</v>
      </c>
      <c r="E338" s="182" t="s">
        <v>553</v>
      </c>
      <c r="F338" s="183" t="s">
        <v>554</v>
      </c>
      <c r="G338" s="184" t="s">
        <v>179</v>
      </c>
      <c r="H338" s="185">
        <v>8</v>
      </c>
      <c r="I338" s="186"/>
      <c r="J338" s="187">
        <f>ROUND(I338*H338,2)</f>
        <v>0</v>
      </c>
      <c r="K338" s="183" t="s">
        <v>145</v>
      </c>
      <c r="L338" s="42"/>
      <c r="M338" s="188" t="s">
        <v>19</v>
      </c>
      <c r="N338" s="189" t="s">
        <v>42</v>
      </c>
      <c r="O338" s="67"/>
      <c r="P338" s="190">
        <f>O338*H338</f>
        <v>0</v>
      </c>
      <c r="Q338" s="190">
        <v>0.000126</v>
      </c>
      <c r="R338" s="190">
        <f>Q338*H338</f>
        <v>0.001008</v>
      </c>
      <c r="S338" s="190">
        <v>0</v>
      </c>
      <c r="T338" s="191">
        <f>S338*H338</f>
        <v>0</v>
      </c>
      <c r="U338" s="37"/>
      <c r="V338" s="37"/>
      <c r="W338" s="37"/>
      <c r="X338" s="37"/>
      <c r="Y338" s="37"/>
      <c r="Z338" s="37"/>
      <c r="AA338" s="37"/>
      <c r="AB338" s="37"/>
      <c r="AC338" s="37"/>
      <c r="AD338" s="37"/>
      <c r="AE338" s="37"/>
      <c r="AR338" s="192" t="s">
        <v>146</v>
      </c>
      <c r="AT338" s="192" t="s">
        <v>141</v>
      </c>
      <c r="AU338" s="192" t="s">
        <v>80</v>
      </c>
      <c r="AY338" s="20" t="s">
        <v>139</v>
      </c>
      <c r="BE338" s="193">
        <f>IF(N338="základní",J338,0)</f>
        <v>0</v>
      </c>
      <c r="BF338" s="193">
        <f>IF(N338="snížená",J338,0)</f>
        <v>0</v>
      </c>
      <c r="BG338" s="193">
        <f>IF(N338="zákl. přenesená",J338,0)</f>
        <v>0</v>
      </c>
      <c r="BH338" s="193">
        <f>IF(N338="sníž. přenesená",J338,0)</f>
        <v>0</v>
      </c>
      <c r="BI338" s="193">
        <f>IF(N338="nulová",J338,0)</f>
        <v>0</v>
      </c>
      <c r="BJ338" s="20" t="s">
        <v>78</v>
      </c>
      <c r="BK338" s="193">
        <f>ROUND(I338*H338,2)</f>
        <v>0</v>
      </c>
      <c r="BL338" s="20" t="s">
        <v>146</v>
      </c>
      <c r="BM338" s="192" t="s">
        <v>555</v>
      </c>
    </row>
    <row r="339" spans="1:47" s="2" customFormat="1" ht="12">
      <c r="A339" s="37"/>
      <c r="B339" s="38"/>
      <c r="C339" s="39"/>
      <c r="D339" s="194" t="s">
        <v>148</v>
      </c>
      <c r="E339" s="39"/>
      <c r="F339" s="195" t="s">
        <v>556</v>
      </c>
      <c r="G339" s="39"/>
      <c r="H339" s="39"/>
      <c r="I339" s="196"/>
      <c r="J339" s="39"/>
      <c r="K339" s="39"/>
      <c r="L339" s="42"/>
      <c r="M339" s="197"/>
      <c r="N339" s="198"/>
      <c r="O339" s="67"/>
      <c r="P339" s="67"/>
      <c r="Q339" s="67"/>
      <c r="R339" s="67"/>
      <c r="S339" s="67"/>
      <c r="T339" s="68"/>
      <c r="U339" s="37"/>
      <c r="V339" s="37"/>
      <c r="W339" s="37"/>
      <c r="X339" s="37"/>
      <c r="Y339" s="37"/>
      <c r="Z339" s="37"/>
      <c r="AA339" s="37"/>
      <c r="AB339" s="37"/>
      <c r="AC339" s="37"/>
      <c r="AD339" s="37"/>
      <c r="AE339" s="37"/>
      <c r="AT339" s="20" t="s">
        <v>148</v>
      </c>
      <c r="AU339" s="20" t="s">
        <v>80</v>
      </c>
    </row>
    <row r="340" spans="2:63" s="12" customFormat="1" ht="22.9" customHeight="1">
      <c r="B340" s="165"/>
      <c r="C340" s="166"/>
      <c r="D340" s="167" t="s">
        <v>70</v>
      </c>
      <c r="E340" s="179" t="s">
        <v>199</v>
      </c>
      <c r="F340" s="179" t="s">
        <v>557</v>
      </c>
      <c r="G340" s="166"/>
      <c r="H340" s="166"/>
      <c r="I340" s="169"/>
      <c r="J340" s="180">
        <f>BK340</f>
        <v>0</v>
      </c>
      <c r="K340" s="166"/>
      <c r="L340" s="171"/>
      <c r="M340" s="172"/>
      <c r="N340" s="173"/>
      <c r="O340" s="173"/>
      <c r="P340" s="174">
        <f>SUM(P341:P378)</f>
        <v>0</v>
      </c>
      <c r="Q340" s="173"/>
      <c r="R340" s="174">
        <f>SUM(R341:R378)</f>
        <v>10.286416286000001</v>
      </c>
      <c r="S340" s="173"/>
      <c r="T340" s="175">
        <f>SUM(T341:T378)</f>
        <v>27.7</v>
      </c>
      <c r="AR340" s="176" t="s">
        <v>78</v>
      </c>
      <c r="AT340" s="177" t="s">
        <v>70</v>
      </c>
      <c r="AU340" s="177" t="s">
        <v>78</v>
      </c>
      <c r="AY340" s="176" t="s">
        <v>139</v>
      </c>
      <c r="BK340" s="178">
        <f>SUM(BK341:BK378)</f>
        <v>0</v>
      </c>
    </row>
    <row r="341" spans="1:65" s="2" customFormat="1" ht="49.15" customHeight="1">
      <c r="A341" s="37"/>
      <c r="B341" s="38"/>
      <c r="C341" s="181" t="s">
        <v>558</v>
      </c>
      <c r="D341" s="181" t="s">
        <v>141</v>
      </c>
      <c r="E341" s="182" t="s">
        <v>559</v>
      </c>
      <c r="F341" s="183" t="s">
        <v>560</v>
      </c>
      <c r="G341" s="184" t="s">
        <v>179</v>
      </c>
      <c r="H341" s="185">
        <v>14</v>
      </c>
      <c r="I341" s="186"/>
      <c r="J341" s="187">
        <f>ROUND(I341*H341,2)</f>
        <v>0</v>
      </c>
      <c r="K341" s="183" t="s">
        <v>145</v>
      </c>
      <c r="L341" s="42"/>
      <c r="M341" s="188" t="s">
        <v>19</v>
      </c>
      <c r="N341" s="189" t="s">
        <v>42</v>
      </c>
      <c r="O341" s="67"/>
      <c r="P341" s="190">
        <f>O341*H341</f>
        <v>0</v>
      </c>
      <c r="Q341" s="190">
        <v>0.15539952</v>
      </c>
      <c r="R341" s="190">
        <f>Q341*H341</f>
        <v>2.17559328</v>
      </c>
      <c r="S341" s="190">
        <v>0</v>
      </c>
      <c r="T341" s="191">
        <f>S341*H341</f>
        <v>0</v>
      </c>
      <c r="U341" s="37"/>
      <c r="V341" s="37"/>
      <c r="W341" s="37"/>
      <c r="X341" s="37"/>
      <c r="Y341" s="37"/>
      <c r="Z341" s="37"/>
      <c r="AA341" s="37"/>
      <c r="AB341" s="37"/>
      <c r="AC341" s="37"/>
      <c r="AD341" s="37"/>
      <c r="AE341" s="37"/>
      <c r="AR341" s="192" t="s">
        <v>146</v>
      </c>
      <c r="AT341" s="192" t="s">
        <v>141</v>
      </c>
      <c r="AU341" s="192" t="s">
        <v>80</v>
      </c>
      <c r="AY341" s="20" t="s">
        <v>139</v>
      </c>
      <c r="BE341" s="193">
        <f>IF(N341="základní",J341,0)</f>
        <v>0</v>
      </c>
      <c r="BF341" s="193">
        <f>IF(N341="snížená",J341,0)</f>
        <v>0</v>
      </c>
      <c r="BG341" s="193">
        <f>IF(N341="zákl. přenesená",J341,0)</f>
        <v>0</v>
      </c>
      <c r="BH341" s="193">
        <f>IF(N341="sníž. přenesená",J341,0)</f>
        <v>0</v>
      </c>
      <c r="BI341" s="193">
        <f>IF(N341="nulová",J341,0)</f>
        <v>0</v>
      </c>
      <c r="BJ341" s="20" t="s">
        <v>78</v>
      </c>
      <c r="BK341" s="193">
        <f>ROUND(I341*H341,2)</f>
        <v>0</v>
      </c>
      <c r="BL341" s="20" t="s">
        <v>146</v>
      </c>
      <c r="BM341" s="192" t="s">
        <v>561</v>
      </c>
    </row>
    <row r="342" spans="1:47" s="2" customFormat="1" ht="12">
      <c r="A342" s="37"/>
      <c r="B342" s="38"/>
      <c r="C342" s="39"/>
      <c r="D342" s="194" t="s">
        <v>148</v>
      </c>
      <c r="E342" s="39"/>
      <c r="F342" s="195" t="s">
        <v>562</v>
      </c>
      <c r="G342" s="39"/>
      <c r="H342" s="39"/>
      <c r="I342" s="196"/>
      <c r="J342" s="39"/>
      <c r="K342" s="39"/>
      <c r="L342" s="42"/>
      <c r="M342" s="197"/>
      <c r="N342" s="198"/>
      <c r="O342" s="67"/>
      <c r="P342" s="67"/>
      <c r="Q342" s="67"/>
      <c r="R342" s="67"/>
      <c r="S342" s="67"/>
      <c r="T342" s="68"/>
      <c r="U342" s="37"/>
      <c r="V342" s="37"/>
      <c r="W342" s="37"/>
      <c r="X342" s="37"/>
      <c r="Y342" s="37"/>
      <c r="Z342" s="37"/>
      <c r="AA342" s="37"/>
      <c r="AB342" s="37"/>
      <c r="AC342" s="37"/>
      <c r="AD342" s="37"/>
      <c r="AE342" s="37"/>
      <c r="AT342" s="20" t="s">
        <v>148</v>
      </c>
      <c r="AU342" s="20" t="s">
        <v>80</v>
      </c>
    </row>
    <row r="343" spans="2:51" s="13" customFormat="1" ht="12">
      <c r="B343" s="199"/>
      <c r="C343" s="200"/>
      <c r="D343" s="201" t="s">
        <v>150</v>
      </c>
      <c r="E343" s="202" t="s">
        <v>19</v>
      </c>
      <c r="F343" s="203" t="s">
        <v>563</v>
      </c>
      <c r="G343" s="200"/>
      <c r="H343" s="204">
        <v>14</v>
      </c>
      <c r="I343" s="205"/>
      <c r="J343" s="200"/>
      <c r="K343" s="200"/>
      <c r="L343" s="206"/>
      <c r="M343" s="207"/>
      <c r="N343" s="208"/>
      <c r="O343" s="208"/>
      <c r="P343" s="208"/>
      <c r="Q343" s="208"/>
      <c r="R343" s="208"/>
      <c r="S343" s="208"/>
      <c r="T343" s="209"/>
      <c r="AT343" s="210" t="s">
        <v>150</v>
      </c>
      <c r="AU343" s="210" t="s">
        <v>80</v>
      </c>
      <c r="AV343" s="13" t="s">
        <v>80</v>
      </c>
      <c r="AW343" s="13" t="s">
        <v>33</v>
      </c>
      <c r="AX343" s="13" t="s">
        <v>78</v>
      </c>
      <c r="AY343" s="210" t="s">
        <v>139</v>
      </c>
    </row>
    <row r="344" spans="1:65" s="2" customFormat="1" ht="16.5" customHeight="1">
      <c r="A344" s="37"/>
      <c r="B344" s="38"/>
      <c r="C344" s="244" t="s">
        <v>564</v>
      </c>
      <c r="D344" s="244" t="s">
        <v>275</v>
      </c>
      <c r="E344" s="245" t="s">
        <v>565</v>
      </c>
      <c r="F344" s="246" t="s">
        <v>566</v>
      </c>
      <c r="G344" s="247" t="s">
        <v>179</v>
      </c>
      <c r="H344" s="248">
        <v>14.28</v>
      </c>
      <c r="I344" s="249"/>
      <c r="J344" s="250">
        <f>ROUND(I344*H344,2)</f>
        <v>0</v>
      </c>
      <c r="K344" s="246" t="s">
        <v>145</v>
      </c>
      <c r="L344" s="251"/>
      <c r="M344" s="252" t="s">
        <v>19</v>
      </c>
      <c r="N344" s="253" t="s">
        <v>42</v>
      </c>
      <c r="O344" s="67"/>
      <c r="P344" s="190">
        <f>O344*H344</f>
        <v>0</v>
      </c>
      <c r="Q344" s="190">
        <v>0.102</v>
      </c>
      <c r="R344" s="190">
        <f>Q344*H344</f>
        <v>1.4565599999999999</v>
      </c>
      <c r="S344" s="190">
        <v>0</v>
      </c>
      <c r="T344" s="191">
        <f>S344*H344</f>
        <v>0</v>
      </c>
      <c r="U344" s="37"/>
      <c r="V344" s="37"/>
      <c r="W344" s="37"/>
      <c r="X344" s="37"/>
      <c r="Y344" s="37"/>
      <c r="Z344" s="37"/>
      <c r="AA344" s="37"/>
      <c r="AB344" s="37"/>
      <c r="AC344" s="37"/>
      <c r="AD344" s="37"/>
      <c r="AE344" s="37"/>
      <c r="AR344" s="192" t="s">
        <v>191</v>
      </c>
      <c r="AT344" s="192" t="s">
        <v>275</v>
      </c>
      <c r="AU344" s="192" t="s">
        <v>80</v>
      </c>
      <c r="AY344" s="20" t="s">
        <v>139</v>
      </c>
      <c r="BE344" s="193">
        <f>IF(N344="základní",J344,0)</f>
        <v>0</v>
      </c>
      <c r="BF344" s="193">
        <f>IF(N344="snížená",J344,0)</f>
        <v>0</v>
      </c>
      <c r="BG344" s="193">
        <f>IF(N344="zákl. přenesená",J344,0)</f>
        <v>0</v>
      </c>
      <c r="BH344" s="193">
        <f>IF(N344="sníž. přenesená",J344,0)</f>
        <v>0</v>
      </c>
      <c r="BI344" s="193">
        <f>IF(N344="nulová",J344,0)</f>
        <v>0</v>
      </c>
      <c r="BJ344" s="20" t="s">
        <v>78</v>
      </c>
      <c r="BK344" s="193">
        <f>ROUND(I344*H344,2)</f>
        <v>0</v>
      </c>
      <c r="BL344" s="20" t="s">
        <v>146</v>
      </c>
      <c r="BM344" s="192" t="s">
        <v>567</v>
      </c>
    </row>
    <row r="345" spans="2:51" s="13" customFormat="1" ht="12">
      <c r="B345" s="199"/>
      <c r="C345" s="200"/>
      <c r="D345" s="201" t="s">
        <v>150</v>
      </c>
      <c r="E345" s="200"/>
      <c r="F345" s="203" t="s">
        <v>568</v>
      </c>
      <c r="G345" s="200"/>
      <c r="H345" s="204">
        <v>14.28</v>
      </c>
      <c r="I345" s="205"/>
      <c r="J345" s="200"/>
      <c r="K345" s="200"/>
      <c r="L345" s="206"/>
      <c r="M345" s="207"/>
      <c r="N345" s="208"/>
      <c r="O345" s="208"/>
      <c r="P345" s="208"/>
      <c r="Q345" s="208"/>
      <c r="R345" s="208"/>
      <c r="S345" s="208"/>
      <c r="T345" s="209"/>
      <c r="AT345" s="210" t="s">
        <v>150</v>
      </c>
      <c r="AU345" s="210" t="s">
        <v>80</v>
      </c>
      <c r="AV345" s="13" t="s">
        <v>80</v>
      </c>
      <c r="AW345" s="13" t="s">
        <v>4</v>
      </c>
      <c r="AX345" s="13" t="s">
        <v>78</v>
      </c>
      <c r="AY345" s="210" t="s">
        <v>139</v>
      </c>
    </row>
    <row r="346" spans="1:65" s="2" customFormat="1" ht="49.15" customHeight="1">
      <c r="A346" s="37"/>
      <c r="B346" s="38"/>
      <c r="C346" s="181" t="s">
        <v>569</v>
      </c>
      <c r="D346" s="181" t="s">
        <v>141</v>
      </c>
      <c r="E346" s="182" t="s">
        <v>570</v>
      </c>
      <c r="F346" s="183" t="s">
        <v>571</v>
      </c>
      <c r="G346" s="184" t="s">
        <v>179</v>
      </c>
      <c r="H346" s="185">
        <v>3</v>
      </c>
      <c r="I346" s="186"/>
      <c r="J346" s="187">
        <f>ROUND(I346*H346,2)</f>
        <v>0</v>
      </c>
      <c r="K346" s="183" t="s">
        <v>145</v>
      </c>
      <c r="L346" s="42"/>
      <c r="M346" s="188" t="s">
        <v>19</v>
      </c>
      <c r="N346" s="189" t="s">
        <v>42</v>
      </c>
      <c r="O346" s="67"/>
      <c r="P346" s="190">
        <f>O346*H346</f>
        <v>0</v>
      </c>
      <c r="Q346" s="190">
        <v>0.1294996</v>
      </c>
      <c r="R346" s="190">
        <f>Q346*H346</f>
        <v>0.3884988</v>
      </c>
      <c r="S346" s="190">
        <v>0</v>
      </c>
      <c r="T346" s="191">
        <f>S346*H346</f>
        <v>0</v>
      </c>
      <c r="U346" s="37"/>
      <c r="V346" s="37"/>
      <c r="W346" s="37"/>
      <c r="X346" s="37"/>
      <c r="Y346" s="37"/>
      <c r="Z346" s="37"/>
      <c r="AA346" s="37"/>
      <c r="AB346" s="37"/>
      <c r="AC346" s="37"/>
      <c r="AD346" s="37"/>
      <c r="AE346" s="37"/>
      <c r="AR346" s="192" t="s">
        <v>146</v>
      </c>
      <c r="AT346" s="192" t="s">
        <v>141</v>
      </c>
      <c r="AU346" s="192" t="s">
        <v>80</v>
      </c>
      <c r="AY346" s="20" t="s">
        <v>139</v>
      </c>
      <c r="BE346" s="193">
        <f>IF(N346="základní",J346,0)</f>
        <v>0</v>
      </c>
      <c r="BF346" s="193">
        <f>IF(N346="snížená",J346,0)</f>
        <v>0</v>
      </c>
      <c r="BG346" s="193">
        <f>IF(N346="zákl. přenesená",J346,0)</f>
        <v>0</v>
      </c>
      <c r="BH346" s="193">
        <f>IF(N346="sníž. přenesená",J346,0)</f>
        <v>0</v>
      </c>
      <c r="BI346" s="193">
        <f>IF(N346="nulová",J346,0)</f>
        <v>0</v>
      </c>
      <c r="BJ346" s="20" t="s">
        <v>78</v>
      </c>
      <c r="BK346" s="193">
        <f>ROUND(I346*H346,2)</f>
        <v>0</v>
      </c>
      <c r="BL346" s="20" t="s">
        <v>146</v>
      </c>
      <c r="BM346" s="192" t="s">
        <v>572</v>
      </c>
    </row>
    <row r="347" spans="1:47" s="2" customFormat="1" ht="12">
      <c r="A347" s="37"/>
      <c r="B347" s="38"/>
      <c r="C347" s="39"/>
      <c r="D347" s="194" t="s">
        <v>148</v>
      </c>
      <c r="E347" s="39"/>
      <c r="F347" s="195" t="s">
        <v>573</v>
      </c>
      <c r="G347" s="39"/>
      <c r="H347" s="39"/>
      <c r="I347" s="196"/>
      <c r="J347" s="39"/>
      <c r="K347" s="39"/>
      <c r="L347" s="42"/>
      <c r="M347" s="197"/>
      <c r="N347" s="198"/>
      <c r="O347" s="67"/>
      <c r="P347" s="67"/>
      <c r="Q347" s="67"/>
      <c r="R347" s="67"/>
      <c r="S347" s="67"/>
      <c r="T347" s="68"/>
      <c r="U347" s="37"/>
      <c r="V347" s="37"/>
      <c r="W347" s="37"/>
      <c r="X347" s="37"/>
      <c r="Y347" s="37"/>
      <c r="Z347" s="37"/>
      <c r="AA347" s="37"/>
      <c r="AB347" s="37"/>
      <c r="AC347" s="37"/>
      <c r="AD347" s="37"/>
      <c r="AE347" s="37"/>
      <c r="AT347" s="20" t="s">
        <v>148</v>
      </c>
      <c r="AU347" s="20" t="s">
        <v>80</v>
      </c>
    </row>
    <row r="348" spans="2:51" s="13" customFormat="1" ht="12">
      <c r="B348" s="199"/>
      <c r="C348" s="200"/>
      <c r="D348" s="201" t="s">
        <v>150</v>
      </c>
      <c r="E348" s="202" t="s">
        <v>19</v>
      </c>
      <c r="F348" s="203" t="s">
        <v>574</v>
      </c>
      <c r="G348" s="200"/>
      <c r="H348" s="204">
        <v>3</v>
      </c>
      <c r="I348" s="205"/>
      <c r="J348" s="200"/>
      <c r="K348" s="200"/>
      <c r="L348" s="206"/>
      <c r="M348" s="207"/>
      <c r="N348" s="208"/>
      <c r="O348" s="208"/>
      <c r="P348" s="208"/>
      <c r="Q348" s="208"/>
      <c r="R348" s="208"/>
      <c r="S348" s="208"/>
      <c r="T348" s="209"/>
      <c r="AT348" s="210" t="s">
        <v>150</v>
      </c>
      <c r="AU348" s="210" t="s">
        <v>80</v>
      </c>
      <c r="AV348" s="13" t="s">
        <v>80</v>
      </c>
      <c r="AW348" s="13" t="s">
        <v>33</v>
      </c>
      <c r="AX348" s="13" t="s">
        <v>78</v>
      </c>
      <c r="AY348" s="210" t="s">
        <v>139</v>
      </c>
    </row>
    <row r="349" spans="1:65" s="2" customFormat="1" ht="16.5" customHeight="1">
      <c r="A349" s="37"/>
      <c r="B349" s="38"/>
      <c r="C349" s="244" t="s">
        <v>575</v>
      </c>
      <c r="D349" s="244" t="s">
        <v>275</v>
      </c>
      <c r="E349" s="245" t="s">
        <v>576</v>
      </c>
      <c r="F349" s="246" t="s">
        <v>577</v>
      </c>
      <c r="G349" s="247" t="s">
        <v>179</v>
      </c>
      <c r="H349" s="248">
        <v>3.06</v>
      </c>
      <c r="I349" s="249"/>
      <c r="J349" s="250">
        <f>ROUND(I349*H349,2)</f>
        <v>0</v>
      </c>
      <c r="K349" s="246" t="s">
        <v>145</v>
      </c>
      <c r="L349" s="251"/>
      <c r="M349" s="252" t="s">
        <v>19</v>
      </c>
      <c r="N349" s="253" t="s">
        <v>42</v>
      </c>
      <c r="O349" s="67"/>
      <c r="P349" s="190">
        <f>O349*H349</f>
        <v>0</v>
      </c>
      <c r="Q349" s="190">
        <v>0.024</v>
      </c>
      <c r="R349" s="190">
        <f>Q349*H349</f>
        <v>0.07344</v>
      </c>
      <c r="S349" s="190">
        <v>0</v>
      </c>
      <c r="T349" s="191">
        <f>S349*H349</f>
        <v>0</v>
      </c>
      <c r="U349" s="37"/>
      <c r="V349" s="37"/>
      <c r="W349" s="37"/>
      <c r="X349" s="37"/>
      <c r="Y349" s="37"/>
      <c r="Z349" s="37"/>
      <c r="AA349" s="37"/>
      <c r="AB349" s="37"/>
      <c r="AC349" s="37"/>
      <c r="AD349" s="37"/>
      <c r="AE349" s="37"/>
      <c r="AR349" s="192" t="s">
        <v>191</v>
      </c>
      <c r="AT349" s="192" t="s">
        <v>275</v>
      </c>
      <c r="AU349" s="192" t="s">
        <v>80</v>
      </c>
      <c r="AY349" s="20" t="s">
        <v>139</v>
      </c>
      <c r="BE349" s="193">
        <f>IF(N349="základní",J349,0)</f>
        <v>0</v>
      </c>
      <c r="BF349" s="193">
        <f>IF(N349="snížená",J349,0)</f>
        <v>0</v>
      </c>
      <c r="BG349" s="193">
        <f>IF(N349="zákl. přenesená",J349,0)</f>
        <v>0</v>
      </c>
      <c r="BH349" s="193">
        <f>IF(N349="sníž. přenesená",J349,0)</f>
        <v>0</v>
      </c>
      <c r="BI349" s="193">
        <f>IF(N349="nulová",J349,0)</f>
        <v>0</v>
      </c>
      <c r="BJ349" s="20" t="s">
        <v>78</v>
      </c>
      <c r="BK349" s="193">
        <f>ROUND(I349*H349,2)</f>
        <v>0</v>
      </c>
      <c r="BL349" s="20" t="s">
        <v>146</v>
      </c>
      <c r="BM349" s="192" t="s">
        <v>578</v>
      </c>
    </row>
    <row r="350" spans="2:51" s="13" customFormat="1" ht="12">
      <c r="B350" s="199"/>
      <c r="C350" s="200"/>
      <c r="D350" s="201" t="s">
        <v>150</v>
      </c>
      <c r="E350" s="200"/>
      <c r="F350" s="203" t="s">
        <v>579</v>
      </c>
      <c r="G350" s="200"/>
      <c r="H350" s="204">
        <v>3.06</v>
      </c>
      <c r="I350" s="205"/>
      <c r="J350" s="200"/>
      <c r="K350" s="200"/>
      <c r="L350" s="206"/>
      <c r="M350" s="207"/>
      <c r="N350" s="208"/>
      <c r="O350" s="208"/>
      <c r="P350" s="208"/>
      <c r="Q350" s="208"/>
      <c r="R350" s="208"/>
      <c r="S350" s="208"/>
      <c r="T350" s="209"/>
      <c r="AT350" s="210" t="s">
        <v>150</v>
      </c>
      <c r="AU350" s="210" t="s">
        <v>80</v>
      </c>
      <c r="AV350" s="13" t="s">
        <v>80</v>
      </c>
      <c r="AW350" s="13" t="s">
        <v>4</v>
      </c>
      <c r="AX350" s="13" t="s">
        <v>78</v>
      </c>
      <c r="AY350" s="210" t="s">
        <v>139</v>
      </c>
    </row>
    <row r="351" spans="1:65" s="2" customFormat="1" ht="49.15" customHeight="1">
      <c r="A351" s="37"/>
      <c r="B351" s="38"/>
      <c r="C351" s="181" t="s">
        <v>580</v>
      </c>
      <c r="D351" s="181" t="s">
        <v>141</v>
      </c>
      <c r="E351" s="182" t="s">
        <v>581</v>
      </c>
      <c r="F351" s="183" t="s">
        <v>582</v>
      </c>
      <c r="G351" s="184" t="s">
        <v>179</v>
      </c>
      <c r="H351" s="185">
        <v>23</v>
      </c>
      <c r="I351" s="186"/>
      <c r="J351" s="187">
        <f>ROUND(I351*H351,2)</f>
        <v>0</v>
      </c>
      <c r="K351" s="183" t="s">
        <v>145</v>
      </c>
      <c r="L351" s="42"/>
      <c r="M351" s="188" t="s">
        <v>19</v>
      </c>
      <c r="N351" s="189" t="s">
        <v>42</v>
      </c>
      <c r="O351" s="67"/>
      <c r="P351" s="190">
        <f>O351*H351</f>
        <v>0</v>
      </c>
      <c r="Q351" s="190">
        <v>0.1406696</v>
      </c>
      <c r="R351" s="190">
        <f>Q351*H351</f>
        <v>3.2354008000000003</v>
      </c>
      <c r="S351" s="190">
        <v>0</v>
      </c>
      <c r="T351" s="191">
        <f>S351*H351</f>
        <v>0</v>
      </c>
      <c r="U351" s="37"/>
      <c r="V351" s="37"/>
      <c r="W351" s="37"/>
      <c r="X351" s="37"/>
      <c r="Y351" s="37"/>
      <c r="Z351" s="37"/>
      <c r="AA351" s="37"/>
      <c r="AB351" s="37"/>
      <c r="AC351" s="37"/>
      <c r="AD351" s="37"/>
      <c r="AE351" s="37"/>
      <c r="AR351" s="192" t="s">
        <v>146</v>
      </c>
      <c r="AT351" s="192" t="s">
        <v>141</v>
      </c>
      <c r="AU351" s="192" t="s">
        <v>80</v>
      </c>
      <c r="AY351" s="20" t="s">
        <v>139</v>
      </c>
      <c r="BE351" s="193">
        <f>IF(N351="základní",J351,0)</f>
        <v>0</v>
      </c>
      <c r="BF351" s="193">
        <f>IF(N351="snížená",J351,0)</f>
        <v>0</v>
      </c>
      <c r="BG351" s="193">
        <f>IF(N351="zákl. přenesená",J351,0)</f>
        <v>0</v>
      </c>
      <c r="BH351" s="193">
        <f>IF(N351="sníž. přenesená",J351,0)</f>
        <v>0</v>
      </c>
      <c r="BI351" s="193">
        <f>IF(N351="nulová",J351,0)</f>
        <v>0</v>
      </c>
      <c r="BJ351" s="20" t="s">
        <v>78</v>
      </c>
      <c r="BK351" s="193">
        <f>ROUND(I351*H351,2)</f>
        <v>0</v>
      </c>
      <c r="BL351" s="20" t="s">
        <v>146</v>
      </c>
      <c r="BM351" s="192" t="s">
        <v>583</v>
      </c>
    </row>
    <row r="352" spans="1:47" s="2" customFormat="1" ht="12">
      <c r="A352" s="37"/>
      <c r="B352" s="38"/>
      <c r="C352" s="39"/>
      <c r="D352" s="194" t="s">
        <v>148</v>
      </c>
      <c r="E352" s="39"/>
      <c r="F352" s="195" t="s">
        <v>584</v>
      </c>
      <c r="G352" s="39"/>
      <c r="H352" s="39"/>
      <c r="I352" s="196"/>
      <c r="J352" s="39"/>
      <c r="K352" s="39"/>
      <c r="L352" s="42"/>
      <c r="M352" s="197"/>
      <c r="N352" s="198"/>
      <c r="O352" s="67"/>
      <c r="P352" s="67"/>
      <c r="Q352" s="67"/>
      <c r="R352" s="67"/>
      <c r="S352" s="67"/>
      <c r="T352" s="68"/>
      <c r="U352" s="37"/>
      <c r="V352" s="37"/>
      <c r="W352" s="37"/>
      <c r="X352" s="37"/>
      <c r="Y352" s="37"/>
      <c r="Z352" s="37"/>
      <c r="AA352" s="37"/>
      <c r="AB352" s="37"/>
      <c r="AC352" s="37"/>
      <c r="AD352" s="37"/>
      <c r="AE352" s="37"/>
      <c r="AT352" s="20" t="s">
        <v>148</v>
      </c>
      <c r="AU352" s="20" t="s">
        <v>80</v>
      </c>
    </row>
    <row r="353" spans="2:51" s="13" customFormat="1" ht="12">
      <c r="B353" s="199"/>
      <c r="C353" s="200"/>
      <c r="D353" s="201" t="s">
        <v>150</v>
      </c>
      <c r="E353" s="202" t="s">
        <v>19</v>
      </c>
      <c r="F353" s="203" t="s">
        <v>585</v>
      </c>
      <c r="G353" s="200"/>
      <c r="H353" s="204">
        <v>23</v>
      </c>
      <c r="I353" s="205"/>
      <c r="J353" s="200"/>
      <c r="K353" s="200"/>
      <c r="L353" s="206"/>
      <c r="M353" s="207"/>
      <c r="N353" s="208"/>
      <c r="O353" s="208"/>
      <c r="P353" s="208"/>
      <c r="Q353" s="208"/>
      <c r="R353" s="208"/>
      <c r="S353" s="208"/>
      <c r="T353" s="209"/>
      <c r="AT353" s="210" t="s">
        <v>150</v>
      </c>
      <c r="AU353" s="210" t="s">
        <v>80</v>
      </c>
      <c r="AV353" s="13" t="s">
        <v>80</v>
      </c>
      <c r="AW353" s="13" t="s">
        <v>33</v>
      </c>
      <c r="AX353" s="13" t="s">
        <v>78</v>
      </c>
      <c r="AY353" s="210" t="s">
        <v>139</v>
      </c>
    </row>
    <row r="354" spans="1:65" s="2" customFormat="1" ht="16.5" customHeight="1">
      <c r="A354" s="37"/>
      <c r="B354" s="38"/>
      <c r="C354" s="244" t="s">
        <v>586</v>
      </c>
      <c r="D354" s="244" t="s">
        <v>275</v>
      </c>
      <c r="E354" s="245" t="s">
        <v>587</v>
      </c>
      <c r="F354" s="246" t="s">
        <v>588</v>
      </c>
      <c r="G354" s="247" t="s">
        <v>179</v>
      </c>
      <c r="H354" s="248">
        <v>23.46</v>
      </c>
      <c r="I354" s="249"/>
      <c r="J354" s="250">
        <f>ROUND(I354*H354,2)</f>
        <v>0</v>
      </c>
      <c r="K354" s="246" t="s">
        <v>145</v>
      </c>
      <c r="L354" s="251"/>
      <c r="M354" s="252" t="s">
        <v>19</v>
      </c>
      <c r="N354" s="253" t="s">
        <v>42</v>
      </c>
      <c r="O354" s="67"/>
      <c r="P354" s="190">
        <f>O354*H354</f>
        <v>0</v>
      </c>
      <c r="Q354" s="190">
        <v>0.125</v>
      </c>
      <c r="R354" s="190">
        <f>Q354*H354</f>
        <v>2.9325</v>
      </c>
      <c r="S354" s="190">
        <v>0</v>
      </c>
      <c r="T354" s="191">
        <f>S354*H354</f>
        <v>0</v>
      </c>
      <c r="U354" s="37"/>
      <c r="V354" s="37"/>
      <c r="W354" s="37"/>
      <c r="X354" s="37"/>
      <c r="Y354" s="37"/>
      <c r="Z354" s="37"/>
      <c r="AA354" s="37"/>
      <c r="AB354" s="37"/>
      <c r="AC354" s="37"/>
      <c r="AD354" s="37"/>
      <c r="AE354" s="37"/>
      <c r="AR354" s="192" t="s">
        <v>191</v>
      </c>
      <c r="AT354" s="192" t="s">
        <v>275</v>
      </c>
      <c r="AU354" s="192" t="s">
        <v>80</v>
      </c>
      <c r="AY354" s="20" t="s">
        <v>139</v>
      </c>
      <c r="BE354" s="193">
        <f>IF(N354="základní",J354,0)</f>
        <v>0</v>
      </c>
      <c r="BF354" s="193">
        <f>IF(N354="snížená",J354,0)</f>
        <v>0</v>
      </c>
      <c r="BG354" s="193">
        <f>IF(N354="zákl. přenesená",J354,0)</f>
        <v>0</v>
      </c>
      <c r="BH354" s="193">
        <f>IF(N354="sníž. přenesená",J354,0)</f>
        <v>0</v>
      </c>
      <c r="BI354" s="193">
        <f>IF(N354="nulová",J354,0)</f>
        <v>0</v>
      </c>
      <c r="BJ354" s="20" t="s">
        <v>78</v>
      </c>
      <c r="BK354" s="193">
        <f>ROUND(I354*H354,2)</f>
        <v>0</v>
      </c>
      <c r="BL354" s="20" t="s">
        <v>146</v>
      </c>
      <c r="BM354" s="192" t="s">
        <v>589</v>
      </c>
    </row>
    <row r="355" spans="2:51" s="13" customFormat="1" ht="12">
      <c r="B355" s="199"/>
      <c r="C355" s="200"/>
      <c r="D355" s="201" t="s">
        <v>150</v>
      </c>
      <c r="E355" s="200"/>
      <c r="F355" s="203" t="s">
        <v>590</v>
      </c>
      <c r="G355" s="200"/>
      <c r="H355" s="204">
        <v>23.46</v>
      </c>
      <c r="I355" s="205"/>
      <c r="J355" s="200"/>
      <c r="K355" s="200"/>
      <c r="L355" s="206"/>
      <c r="M355" s="207"/>
      <c r="N355" s="208"/>
      <c r="O355" s="208"/>
      <c r="P355" s="208"/>
      <c r="Q355" s="208"/>
      <c r="R355" s="208"/>
      <c r="S355" s="208"/>
      <c r="T355" s="209"/>
      <c r="AT355" s="210" t="s">
        <v>150</v>
      </c>
      <c r="AU355" s="210" t="s">
        <v>80</v>
      </c>
      <c r="AV355" s="13" t="s">
        <v>80</v>
      </c>
      <c r="AW355" s="13" t="s">
        <v>4</v>
      </c>
      <c r="AX355" s="13" t="s">
        <v>78</v>
      </c>
      <c r="AY355" s="210" t="s">
        <v>139</v>
      </c>
    </row>
    <row r="356" spans="1:65" s="2" customFormat="1" ht="55.5" customHeight="1">
      <c r="A356" s="37"/>
      <c r="B356" s="38"/>
      <c r="C356" s="181" t="s">
        <v>591</v>
      </c>
      <c r="D356" s="181" t="s">
        <v>141</v>
      </c>
      <c r="E356" s="182" t="s">
        <v>592</v>
      </c>
      <c r="F356" s="183" t="s">
        <v>593</v>
      </c>
      <c r="G356" s="184" t="s">
        <v>179</v>
      </c>
      <c r="H356" s="185">
        <v>7</v>
      </c>
      <c r="I356" s="186"/>
      <c r="J356" s="187">
        <f>ROUND(I356*H356,2)</f>
        <v>0</v>
      </c>
      <c r="K356" s="183" t="s">
        <v>145</v>
      </c>
      <c r="L356" s="42"/>
      <c r="M356" s="188" t="s">
        <v>19</v>
      </c>
      <c r="N356" s="189" t="s">
        <v>42</v>
      </c>
      <c r="O356" s="67"/>
      <c r="P356" s="190">
        <f>O356*H356</f>
        <v>0</v>
      </c>
      <c r="Q356" s="190">
        <v>0.000882</v>
      </c>
      <c r="R356" s="190">
        <f>Q356*H356</f>
        <v>0.006174</v>
      </c>
      <c r="S356" s="190">
        <v>0</v>
      </c>
      <c r="T356" s="191">
        <f>S356*H356</f>
        <v>0</v>
      </c>
      <c r="U356" s="37"/>
      <c r="V356" s="37"/>
      <c r="W356" s="37"/>
      <c r="X356" s="37"/>
      <c r="Y356" s="37"/>
      <c r="Z356" s="37"/>
      <c r="AA356" s="37"/>
      <c r="AB356" s="37"/>
      <c r="AC356" s="37"/>
      <c r="AD356" s="37"/>
      <c r="AE356" s="37"/>
      <c r="AR356" s="192" t="s">
        <v>146</v>
      </c>
      <c r="AT356" s="192" t="s">
        <v>141</v>
      </c>
      <c r="AU356" s="192" t="s">
        <v>80</v>
      </c>
      <c r="AY356" s="20" t="s">
        <v>139</v>
      </c>
      <c r="BE356" s="193">
        <f>IF(N356="základní",J356,0)</f>
        <v>0</v>
      </c>
      <c r="BF356" s="193">
        <f>IF(N356="snížená",J356,0)</f>
        <v>0</v>
      </c>
      <c r="BG356" s="193">
        <f>IF(N356="zákl. přenesená",J356,0)</f>
        <v>0</v>
      </c>
      <c r="BH356" s="193">
        <f>IF(N356="sníž. přenesená",J356,0)</f>
        <v>0</v>
      </c>
      <c r="BI356" s="193">
        <f>IF(N356="nulová",J356,0)</f>
        <v>0</v>
      </c>
      <c r="BJ356" s="20" t="s">
        <v>78</v>
      </c>
      <c r="BK356" s="193">
        <f>ROUND(I356*H356,2)</f>
        <v>0</v>
      </c>
      <c r="BL356" s="20" t="s">
        <v>146</v>
      </c>
      <c r="BM356" s="192" t="s">
        <v>594</v>
      </c>
    </row>
    <row r="357" spans="1:47" s="2" customFormat="1" ht="12">
      <c r="A357" s="37"/>
      <c r="B357" s="38"/>
      <c r="C357" s="39"/>
      <c r="D357" s="194" t="s">
        <v>148</v>
      </c>
      <c r="E357" s="39"/>
      <c r="F357" s="195" t="s">
        <v>595</v>
      </c>
      <c r="G357" s="39"/>
      <c r="H357" s="39"/>
      <c r="I357" s="196"/>
      <c r="J357" s="39"/>
      <c r="K357" s="39"/>
      <c r="L357" s="42"/>
      <c r="M357" s="197"/>
      <c r="N357" s="198"/>
      <c r="O357" s="67"/>
      <c r="P357" s="67"/>
      <c r="Q357" s="67"/>
      <c r="R357" s="67"/>
      <c r="S357" s="67"/>
      <c r="T357" s="68"/>
      <c r="U357" s="37"/>
      <c r="V357" s="37"/>
      <c r="W357" s="37"/>
      <c r="X357" s="37"/>
      <c r="Y357" s="37"/>
      <c r="Z357" s="37"/>
      <c r="AA357" s="37"/>
      <c r="AB357" s="37"/>
      <c r="AC357" s="37"/>
      <c r="AD357" s="37"/>
      <c r="AE357" s="37"/>
      <c r="AT357" s="20" t="s">
        <v>148</v>
      </c>
      <c r="AU357" s="20" t="s">
        <v>80</v>
      </c>
    </row>
    <row r="358" spans="2:51" s="13" customFormat="1" ht="12">
      <c r="B358" s="199"/>
      <c r="C358" s="200"/>
      <c r="D358" s="201" t="s">
        <v>150</v>
      </c>
      <c r="E358" s="202" t="s">
        <v>19</v>
      </c>
      <c r="F358" s="203" t="s">
        <v>596</v>
      </c>
      <c r="G358" s="200"/>
      <c r="H358" s="204">
        <v>7</v>
      </c>
      <c r="I358" s="205"/>
      <c r="J358" s="200"/>
      <c r="K358" s="200"/>
      <c r="L358" s="206"/>
      <c r="M358" s="207"/>
      <c r="N358" s="208"/>
      <c r="O358" s="208"/>
      <c r="P358" s="208"/>
      <c r="Q358" s="208"/>
      <c r="R358" s="208"/>
      <c r="S358" s="208"/>
      <c r="T358" s="209"/>
      <c r="AT358" s="210" t="s">
        <v>150</v>
      </c>
      <c r="AU358" s="210" t="s">
        <v>80</v>
      </c>
      <c r="AV358" s="13" t="s">
        <v>80</v>
      </c>
      <c r="AW358" s="13" t="s">
        <v>33</v>
      </c>
      <c r="AX358" s="13" t="s">
        <v>78</v>
      </c>
      <c r="AY358" s="210" t="s">
        <v>139</v>
      </c>
    </row>
    <row r="359" spans="1:65" s="2" customFormat="1" ht="62.65" customHeight="1">
      <c r="A359" s="37"/>
      <c r="B359" s="38"/>
      <c r="C359" s="181" t="s">
        <v>597</v>
      </c>
      <c r="D359" s="181" t="s">
        <v>141</v>
      </c>
      <c r="E359" s="182" t="s">
        <v>598</v>
      </c>
      <c r="F359" s="183" t="s">
        <v>599</v>
      </c>
      <c r="G359" s="184" t="s">
        <v>179</v>
      </c>
      <c r="H359" s="185">
        <v>7</v>
      </c>
      <c r="I359" s="186"/>
      <c r="J359" s="187">
        <f>ROUND(I359*H359,2)</f>
        <v>0</v>
      </c>
      <c r="K359" s="183" t="s">
        <v>145</v>
      </c>
      <c r="L359" s="42"/>
      <c r="M359" s="188" t="s">
        <v>19</v>
      </c>
      <c r="N359" s="189" t="s">
        <v>42</v>
      </c>
      <c r="O359" s="67"/>
      <c r="P359" s="190">
        <f>O359*H359</f>
        <v>0</v>
      </c>
      <c r="Q359" s="190">
        <v>0.000605063</v>
      </c>
      <c r="R359" s="190">
        <f>Q359*H359</f>
        <v>0.0042354409999999995</v>
      </c>
      <c r="S359" s="190">
        <v>0</v>
      </c>
      <c r="T359" s="191">
        <f>S359*H359</f>
        <v>0</v>
      </c>
      <c r="U359" s="37"/>
      <c r="V359" s="37"/>
      <c r="W359" s="37"/>
      <c r="X359" s="37"/>
      <c r="Y359" s="37"/>
      <c r="Z359" s="37"/>
      <c r="AA359" s="37"/>
      <c r="AB359" s="37"/>
      <c r="AC359" s="37"/>
      <c r="AD359" s="37"/>
      <c r="AE359" s="37"/>
      <c r="AR359" s="192" t="s">
        <v>146</v>
      </c>
      <c r="AT359" s="192" t="s">
        <v>141</v>
      </c>
      <c r="AU359" s="192" t="s">
        <v>80</v>
      </c>
      <c r="AY359" s="20" t="s">
        <v>139</v>
      </c>
      <c r="BE359" s="193">
        <f>IF(N359="základní",J359,0)</f>
        <v>0</v>
      </c>
      <c r="BF359" s="193">
        <f>IF(N359="snížená",J359,0)</f>
        <v>0</v>
      </c>
      <c r="BG359" s="193">
        <f>IF(N359="zákl. přenesená",J359,0)</f>
        <v>0</v>
      </c>
      <c r="BH359" s="193">
        <f>IF(N359="sníž. přenesená",J359,0)</f>
        <v>0</v>
      </c>
      <c r="BI359" s="193">
        <f>IF(N359="nulová",J359,0)</f>
        <v>0</v>
      </c>
      <c r="BJ359" s="20" t="s">
        <v>78</v>
      </c>
      <c r="BK359" s="193">
        <f>ROUND(I359*H359,2)</f>
        <v>0</v>
      </c>
      <c r="BL359" s="20" t="s">
        <v>146</v>
      </c>
      <c r="BM359" s="192" t="s">
        <v>600</v>
      </c>
    </row>
    <row r="360" spans="1:47" s="2" customFormat="1" ht="12">
      <c r="A360" s="37"/>
      <c r="B360" s="38"/>
      <c r="C360" s="39"/>
      <c r="D360" s="194" t="s">
        <v>148</v>
      </c>
      <c r="E360" s="39"/>
      <c r="F360" s="195" t="s">
        <v>601</v>
      </c>
      <c r="G360" s="39"/>
      <c r="H360" s="39"/>
      <c r="I360" s="196"/>
      <c r="J360" s="39"/>
      <c r="K360" s="39"/>
      <c r="L360" s="42"/>
      <c r="M360" s="197"/>
      <c r="N360" s="198"/>
      <c r="O360" s="67"/>
      <c r="P360" s="67"/>
      <c r="Q360" s="67"/>
      <c r="R360" s="67"/>
      <c r="S360" s="67"/>
      <c r="T360" s="68"/>
      <c r="U360" s="37"/>
      <c r="V360" s="37"/>
      <c r="W360" s="37"/>
      <c r="X360" s="37"/>
      <c r="Y360" s="37"/>
      <c r="Z360" s="37"/>
      <c r="AA360" s="37"/>
      <c r="AB360" s="37"/>
      <c r="AC360" s="37"/>
      <c r="AD360" s="37"/>
      <c r="AE360" s="37"/>
      <c r="AT360" s="20" t="s">
        <v>148</v>
      </c>
      <c r="AU360" s="20" t="s">
        <v>80</v>
      </c>
    </row>
    <row r="361" spans="2:51" s="13" customFormat="1" ht="12">
      <c r="B361" s="199"/>
      <c r="C361" s="200"/>
      <c r="D361" s="201" t="s">
        <v>150</v>
      </c>
      <c r="E361" s="202" t="s">
        <v>19</v>
      </c>
      <c r="F361" s="203" t="s">
        <v>602</v>
      </c>
      <c r="G361" s="200"/>
      <c r="H361" s="204">
        <v>7</v>
      </c>
      <c r="I361" s="205"/>
      <c r="J361" s="200"/>
      <c r="K361" s="200"/>
      <c r="L361" s="206"/>
      <c r="M361" s="207"/>
      <c r="N361" s="208"/>
      <c r="O361" s="208"/>
      <c r="P361" s="208"/>
      <c r="Q361" s="208"/>
      <c r="R361" s="208"/>
      <c r="S361" s="208"/>
      <c r="T361" s="209"/>
      <c r="AT361" s="210" t="s">
        <v>150</v>
      </c>
      <c r="AU361" s="210" t="s">
        <v>80</v>
      </c>
      <c r="AV361" s="13" t="s">
        <v>80</v>
      </c>
      <c r="AW361" s="13" t="s">
        <v>33</v>
      </c>
      <c r="AX361" s="13" t="s">
        <v>78</v>
      </c>
      <c r="AY361" s="210" t="s">
        <v>139</v>
      </c>
    </row>
    <row r="362" spans="1:65" s="2" customFormat="1" ht="24.2" customHeight="1">
      <c r="A362" s="37"/>
      <c r="B362" s="38"/>
      <c r="C362" s="181" t="s">
        <v>603</v>
      </c>
      <c r="D362" s="181" t="s">
        <v>141</v>
      </c>
      <c r="E362" s="182" t="s">
        <v>604</v>
      </c>
      <c r="F362" s="183" t="s">
        <v>605</v>
      </c>
      <c r="G362" s="184" t="s">
        <v>179</v>
      </c>
      <c r="H362" s="185">
        <v>7</v>
      </c>
      <c r="I362" s="186"/>
      <c r="J362" s="187">
        <f>ROUND(I362*H362,2)</f>
        <v>0</v>
      </c>
      <c r="K362" s="183" t="s">
        <v>145</v>
      </c>
      <c r="L362" s="42"/>
      <c r="M362" s="188" t="s">
        <v>19</v>
      </c>
      <c r="N362" s="189" t="s">
        <v>42</v>
      </c>
      <c r="O362" s="67"/>
      <c r="P362" s="190">
        <f>O362*H362</f>
        <v>0</v>
      </c>
      <c r="Q362" s="190">
        <v>1.995E-06</v>
      </c>
      <c r="R362" s="190">
        <f>Q362*H362</f>
        <v>1.3965E-05</v>
      </c>
      <c r="S362" s="190">
        <v>0</v>
      </c>
      <c r="T362" s="191">
        <f>S362*H362</f>
        <v>0</v>
      </c>
      <c r="U362" s="37"/>
      <c r="V362" s="37"/>
      <c r="W362" s="37"/>
      <c r="X362" s="37"/>
      <c r="Y362" s="37"/>
      <c r="Z362" s="37"/>
      <c r="AA362" s="37"/>
      <c r="AB362" s="37"/>
      <c r="AC362" s="37"/>
      <c r="AD362" s="37"/>
      <c r="AE362" s="37"/>
      <c r="AR362" s="192" t="s">
        <v>146</v>
      </c>
      <c r="AT362" s="192" t="s">
        <v>141</v>
      </c>
      <c r="AU362" s="192" t="s">
        <v>80</v>
      </c>
      <c r="AY362" s="20" t="s">
        <v>139</v>
      </c>
      <c r="BE362" s="193">
        <f>IF(N362="základní",J362,0)</f>
        <v>0</v>
      </c>
      <c r="BF362" s="193">
        <f>IF(N362="snížená",J362,0)</f>
        <v>0</v>
      </c>
      <c r="BG362" s="193">
        <f>IF(N362="zákl. přenesená",J362,0)</f>
        <v>0</v>
      </c>
      <c r="BH362" s="193">
        <f>IF(N362="sníž. přenesená",J362,0)</f>
        <v>0</v>
      </c>
      <c r="BI362" s="193">
        <f>IF(N362="nulová",J362,0)</f>
        <v>0</v>
      </c>
      <c r="BJ362" s="20" t="s">
        <v>78</v>
      </c>
      <c r="BK362" s="193">
        <f>ROUND(I362*H362,2)</f>
        <v>0</v>
      </c>
      <c r="BL362" s="20" t="s">
        <v>146</v>
      </c>
      <c r="BM362" s="192" t="s">
        <v>606</v>
      </c>
    </row>
    <row r="363" spans="1:47" s="2" customFormat="1" ht="12">
      <c r="A363" s="37"/>
      <c r="B363" s="38"/>
      <c r="C363" s="39"/>
      <c r="D363" s="194" t="s">
        <v>148</v>
      </c>
      <c r="E363" s="39"/>
      <c r="F363" s="195" t="s">
        <v>607</v>
      </c>
      <c r="G363" s="39"/>
      <c r="H363" s="39"/>
      <c r="I363" s="196"/>
      <c r="J363" s="39"/>
      <c r="K363" s="39"/>
      <c r="L363" s="42"/>
      <c r="M363" s="197"/>
      <c r="N363" s="198"/>
      <c r="O363" s="67"/>
      <c r="P363" s="67"/>
      <c r="Q363" s="67"/>
      <c r="R363" s="67"/>
      <c r="S363" s="67"/>
      <c r="T363" s="68"/>
      <c r="U363" s="37"/>
      <c r="V363" s="37"/>
      <c r="W363" s="37"/>
      <c r="X363" s="37"/>
      <c r="Y363" s="37"/>
      <c r="Z363" s="37"/>
      <c r="AA363" s="37"/>
      <c r="AB363" s="37"/>
      <c r="AC363" s="37"/>
      <c r="AD363" s="37"/>
      <c r="AE363" s="37"/>
      <c r="AT363" s="20" t="s">
        <v>148</v>
      </c>
      <c r="AU363" s="20" t="s">
        <v>80</v>
      </c>
    </row>
    <row r="364" spans="1:65" s="2" customFormat="1" ht="24.2" customHeight="1">
      <c r="A364" s="37"/>
      <c r="B364" s="38"/>
      <c r="C364" s="181" t="s">
        <v>608</v>
      </c>
      <c r="D364" s="181" t="s">
        <v>141</v>
      </c>
      <c r="E364" s="182" t="s">
        <v>609</v>
      </c>
      <c r="F364" s="183" t="s">
        <v>610</v>
      </c>
      <c r="G364" s="184" t="s">
        <v>144</v>
      </c>
      <c r="H364" s="185">
        <v>1.4</v>
      </c>
      <c r="I364" s="186"/>
      <c r="J364" s="187">
        <f>ROUND(I364*H364,2)</f>
        <v>0</v>
      </c>
      <c r="K364" s="183" t="s">
        <v>145</v>
      </c>
      <c r="L364" s="42"/>
      <c r="M364" s="188" t="s">
        <v>19</v>
      </c>
      <c r="N364" s="189" t="s">
        <v>42</v>
      </c>
      <c r="O364" s="67"/>
      <c r="P364" s="190">
        <f>O364*H364</f>
        <v>0</v>
      </c>
      <c r="Q364" s="190">
        <v>0</v>
      </c>
      <c r="R364" s="190">
        <f>Q364*H364</f>
        <v>0</v>
      </c>
      <c r="S364" s="190">
        <v>0</v>
      </c>
      <c r="T364" s="191">
        <f>S364*H364</f>
        <v>0</v>
      </c>
      <c r="U364" s="37"/>
      <c r="V364" s="37"/>
      <c r="W364" s="37"/>
      <c r="X364" s="37"/>
      <c r="Y364" s="37"/>
      <c r="Z364" s="37"/>
      <c r="AA364" s="37"/>
      <c r="AB364" s="37"/>
      <c r="AC364" s="37"/>
      <c r="AD364" s="37"/>
      <c r="AE364" s="37"/>
      <c r="AR364" s="192" t="s">
        <v>146</v>
      </c>
      <c r="AT364" s="192" t="s">
        <v>141</v>
      </c>
      <c r="AU364" s="192" t="s">
        <v>80</v>
      </c>
      <c r="AY364" s="20" t="s">
        <v>139</v>
      </c>
      <c r="BE364" s="193">
        <f>IF(N364="základní",J364,0)</f>
        <v>0</v>
      </c>
      <c r="BF364" s="193">
        <f>IF(N364="snížená",J364,0)</f>
        <v>0</v>
      </c>
      <c r="BG364" s="193">
        <f>IF(N364="zákl. přenesená",J364,0)</f>
        <v>0</v>
      </c>
      <c r="BH364" s="193">
        <f>IF(N364="sníž. přenesená",J364,0)</f>
        <v>0</v>
      </c>
      <c r="BI364" s="193">
        <f>IF(N364="nulová",J364,0)</f>
        <v>0</v>
      </c>
      <c r="BJ364" s="20" t="s">
        <v>78</v>
      </c>
      <c r="BK364" s="193">
        <f>ROUND(I364*H364,2)</f>
        <v>0</v>
      </c>
      <c r="BL364" s="20" t="s">
        <v>146</v>
      </c>
      <c r="BM364" s="192" t="s">
        <v>611</v>
      </c>
    </row>
    <row r="365" spans="1:47" s="2" customFormat="1" ht="12">
      <c r="A365" s="37"/>
      <c r="B365" s="38"/>
      <c r="C365" s="39"/>
      <c r="D365" s="194" t="s">
        <v>148</v>
      </c>
      <c r="E365" s="39"/>
      <c r="F365" s="195" t="s">
        <v>612</v>
      </c>
      <c r="G365" s="39"/>
      <c r="H365" s="39"/>
      <c r="I365" s="196"/>
      <c r="J365" s="39"/>
      <c r="K365" s="39"/>
      <c r="L365" s="42"/>
      <c r="M365" s="197"/>
      <c r="N365" s="198"/>
      <c r="O365" s="67"/>
      <c r="P365" s="67"/>
      <c r="Q365" s="67"/>
      <c r="R365" s="67"/>
      <c r="S365" s="67"/>
      <c r="T365" s="68"/>
      <c r="U365" s="37"/>
      <c r="V365" s="37"/>
      <c r="W365" s="37"/>
      <c r="X365" s="37"/>
      <c r="Y365" s="37"/>
      <c r="Z365" s="37"/>
      <c r="AA365" s="37"/>
      <c r="AB365" s="37"/>
      <c r="AC365" s="37"/>
      <c r="AD365" s="37"/>
      <c r="AE365" s="37"/>
      <c r="AT365" s="20" t="s">
        <v>148</v>
      </c>
      <c r="AU365" s="20" t="s">
        <v>80</v>
      </c>
    </row>
    <row r="366" spans="1:47" s="2" customFormat="1" ht="19.5">
      <c r="A366" s="37"/>
      <c r="B366" s="38"/>
      <c r="C366" s="39"/>
      <c r="D366" s="201" t="s">
        <v>204</v>
      </c>
      <c r="E366" s="39"/>
      <c r="F366" s="222" t="s">
        <v>613</v>
      </c>
      <c r="G366" s="39"/>
      <c r="H366" s="39"/>
      <c r="I366" s="196"/>
      <c r="J366" s="39"/>
      <c r="K366" s="39"/>
      <c r="L366" s="42"/>
      <c r="M366" s="197"/>
      <c r="N366" s="198"/>
      <c r="O366" s="67"/>
      <c r="P366" s="67"/>
      <c r="Q366" s="67"/>
      <c r="R366" s="67"/>
      <c r="S366" s="67"/>
      <c r="T366" s="68"/>
      <c r="U366" s="37"/>
      <c r="V366" s="37"/>
      <c r="W366" s="37"/>
      <c r="X366" s="37"/>
      <c r="Y366" s="37"/>
      <c r="Z366" s="37"/>
      <c r="AA366" s="37"/>
      <c r="AB366" s="37"/>
      <c r="AC366" s="37"/>
      <c r="AD366" s="37"/>
      <c r="AE366" s="37"/>
      <c r="AT366" s="20" t="s">
        <v>204</v>
      </c>
      <c r="AU366" s="20" t="s">
        <v>80</v>
      </c>
    </row>
    <row r="367" spans="2:51" s="13" customFormat="1" ht="12">
      <c r="B367" s="199"/>
      <c r="C367" s="200"/>
      <c r="D367" s="201" t="s">
        <v>150</v>
      </c>
      <c r="E367" s="200"/>
      <c r="F367" s="203" t="s">
        <v>614</v>
      </c>
      <c r="G367" s="200"/>
      <c r="H367" s="204">
        <v>1.4</v>
      </c>
      <c r="I367" s="205"/>
      <c r="J367" s="200"/>
      <c r="K367" s="200"/>
      <c r="L367" s="206"/>
      <c r="M367" s="207"/>
      <c r="N367" s="208"/>
      <c r="O367" s="208"/>
      <c r="P367" s="208"/>
      <c r="Q367" s="208"/>
      <c r="R367" s="208"/>
      <c r="S367" s="208"/>
      <c r="T367" s="209"/>
      <c r="AT367" s="210" t="s">
        <v>150</v>
      </c>
      <c r="AU367" s="210" t="s">
        <v>80</v>
      </c>
      <c r="AV367" s="13" t="s">
        <v>80</v>
      </c>
      <c r="AW367" s="13" t="s">
        <v>4</v>
      </c>
      <c r="AX367" s="13" t="s">
        <v>78</v>
      </c>
      <c r="AY367" s="210" t="s">
        <v>139</v>
      </c>
    </row>
    <row r="368" spans="1:65" s="2" customFormat="1" ht="21.75" customHeight="1">
      <c r="A368" s="37"/>
      <c r="B368" s="38"/>
      <c r="C368" s="244" t="s">
        <v>615</v>
      </c>
      <c r="D368" s="244" t="s">
        <v>275</v>
      </c>
      <c r="E368" s="245" t="s">
        <v>616</v>
      </c>
      <c r="F368" s="246" t="s">
        <v>617</v>
      </c>
      <c r="G368" s="247" t="s">
        <v>252</v>
      </c>
      <c r="H368" s="248">
        <v>0.014</v>
      </c>
      <c r="I368" s="249"/>
      <c r="J368" s="250">
        <f>ROUND(I368*H368,2)</f>
        <v>0</v>
      </c>
      <c r="K368" s="246" t="s">
        <v>145</v>
      </c>
      <c r="L368" s="251"/>
      <c r="M368" s="252" t="s">
        <v>19</v>
      </c>
      <c r="N368" s="253" t="s">
        <v>42</v>
      </c>
      <c r="O368" s="67"/>
      <c r="P368" s="190">
        <f>O368*H368</f>
        <v>0</v>
      </c>
      <c r="Q368" s="190">
        <v>1</v>
      </c>
      <c r="R368" s="190">
        <f>Q368*H368</f>
        <v>0.014</v>
      </c>
      <c r="S368" s="190">
        <v>0</v>
      </c>
      <c r="T368" s="191">
        <f>S368*H368</f>
        <v>0</v>
      </c>
      <c r="U368" s="37"/>
      <c r="V368" s="37"/>
      <c r="W368" s="37"/>
      <c r="X368" s="37"/>
      <c r="Y368" s="37"/>
      <c r="Z368" s="37"/>
      <c r="AA368" s="37"/>
      <c r="AB368" s="37"/>
      <c r="AC368" s="37"/>
      <c r="AD368" s="37"/>
      <c r="AE368" s="37"/>
      <c r="AR368" s="192" t="s">
        <v>191</v>
      </c>
      <c r="AT368" s="192" t="s">
        <v>275</v>
      </c>
      <c r="AU368" s="192" t="s">
        <v>80</v>
      </c>
      <c r="AY368" s="20" t="s">
        <v>139</v>
      </c>
      <c r="BE368" s="193">
        <f>IF(N368="základní",J368,0)</f>
        <v>0</v>
      </c>
      <c r="BF368" s="193">
        <f>IF(N368="snížená",J368,0)</f>
        <v>0</v>
      </c>
      <c r="BG368" s="193">
        <f>IF(N368="zákl. přenesená",J368,0)</f>
        <v>0</v>
      </c>
      <c r="BH368" s="193">
        <f>IF(N368="sníž. přenesená",J368,0)</f>
        <v>0</v>
      </c>
      <c r="BI368" s="193">
        <f>IF(N368="nulová",J368,0)</f>
        <v>0</v>
      </c>
      <c r="BJ368" s="20" t="s">
        <v>78</v>
      </c>
      <c r="BK368" s="193">
        <f>ROUND(I368*H368,2)</f>
        <v>0</v>
      </c>
      <c r="BL368" s="20" t="s">
        <v>146</v>
      </c>
      <c r="BM368" s="192" t="s">
        <v>618</v>
      </c>
    </row>
    <row r="369" spans="1:47" s="2" customFormat="1" ht="19.5">
      <c r="A369" s="37"/>
      <c r="B369" s="38"/>
      <c r="C369" s="39"/>
      <c r="D369" s="201" t="s">
        <v>204</v>
      </c>
      <c r="E369" s="39"/>
      <c r="F369" s="222" t="s">
        <v>613</v>
      </c>
      <c r="G369" s="39"/>
      <c r="H369" s="39"/>
      <c r="I369" s="196"/>
      <c r="J369" s="39"/>
      <c r="K369" s="39"/>
      <c r="L369" s="42"/>
      <c r="M369" s="197"/>
      <c r="N369" s="198"/>
      <c r="O369" s="67"/>
      <c r="P369" s="67"/>
      <c r="Q369" s="67"/>
      <c r="R369" s="67"/>
      <c r="S369" s="67"/>
      <c r="T369" s="68"/>
      <c r="U369" s="37"/>
      <c r="V369" s="37"/>
      <c r="W369" s="37"/>
      <c r="X369" s="37"/>
      <c r="Y369" s="37"/>
      <c r="Z369" s="37"/>
      <c r="AA369" s="37"/>
      <c r="AB369" s="37"/>
      <c r="AC369" s="37"/>
      <c r="AD369" s="37"/>
      <c r="AE369" s="37"/>
      <c r="AT369" s="20" t="s">
        <v>204</v>
      </c>
      <c r="AU369" s="20" t="s">
        <v>80</v>
      </c>
    </row>
    <row r="370" spans="2:51" s="13" customFormat="1" ht="12">
      <c r="B370" s="199"/>
      <c r="C370" s="200"/>
      <c r="D370" s="201" t="s">
        <v>150</v>
      </c>
      <c r="E370" s="200"/>
      <c r="F370" s="203" t="s">
        <v>619</v>
      </c>
      <c r="G370" s="200"/>
      <c r="H370" s="204">
        <v>0.014</v>
      </c>
      <c r="I370" s="205"/>
      <c r="J370" s="200"/>
      <c r="K370" s="200"/>
      <c r="L370" s="206"/>
      <c r="M370" s="207"/>
      <c r="N370" s="208"/>
      <c r="O370" s="208"/>
      <c r="P370" s="208"/>
      <c r="Q370" s="208"/>
      <c r="R370" s="208"/>
      <c r="S370" s="208"/>
      <c r="T370" s="209"/>
      <c r="AT370" s="210" t="s">
        <v>150</v>
      </c>
      <c r="AU370" s="210" t="s">
        <v>80</v>
      </c>
      <c r="AV370" s="13" t="s">
        <v>80</v>
      </c>
      <c r="AW370" s="13" t="s">
        <v>4</v>
      </c>
      <c r="AX370" s="13" t="s">
        <v>78</v>
      </c>
      <c r="AY370" s="210" t="s">
        <v>139</v>
      </c>
    </row>
    <row r="371" spans="1:65" s="2" customFormat="1" ht="24.2" customHeight="1">
      <c r="A371" s="37"/>
      <c r="B371" s="38"/>
      <c r="C371" s="181" t="s">
        <v>620</v>
      </c>
      <c r="D371" s="181" t="s">
        <v>141</v>
      </c>
      <c r="E371" s="182" t="s">
        <v>621</v>
      </c>
      <c r="F371" s="183" t="s">
        <v>622</v>
      </c>
      <c r="G371" s="184" t="s">
        <v>430</v>
      </c>
      <c r="H371" s="185">
        <v>1</v>
      </c>
      <c r="I371" s="186"/>
      <c r="J371" s="187">
        <f>ROUND(I371*H371,2)</f>
        <v>0</v>
      </c>
      <c r="K371" s="183" t="s">
        <v>371</v>
      </c>
      <c r="L371" s="42"/>
      <c r="M371" s="188" t="s">
        <v>19</v>
      </c>
      <c r="N371" s="189" t="s">
        <v>42</v>
      </c>
      <c r="O371" s="67"/>
      <c r="P371" s="190">
        <f>O371*H371</f>
        <v>0</v>
      </c>
      <c r="Q371" s="190">
        <v>0</v>
      </c>
      <c r="R371" s="190">
        <f>Q371*H371</f>
        <v>0</v>
      </c>
      <c r="S371" s="190">
        <v>0.1</v>
      </c>
      <c r="T371" s="191">
        <f>S371*H371</f>
        <v>0.1</v>
      </c>
      <c r="U371" s="37"/>
      <c r="V371" s="37"/>
      <c r="W371" s="37"/>
      <c r="X371" s="37"/>
      <c r="Y371" s="37"/>
      <c r="Z371" s="37"/>
      <c r="AA371" s="37"/>
      <c r="AB371" s="37"/>
      <c r="AC371" s="37"/>
      <c r="AD371" s="37"/>
      <c r="AE371" s="37"/>
      <c r="AR371" s="192" t="s">
        <v>146</v>
      </c>
      <c r="AT371" s="192" t="s">
        <v>141</v>
      </c>
      <c r="AU371" s="192" t="s">
        <v>80</v>
      </c>
      <c r="AY371" s="20" t="s">
        <v>139</v>
      </c>
      <c r="BE371" s="193">
        <f>IF(N371="základní",J371,0)</f>
        <v>0</v>
      </c>
      <c r="BF371" s="193">
        <f>IF(N371="snížená",J371,0)</f>
        <v>0</v>
      </c>
      <c r="BG371" s="193">
        <f>IF(N371="zákl. přenesená",J371,0)</f>
        <v>0</v>
      </c>
      <c r="BH371" s="193">
        <f>IF(N371="sníž. přenesená",J371,0)</f>
        <v>0</v>
      </c>
      <c r="BI371" s="193">
        <f>IF(N371="nulová",J371,0)</f>
        <v>0</v>
      </c>
      <c r="BJ371" s="20" t="s">
        <v>78</v>
      </c>
      <c r="BK371" s="193">
        <f>ROUND(I371*H371,2)</f>
        <v>0</v>
      </c>
      <c r="BL371" s="20" t="s">
        <v>146</v>
      </c>
      <c r="BM371" s="192" t="s">
        <v>623</v>
      </c>
    </row>
    <row r="372" spans="2:51" s="13" customFormat="1" ht="12">
      <c r="B372" s="199"/>
      <c r="C372" s="200"/>
      <c r="D372" s="201" t="s">
        <v>150</v>
      </c>
      <c r="E372" s="202" t="s">
        <v>19</v>
      </c>
      <c r="F372" s="203" t="s">
        <v>624</v>
      </c>
      <c r="G372" s="200"/>
      <c r="H372" s="204">
        <v>1</v>
      </c>
      <c r="I372" s="205"/>
      <c r="J372" s="200"/>
      <c r="K372" s="200"/>
      <c r="L372" s="206"/>
      <c r="M372" s="207"/>
      <c r="N372" s="208"/>
      <c r="O372" s="208"/>
      <c r="P372" s="208"/>
      <c r="Q372" s="208"/>
      <c r="R372" s="208"/>
      <c r="S372" s="208"/>
      <c r="T372" s="209"/>
      <c r="AT372" s="210" t="s">
        <v>150</v>
      </c>
      <c r="AU372" s="210" t="s">
        <v>80</v>
      </c>
      <c r="AV372" s="13" t="s">
        <v>80</v>
      </c>
      <c r="AW372" s="13" t="s">
        <v>33</v>
      </c>
      <c r="AX372" s="13" t="s">
        <v>78</v>
      </c>
      <c r="AY372" s="210" t="s">
        <v>139</v>
      </c>
    </row>
    <row r="373" spans="1:65" s="2" customFormat="1" ht="16.5" customHeight="1">
      <c r="A373" s="37"/>
      <c r="B373" s="38"/>
      <c r="C373" s="181" t="s">
        <v>625</v>
      </c>
      <c r="D373" s="181" t="s">
        <v>141</v>
      </c>
      <c r="E373" s="182" t="s">
        <v>626</v>
      </c>
      <c r="F373" s="183" t="s">
        <v>627</v>
      </c>
      <c r="G373" s="184" t="s">
        <v>194</v>
      </c>
      <c r="H373" s="185">
        <v>0.8</v>
      </c>
      <c r="I373" s="186"/>
      <c r="J373" s="187">
        <f>ROUND(I373*H373,2)</f>
        <v>0</v>
      </c>
      <c r="K373" s="183" t="s">
        <v>145</v>
      </c>
      <c r="L373" s="42"/>
      <c r="M373" s="188" t="s">
        <v>19</v>
      </c>
      <c r="N373" s="189" t="s">
        <v>42</v>
      </c>
      <c r="O373" s="67"/>
      <c r="P373" s="190">
        <f>O373*H373</f>
        <v>0</v>
      </c>
      <c r="Q373" s="190">
        <v>0</v>
      </c>
      <c r="R373" s="190">
        <f>Q373*H373</f>
        <v>0</v>
      </c>
      <c r="S373" s="190">
        <v>2</v>
      </c>
      <c r="T373" s="191">
        <f>S373*H373</f>
        <v>1.6</v>
      </c>
      <c r="U373" s="37"/>
      <c r="V373" s="37"/>
      <c r="W373" s="37"/>
      <c r="X373" s="37"/>
      <c r="Y373" s="37"/>
      <c r="Z373" s="37"/>
      <c r="AA373" s="37"/>
      <c r="AB373" s="37"/>
      <c r="AC373" s="37"/>
      <c r="AD373" s="37"/>
      <c r="AE373" s="37"/>
      <c r="AR373" s="192" t="s">
        <v>146</v>
      </c>
      <c r="AT373" s="192" t="s">
        <v>141</v>
      </c>
      <c r="AU373" s="192" t="s">
        <v>80</v>
      </c>
      <c r="AY373" s="20" t="s">
        <v>139</v>
      </c>
      <c r="BE373" s="193">
        <f>IF(N373="základní",J373,0)</f>
        <v>0</v>
      </c>
      <c r="BF373" s="193">
        <f>IF(N373="snížená",J373,0)</f>
        <v>0</v>
      </c>
      <c r="BG373" s="193">
        <f>IF(N373="zákl. přenesená",J373,0)</f>
        <v>0</v>
      </c>
      <c r="BH373" s="193">
        <f>IF(N373="sníž. přenesená",J373,0)</f>
        <v>0</v>
      </c>
      <c r="BI373" s="193">
        <f>IF(N373="nulová",J373,0)</f>
        <v>0</v>
      </c>
      <c r="BJ373" s="20" t="s">
        <v>78</v>
      </c>
      <c r="BK373" s="193">
        <f>ROUND(I373*H373,2)</f>
        <v>0</v>
      </c>
      <c r="BL373" s="20" t="s">
        <v>146</v>
      </c>
      <c r="BM373" s="192" t="s">
        <v>628</v>
      </c>
    </row>
    <row r="374" spans="1:47" s="2" customFormat="1" ht="12">
      <c r="A374" s="37"/>
      <c r="B374" s="38"/>
      <c r="C374" s="39"/>
      <c r="D374" s="194" t="s">
        <v>148</v>
      </c>
      <c r="E374" s="39"/>
      <c r="F374" s="195" t="s">
        <v>629</v>
      </c>
      <c r="G374" s="39"/>
      <c r="H374" s="39"/>
      <c r="I374" s="196"/>
      <c r="J374" s="39"/>
      <c r="K374" s="39"/>
      <c r="L374" s="42"/>
      <c r="M374" s="197"/>
      <c r="N374" s="198"/>
      <c r="O374" s="67"/>
      <c r="P374" s="67"/>
      <c r="Q374" s="67"/>
      <c r="R374" s="67"/>
      <c r="S374" s="67"/>
      <c r="T374" s="68"/>
      <c r="U374" s="37"/>
      <c r="V374" s="37"/>
      <c r="W374" s="37"/>
      <c r="X374" s="37"/>
      <c r="Y374" s="37"/>
      <c r="Z374" s="37"/>
      <c r="AA374" s="37"/>
      <c r="AB374" s="37"/>
      <c r="AC374" s="37"/>
      <c r="AD374" s="37"/>
      <c r="AE374" s="37"/>
      <c r="AT374" s="20" t="s">
        <v>148</v>
      </c>
      <c r="AU374" s="20" t="s">
        <v>80</v>
      </c>
    </row>
    <row r="375" spans="2:51" s="13" customFormat="1" ht="12">
      <c r="B375" s="199"/>
      <c r="C375" s="200"/>
      <c r="D375" s="201" t="s">
        <v>150</v>
      </c>
      <c r="E375" s="202" t="s">
        <v>19</v>
      </c>
      <c r="F375" s="203" t="s">
        <v>630</v>
      </c>
      <c r="G375" s="200"/>
      <c r="H375" s="204">
        <v>0.8</v>
      </c>
      <c r="I375" s="205"/>
      <c r="J375" s="200"/>
      <c r="K375" s="200"/>
      <c r="L375" s="206"/>
      <c r="M375" s="207"/>
      <c r="N375" s="208"/>
      <c r="O375" s="208"/>
      <c r="P375" s="208"/>
      <c r="Q375" s="208"/>
      <c r="R375" s="208"/>
      <c r="S375" s="208"/>
      <c r="T375" s="209"/>
      <c r="AT375" s="210" t="s">
        <v>150</v>
      </c>
      <c r="AU375" s="210" t="s">
        <v>80</v>
      </c>
      <c r="AV375" s="13" t="s">
        <v>80</v>
      </c>
      <c r="AW375" s="13" t="s">
        <v>33</v>
      </c>
      <c r="AX375" s="13" t="s">
        <v>78</v>
      </c>
      <c r="AY375" s="210" t="s">
        <v>139</v>
      </c>
    </row>
    <row r="376" spans="1:65" s="2" customFormat="1" ht="16.5" customHeight="1">
      <c r="A376" s="37"/>
      <c r="B376" s="38"/>
      <c r="C376" s="181" t="s">
        <v>631</v>
      </c>
      <c r="D376" s="181" t="s">
        <v>141</v>
      </c>
      <c r="E376" s="182" t="s">
        <v>632</v>
      </c>
      <c r="F376" s="183" t="s">
        <v>633</v>
      </c>
      <c r="G376" s="184" t="s">
        <v>194</v>
      </c>
      <c r="H376" s="185">
        <v>10</v>
      </c>
      <c r="I376" s="186"/>
      <c r="J376" s="187">
        <f>ROUND(I376*H376,2)</f>
        <v>0</v>
      </c>
      <c r="K376" s="183" t="s">
        <v>145</v>
      </c>
      <c r="L376" s="42"/>
      <c r="M376" s="188" t="s">
        <v>19</v>
      </c>
      <c r="N376" s="189" t="s">
        <v>42</v>
      </c>
      <c r="O376" s="67"/>
      <c r="P376" s="190">
        <f>O376*H376</f>
        <v>0</v>
      </c>
      <c r="Q376" s="190">
        <v>0</v>
      </c>
      <c r="R376" s="190">
        <f>Q376*H376</f>
        <v>0</v>
      </c>
      <c r="S376" s="190">
        <v>2.6</v>
      </c>
      <c r="T376" s="191">
        <f>S376*H376</f>
        <v>26</v>
      </c>
      <c r="U376" s="37"/>
      <c r="V376" s="37"/>
      <c r="W376" s="37"/>
      <c r="X376" s="37"/>
      <c r="Y376" s="37"/>
      <c r="Z376" s="37"/>
      <c r="AA376" s="37"/>
      <c r="AB376" s="37"/>
      <c r="AC376" s="37"/>
      <c r="AD376" s="37"/>
      <c r="AE376" s="37"/>
      <c r="AR376" s="192" t="s">
        <v>146</v>
      </c>
      <c r="AT376" s="192" t="s">
        <v>141</v>
      </c>
      <c r="AU376" s="192" t="s">
        <v>80</v>
      </c>
      <c r="AY376" s="20" t="s">
        <v>139</v>
      </c>
      <c r="BE376" s="193">
        <f>IF(N376="základní",J376,0)</f>
        <v>0</v>
      </c>
      <c r="BF376" s="193">
        <f>IF(N376="snížená",J376,0)</f>
        <v>0</v>
      </c>
      <c r="BG376" s="193">
        <f>IF(N376="zákl. přenesená",J376,0)</f>
        <v>0</v>
      </c>
      <c r="BH376" s="193">
        <f>IF(N376="sníž. přenesená",J376,0)</f>
        <v>0</v>
      </c>
      <c r="BI376" s="193">
        <f>IF(N376="nulová",J376,0)</f>
        <v>0</v>
      </c>
      <c r="BJ376" s="20" t="s">
        <v>78</v>
      </c>
      <c r="BK376" s="193">
        <f>ROUND(I376*H376,2)</f>
        <v>0</v>
      </c>
      <c r="BL376" s="20" t="s">
        <v>146</v>
      </c>
      <c r="BM376" s="192" t="s">
        <v>634</v>
      </c>
    </row>
    <row r="377" spans="1:47" s="2" customFormat="1" ht="12">
      <c r="A377" s="37"/>
      <c r="B377" s="38"/>
      <c r="C377" s="39"/>
      <c r="D377" s="194" t="s">
        <v>148</v>
      </c>
      <c r="E377" s="39"/>
      <c r="F377" s="195" t="s">
        <v>635</v>
      </c>
      <c r="G377" s="39"/>
      <c r="H377" s="39"/>
      <c r="I377" s="196"/>
      <c r="J377" s="39"/>
      <c r="K377" s="39"/>
      <c r="L377" s="42"/>
      <c r="M377" s="197"/>
      <c r="N377" s="198"/>
      <c r="O377" s="67"/>
      <c r="P377" s="67"/>
      <c r="Q377" s="67"/>
      <c r="R377" s="67"/>
      <c r="S377" s="67"/>
      <c r="T377" s="68"/>
      <c r="U377" s="37"/>
      <c r="V377" s="37"/>
      <c r="W377" s="37"/>
      <c r="X377" s="37"/>
      <c r="Y377" s="37"/>
      <c r="Z377" s="37"/>
      <c r="AA377" s="37"/>
      <c r="AB377" s="37"/>
      <c r="AC377" s="37"/>
      <c r="AD377" s="37"/>
      <c r="AE377" s="37"/>
      <c r="AT377" s="20" t="s">
        <v>148</v>
      </c>
      <c r="AU377" s="20" t="s">
        <v>80</v>
      </c>
    </row>
    <row r="378" spans="2:51" s="13" customFormat="1" ht="12">
      <c r="B378" s="199"/>
      <c r="C378" s="200"/>
      <c r="D378" s="201" t="s">
        <v>150</v>
      </c>
      <c r="E378" s="202" t="s">
        <v>19</v>
      </c>
      <c r="F378" s="203" t="s">
        <v>636</v>
      </c>
      <c r="G378" s="200"/>
      <c r="H378" s="204">
        <v>10</v>
      </c>
      <c r="I378" s="205"/>
      <c r="J378" s="200"/>
      <c r="K378" s="200"/>
      <c r="L378" s="206"/>
      <c r="M378" s="207"/>
      <c r="N378" s="208"/>
      <c r="O378" s="208"/>
      <c r="P378" s="208"/>
      <c r="Q378" s="208"/>
      <c r="R378" s="208"/>
      <c r="S378" s="208"/>
      <c r="T378" s="209"/>
      <c r="AT378" s="210" t="s">
        <v>150</v>
      </c>
      <c r="AU378" s="210" t="s">
        <v>80</v>
      </c>
      <c r="AV378" s="13" t="s">
        <v>80</v>
      </c>
      <c r="AW378" s="13" t="s">
        <v>33</v>
      </c>
      <c r="AX378" s="13" t="s">
        <v>78</v>
      </c>
      <c r="AY378" s="210" t="s">
        <v>139</v>
      </c>
    </row>
    <row r="379" spans="2:63" s="12" customFormat="1" ht="22.9" customHeight="1">
      <c r="B379" s="165"/>
      <c r="C379" s="166"/>
      <c r="D379" s="167" t="s">
        <v>70</v>
      </c>
      <c r="E379" s="179" t="s">
        <v>637</v>
      </c>
      <c r="F379" s="179" t="s">
        <v>638</v>
      </c>
      <c r="G379" s="166"/>
      <c r="H379" s="166"/>
      <c r="I379" s="169"/>
      <c r="J379" s="180">
        <f>BK379</f>
        <v>0</v>
      </c>
      <c r="K379" s="166"/>
      <c r="L379" s="171"/>
      <c r="M379" s="172"/>
      <c r="N379" s="173"/>
      <c r="O379" s="173"/>
      <c r="P379" s="174">
        <f>SUM(P380:P400)</f>
        <v>0</v>
      </c>
      <c r="Q379" s="173"/>
      <c r="R379" s="174">
        <f>SUM(R380:R400)</f>
        <v>0</v>
      </c>
      <c r="S379" s="173"/>
      <c r="T379" s="175">
        <f>SUM(T380:T400)</f>
        <v>0</v>
      </c>
      <c r="AR379" s="176" t="s">
        <v>78</v>
      </c>
      <c r="AT379" s="177" t="s">
        <v>70</v>
      </c>
      <c r="AU379" s="177" t="s">
        <v>78</v>
      </c>
      <c r="AY379" s="176" t="s">
        <v>139</v>
      </c>
      <c r="BK379" s="178">
        <f>SUM(BK380:BK400)</f>
        <v>0</v>
      </c>
    </row>
    <row r="380" spans="1:65" s="2" customFormat="1" ht="16.5" customHeight="1">
      <c r="A380" s="37"/>
      <c r="B380" s="38"/>
      <c r="C380" s="181" t="s">
        <v>639</v>
      </c>
      <c r="D380" s="181" t="s">
        <v>141</v>
      </c>
      <c r="E380" s="182" t="s">
        <v>640</v>
      </c>
      <c r="F380" s="183" t="s">
        <v>641</v>
      </c>
      <c r="G380" s="184" t="s">
        <v>252</v>
      </c>
      <c r="H380" s="185">
        <v>663.985</v>
      </c>
      <c r="I380" s="186"/>
      <c r="J380" s="187">
        <f>ROUND(I380*H380,2)</f>
        <v>0</v>
      </c>
      <c r="K380" s="183" t="s">
        <v>145</v>
      </c>
      <c r="L380" s="42"/>
      <c r="M380" s="188" t="s">
        <v>19</v>
      </c>
      <c r="N380" s="189" t="s">
        <v>42</v>
      </c>
      <c r="O380" s="67"/>
      <c r="P380" s="190">
        <f>O380*H380</f>
        <v>0</v>
      </c>
      <c r="Q380" s="190">
        <v>0</v>
      </c>
      <c r="R380" s="190">
        <f>Q380*H380</f>
        <v>0</v>
      </c>
      <c r="S380" s="190">
        <v>0</v>
      </c>
      <c r="T380" s="191">
        <f>S380*H380</f>
        <v>0</v>
      </c>
      <c r="U380" s="37"/>
      <c r="V380" s="37"/>
      <c r="W380" s="37"/>
      <c r="X380" s="37"/>
      <c r="Y380" s="37"/>
      <c r="Z380" s="37"/>
      <c r="AA380" s="37"/>
      <c r="AB380" s="37"/>
      <c r="AC380" s="37"/>
      <c r="AD380" s="37"/>
      <c r="AE380" s="37"/>
      <c r="AR380" s="192" t="s">
        <v>146</v>
      </c>
      <c r="AT380" s="192" t="s">
        <v>141</v>
      </c>
      <c r="AU380" s="192" t="s">
        <v>80</v>
      </c>
      <c r="AY380" s="20" t="s">
        <v>139</v>
      </c>
      <c r="BE380" s="193">
        <f>IF(N380="základní",J380,0)</f>
        <v>0</v>
      </c>
      <c r="BF380" s="193">
        <f>IF(N380="snížená",J380,0)</f>
        <v>0</v>
      </c>
      <c r="BG380" s="193">
        <f>IF(N380="zákl. přenesená",J380,0)</f>
        <v>0</v>
      </c>
      <c r="BH380" s="193">
        <f>IF(N380="sníž. přenesená",J380,0)</f>
        <v>0</v>
      </c>
      <c r="BI380" s="193">
        <f>IF(N380="nulová",J380,0)</f>
        <v>0</v>
      </c>
      <c r="BJ380" s="20" t="s">
        <v>78</v>
      </c>
      <c r="BK380" s="193">
        <f>ROUND(I380*H380,2)</f>
        <v>0</v>
      </c>
      <c r="BL380" s="20" t="s">
        <v>146</v>
      </c>
      <c r="BM380" s="192" t="s">
        <v>642</v>
      </c>
    </row>
    <row r="381" spans="1:47" s="2" customFormat="1" ht="12">
      <c r="A381" s="37"/>
      <c r="B381" s="38"/>
      <c r="C381" s="39"/>
      <c r="D381" s="194" t="s">
        <v>148</v>
      </c>
      <c r="E381" s="39"/>
      <c r="F381" s="195" t="s">
        <v>643</v>
      </c>
      <c r="G381" s="39"/>
      <c r="H381" s="39"/>
      <c r="I381" s="196"/>
      <c r="J381" s="39"/>
      <c r="K381" s="39"/>
      <c r="L381" s="42"/>
      <c r="M381" s="197"/>
      <c r="N381" s="198"/>
      <c r="O381" s="67"/>
      <c r="P381" s="67"/>
      <c r="Q381" s="67"/>
      <c r="R381" s="67"/>
      <c r="S381" s="67"/>
      <c r="T381" s="68"/>
      <c r="U381" s="37"/>
      <c r="V381" s="37"/>
      <c r="W381" s="37"/>
      <c r="X381" s="37"/>
      <c r="Y381" s="37"/>
      <c r="Z381" s="37"/>
      <c r="AA381" s="37"/>
      <c r="AB381" s="37"/>
      <c r="AC381" s="37"/>
      <c r="AD381" s="37"/>
      <c r="AE381" s="37"/>
      <c r="AT381" s="20" t="s">
        <v>148</v>
      </c>
      <c r="AU381" s="20" t="s">
        <v>80</v>
      </c>
    </row>
    <row r="382" spans="1:65" s="2" customFormat="1" ht="33" customHeight="1">
      <c r="A382" s="37"/>
      <c r="B382" s="38"/>
      <c r="C382" s="181" t="s">
        <v>644</v>
      </c>
      <c r="D382" s="181" t="s">
        <v>141</v>
      </c>
      <c r="E382" s="182" t="s">
        <v>645</v>
      </c>
      <c r="F382" s="183" t="s">
        <v>646</v>
      </c>
      <c r="G382" s="184" t="s">
        <v>252</v>
      </c>
      <c r="H382" s="185">
        <v>663.985</v>
      </c>
      <c r="I382" s="186"/>
      <c r="J382" s="187">
        <f>ROUND(I382*H382,2)</f>
        <v>0</v>
      </c>
      <c r="K382" s="183" t="s">
        <v>371</v>
      </c>
      <c r="L382" s="42"/>
      <c r="M382" s="188" t="s">
        <v>19</v>
      </c>
      <c r="N382" s="189" t="s">
        <v>42</v>
      </c>
      <c r="O382" s="67"/>
      <c r="P382" s="190">
        <f>O382*H382</f>
        <v>0</v>
      </c>
      <c r="Q382" s="190">
        <v>0</v>
      </c>
      <c r="R382" s="190">
        <f>Q382*H382</f>
        <v>0</v>
      </c>
      <c r="S382" s="190">
        <v>0</v>
      </c>
      <c r="T382" s="191">
        <f>S382*H382</f>
        <v>0</v>
      </c>
      <c r="U382" s="37"/>
      <c r="V382" s="37"/>
      <c r="W382" s="37"/>
      <c r="X382" s="37"/>
      <c r="Y382" s="37"/>
      <c r="Z382" s="37"/>
      <c r="AA382" s="37"/>
      <c r="AB382" s="37"/>
      <c r="AC382" s="37"/>
      <c r="AD382" s="37"/>
      <c r="AE382" s="37"/>
      <c r="AR382" s="192" t="s">
        <v>146</v>
      </c>
      <c r="AT382" s="192" t="s">
        <v>141</v>
      </c>
      <c r="AU382" s="192" t="s">
        <v>80</v>
      </c>
      <c r="AY382" s="20" t="s">
        <v>139</v>
      </c>
      <c r="BE382" s="193">
        <f>IF(N382="základní",J382,0)</f>
        <v>0</v>
      </c>
      <c r="BF382" s="193">
        <f>IF(N382="snížená",J382,0)</f>
        <v>0</v>
      </c>
      <c r="BG382" s="193">
        <f>IF(N382="zákl. přenesená",J382,0)</f>
        <v>0</v>
      </c>
      <c r="BH382" s="193">
        <f>IF(N382="sníž. přenesená",J382,0)</f>
        <v>0</v>
      </c>
      <c r="BI382" s="193">
        <f>IF(N382="nulová",J382,0)</f>
        <v>0</v>
      </c>
      <c r="BJ382" s="20" t="s">
        <v>78</v>
      </c>
      <c r="BK382" s="193">
        <f>ROUND(I382*H382,2)</f>
        <v>0</v>
      </c>
      <c r="BL382" s="20" t="s">
        <v>146</v>
      </c>
      <c r="BM382" s="192" t="s">
        <v>647</v>
      </c>
    </row>
    <row r="383" spans="1:47" s="2" customFormat="1" ht="29.25">
      <c r="A383" s="37"/>
      <c r="B383" s="38"/>
      <c r="C383" s="39"/>
      <c r="D383" s="201" t="s">
        <v>204</v>
      </c>
      <c r="E383" s="39"/>
      <c r="F383" s="222" t="s">
        <v>648</v>
      </c>
      <c r="G383" s="39"/>
      <c r="H383" s="39"/>
      <c r="I383" s="196"/>
      <c r="J383" s="39"/>
      <c r="K383" s="39"/>
      <c r="L383" s="42"/>
      <c r="M383" s="197"/>
      <c r="N383" s="198"/>
      <c r="O383" s="67"/>
      <c r="P383" s="67"/>
      <c r="Q383" s="67"/>
      <c r="R383" s="67"/>
      <c r="S383" s="67"/>
      <c r="T383" s="68"/>
      <c r="U383" s="37"/>
      <c r="V383" s="37"/>
      <c r="W383" s="37"/>
      <c r="X383" s="37"/>
      <c r="Y383" s="37"/>
      <c r="Z383" s="37"/>
      <c r="AA383" s="37"/>
      <c r="AB383" s="37"/>
      <c r="AC383" s="37"/>
      <c r="AD383" s="37"/>
      <c r="AE383" s="37"/>
      <c r="AT383" s="20" t="s">
        <v>204</v>
      </c>
      <c r="AU383" s="20" t="s">
        <v>80</v>
      </c>
    </row>
    <row r="384" spans="1:65" s="2" customFormat="1" ht="37.9" customHeight="1">
      <c r="A384" s="37"/>
      <c r="B384" s="38"/>
      <c r="C384" s="181" t="s">
        <v>649</v>
      </c>
      <c r="D384" s="181" t="s">
        <v>141</v>
      </c>
      <c r="E384" s="182" t="s">
        <v>650</v>
      </c>
      <c r="F384" s="183" t="s">
        <v>651</v>
      </c>
      <c r="G384" s="184" t="s">
        <v>252</v>
      </c>
      <c r="H384" s="185">
        <v>663.985</v>
      </c>
      <c r="I384" s="186"/>
      <c r="J384" s="187">
        <f>ROUND(I384*H384,2)</f>
        <v>0</v>
      </c>
      <c r="K384" s="183" t="s">
        <v>145</v>
      </c>
      <c r="L384" s="42"/>
      <c r="M384" s="188" t="s">
        <v>19</v>
      </c>
      <c r="N384" s="189" t="s">
        <v>42</v>
      </c>
      <c r="O384" s="67"/>
      <c r="P384" s="190">
        <f>O384*H384</f>
        <v>0</v>
      </c>
      <c r="Q384" s="190">
        <v>0</v>
      </c>
      <c r="R384" s="190">
        <f>Q384*H384</f>
        <v>0</v>
      </c>
      <c r="S384" s="190">
        <v>0</v>
      </c>
      <c r="T384" s="191">
        <f>S384*H384</f>
        <v>0</v>
      </c>
      <c r="U384" s="37"/>
      <c r="V384" s="37"/>
      <c r="W384" s="37"/>
      <c r="X384" s="37"/>
      <c r="Y384" s="37"/>
      <c r="Z384" s="37"/>
      <c r="AA384" s="37"/>
      <c r="AB384" s="37"/>
      <c r="AC384" s="37"/>
      <c r="AD384" s="37"/>
      <c r="AE384" s="37"/>
      <c r="AR384" s="192" t="s">
        <v>146</v>
      </c>
      <c r="AT384" s="192" t="s">
        <v>141</v>
      </c>
      <c r="AU384" s="192" t="s">
        <v>80</v>
      </c>
      <c r="AY384" s="20" t="s">
        <v>139</v>
      </c>
      <c r="BE384" s="193">
        <f>IF(N384="základní",J384,0)</f>
        <v>0</v>
      </c>
      <c r="BF384" s="193">
        <f>IF(N384="snížená",J384,0)</f>
        <v>0</v>
      </c>
      <c r="BG384" s="193">
        <f>IF(N384="zákl. přenesená",J384,0)</f>
        <v>0</v>
      </c>
      <c r="BH384" s="193">
        <f>IF(N384="sníž. přenesená",J384,0)</f>
        <v>0</v>
      </c>
      <c r="BI384" s="193">
        <f>IF(N384="nulová",J384,0)</f>
        <v>0</v>
      </c>
      <c r="BJ384" s="20" t="s">
        <v>78</v>
      </c>
      <c r="BK384" s="193">
        <f>ROUND(I384*H384,2)</f>
        <v>0</v>
      </c>
      <c r="BL384" s="20" t="s">
        <v>146</v>
      </c>
      <c r="BM384" s="192" t="s">
        <v>652</v>
      </c>
    </row>
    <row r="385" spans="1:47" s="2" customFormat="1" ht="12">
      <c r="A385" s="37"/>
      <c r="B385" s="38"/>
      <c r="C385" s="39"/>
      <c r="D385" s="194" t="s">
        <v>148</v>
      </c>
      <c r="E385" s="39"/>
      <c r="F385" s="195" t="s">
        <v>653</v>
      </c>
      <c r="G385" s="39"/>
      <c r="H385" s="39"/>
      <c r="I385" s="196"/>
      <c r="J385" s="39"/>
      <c r="K385" s="39"/>
      <c r="L385" s="42"/>
      <c r="M385" s="197"/>
      <c r="N385" s="198"/>
      <c r="O385" s="67"/>
      <c r="P385" s="67"/>
      <c r="Q385" s="67"/>
      <c r="R385" s="67"/>
      <c r="S385" s="67"/>
      <c r="T385" s="68"/>
      <c r="U385" s="37"/>
      <c r="V385" s="37"/>
      <c r="W385" s="37"/>
      <c r="X385" s="37"/>
      <c r="Y385" s="37"/>
      <c r="Z385" s="37"/>
      <c r="AA385" s="37"/>
      <c r="AB385" s="37"/>
      <c r="AC385" s="37"/>
      <c r="AD385" s="37"/>
      <c r="AE385" s="37"/>
      <c r="AT385" s="20" t="s">
        <v>148</v>
      </c>
      <c r="AU385" s="20" t="s">
        <v>80</v>
      </c>
    </row>
    <row r="386" spans="1:47" s="2" customFormat="1" ht="19.5">
      <c r="A386" s="37"/>
      <c r="B386" s="38"/>
      <c r="C386" s="39"/>
      <c r="D386" s="201" t="s">
        <v>204</v>
      </c>
      <c r="E386" s="39"/>
      <c r="F386" s="222" t="s">
        <v>235</v>
      </c>
      <c r="G386" s="39"/>
      <c r="H386" s="39"/>
      <c r="I386" s="196"/>
      <c r="J386" s="39"/>
      <c r="K386" s="39"/>
      <c r="L386" s="42"/>
      <c r="M386" s="197"/>
      <c r="N386" s="198"/>
      <c r="O386" s="67"/>
      <c r="P386" s="67"/>
      <c r="Q386" s="67"/>
      <c r="R386" s="67"/>
      <c r="S386" s="67"/>
      <c r="T386" s="68"/>
      <c r="U386" s="37"/>
      <c r="V386" s="37"/>
      <c r="W386" s="37"/>
      <c r="X386" s="37"/>
      <c r="Y386" s="37"/>
      <c r="Z386" s="37"/>
      <c r="AA386" s="37"/>
      <c r="AB386" s="37"/>
      <c r="AC386" s="37"/>
      <c r="AD386" s="37"/>
      <c r="AE386" s="37"/>
      <c r="AT386" s="20" t="s">
        <v>204</v>
      </c>
      <c r="AU386" s="20" t="s">
        <v>80</v>
      </c>
    </row>
    <row r="387" spans="1:65" s="2" customFormat="1" ht="37.9" customHeight="1">
      <c r="A387" s="37"/>
      <c r="B387" s="38"/>
      <c r="C387" s="181" t="s">
        <v>654</v>
      </c>
      <c r="D387" s="181" t="s">
        <v>141</v>
      </c>
      <c r="E387" s="182" t="s">
        <v>655</v>
      </c>
      <c r="F387" s="183" t="s">
        <v>656</v>
      </c>
      <c r="G387" s="184" t="s">
        <v>252</v>
      </c>
      <c r="H387" s="185">
        <v>6639.85</v>
      </c>
      <c r="I387" s="186"/>
      <c r="J387" s="187">
        <f>ROUND(I387*H387,2)</f>
        <v>0</v>
      </c>
      <c r="K387" s="183" t="s">
        <v>145</v>
      </c>
      <c r="L387" s="42"/>
      <c r="M387" s="188" t="s">
        <v>19</v>
      </c>
      <c r="N387" s="189" t="s">
        <v>42</v>
      </c>
      <c r="O387" s="67"/>
      <c r="P387" s="190">
        <f>O387*H387</f>
        <v>0</v>
      </c>
      <c r="Q387" s="190">
        <v>0</v>
      </c>
      <c r="R387" s="190">
        <f>Q387*H387</f>
        <v>0</v>
      </c>
      <c r="S387" s="190">
        <v>0</v>
      </c>
      <c r="T387" s="191">
        <f>S387*H387</f>
        <v>0</v>
      </c>
      <c r="U387" s="37"/>
      <c r="V387" s="37"/>
      <c r="W387" s="37"/>
      <c r="X387" s="37"/>
      <c r="Y387" s="37"/>
      <c r="Z387" s="37"/>
      <c r="AA387" s="37"/>
      <c r="AB387" s="37"/>
      <c r="AC387" s="37"/>
      <c r="AD387" s="37"/>
      <c r="AE387" s="37"/>
      <c r="AR387" s="192" t="s">
        <v>146</v>
      </c>
      <c r="AT387" s="192" t="s">
        <v>141</v>
      </c>
      <c r="AU387" s="192" t="s">
        <v>80</v>
      </c>
      <c r="AY387" s="20" t="s">
        <v>139</v>
      </c>
      <c r="BE387" s="193">
        <f>IF(N387="základní",J387,0)</f>
        <v>0</v>
      </c>
      <c r="BF387" s="193">
        <f>IF(N387="snížená",J387,0)</f>
        <v>0</v>
      </c>
      <c r="BG387" s="193">
        <f>IF(N387="zákl. přenesená",J387,0)</f>
        <v>0</v>
      </c>
      <c r="BH387" s="193">
        <f>IF(N387="sníž. přenesená",J387,0)</f>
        <v>0</v>
      </c>
      <c r="BI387" s="193">
        <f>IF(N387="nulová",J387,0)</f>
        <v>0</v>
      </c>
      <c r="BJ387" s="20" t="s">
        <v>78</v>
      </c>
      <c r="BK387" s="193">
        <f>ROUND(I387*H387,2)</f>
        <v>0</v>
      </c>
      <c r="BL387" s="20" t="s">
        <v>146</v>
      </c>
      <c r="BM387" s="192" t="s">
        <v>657</v>
      </c>
    </row>
    <row r="388" spans="1:47" s="2" customFormat="1" ht="12">
      <c r="A388" s="37"/>
      <c r="B388" s="38"/>
      <c r="C388" s="39"/>
      <c r="D388" s="194" t="s">
        <v>148</v>
      </c>
      <c r="E388" s="39"/>
      <c r="F388" s="195" t="s">
        <v>658</v>
      </c>
      <c r="G388" s="39"/>
      <c r="H388" s="39"/>
      <c r="I388" s="196"/>
      <c r="J388" s="39"/>
      <c r="K388" s="39"/>
      <c r="L388" s="42"/>
      <c r="M388" s="197"/>
      <c r="N388" s="198"/>
      <c r="O388" s="67"/>
      <c r="P388" s="67"/>
      <c r="Q388" s="67"/>
      <c r="R388" s="67"/>
      <c r="S388" s="67"/>
      <c r="T388" s="68"/>
      <c r="U388" s="37"/>
      <c r="V388" s="37"/>
      <c r="W388" s="37"/>
      <c r="X388" s="37"/>
      <c r="Y388" s="37"/>
      <c r="Z388" s="37"/>
      <c r="AA388" s="37"/>
      <c r="AB388" s="37"/>
      <c r="AC388" s="37"/>
      <c r="AD388" s="37"/>
      <c r="AE388" s="37"/>
      <c r="AT388" s="20" t="s">
        <v>148</v>
      </c>
      <c r="AU388" s="20" t="s">
        <v>80</v>
      </c>
    </row>
    <row r="389" spans="1:47" s="2" customFormat="1" ht="19.5">
      <c r="A389" s="37"/>
      <c r="B389" s="38"/>
      <c r="C389" s="39"/>
      <c r="D389" s="201" t="s">
        <v>204</v>
      </c>
      <c r="E389" s="39"/>
      <c r="F389" s="222" t="s">
        <v>659</v>
      </c>
      <c r="G389" s="39"/>
      <c r="H389" s="39"/>
      <c r="I389" s="196"/>
      <c r="J389" s="39"/>
      <c r="K389" s="39"/>
      <c r="L389" s="42"/>
      <c r="M389" s="197"/>
      <c r="N389" s="198"/>
      <c r="O389" s="67"/>
      <c r="P389" s="67"/>
      <c r="Q389" s="67"/>
      <c r="R389" s="67"/>
      <c r="S389" s="67"/>
      <c r="T389" s="68"/>
      <c r="U389" s="37"/>
      <c r="V389" s="37"/>
      <c r="W389" s="37"/>
      <c r="X389" s="37"/>
      <c r="Y389" s="37"/>
      <c r="Z389" s="37"/>
      <c r="AA389" s="37"/>
      <c r="AB389" s="37"/>
      <c r="AC389" s="37"/>
      <c r="AD389" s="37"/>
      <c r="AE389" s="37"/>
      <c r="AT389" s="20" t="s">
        <v>204</v>
      </c>
      <c r="AU389" s="20" t="s">
        <v>80</v>
      </c>
    </row>
    <row r="390" spans="2:51" s="13" customFormat="1" ht="12">
      <c r="B390" s="199"/>
      <c r="C390" s="200"/>
      <c r="D390" s="201" t="s">
        <v>150</v>
      </c>
      <c r="E390" s="200"/>
      <c r="F390" s="203" t="s">
        <v>660</v>
      </c>
      <c r="G390" s="200"/>
      <c r="H390" s="204">
        <v>6639.85</v>
      </c>
      <c r="I390" s="205"/>
      <c r="J390" s="200"/>
      <c r="K390" s="200"/>
      <c r="L390" s="206"/>
      <c r="M390" s="207"/>
      <c r="N390" s="208"/>
      <c r="O390" s="208"/>
      <c r="P390" s="208"/>
      <c r="Q390" s="208"/>
      <c r="R390" s="208"/>
      <c r="S390" s="208"/>
      <c r="T390" s="209"/>
      <c r="AT390" s="210" t="s">
        <v>150</v>
      </c>
      <c r="AU390" s="210" t="s">
        <v>80</v>
      </c>
      <c r="AV390" s="13" t="s">
        <v>80</v>
      </c>
      <c r="AW390" s="13" t="s">
        <v>4</v>
      </c>
      <c r="AX390" s="13" t="s">
        <v>78</v>
      </c>
      <c r="AY390" s="210" t="s">
        <v>139</v>
      </c>
    </row>
    <row r="391" spans="1:65" s="2" customFormat="1" ht="24.2" customHeight="1">
      <c r="A391" s="37"/>
      <c r="B391" s="38"/>
      <c r="C391" s="181" t="s">
        <v>661</v>
      </c>
      <c r="D391" s="181" t="s">
        <v>141</v>
      </c>
      <c r="E391" s="182" t="s">
        <v>662</v>
      </c>
      <c r="F391" s="183" t="s">
        <v>663</v>
      </c>
      <c r="G391" s="184" t="s">
        <v>252</v>
      </c>
      <c r="H391" s="185">
        <v>1327.97</v>
      </c>
      <c r="I391" s="186"/>
      <c r="J391" s="187">
        <f>ROUND(I391*H391,2)</f>
        <v>0</v>
      </c>
      <c r="K391" s="183" t="s">
        <v>145</v>
      </c>
      <c r="L391" s="42"/>
      <c r="M391" s="188" t="s">
        <v>19</v>
      </c>
      <c r="N391" s="189" t="s">
        <v>42</v>
      </c>
      <c r="O391" s="67"/>
      <c r="P391" s="190">
        <f>O391*H391</f>
        <v>0</v>
      </c>
      <c r="Q391" s="190">
        <v>0</v>
      </c>
      <c r="R391" s="190">
        <f>Q391*H391</f>
        <v>0</v>
      </c>
      <c r="S391" s="190">
        <v>0</v>
      </c>
      <c r="T391" s="191">
        <f>S391*H391</f>
        <v>0</v>
      </c>
      <c r="U391" s="37"/>
      <c r="V391" s="37"/>
      <c r="W391" s="37"/>
      <c r="X391" s="37"/>
      <c r="Y391" s="37"/>
      <c r="Z391" s="37"/>
      <c r="AA391" s="37"/>
      <c r="AB391" s="37"/>
      <c r="AC391" s="37"/>
      <c r="AD391" s="37"/>
      <c r="AE391" s="37"/>
      <c r="AR391" s="192" t="s">
        <v>146</v>
      </c>
      <c r="AT391" s="192" t="s">
        <v>141</v>
      </c>
      <c r="AU391" s="192" t="s">
        <v>80</v>
      </c>
      <c r="AY391" s="20" t="s">
        <v>139</v>
      </c>
      <c r="BE391" s="193">
        <f>IF(N391="základní",J391,0)</f>
        <v>0</v>
      </c>
      <c r="BF391" s="193">
        <f>IF(N391="snížená",J391,0)</f>
        <v>0</v>
      </c>
      <c r="BG391" s="193">
        <f>IF(N391="zákl. přenesená",J391,0)</f>
        <v>0</v>
      </c>
      <c r="BH391" s="193">
        <f>IF(N391="sníž. přenesená",J391,0)</f>
        <v>0</v>
      </c>
      <c r="BI391" s="193">
        <f>IF(N391="nulová",J391,0)</f>
        <v>0</v>
      </c>
      <c r="BJ391" s="20" t="s">
        <v>78</v>
      </c>
      <c r="BK391" s="193">
        <f>ROUND(I391*H391,2)</f>
        <v>0</v>
      </c>
      <c r="BL391" s="20" t="s">
        <v>146</v>
      </c>
      <c r="BM391" s="192" t="s">
        <v>664</v>
      </c>
    </row>
    <row r="392" spans="1:47" s="2" customFormat="1" ht="12">
      <c r="A392" s="37"/>
      <c r="B392" s="38"/>
      <c r="C392" s="39"/>
      <c r="D392" s="194" t="s">
        <v>148</v>
      </c>
      <c r="E392" s="39"/>
      <c r="F392" s="195" t="s">
        <v>665</v>
      </c>
      <c r="G392" s="39"/>
      <c r="H392" s="39"/>
      <c r="I392" s="196"/>
      <c r="J392" s="39"/>
      <c r="K392" s="39"/>
      <c r="L392" s="42"/>
      <c r="M392" s="197"/>
      <c r="N392" s="198"/>
      <c r="O392" s="67"/>
      <c r="P392" s="67"/>
      <c r="Q392" s="67"/>
      <c r="R392" s="67"/>
      <c r="S392" s="67"/>
      <c r="T392" s="68"/>
      <c r="U392" s="37"/>
      <c r="V392" s="37"/>
      <c r="W392" s="37"/>
      <c r="X392" s="37"/>
      <c r="Y392" s="37"/>
      <c r="Z392" s="37"/>
      <c r="AA392" s="37"/>
      <c r="AB392" s="37"/>
      <c r="AC392" s="37"/>
      <c r="AD392" s="37"/>
      <c r="AE392" s="37"/>
      <c r="AT392" s="20" t="s">
        <v>148</v>
      </c>
      <c r="AU392" s="20" t="s">
        <v>80</v>
      </c>
    </row>
    <row r="393" spans="1:47" s="2" customFormat="1" ht="19.5">
      <c r="A393" s="37"/>
      <c r="B393" s="38"/>
      <c r="C393" s="39"/>
      <c r="D393" s="201" t="s">
        <v>204</v>
      </c>
      <c r="E393" s="39"/>
      <c r="F393" s="222" t="s">
        <v>247</v>
      </c>
      <c r="G393" s="39"/>
      <c r="H393" s="39"/>
      <c r="I393" s="196"/>
      <c r="J393" s="39"/>
      <c r="K393" s="39"/>
      <c r="L393" s="42"/>
      <c r="M393" s="197"/>
      <c r="N393" s="198"/>
      <c r="O393" s="67"/>
      <c r="P393" s="67"/>
      <c r="Q393" s="67"/>
      <c r="R393" s="67"/>
      <c r="S393" s="67"/>
      <c r="T393" s="68"/>
      <c r="U393" s="37"/>
      <c r="V393" s="37"/>
      <c r="W393" s="37"/>
      <c r="X393" s="37"/>
      <c r="Y393" s="37"/>
      <c r="Z393" s="37"/>
      <c r="AA393" s="37"/>
      <c r="AB393" s="37"/>
      <c r="AC393" s="37"/>
      <c r="AD393" s="37"/>
      <c r="AE393" s="37"/>
      <c r="AT393" s="20" t="s">
        <v>204</v>
      </c>
      <c r="AU393" s="20" t="s">
        <v>80</v>
      </c>
    </row>
    <row r="394" spans="2:51" s="13" customFormat="1" ht="12">
      <c r="B394" s="199"/>
      <c r="C394" s="200"/>
      <c r="D394" s="201" t="s">
        <v>150</v>
      </c>
      <c r="E394" s="200"/>
      <c r="F394" s="203" t="s">
        <v>666</v>
      </c>
      <c r="G394" s="200"/>
      <c r="H394" s="204">
        <v>1327.97</v>
      </c>
      <c r="I394" s="205"/>
      <c r="J394" s="200"/>
      <c r="K394" s="200"/>
      <c r="L394" s="206"/>
      <c r="M394" s="207"/>
      <c r="N394" s="208"/>
      <c r="O394" s="208"/>
      <c r="P394" s="208"/>
      <c r="Q394" s="208"/>
      <c r="R394" s="208"/>
      <c r="S394" s="208"/>
      <c r="T394" s="209"/>
      <c r="AT394" s="210" t="s">
        <v>150</v>
      </c>
      <c r="AU394" s="210" t="s">
        <v>80</v>
      </c>
      <c r="AV394" s="13" t="s">
        <v>80</v>
      </c>
      <c r="AW394" s="13" t="s">
        <v>4</v>
      </c>
      <c r="AX394" s="13" t="s">
        <v>78</v>
      </c>
      <c r="AY394" s="210" t="s">
        <v>139</v>
      </c>
    </row>
    <row r="395" spans="1:65" s="2" customFormat="1" ht="49.15" customHeight="1">
      <c r="A395" s="37"/>
      <c r="B395" s="38"/>
      <c r="C395" s="181" t="s">
        <v>667</v>
      </c>
      <c r="D395" s="181" t="s">
        <v>141</v>
      </c>
      <c r="E395" s="182" t="s">
        <v>668</v>
      </c>
      <c r="F395" s="183" t="s">
        <v>669</v>
      </c>
      <c r="G395" s="184" t="s">
        <v>252</v>
      </c>
      <c r="H395" s="185">
        <v>6.68</v>
      </c>
      <c r="I395" s="186"/>
      <c r="J395" s="187">
        <f>ROUND(I395*H395,2)</f>
        <v>0</v>
      </c>
      <c r="K395" s="183" t="s">
        <v>145</v>
      </c>
      <c r="L395" s="42"/>
      <c r="M395" s="188" t="s">
        <v>19</v>
      </c>
      <c r="N395" s="189" t="s">
        <v>42</v>
      </c>
      <c r="O395" s="67"/>
      <c r="P395" s="190">
        <f>O395*H395</f>
        <v>0</v>
      </c>
      <c r="Q395" s="190">
        <v>0</v>
      </c>
      <c r="R395" s="190">
        <f>Q395*H395</f>
        <v>0</v>
      </c>
      <c r="S395" s="190">
        <v>0</v>
      </c>
      <c r="T395" s="191">
        <f>S395*H395</f>
        <v>0</v>
      </c>
      <c r="U395" s="37"/>
      <c r="V395" s="37"/>
      <c r="W395" s="37"/>
      <c r="X395" s="37"/>
      <c r="Y395" s="37"/>
      <c r="Z395" s="37"/>
      <c r="AA395" s="37"/>
      <c r="AB395" s="37"/>
      <c r="AC395" s="37"/>
      <c r="AD395" s="37"/>
      <c r="AE395" s="37"/>
      <c r="AR395" s="192" t="s">
        <v>146</v>
      </c>
      <c r="AT395" s="192" t="s">
        <v>141</v>
      </c>
      <c r="AU395" s="192" t="s">
        <v>80</v>
      </c>
      <c r="AY395" s="20" t="s">
        <v>139</v>
      </c>
      <c r="BE395" s="193">
        <f>IF(N395="základní",J395,0)</f>
        <v>0</v>
      </c>
      <c r="BF395" s="193">
        <f>IF(N395="snížená",J395,0)</f>
        <v>0</v>
      </c>
      <c r="BG395" s="193">
        <f>IF(N395="zákl. přenesená",J395,0)</f>
        <v>0</v>
      </c>
      <c r="BH395" s="193">
        <f>IF(N395="sníž. přenesená",J395,0)</f>
        <v>0</v>
      </c>
      <c r="BI395" s="193">
        <f>IF(N395="nulová",J395,0)</f>
        <v>0</v>
      </c>
      <c r="BJ395" s="20" t="s">
        <v>78</v>
      </c>
      <c r="BK395" s="193">
        <f>ROUND(I395*H395,2)</f>
        <v>0</v>
      </c>
      <c r="BL395" s="20" t="s">
        <v>146</v>
      </c>
      <c r="BM395" s="192" t="s">
        <v>670</v>
      </c>
    </row>
    <row r="396" spans="1:47" s="2" customFormat="1" ht="12">
      <c r="A396" s="37"/>
      <c r="B396" s="38"/>
      <c r="C396" s="39"/>
      <c r="D396" s="194" t="s">
        <v>148</v>
      </c>
      <c r="E396" s="39"/>
      <c r="F396" s="195" t="s">
        <v>671</v>
      </c>
      <c r="G396" s="39"/>
      <c r="H396" s="39"/>
      <c r="I396" s="196"/>
      <c r="J396" s="39"/>
      <c r="K396" s="39"/>
      <c r="L396" s="42"/>
      <c r="M396" s="197"/>
      <c r="N396" s="198"/>
      <c r="O396" s="67"/>
      <c r="P396" s="67"/>
      <c r="Q396" s="67"/>
      <c r="R396" s="67"/>
      <c r="S396" s="67"/>
      <c r="T396" s="68"/>
      <c r="U396" s="37"/>
      <c r="V396" s="37"/>
      <c r="W396" s="37"/>
      <c r="X396" s="37"/>
      <c r="Y396" s="37"/>
      <c r="Z396" s="37"/>
      <c r="AA396" s="37"/>
      <c r="AB396" s="37"/>
      <c r="AC396" s="37"/>
      <c r="AD396" s="37"/>
      <c r="AE396" s="37"/>
      <c r="AT396" s="20" t="s">
        <v>148</v>
      </c>
      <c r="AU396" s="20" t="s">
        <v>80</v>
      </c>
    </row>
    <row r="397" spans="1:65" s="2" customFormat="1" ht="44.25" customHeight="1">
      <c r="A397" s="37"/>
      <c r="B397" s="38"/>
      <c r="C397" s="181" t="s">
        <v>672</v>
      </c>
      <c r="D397" s="181" t="s">
        <v>141</v>
      </c>
      <c r="E397" s="182" t="s">
        <v>673</v>
      </c>
      <c r="F397" s="183" t="s">
        <v>674</v>
      </c>
      <c r="G397" s="184" t="s">
        <v>252</v>
      </c>
      <c r="H397" s="185">
        <v>27.7</v>
      </c>
      <c r="I397" s="186"/>
      <c r="J397" s="187">
        <f>ROUND(I397*H397,2)</f>
        <v>0</v>
      </c>
      <c r="K397" s="183" t="s">
        <v>145</v>
      </c>
      <c r="L397" s="42"/>
      <c r="M397" s="188" t="s">
        <v>19</v>
      </c>
      <c r="N397" s="189" t="s">
        <v>42</v>
      </c>
      <c r="O397" s="67"/>
      <c r="P397" s="190">
        <f>O397*H397</f>
        <v>0</v>
      </c>
      <c r="Q397" s="190">
        <v>0</v>
      </c>
      <c r="R397" s="190">
        <f>Q397*H397</f>
        <v>0</v>
      </c>
      <c r="S397" s="190">
        <v>0</v>
      </c>
      <c r="T397" s="191">
        <f>S397*H397</f>
        <v>0</v>
      </c>
      <c r="U397" s="37"/>
      <c r="V397" s="37"/>
      <c r="W397" s="37"/>
      <c r="X397" s="37"/>
      <c r="Y397" s="37"/>
      <c r="Z397" s="37"/>
      <c r="AA397" s="37"/>
      <c r="AB397" s="37"/>
      <c r="AC397" s="37"/>
      <c r="AD397" s="37"/>
      <c r="AE397" s="37"/>
      <c r="AR397" s="192" t="s">
        <v>146</v>
      </c>
      <c r="AT397" s="192" t="s">
        <v>141</v>
      </c>
      <c r="AU397" s="192" t="s">
        <v>80</v>
      </c>
      <c r="AY397" s="20" t="s">
        <v>139</v>
      </c>
      <c r="BE397" s="193">
        <f>IF(N397="základní",J397,0)</f>
        <v>0</v>
      </c>
      <c r="BF397" s="193">
        <f>IF(N397="snížená",J397,0)</f>
        <v>0</v>
      </c>
      <c r="BG397" s="193">
        <f>IF(N397="zákl. přenesená",J397,0)</f>
        <v>0</v>
      </c>
      <c r="BH397" s="193">
        <f>IF(N397="sníž. přenesená",J397,0)</f>
        <v>0</v>
      </c>
      <c r="BI397" s="193">
        <f>IF(N397="nulová",J397,0)</f>
        <v>0</v>
      </c>
      <c r="BJ397" s="20" t="s">
        <v>78</v>
      </c>
      <c r="BK397" s="193">
        <f>ROUND(I397*H397,2)</f>
        <v>0</v>
      </c>
      <c r="BL397" s="20" t="s">
        <v>146</v>
      </c>
      <c r="BM397" s="192" t="s">
        <v>675</v>
      </c>
    </row>
    <row r="398" spans="1:47" s="2" customFormat="1" ht="12">
      <c r="A398" s="37"/>
      <c r="B398" s="38"/>
      <c r="C398" s="39"/>
      <c r="D398" s="194" t="s">
        <v>148</v>
      </c>
      <c r="E398" s="39"/>
      <c r="F398" s="195" t="s">
        <v>676</v>
      </c>
      <c r="G398" s="39"/>
      <c r="H398" s="39"/>
      <c r="I398" s="196"/>
      <c r="J398" s="39"/>
      <c r="K398" s="39"/>
      <c r="L398" s="42"/>
      <c r="M398" s="197"/>
      <c r="N398" s="198"/>
      <c r="O398" s="67"/>
      <c r="P398" s="67"/>
      <c r="Q398" s="67"/>
      <c r="R398" s="67"/>
      <c r="S398" s="67"/>
      <c r="T398" s="68"/>
      <c r="U398" s="37"/>
      <c r="V398" s="37"/>
      <c r="W398" s="37"/>
      <c r="X398" s="37"/>
      <c r="Y398" s="37"/>
      <c r="Z398" s="37"/>
      <c r="AA398" s="37"/>
      <c r="AB398" s="37"/>
      <c r="AC398" s="37"/>
      <c r="AD398" s="37"/>
      <c r="AE398" s="37"/>
      <c r="AT398" s="20" t="s">
        <v>148</v>
      </c>
      <c r="AU398" s="20" t="s">
        <v>80</v>
      </c>
    </row>
    <row r="399" spans="1:65" s="2" customFormat="1" ht="44.25" customHeight="1">
      <c r="A399" s="37"/>
      <c r="B399" s="38"/>
      <c r="C399" s="181" t="s">
        <v>677</v>
      </c>
      <c r="D399" s="181" t="s">
        <v>141</v>
      </c>
      <c r="E399" s="182" t="s">
        <v>678</v>
      </c>
      <c r="F399" s="183" t="s">
        <v>251</v>
      </c>
      <c r="G399" s="184" t="s">
        <v>252</v>
      </c>
      <c r="H399" s="185">
        <v>629.605</v>
      </c>
      <c r="I399" s="186"/>
      <c r="J399" s="187">
        <f>ROUND(I399*H399,2)</f>
        <v>0</v>
      </c>
      <c r="K399" s="183" t="s">
        <v>145</v>
      </c>
      <c r="L399" s="42"/>
      <c r="M399" s="188" t="s">
        <v>19</v>
      </c>
      <c r="N399" s="189" t="s">
        <v>42</v>
      </c>
      <c r="O399" s="67"/>
      <c r="P399" s="190">
        <f>O399*H399</f>
        <v>0</v>
      </c>
      <c r="Q399" s="190">
        <v>0</v>
      </c>
      <c r="R399" s="190">
        <f>Q399*H399</f>
        <v>0</v>
      </c>
      <c r="S399" s="190">
        <v>0</v>
      </c>
      <c r="T399" s="191">
        <f>S399*H399</f>
        <v>0</v>
      </c>
      <c r="U399" s="37"/>
      <c r="V399" s="37"/>
      <c r="W399" s="37"/>
      <c r="X399" s="37"/>
      <c r="Y399" s="37"/>
      <c r="Z399" s="37"/>
      <c r="AA399" s="37"/>
      <c r="AB399" s="37"/>
      <c r="AC399" s="37"/>
      <c r="AD399" s="37"/>
      <c r="AE399" s="37"/>
      <c r="AR399" s="192" t="s">
        <v>146</v>
      </c>
      <c r="AT399" s="192" t="s">
        <v>141</v>
      </c>
      <c r="AU399" s="192" t="s">
        <v>80</v>
      </c>
      <c r="AY399" s="20" t="s">
        <v>139</v>
      </c>
      <c r="BE399" s="193">
        <f>IF(N399="základní",J399,0)</f>
        <v>0</v>
      </c>
      <c r="BF399" s="193">
        <f>IF(N399="snížená",J399,0)</f>
        <v>0</v>
      </c>
      <c r="BG399" s="193">
        <f>IF(N399="zákl. přenesená",J399,0)</f>
        <v>0</v>
      </c>
      <c r="BH399" s="193">
        <f>IF(N399="sníž. přenesená",J399,0)</f>
        <v>0</v>
      </c>
      <c r="BI399" s="193">
        <f>IF(N399="nulová",J399,0)</f>
        <v>0</v>
      </c>
      <c r="BJ399" s="20" t="s">
        <v>78</v>
      </c>
      <c r="BK399" s="193">
        <f>ROUND(I399*H399,2)</f>
        <v>0</v>
      </c>
      <c r="BL399" s="20" t="s">
        <v>146</v>
      </c>
      <c r="BM399" s="192" t="s">
        <v>679</v>
      </c>
    </row>
    <row r="400" spans="1:47" s="2" customFormat="1" ht="12">
      <c r="A400" s="37"/>
      <c r="B400" s="38"/>
      <c r="C400" s="39"/>
      <c r="D400" s="194" t="s">
        <v>148</v>
      </c>
      <c r="E400" s="39"/>
      <c r="F400" s="195" t="s">
        <v>680</v>
      </c>
      <c r="G400" s="39"/>
      <c r="H400" s="39"/>
      <c r="I400" s="196"/>
      <c r="J400" s="39"/>
      <c r="K400" s="39"/>
      <c r="L400" s="42"/>
      <c r="M400" s="197"/>
      <c r="N400" s="198"/>
      <c r="O400" s="67"/>
      <c r="P400" s="67"/>
      <c r="Q400" s="67"/>
      <c r="R400" s="67"/>
      <c r="S400" s="67"/>
      <c r="T400" s="68"/>
      <c r="U400" s="37"/>
      <c r="V400" s="37"/>
      <c r="W400" s="37"/>
      <c r="X400" s="37"/>
      <c r="Y400" s="37"/>
      <c r="Z400" s="37"/>
      <c r="AA400" s="37"/>
      <c r="AB400" s="37"/>
      <c r="AC400" s="37"/>
      <c r="AD400" s="37"/>
      <c r="AE400" s="37"/>
      <c r="AT400" s="20" t="s">
        <v>148</v>
      </c>
      <c r="AU400" s="20" t="s">
        <v>80</v>
      </c>
    </row>
    <row r="401" spans="2:63" s="12" customFormat="1" ht="22.9" customHeight="1">
      <c r="B401" s="165"/>
      <c r="C401" s="166"/>
      <c r="D401" s="167" t="s">
        <v>70</v>
      </c>
      <c r="E401" s="179" t="s">
        <v>681</v>
      </c>
      <c r="F401" s="179" t="s">
        <v>682</v>
      </c>
      <c r="G401" s="166"/>
      <c r="H401" s="166"/>
      <c r="I401" s="169"/>
      <c r="J401" s="180">
        <f>BK401</f>
        <v>0</v>
      </c>
      <c r="K401" s="166"/>
      <c r="L401" s="171"/>
      <c r="M401" s="172"/>
      <c r="N401" s="173"/>
      <c r="O401" s="173"/>
      <c r="P401" s="174">
        <f>SUM(P402:P403)</f>
        <v>0</v>
      </c>
      <c r="Q401" s="173"/>
      <c r="R401" s="174">
        <f>SUM(R402:R403)</f>
        <v>0</v>
      </c>
      <c r="S401" s="173"/>
      <c r="T401" s="175">
        <f>SUM(T402:T403)</f>
        <v>0</v>
      </c>
      <c r="AR401" s="176" t="s">
        <v>78</v>
      </c>
      <c r="AT401" s="177" t="s">
        <v>70</v>
      </c>
      <c r="AU401" s="177" t="s">
        <v>78</v>
      </c>
      <c r="AY401" s="176" t="s">
        <v>139</v>
      </c>
      <c r="BK401" s="178">
        <f>SUM(BK402:BK403)</f>
        <v>0</v>
      </c>
    </row>
    <row r="402" spans="1:65" s="2" customFormat="1" ht="37.9" customHeight="1">
      <c r="A402" s="37"/>
      <c r="B402" s="38"/>
      <c r="C402" s="181" t="s">
        <v>683</v>
      </c>
      <c r="D402" s="181" t="s">
        <v>141</v>
      </c>
      <c r="E402" s="182" t="s">
        <v>684</v>
      </c>
      <c r="F402" s="183" t="s">
        <v>685</v>
      </c>
      <c r="G402" s="184" t="s">
        <v>252</v>
      </c>
      <c r="H402" s="185">
        <v>341.094</v>
      </c>
      <c r="I402" s="186"/>
      <c r="J402" s="187">
        <f>ROUND(I402*H402,2)</f>
        <v>0</v>
      </c>
      <c r="K402" s="183" t="s">
        <v>145</v>
      </c>
      <c r="L402" s="42"/>
      <c r="M402" s="188" t="s">
        <v>19</v>
      </c>
      <c r="N402" s="189" t="s">
        <v>42</v>
      </c>
      <c r="O402" s="67"/>
      <c r="P402" s="190">
        <f>O402*H402</f>
        <v>0</v>
      </c>
      <c r="Q402" s="190">
        <v>0</v>
      </c>
      <c r="R402" s="190">
        <f>Q402*H402</f>
        <v>0</v>
      </c>
      <c r="S402" s="190">
        <v>0</v>
      </c>
      <c r="T402" s="191">
        <f>S402*H402</f>
        <v>0</v>
      </c>
      <c r="U402" s="37"/>
      <c r="V402" s="37"/>
      <c r="W402" s="37"/>
      <c r="X402" s="37"/>
      <c r="Y402" s="37"/>
      <c r="Z402" s="37"/>
      <c r="AA402" s="37"/>
      <c r="AB402" s="37"/>
      <c r="AC402" s="37"/>
      <c r="AD402" s="37"/>
      <c r="AE402" s="37"/>
      <c r="AR402" s="192" t="s">
        <v>146</v>
      </c>
      <c r="AT402" s="192" t="s">
        <v>141</v>
      </c>
      <c r="AU402" s="192" t="s">
        <v>80</v>
      </c>
      <c r="AY402" s="20" t="s">
        <v>139</v>
      </c>
      <c r="BE402" s="193">
        <f>IF(N402="základní",J402,0)</f>
        <v>0</v>
      </c>
      <c r="BF402" s="193">
        <f>IF(N402="snížená",J402,0)</f>
        <v>0</v>
      </c>
      <c r="BG402" s="193">
        <f>IF(N402="zákl. přenesená",J402,0)</f>
        <v>0</v>
      </c>
      <c r="BH402" s="193">
        <f>IF(N402="sníž. přenesená",J402,0)</f>
        <v>0</v>
      </c>
      <c r="BI402" s="193">
        <f>IF(N402="nulová",J402,0)</f>
        <v>0</v>
      </c>
      <c r="BJ402" s="20" t="s">
        <v>78</v>
      </c>
      <c r="BK402" s="193">
        <f>ROUND(I402*H402,2)</f>
        <v>0</v>
      </c>
      <c r="BL402" s="20" t="s">
        <v>146</v>
      </c>
      <c r="BM402" s="192" t="s">
        <v>686</v>
      </c>
    </row>
    <row r="403" spans="1:47" s="2" customFormat="1" ht="12">
      <c r="A403" s="37"/>
      <c r="B403" s="38"/>
      <c r="C403" s="39"/>
      <c r="D403" s="194" t="s">
        <v>148</v>
      </c>
      <c r="E403" s="39"/>
      <c r="F403" s="195" t="s">
        <v>687</v>
      </c>
      <c r="G403" s="39"/>
      <c r="H403" s="39"/>
      <c r="I403" s="196"/>
      <c r="J403" s="39"/>
      <c r="K403" s="39"/>
      <c r="L403" s="42"/>
      <c r="M403" s="197"/>
      <c r="N403" s="198"/>
      <c r="O403" s="67"/>
      <c r="P403" s="67"/>
      <c r="Q403" s="67"/>
      <c r="R403" s="67"/>
      <c r="S403" s="67"/>
      <c r="T403" s="68"/>
      <c r="U403" s="37"/>
      <c r="V403" s="37"/>
      <c r="W403" s="37"/>
      <c r="X403" s="37"/>
      <c r="Y403" s="37"/>
      <c r="Z403" s="37"/>
      <c r="AA403" s="37"/>
      <c r="AB403" s="37"/>
      <c r="AC403" s="37"/>
      <c r="AD403" s="37"/>
      <c r="AE403" s="37"/>
      <c r="AT403" s="20" t="s">
        <v>148</v>
      </c>
      <c r="AU403" s="20" t="s">
        <v>80</v>
      </c>
    </row>
    <row r="404" spans="2:63" s="12" customFormat="1" ht="25.9" customHeight="1">
      <c r="B404" s="165"/>
      <c r="C404" s="166"/>
      <c r="D404" s="167" t="s">
        <v>70</v>
      </c>
      <c r="E404" s="168" t="s">
        <v>688</v>
      </c>
      <c r="F404" s="168" t="s">
        <v>689</v>
      </c>
      <c r="G404" s="166"/>
      <c r="H404" s="166"/>
      <c r="I404" s="169"/>
      <c r="J404" s="170">
        <f>BK404</f>
        <v>0</v>
      </c>
      <c r="K404" s="166"/>
      <c r="L404" s="171"/>
      <c r="M404" s="172"/>
      <c r="N404" s="173"/>
      <c r="O404" s="173"/>
      <c r="P404" s="174">
        <f>P405</f>
        <v>0</v>
      </c>
      <c r="Q404" s="173"/>
      <c r="R404" s="174">
        <f>R405</f>
        <v>0.047141</v>
      </c>
      <c r="S404" s="173"/>
      <c r="T404" s="175">
        <f>T405</f>
        <v>0</v>
      </c>
      <c r="AR404" s="176" t="s">
        <v>80</v>
      </c>
      <c r="AT404" s="177" t="s">
        <v>70</v>
      </c>
      <c r="AU404" s="177" t="s">
        <v>71</v>
      </c>
      <c r="AY404" s="176" t="s">
        <v>139</v>
      </c>
      <c r="BK404" s="178">
        <f>BK405</f>
        <v>0</v>
      </c>
    </row>
    <row r="405" spans="2:63" s="12" customFormat="1" ht="22.9" customHeight="1">
      <c r="B405" s="165"/>
      <c r="C405" s="166"/>
      <c r="D405" s="167" t="s">
        <v>70</v>
      </c>
      <c r="E405" s="179" t="s">
        <v>690</v>
      </c>
      <c r="F405" s="179" t="s">
        <v>691</v>
      </c>
      <c r="G405" s="166"/>
      <c r="H405" s="166"/>
      <c r="I405" s="169"/>
      <c r="J405" s="180">
        <f>BK405</f>
        <v>0</v>
      </c>
      <c r="K405" s="166"/>
      <c r="L405" s="171"/>
      <c r="M405" s="172"/>
      <c r="N405" s="173"/>
      <c r="O405" s="173"/>
      <c r="P405" s="174">
        <f>SUM(P406:P410)</f>
        <v>0</v>
      </c>
      <c r="Q405" s="173"/>
      <c r="R405" s="174">
        <f>SUM(R406:R410)</f>
        <v>0.047141</v>
      </c>
      <c r="S405" s="173"/>
      <c r="T405" s="175">
        <f>SUM(T406:T410)</f>
        <v>0</v>
      </c>
      <c r="AR405" s="176" t="s">
        <v>80</v>
      </c>
      <c r="AT405" s="177" t="s">
        <v>70</v>
      </c>
      <c r="AU405" s="177" t="s">
        <v>78</v>
      </c>
      <c r="AY405" s="176" t="s">
        <v>139</v>
      </c>
      <c r="BK405" s="178">
        <f>SUM(BK406:BK410)</f>
        <v>0</v>
      </c>
    </row>
    <row r="406" spans="1:65" s="2" customFormat="1" ht="44.25" customHeight="1">
      <c r="A406" s="37"/>
      <c r="B406" s="38"/>
      <c r="C406" s="181" t="s">
        <v>692</v>
      </c>
      <c r="D406" s="181" t="s">
        <v>141</v>
      </c>
      <c r="E406" s="182" t="s">
        <v>693</v>
      </c>
      <c r="F406" s="183" t="s">
        <v>694</v>
      </c>
      <c r="G406" s="184" t="s">
        <v>144</v>
      </c>
      <c r="H406" s="185">
        <v>91.8</v>
      </c>
      <c r="I406" s="186"/>
      <c r="J406" s="187">
        <f>ROUND(I406*H406,2)</f>
        <v>0</v>
      </c>
      <c r="K406" s="183" t="s">
        <v>145</v>
      </c>
      <c r="L406" s="42"/>
      <c r="M406" s="188" t="s">
        <v>19</v>
      </c>
      <c r="N406" s="189" t="s">
        <v>42</v>
      </c>
      <c r="O406" s="67"/>
      <c r="P406" s="190">
        <f>O406*H406</f>
        <v>0</v>
      </c>
      <c r="Q406" s="190">
        <v>0.000395</v>
      </c>
      <c r="R406" s="190">
        <f>Q406*H406</f>
        <v>0.036261</v>
      </c>
      <c r="S406" s="190">
        <v>0</v>
      </c>
      <c r="T406" s="191">
        <f>S406*H406</f>
        <v>0</v>
      </c>
      <c r="U406" s="37"/>
      <c r="V406" s="37"/>
      <c r="W406" s="37"/>
      <c r="X406" s="37"/>
      <c r="Y406" s="37"/>
      <c r="Z406" s="37"/>
      <c r="AA406" s="37"/>
      <c r="AB406" s="37"/>
      <c r="AC406" s="37"/>
      <c r="AD406" s="37"/>
      <c r="AE406" s="37"/>
      <c r="AR406" s="192" t="s">
        <v>242</v>
      </c>
      <c r="AT406" s="192" t="s">
        <v>141</v>
      </c>
      <c r="AU406" s="192" t="s">
        <v>80</v>
      </c>
      <c r="AY406" s="20" t="s">
        <v>139</v>
      </c>
      <c r="BE406" s="193">
        <f>IF(N406="základní",J406,0)</f>
        <v>0</v>
      </c>
      <c r="BF406" s="193">
        <f>IF(N406="snížená",J406,0)</f>
        <v>0</v>
      </c>
      <c r="BG406" s="193">
        <f>IF(N406="zákl. přenesená",J406,0)</f>
        <v>0</v>
      </c>
      <c r="BH406" s="193">
        <f>IF(N406="sníž. přenesená",J406,0)</f>
        <v>0</v>
      </c>
      <c r="BI406" s="193">
        <f>IF(N406="nulová",J406,0)</f>
        <v>0</v>
      </c>
      <c r="BJ406" s="20" t="s">
        <v>78</v>
      </c>
      <c r="BK406" s="193">
        <f>ROUND(I406*H406,2)</f>
        <v>0</v>
      </c>
      <c r="BL406" s="20" t="s">
        <v>242</v>
      </c>
      <c r="BM406" s="192" t="s">
        <v>695</v>
      </c>
    </row>
    <row r="407" spans="1:47" s="2" customFormat="1" ht="12">
      <c r="A407" s="37"/>
      <c r="B407" s="38"/>
      <c r="C407" s="39"/>
      <c r="D407" s="194" t="s">
        <v>148</v>
      </c>
      <c r="E407" s="39"/>
      <c r="F407" s="195" t="s">
        <v>696</v>
      </c>
      <c r="G407" s="39"/>
      <c r="H407" s="39"/>
      <c r="I407" s="196"/>
      <c r="J407" s="39"/>
      <c r="K407" s="39"/>
      <c r="L407" s="42"/>
      <c r="M407" s="197"/>
      <c r="N407" s="198"/>
      <c r="O407" s="67"/>
      <c r="P407" s="67"/>
      <c r="Q407" s="67"/>
      <c r="R407" s="67"/>
      <c r="S407" s="67"/>
      <c r="T407" s="68"/>
      <c r="U407" s="37"/>
      <c r="V407" s="37"/>
      <c r="W407" s="37"/>
      <c r="X407" s="37"/>
      <c r="Y407" s="37"/>
      <c r="Z407" s="37"/>
      <c r="AA407" s="37"/>
      <c r="AB407" s="37"/>
      <c r="AC407" s="37"/>
      <c r="AD407" s="37"/>
      <c r="AE407" s="37"/>
      <c r="AT407" s="20" t="s">
        <v>148</v>
      </c>
      <c r="AU407" s="20" t="s">
        <v>80</v>
      </c>
    </row>
    <row r="408" spans="2:51" s="13" customFormat="1" ht="12">
      <c r="B408" s="199"/>
      <c r="C408" s="200"/>
      <c r="D408" s="201" t="s">
        <v>150</v>
      </c>
      <c r="E408" s="200"/>
      <c r="F408" s="203" t="s">
        <v>697</v>
      </c>
      <c r="G408" s="200"/>
      <c r="H408" s="204">
        <v>91.8</v>
      </c>
      <c r="I408" s="205"/>
      <c r="J408" s="200"/>
      <c r="K408" s="200"/>
      <c r="L408" s="206"/>
      <c r="M408" s="207"/>
      <c r="N408" s="208"/>
      <c r="O408" s="208"/>
      <c r="P408" s="208"/>
      <c r="Q408" s="208"/>
      <c r="R408" s="208"/>
      <c r="S408" s="208"/>
      <c r="T408" s="209"/>
      <c r="AT408" s="210" t="s">
        <v>150</v>
      </c>
      <c r="AU408" s="210" t="s">
        <v>80</v>
      </c>
      <c r="AV408" s="13" t="s">
        <v>80</v>
      </c>
      <c r="AW408" s="13" t="s">
        <v>4</v>
      </c>
      <c r="AX408" s="13" t="s">
        <v>78</v>
      </c>
      <c r="AY408" s="210" t="s">
        <v>139</v>
      </c>
    </row>
    <row r="409" spans="1:65" s="2" customFormat="1" ht="33" customHeight="1">
      <c r="A409" s="37"/>
      <c r="B409" s="38"/>
      <c r="C409" s="181" t="s">
        <v>698</v>
      </c>
      <c r="D409" s="181" t="s">
        <v>141</v>
      </c>
      <c r="E409" s="182" t="s">
        <v>699</v>
      </c>
      <c r="F409" s="183" t="s">
        <v>700</v>
      </c>
      <c r="G409" s="184" t="s">
        <v>179</v>
      </c>
      <c r="H409" s="185">
        <v>68</v>
      </c>
      <c r="I409" s="186"/>
      <c r="J409" s="187">
        <f>ROUND(I409*H409,2)</f>
        <v>0</v>
      </c>
      <c r="K409" s="183" t="s">
        <v>145</v>
      </c>
      <c r="L409" s="42"/>
      <c r="M409" s="188" t="s">
        <v>19</v>
      </c>
      <c r="N409" s="189" t="s">
        <v>42</v>
      </c>
      <c r="O409" s="67"/>
      <c r="P409" s="190">
        <f>O409*H409</f>
        <v>0</v>
      </c>
      <c r="Q409" s="190">
        <v>0.00016</v>
      </c>
      <c r="R409" s="190">
        <f>Q409*H409</f>
        <v>0.01088</v>
      </c>
      <c r="S409" s="190">
        <v>0</v>
      </c>
      <c r="T409" s="191">
        <f>S409*H409</f>
        <v>0</v>
      </c>
      <c r="U409" s="37"/>
      <c r="V409" s="37"/>
      <c r="W409" s="37"/>
      <c r="X409" s="37"/>
      <c r="Y409" s="37"/>
      <c r="Z409" s="37"/>
      <c r="AA409" s="37"/>
      <c r="AB409" s="37"/>
      <c r="AC409" s="37"/>
      <c r="AD409" s="37"/>
      <c r="AE409" s="37"/>
      <c r="AR409" s="192" t="s">
        <v>242</v>
      </c>
      <c r="AT409" s="192" t="s">
        <v>141</v>
      </c>
      <c r="AU409" s="192" t="s">
        <v>80</v>
      </c>
      <c r="AY409" s="20" t="s">
        <v>139</v>
      </c>
      <c r="BE409" s="193">
        <f>IF(N409="základní",J409,0)</f>
        <v>0</v>
      </c>
      <c r="BF409" s="193">
        <f>IF(N409="snížená",J409,0)</f>
        <v>0</v>
      </c>
      <c r="BG409" s="193">
        <f>IF(N409="zákl. přenesená",J409,0)</f>
        <v>0</v>
      </c>
      <c r="BH409" s="193">
        <f>IF(N409="sníž. přenesená",J409,0)</f>
        <v>0</v>
      </c>
      <c r="BI409" s="193">
        <f>IF(N409="nulová",J409,0)</f>
        <v>0</v>
      </c>
      <c r="BJ409" s="20" t="s">
        <v>78</v>
      </c>
      <c r="BK409" s="193">
        <f>ROUND(I409*H409,2)</f>
        <v>0</v>
      </c>
      <c r="BL409" s="20" t="s">
        <v>242</v>
      </c>
      <c r="BM409" s="192" t="s">
        <v>701</v>
      </c>
    </row>
    <row r="410" spans="1:47" s="2" customFormat="1" ht="12">
      <c r="A410" s="37"/>
      <c r="B410" s="38"/>
      <c r="C410" s="39"/>
      <c r="D410" s="194" t="s">
        <v>148</v>
      </c>
      <c r="E410" s="39"/>
      <c r="F410" s="195" t="s">
        <v>702</v>
      </c>
      <c r="G410" s="39"/>
      <c r="H410" s="39"/>
      <c r="I410" s="196"/>
      <c r="J410" s="39"/>
      <c r="K410" s="39"/>
      <c r="L410" s="42"/>
      <c r="M410" s="254"/>
      <c r="N410" s="255"/>
      <c r="O410" s="256"/>
      <c r="P410" s="256"/>
      <c r="Q410" s="256"/>
      <c r="R410" s="256"/>
      <c r="S410" s="256"/>
      <c r="T410" s="257"/>
      <c r="U410" s="37"/>
      <c r="V410" s="37"/>
      <c r="W410" s="37"/>
      <c r="X410" s="37"/>
      <c r="Y410" s="37"/>
      <c r="Z410" s="37"/>
      <c r="AA410" s="37"/>
      <c r="AB410" s="37"/>
      <c r="AC410" s="37"/>
      <c r="AD410" s="37"/>
      <c r="AE410" s="37"/>
      <c r="AT410" s="20" t="s">
        <v>148</v>
      </c>
      <c r="AU410" s="20" t="s">
        <v>80</v>
      </c>
    </row>
    <row r="411" spans="1:31" s="2" customFormat="1" ht="6.95" customHeight="1">
      <c r="A411" s="37"/>
      <c r="B411" s="50"/>
      <c r="C411" s="51"/>
      <c r="D411" s="51"/>
      <c r="E411" s="51"/>
      <c r="F411" s="51"/>
      <c r="G411" s="51"/>
      <c r="H411" s="51"/>
      <c r="I411" s="51"/>
      <c r="J411" s="51"/>
      <c r="K411" s="51"/>
      <c r="L411" s="42"/>
      <c r="M411" s="37"/>
      <c r="O411" s="37"/>
      <c r="P411" s="37"/>
      <c r="Q411" s="37"/>
      <c r="R411" s="37"/>
      <c r="S411" s="37"/>
      <c r="T411" s="37"/>
      <c r="U411" s="37"/>
      <c r="V411" s="37"/>
      <c r="W411" s="37"/>
      <c r="X411" s="37"/>
      <c r="Y411" s="37"/>
      <c r="Z411" s="37"/>
      <c r="AA411" s="37"/>
      <c r="AB411" s="37"/>
      <c r="AC411" s="37"/>
      <c r="AD411" s="37"/>
      <c r="AE411" s="37"/>
    </row>
  </sheetData>
  <sheetProtection algorithmName="SHA-512" hashValue="QLUh7+ucgtnagkf81a8d0JFVQA5B04ngoC+RNHNClS8sLa6RQQMycI9aIo/GDTTUDgrjlDYDdT5mBn7pZE4gow==" saltValue="HqaEl4lx3FTGUvWwcDyDEKbUx3Les5DsAtwQyYsYiBfhqayDgRCom8k4B7DU8htDH3VnXWY778EvAUTK8nd0Lg==" spinCount="100000" sheet="1" objects="1" scenarios="1" formatColumns="0" formatRows="0" autoFilter="0"/>
  <autoFilter ref="C90:K410"/>
  <mergeCells count="9">
    <mergeCell ref="E50:H50"/>
    <mergeCell ref="E81:H81"/>
    <mergeCell ref="E83:H83"/>
    <mergeCell ref="L2:V2"/>
    <mergeCell ref="E7:H7"/>
    <mergeCell ref="E9:H9"/>
    <mergeCell ref="E18:H18"/>
    <mergeCell ref="E27:H27"/>
    <mergeCell ref="E48:H48"/>
  </mergeCells>
  <hyperlinks>
    <hyperlink ref="F95" r:id="rId1" display="https://podminky.urs.cz/item/CS_URS_2024_01/113106221"/>
    <hyperlink ref="F101" r:id="rId2" display="https://podminky.urs.cz/item/CS_URS_2024_01/113106571"/>
    <hyperlink ref="F106" r:id="rId3" display="https://podminky.urs.cz/item/CS_URS_2024_01/113107153"/>
    <hyperlink ref="F109" r:id="rId4" display="https://podminky.urs.cz/item/CS_URS_2024_01/113107213"/>
    <hyperlink ref="F115" r:id="rId5" display="https://podminky.urs.cz/item/CS_URS_2024_01/113107222"/>
    <hyperlink ref="F118" r:id="rId6" display="https://podminky.urs.cz/item/CS_URS_2024_01/113202111"/>
    <hyperlink ref="F123" r:id="rId7" display="https://podminky.urs.cz/item/CS_URS_2024_01/121151113"/>
    <hyperlink ref="F128" r:id="rId8" display="https://podminky.urs.cz/item/CS_URS_2024_01/122452204"/>
    <hyperlink ref="F133" r:id="rId9" display="https://podminky.urs.cz/item/CS_URS_2024_01/129001101"/>
    <hyperlink ref="F142" r:id="rId10" display="https://podminky.urs.cz/item/CS_URS_2024_01/131351201"/>
    <hyperlink ref="F145" r:id="rId11" display="https://podminky.urs.cz/item/CS_URS_2024_01/132354101"/>
    <hyperlink ref="F148" r:id="rId12" display="https://podminky.urs.cz/item/CS_URS_2024_01/151811131"/>
    <hyperlink ref="F153" r:id="rId13" display="https://podminky.urs.cz/item/CS_URS_2024_01/151811231"/>
    <hyperlink ref="F155" r:id="rId14" display="https://podminky.urs.cz/item/CS_URS_2024_01/162351104"/>
    <hyperlink ref="F158" r:id="rId15" display="https://podminky.urs.cz/item/CS_URS_2024_01/162751117"/>
    <hyperlink ref="F161" r:id="rId16" display="https://podminky.urs.cz/item/CS_URS_2024_01/167151111"/>
    <hyperlink ref="F165" r:id="rId17" display="https://podminky.urs.cz/item/CS_URS_2024_01/171201231"/>
    <hyperlink ref="F169" r:id="rId18" display="https://podminky.urs.cz/item/CS_URS_2024_01/171251201"/>
    <hyperlink ref="F171" r:id="rId19" display="https://podminky.urs.cz/item/CS_URS_2024_01/174151101"/>
    <hyperlink ref="F184" r:id="rId20" display="https://podminky.urs.cz/item/CS_URS_2024_01/175111101"/>
    <hyperlink ref="F191" r:id="rId21" display="https://podminky.urs.cz/item/CS_URS_2024_01/181351103"/>
    <hyperlink ref="F193" r:id="rId22" display="https://podminky.urs.cz/item/CS_URS_2024_01/181951112"/>
    <hyperlink ref="F203" r:id="rId23" display="https://podminky.urs.cz/item/CS_URS_2024_01/212752601"/>
    <hyperlink ref="F206" r:id="rId24" display="https://podminky.urs.cz/item/CS_URS_2024_01/274313711"/>
    <hyperlink ref="F214" r:id="rId25" display="https://podminky.urs.cz/item/CS_URS_2024_01/359901211"/>
    <hyperlink ref="F220" r:id="rId26" display="https://podminky.urs.cz/item/CS_URS_2024_01/451572111"/>
    <hyperlink ref="F223" r:id="rId27" display="https://podminky.urs.cz/item/CS_URS_2024_01/452311141"/>
    <hyperlink ref="F227" r:id="rId28" display="https://podminky.urs.cz/item/CS_URS_2024_01/452313141"/>
    <hyperlink ref="F232" r:id="rId29" display="https://podminky.urs.cz/item/CS_URS_2024_01/452353111"/>
    <hyperlink ref="F234" r:id="rId30" display="https://podminky.urs.cz/item/CS_URS_2024_01/452353112"/>
    <hyperlink ref="F237" r:id="rId31" display="https://podminky.urs.cz/item/CS_URS_2024_01/564201111"/>
    <hyperlink ref="F257" r:id="rId32" display="https://podminky.urs.cz/item/CS_URS_2024_01/591111111"/>
    <hyperlink ref="F265" r:id="rId33" display="https://podminky.urs.cz/item/CS_URS_2024_01/591211111"/>
    <hyperlink ref="F276" r:id="rId34" display="https://podminky.urs.cz/item/CS_URS_2024_01/596211131"/>
    <hyperlink ref="F284" r:id="rId35" display="https://podminky.urs.cz/item/CS_URS_2024_01/871313124"/>
    <hyperlink ref="F288" r:id="rId36" display="https://podminky.urs.cz/item/CS_URS_2024_01/877355121"/>
    <hyperlink ref="F291" r:id="rId37" display="https://podminky.urs.cz/item/CS_URS_2024_01/877310310"/>
    <hyperlink ref="F300" r:id="rId38" display="https://podminky.urs.cz/item/CS_URS_2024_01/894414111"/>
    <hyperlink ref="F304" r:id="rId39" display="https://podminky.urs.cz/item/CS_URS_2024_01/895941313"/>
    <hyperlink ref="F307" r:id="rId40" display="https://podminky.urs.cz/item/CS_URS_2024_01/895941331"/>
    <hyperlink ref="F317" r:id="rId41" display="https://podminky.urs.cz/item/CS_URS_2024_01/899132112"/>
    <hyperlink ref="F321" r:id="rId42" display="https://podminky.urs.cz/item/CS_URS_2024_01/899132212"/>
    <hyperlink ref="F325" r:id="rId43" display="https://podminky.urs.cz/item/CS_URS_2024_01/899133111"/>
    <hyperlink ref="F331" r:id="rId44" display="https://podminky.urs.cz/item/CS_URS_2024_01/899204112"/>
    <hyperlink ref="F339" r:id="rId45" display="https://podminky.urs.cz/item/CS_URS_2024_01/899722114"/>
    <hyperlink ref="F342" r:id="rId46" display="https://podminky.urs.cz/item/CS_URS_2024_01/916131213"/>
    <hyperlink ref="F347" r:id="rId47" display="https://podminky.urs.cz/item/CS_URS_2024_01/916231213"/>
    <hyperlink ref="F352" r:id="rId48" display="https://podminky.urs.cz/item/CS_URS_2024_01/916241213"/>
    <hyperlink ref="F357" r:id="rId49" display="https://podminky.urs.cz/item/CS_URS_2024_01/919121233"/>
    <hyperlink ref="F360" r:id="rId50" display="https://podminky.urs.cz/item/CS_URS_2024_01/919732211"/>
    <hyperlink ref="F363" r:id="rId51" display="https://podminky.urs.cz/item/CS_URS_2024_01/919735113"/>
    <hyperlink ref="F365" r:id="rId52" display="https://podminky.urs.cz/item/CS_URS_2024_01/919748111"/>
    <hyperlink ref="F374" r:id="rId53" display="https://podminky.urs.cz/item/CS_URS_2024_01/961044111"/>
    <hyperlink ref="F377" r:id="rId54" display="https://podminky.urs.cz/item/CS_URS_2024_01/966051111"/>
    <hyperlink ref="F381" r:id="rId55" display="https://podminky.urs.cz/item/CS_URS_2024_01/997006002"/>
    <hyperlink ref="F385" r:id="rId56" display="https://podminky.urs.cz/item/CS_URS_2024_01/997221551"/>
    <hyperlink ref="F388" r:id="rId57" display="https://podminky.urs.cz/item/CS_URS_2024_01/997221559"/>
    <hyperlink ref="F392" r:id="rId58" display="https://podminky.urs.cz/item/CS_URS_2024_01/997221611"/>
    <hyperlink ref="F396" r:id="rId59" display="https://podminky.urs.cz/item/CS_URS_2024_01/997013871"/>
    <hyperlink ref="F398" r:id="rId60" display="https://podminky.urs.cz/item/CS_URS_2024_01/997221861"/>
    <hyperlink ref="F400" r:id="rId61" display="https://podminky.urs.cz/item/CS_URS_2024_01/997221873"/>
    <hyperlink ref="F403" r:id="rId62" display="https://podminky.urs.cz/item/CS_URS_2024_01/998223011"/>
    <hyperlink ref="F407" r:id="rId63" display="https://podminky.urs.cz/item/CS_URS_2024_01/711161212"/>
    <hyperlink ref="F410" r:id="rId64" display="https://podminky.urs.cz/item/CS_URS_2024_01/711161384"/>
  </hyperlinks>
  <printOptions/>
  <pageMargins left="0.39375" right="0.39375" top="0.39375" bottom="0.39375" header="0" footer="0"/>
  <pageSetup blackAndWhite="1" fitToHeight="100" fitToWidth="1" horizontalDpi="600" verticalDpi="600" orientation="portrait" paperSize="9" scale="76" r:id="rId66"/>
  <headerFooter>
    <oddFooter>&amp;CStrana &amp;P z &amp;N</oddFooter>
  </headerFooter>
  <drawing r:id="rId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2"/>
      <c r="M2" s="382"/>
      <c r="N2" s="382"/>
      <c r="O2" s="382"/>
      <c r="P2" s="382"/>
      <c r="Q2" s="382"/>
      <c r="R2" s="382"/>
      <c r="S2" s="382"/>
      <c r="T2" s="382"/>
      <c r="U2" s="382"/>
      <c r="V2" s="382"/>
      <c r="AT2" s="20" t="s">
        <v>86</v>
      </c>
    </row>
    <row r="3" spans="2:46" s="1" customFormat="1" ht="6.95" customHeight="1">
      <c r="B3" s="111"/>
      <c r="C3" s="112"/>
      <c r="D3" s="112"/>
      <c r="E3" s="112"/>
      <c r="F3" s="112"/>
      <c r="G3" s="112"/>
      <c r="H3" s="112"/>
      <c r="I3" s="112"/>
      <c r="J3" s="112"/>
      <c r="K3" s="112"/>
      <c r="L3" s="23"/>
      <c r="AT3" s="20" t="s">
        <v>80</v>
      </c>
    </row>
    <row r="4" spans="2:46" s="1" customFormat="1" ht="24.95" customHeight="1">
      <c r="B4" s="23"/>
      <c r="D4" s="113" t="s">
        <v>105</v>
      </c>
      <c r="L4" s="23"/>
      <c r="M4" s="114" t="s">
        <v>10</v>
      </c>
      <c r="AT4" s="20" t="s">
        <v>4</v>
      </c>
    </row>
    <row r="5" spans="2:12" s="1" customFormat="1" ht="6.95" customHeight="1">
      <c r="B5" s="23"/>
      <c r="L5" s="23"/>
    </row>
    <row r="6" spans="2:12" s="1" customFormat="1" ht="12" customHeight="1">
      <c r="B6" s="23"/>
      <c r="D6" s="115" t="s">
        <v>16</v>
      </c>
      <c r="L6" s="23"/>
    </row>
    <row r="7" spans="2:12" s="1" customFormat="1" ht="16.5" customHeight="1">
      <c r="B7" s="23"/>
      <c r="E7" s="399" t="str">
        <f>'Rekapitulace stavby'!K6</f>
        <v>Kultivace přednádražního prostoru Bohumín</v>
      </c>
      <c r="F7" s="400"/>
      <c r="G7" s="400"/>
      <c r="H7" s="400"/>
      <c r="L7" s="23"/>
    </row>
    <row r="8" spans="2:12" s="1" customFormat="1" ht="12" customHeight="1">
      <c r="B8" s="23"/>
      <c r="D8" s="115" t="s">
        <v>106</v>
      </c>
      <c r="L8" s="23"/>
    </row>
    <row r="9" spans="1:31" s="2" customFormat="1" ht="16.5" customHeight="1">
      <c r="A9" s="37"/>
      <c r="B9" s="42"/>
      <c r="C9" s="37"/>
      <c r="D9" s="37"/>
      <c r="E9" s="399" t="s">
        <v>107</v>
      </c>
      <c r="F9" s="402"/>
      <c r="G9" s="402"/>
      <c r="H9" s="402"/>
      <c r="I9" s="37"/>
      <c r="J9" s="37"/>
      <c r="K9" s="37"/>
      <c r="L9" s="116"/>
      <c r="S9" s="37"/>
      <c r="T9" s="37"/>
      <c r="U9" s="37"/>
      <c r="V9" s="37"/>
      <c r="W9" s="37"/>
      <c r="X9" s="37"/>
      <c r="Y9" s="37"/>
      <c r="Z9" s="37"/>
      <c r="AA9" s="37"/>
      <c r="AB9" s="37"/>
      <c r="AC9" s="37"/>
      <c r="AD9" s="37"/>
      <c r="AE9" s="37"/>
    </row>
    <row r="10" spans="1:31" s="2" customFormat="1" ht="12" customHeight="1">
      <c r="A10" s="37"/>
      <c r="B10" s="42"/>
      <c r="C10" s="37"/>
      <c r="D10" s="115" t="s">
        <v>703</v>
      </c>
      <c r="E10" s="37"/>
      <c r="F10" s="37"/>
      <c r="G10" s="37"/>
      <c r="H10" s="37"/>
      <c r="I10" s="37"/>
      <c r="J10" s="37"/>
      <c r="K10" s="37"/>
      <c r="L10" s="116"/>
      <c r="S10" s="37"/>
      <c r="T10" s="37"/>
      <c r="U10" s="37"/>
      <c r="V10" s="37"/>
      <c r="W10" s="37"/>
      <c r="X10" s="37"/>
      <c r="Y10" s="37"/>
      <c r="Z10" s="37"/>
      <c r="AA10" s="37"/>
      <c r="AB10" s="37"/>
      <c r="AC10" s="37"/>
      <c r="AD10" s="37"/>
      <c r="AE10" s="37"/>
    </row>
    <row r="11" spans="1:31" s="2" customFormat="1" ht="16.5" customHeight="1">
      <c r="A11" s="37"/>
      <c r="B11" s="42"/>
      <c r="C11" s="37"/>
      <c r="D11" s="37"/>
      <c r="E11" s="401" t="s">
        <v>704</v>
      </c>
      <c r="F11" s="402"/>
      <c r="G11" s="402"/>
      <c r="H11" s="402"/>
      <c r="I11" s="37"/>
      <c r="J11" s="37"/>
      <c r="K11" s="37"/>
      <c r="L11" s="116"/>
      <c r="S11" s="37"/>
      <c r="T11" s="37"/>
      <c r="U11" s="37"/>
      <c r="V11" s="37"/>
      <c r="W11" s="37"/>
      <c r="X11" s="37"/>
      <c r="Y11" s="37"/>
      <c r="Z11" s="37"/>
      <c r="AA11" s="37"/>
      <c r="AB11" s="37"/>
      <c r="AC11" s="37"/>
      <c r="AD11" s="37"/>
      <c r="AE11" s="37"/>
    </row>
    <row r="12" spans="1:31" s="2" customFormat="1" ht="12">
      <c r="A12" s="37"/>
      <c r="B12" s="42"/>
      <c r="C12" s="37"/>
      <c r="D12" s="37"/>
      <c r="E12" s="37"/>
      <c r="F12" s="37"/>
      <c r="G12" s="37"/>
      <c r="H12" s="37"/>
      <c r="I12" s="37"/>
      <c r="J12" s="37"/>
      <c r="K12" s="37"/>
      <c r="L12" s="116"/>
      <c r="S12" s="37"/>
      <c r="T12" s="37"/>
      <c r="U12" s="37"/>
      <c r="V12" s="37"/>
      <c r="W12" s="37"/>
      <c r="X12" s="37"/>
      <c r="Y12" s="37"/>
      <c r="Z12" s="37"/>
      <c r="AA12" s="37"/>
      <c r="AB12" s="37"/>
      <c r="AC12" s="37"/>
      <c r="AD12" s="37"/>
      <c r="AE12" s="37"/>
    </row>
    <row r="13" spans="1:31" s="2" customFormat="1" ht="12" customHeight="1">
      <c r="A13" s="37"/>
      <c r="B13" s="42"/>
      <c r="C13" s="37"/>
      <c r="D13" s="115" t="s">
        <v>18</v>
      </c>
      <c r="E13" s="37"/>
      <c r="F13" s="106" t="s">
        <v>19</v>
      </c>
      <c r="G13" s="37"/>
      <c r="H13" s="37"/>
      <c r="I13" s="115" t="s">
        <v>20</v>
      </c>
      <c r="J13" s="106" t="s">
        <v>19</v>
      </c>
      <c r="K13" s="37"/>
      <c r="L13" s="116"/>
      <c r="S13" s="37"/>
      <c r="T13" s="37"/>
      <c r="U13" s="37"/>
      <c r="V13" s="37"/>
      <c r="W13" s="37"/>
      <c r="X13" s="37"/>
      <c r="Y13" s="37"/>
      <c r="Z13" s="37"/>
      <c r="AA13" s="37"/>
      <c r="AB13" s="37"/>
      <c r="AC13" s="37"/>
      <c r="AD13" s="37"/>
      <c r="AE13" s="37"/>
    </row>
    <row r="14" spans="1:31" s="2" customFormat="1" ht="12" customHeight="1">
      <c r="A14" s="37"/>
      <c r="B14" s="42"/>
      <c r="C14" s="37"/>
      <c r="D14" s="115" t="s">
        <v>21</v>
      </c>
      <c r="E14" s="37"/>
      <c r="F14" s="106" t="s">
        <v>22</v>
      </c>
      <c r="G14" s="37"/>
      <c r="H14" s="37"/>
      <c r="I14" s="115" t="s">
        <v>23</v>
      </c>
      <c r="J14" s="117" t="str">
        <f>'Rekapitulace stavby'!AN8</f>
        <v>16. 1. 2024</v>
      </c>
      <c r="K14" s="37"/>
      <c r="L14" s="116"/>
      <c r="S14" s="37"/>
      <c r="T14" s="37"/>
      <c r="U14" s="37"/>
      <c r="V14" s="37"/>
      <c r="W14" s="37"/>
      <c r="X14" s="37"/>
      <c r="Y14" s="37"/>
      <c r="Z14" s="37"/>
      <c r="AA14" s="37"/>
      <c r="AB14" s="37"/>
      <c r="AC14" s="37"/>
      <c r="AD14" s="37"/>
      <c r="AE14" s="37"/>
    </row>
    <row r="15" spans="1:31" s="2" customFormat="1" ht="10.9" customHeight="1">
      <c r="A15" s="37"/>
      <c r="B15" s="42"/>
      <c r="C15" s="37"/>
      <c r="D15" s="37"/>
      <c r="E15" s="37"/>
      <c r="F15" s="37"/>
      <c r="G15" s="37"/>
      <c r="H15" s="37"/>
      <c r="I15" s="37"/>
      <c r="J15" s="37"/>
      <c r="K15" s="37"/>
      <c r="L15" s="116"/>
      <c r="S15" s="37"/>
      <c r="T15" s="37"/>
      <c r="U15" s="37"/>
      <c r="V15" s="37"/>
      <c r="W15" s="37"/>
      <c r="X15" s="37"/>
      <c r="Y15" s="37"/>
      <c r="Z15" s="37"/>
      <c r="AA15" s="37"/>
      <c r="AB15" s="37"/>
      <c r="AC15" s="37"/>
      <c r="AD15" s="37"/>
      <c r="AE15" s="37"/>
    </row>
    <row r="16" spans="1:31" s="2" customFormat="1" ht="12" customHeight="1">
      <c r="A16" s="37"/>
      <c r="B16" s="42"/>
      <c r="C16" s="37"/>
      <c r="D16" s="115" t="s">
        <v>25</v>
      </c>
      <c r="E16" s="37"/>
      <c r="F16" s="37"/>
      <c r="G16" s="37"/>
      <c r="H16" s="37"/>
      <c r="I16" s="115" t="s">
        <v>26</v>
      </c>
      <c r="J16" s="106" t="s">
        <v>19</v>
      </c>
      <c r="K16" s="37"/>
      <c r="L16" s="116"/>
      <c r="S16" s="37"/>
      <c r="T16" s="37"/>
      <c r="U16" s="37"/>
      <c r="V16" s="37"/>
      <c r="W16" s="37"/>
      <c r="X16" s="37"/>
      <c r="Y16" s="37"/>
      <c r="Z16" s="37"/>
      <c r="AA16" s="37"/>
      <c r="AB16" s="37"/>
      <c r="AC16" s="37"/>
      <c r="AD16" s="37"/>
      <c r="AE16" s="37"/>
    </row>
    <row r="17" spans="1:31" s="2" customFormat="1" ht="18" customHeight="1">
      <c r="A17" s="37"/>
      <c r="B17" s="42"/>
      <c r="C17" s="37"/>
      <c r="D17" s="37"/>
      <c r="E17" s="106" t="s">
        <v>27</v>
      </c>
      <c r="F17" s="37"/>
      <c r="G17" s="37"/>
      <c r="H17" s="37"/>
      <c r="I17" s="115" t="s">
        <v>28</v>
      </c>
      <c r="J17" s="106" t="s">
        <v>19</v>
      </c>
      <c r="K17" s="37"/>
      <c r="L17" s="116"/>
      <c r="S17" s="37"/>
      <c r="T17" s="37"/>
      <c r="U17" s="37"/>
      <c r="V17" s="37"/>
      <c r="W17" s="37"/>
      <c r="X17" s="37"/>
      <c r="Y17" s="37"/>
      <c r="Z17" s="37"/>
      <c r="AA17" s="37"/>
      <c r="AB17" s="37"/>
      <c r="AC17" s="37"/>
      <c r="AD17" s="37"/>
      <c r="AE17" s="37"/>
    </row>
    <row r="18" spans="1:31" s="2" customFormat="1" ht="6.95" customHeight="1">
      <c r="A18" s="37"/>
      <c r="B18" s="42"/>
      <c r="C18" s="37"/>
      <c r="D18" s="37"/>
      <c r="E18" s="37"/>
      <c r="F18" s="37"/>
      <c r="G18" s="37"/>
      <c r="H18" s="37"/>
      <c r="I18" s="37"/>
      <c r="J18" s="37"/>
      <c r="K18" s="37"/>
      <c r="L18" s="116"/>
      <c r="S18" s="37"/>
      <c r="T18" s="37"/>
      <c r="U18" s="37"/>
      <c r="V18" s="37"/>
      <c r="W18" s="37"/>
      <c r="X18" s="37"/>
      <c r="Y18" s="37"/>
      <c r="Z18" s="37"/>
      <c r="AA18" s="37"/>
      <c r="AB18" s="37"/>
      <c r="AC18" s="37"/>
      <c r="AD18" s="37"/>
      <c r="AE18" s="37"/>
    </row>
    <row r="19" spans="1:31" s="2" customFormat="1" ht="12" customHeight="1">
      <c r="A19" s="37"/>
      <c r="B19" s="42"/>
      <c r="C19" s="37"/>
      <c r="D19" s="115" t="s">
        <v>29</v>
      </c>
      <c r="E19" s="37"/>
      <c r="F19" s="37"/>
      <c r="G19" s="37"/>
      <c r="H19" s="37"/>
      <c r="I19" s="115" t="s">
        <v>26</v>
      </c>
      <c r="J19" s="33" t="str">
        <f>'Rekapitulace stavby'!AN13</f>
        <v>Vyplň údaj</v>
      </c>
      <c r="K19" s="37"/>
      <c r="L19" s="116"/>
      <c r="S19" s="37"/>
      <c r="T19" s="37"/>
      <c r="U19" s="37"/>
      <c r="V19" s="37"/>
      <c r="W19" s="37"/>
      <c r="X19" s="37"/>
      <c r="Y19" s="37"/>
      <c r="Z19" s="37"/>
      <c r="AA19" s="37"/>
      <c r="AB19" s="37"/>
      <c r="AC19" s="37"/>
      <c r="AD19" s="37"/>
      <c r="AE19" s="37"/>
    </row>
    <row r="20" spans="1:31" s="2" customFormat="1" ht="18" customHeight="1">
      <c r="A20" s="37"/>
      <c r="B20" s="42"/>
      <c r="C20" s="37"/>
      <c r="D20" s="37"/>
      <c r="E20" s="403" t="str">
        <f>'Rekapitulace stavby'!E14</f>
        <v>Vyplň údaj</v>
      </c>
      <c r="F20" s="404"/>
      <c r="G20" s="404"/>
      <c r="H20" s="404"/>
      <c r="I20" s="115" t="s">
        <v>28</v>
      </c>
      <c r="J20" s="33" t="str">
        <f>'Rekapitulace stavby'!AN14</f>
        <v>Vyplň údaj</v>
      </c>
      <c r="K20" s="37"/>
      <c r="L20" s="116"/>
      <c r="S20" s="37"/>
      <c r="T20" s="37"/>
      <c r="U20" s="37"/>
      <c r="V20" s="37"/>
      <c r="W20" s="37"/>
      <c r="X20" s="37"/>
      <c r="Y20" s="37"/>
      <c r="Z20" s="37"/>
      <c r="AA20" s="37"/>
      <c r="AB20" s="37"/>
      <c r="AC20" s="37"/>
      <c r="AD20" s="37"/>
      <c r="AE20" s="37"/>
    </row>
    <row r="21" spans="1:31" s="2" customFormat="1" ht="6.95" customHeight="1">
      <c r="A21" s="37"/>
      <c r="B21" s="42"/>
      <c r="C21" s="37"/>
      <c r="D21" s="37"/>
      <c r="E21" s="37"/>
      <c r="F21" s="37"/>
      <c r="G21" s="37"/>
      <c r="H21" s="37"/>
      <c r="I21" s="37"/>
      <c r="J21" s="37"/>
      <c r="K21" s="37"/>
      <c r="L21" s="116"/>
      <c r="S21" s="37"/>
      <c r="T21" s="37"/>
      <c r="U21" s="37"/>
      <c r="V21" s="37"/>
      <c r="W21" s="37"/>
      <c r="X21" s="37"/>
      <c r="Y21" s="37"/>
      <c r="Z21" s="37"/>
      <c r="AA21" s="37"/>
      <c r="AB21" s="37"/>
      <c r="AC21" s="37"/>
      <c r="AD21" s="37"/>
      <c r="AE21" s="37"/>
    </row>
    <row r="22" spans="1:31" s="2" customFormat="1" ht="12" customHeight="1">
      <c r="A22" s="37"/>
      <c r="B22" s="42"/>
      <c r="C22" s="37"/>
      <c r="D22" s="115" t="s">
        <v>31</v>
      </c>
      <c r="E22" s="37"/>
      <c r="F22" s="37"/>
      <c r="G22" s="37"/>
      <c r="H22" s="37"/>
      <c r="I22" s="115" t="s">
        <v>26</v>
      </c>
      <c r="J22" s="106" t="s">
        <v>19</v>
      </c>
      <c r="K22" s="37"/>
      <c r="L22" s="116"/>
      <c r="S22" s="37"/>
      <c r="T22" s="37"/>
      <c r="U22" s="37"/>
      <c r="V22" s="37"/>
      <c r="W22" s="37"/>
      <c r="X22" s="37"/>
      <c r="Y22" s="37"/>
      <c r="Z22" s="37"/>
      <c r="AA22" s="37"/>
      <c r="AB22" s="37"/>
      <c r="AC22" s="37"/>
      <c r="AD22" s="37"/>
      <c r="AE22" s="37"/>
    </row>
    <row r="23" spans="1:31" s="2" customFormat="1" ht="18" customHeight="1">
      <c r="A23" s="37"/>
      <c r="B23" s="42"/>
      <c r="C23" s="37"/>
      <c r="D23" s="37"/>
      <c r="E23" s="106" t="s">
        <v>32</v>
      </c>
      <c r="F23" s="37"/>
      <c r="G23" s="37"/>
      <c r="H23" s="37"/>
      <c r="I23" s="115" t="s">
        <v>28</v>
      </c>
      <c r="J23" s="106" t="s">
        <v>19</v>
      </c>
      <c r="K23" s="37"/>
      <c r="L23" s="116"/>
      <c r="S23" s="37"/>
      <c r="T23" s="37"/>
      <c r="U23" s="37"/>
      <c r="V23" s="37"/>
      <c r="W23" s="37"/>
      <c r="X23" s="37"/>
      <c r="Y23" s="37"/>
      <c r="Z23" s="37"/>
      <c r="AA23" s="37"/>
      <c r="AB23" s="37"/>
      <c r="AC23" s="37"/>
      <c r="AD23" s="37"/>
      <c r="AE23" s="37"/>
    </row>
    <row r="24" spans="1:31" s="2" customFormat="1" ht="6.95" customHeight="1">
      <c r="A24" s="37"/>
      <c r="B24" s="42"/>
      <c r="C24" s="37"/>
      <c r="D24" s="37"/>
      <c r="E24" s="37"/>
      <c r="F24" s="37"/>
      <c r="G24" s="37"/>
      <c r="H24" s="37"/>
      <c r="I24" s="37"/>
      <c r="J24" s="37"/>
      <c r="K24" s="37"/>
      <c r="L24" s="116"/>
      <c r="S24" s="37"/>
      <c r="T24" s="37"/>
      <c r="U24" s="37"/>
      <c r="V24" s="37"/>
      <c r="W24" s="37"/>
      <c r="X24" s="37"/>
      <c r="Y24" s="37"/>
      <c r="Z24" s="37"/>
      <c r="AA24" s="37"/>
      <c r="AB24" s="37"/>
      <c r="AC24" s="37"/>
      <c r="AD24" s="37"/>
      <c r="AE24" s="37"/>
    </row>
    <row r="25" spans="1:31" s="2" customFormat="1" ht="12" customHeight="1">
      <c r="A25" s="37"/>
      <c r="B25" s="42"/>
      <c r="C25" s="37"/>
      <c r="D25" s="115" t="s">
        <v>34</v>
      </c>
      <c r="E25" s="37"/>
      <c r="F25" s="37"/>
      <c r="G25" s="37"/>
      <c r="H25" s="37"/>
      <c r="I25" s="115" t="s">
        <v>26</v>
      </c>
      <c r="J25" s="106" t="s">
        <v>19</v>
      </c>
      <c r="K25" s="37"/>
      <c r="L25" s="116"/>
      <c r="S25" s="37"/>
      <c r="T25" s="37"/>
      <c r="U25" s="37"/>
      <c r="V25" s="37"/>
      <c r="W25" s="37"/>
      <c r="X25" s="37"/>
      <c r="Y25" s="37"/>
      <c r="Z25" s="37"/>
      <c r="AA25" s="37"/>
      <c r="AB25" s="37"/>
      <c r="AC25" s="37"/>
      <c r="AD25" s="37"/>
      <c r="AE25" s="37"/>
    </row>
    <row r="26" spans="1:31" s="2" customFormat="1" ht="18" customHeight="1">
      <c r="A26" s="37"/>
      <c r="B26" s="42"/>
      <c r="C26" s="37"/>
      <c r="D26" s="37"/>
      <c r="E26" s="106" t="s">
        <v>32</v>
      </c>
      <c r="F26" s="37"/>
      <c r="G26" s="37"/>
      <c r="H26" s="37"/>
      <c r="I26" s="115" t="s">
        <v>28</v>
      </c>
      <c r="J26" s="106" t="s">
        <v>19</v>
      </c>
      <c r="K26" s="37"/>
      <c r="L26" s="116"/>
      <c r="S26" s="37"/>
      <c r="T26" s="37"/>
      <c r="U26" s="37"/>
      <c r="V26" s="37"/>
      <c r="W26" s="37"/>
      <c r="X26" s="37"/>
      <c r="Y26" s="37"/>
      <c r="Z26" s="37"/>
      <c r="AA26" s="37"/>
      <c r="AB26" s="37"/>
      <c r="AC26" s="37"/>
      <c r="AD26" s="37"/>
      <c r="AE26" s="37"/>
    </row>
    <row r="27" spans="1:31" s="2" customFormat="1" ht="6.95" customHeight="1">
      <c r="A27" s="37"/>
      <c r="B27" s="42"/>
      <c r="C27" s="37"/>
      <c r="D27" s="37"/>
      <c r="E27" s="37"/>
      <c r="F27" s="37"/>
      <c r="G27" s="37"/>
      <c r="H27" s="37"/>
      <c r="I27" s="37"/>
      <c r="J27" s="37"/>
      <c r="K27" s="37"/>
      <c r="L27" s="116"/>
      <c r="S27" s="37"/>
      <c r="T27" s="37"/>
      <c r="U27" s="37"/>
      <c r="V27" s="37"/>
      <c r="W27" s="37"/>
      <c r="X27" s="37"/>
      <c r="Y27" s="37"/>
      <c r="Z27" s="37"/>
      <c r="AA27" s="37"/>
      <c r="AB27" s="37"/>
      <c r="AC27" s="37"/>
      <c r="AD27" s="37"/>
      <c r="AE27" s="37"/>
    </row>
    <row r="28" spans="1:31" s="2" customFormat="1" ht="12" customHeight="1">
      <c r="A28" s="37"/>
      <c r="B28" s="42"/>
      <c r="C28" s="37"/>
      <c r="D28" s="115" t="s">
        <v>35</v>
      </c>
      <c r="E28" s="37"/>
      <c r="F28" s="37"/>
      <c r="G28" s="37"/>
      <c r="H28" s="37"/>
      <c r="I28" s="37"/>
      <c r="J28" s="37"/>
      <c r="K28" s="37"/>
      <c r="L28" s="116"/>
      <c r="S28" s="37"/>
      <c r="T28" s="37"/>
      <c r="U28" s="37"/>
      <c r="V28" s="37"/>
      <c r="W28" s="37"/>
      <c r="X28" s="37"/>
      <c r="Y28" s="37"/>
      <c r="Z28" s="37"/>
      <c r="AA28" s="37"/>
      <c r="AB28" s="37"/>
      <c r="AC28" s="37"/>
      <c r="AD28" s="37"/>
      <c r="AE28" s="37"/>
    </row>
    <row r="29" spans="1:31" s="8" customFormat="1" ht="16.5" customHeight="1">
      <c r="A29" s="118"/>
      <c r="B29" s="119"/>
      <c r="C29" s="118"/>
      <c r="D29" s="118"/>
      <c r="E29" s="405" t="s">
        <v>19</v>
      </c>
      <c r="F29" s="405"/>
      <c r="G29" s="405"/>
      <c r="H29" s="405"/>
      <c r="I29" s="118"/>
      <c r="J29" s="118"/>
      <c r="K29" s="118"/>
      <c r="L29" s="120"/>
      <c r="S29" s="118"/>
      <c r="T29" s="118"/>
      <c r="U29" s="118"/>
      <c r="V29" s="118"/>
      <c r="W29" s="118"/>
      <c r="X29" s="118"/>
      <c r="Y29" s="118"/>
      <c r="Z29" s="118"/>
      <c r="AA29" s="118"/>
      <c r="AB29" s="118"/>
      <c r="AC29" s="118"/>
      <c r="AD29" s="118"/>
      <c r="AE29" s="118"/>
    </row>
    <row r="30" spans="1:31" s="2" customFormat="1" ht="6.95" customHeight="1">
      <c r="A30" s="37"/>
      <c r="B30" s="42"/>
      <c r="C30" s="37"/>
      <c r="D30" s="37"/>
      <c r="E30" s="37"/>
      <c r="F30" s="37"/>
      <c r="G30" s="37"/>
      <c r="H30" s="37"/>
      <c r="I30" s="37"/>
      <c r="J30" s="37"/>
      <c r="K30" s="37"/>
      <c r="L30" s="116"/>
      <c r="S30" s="37"/>
      <c r="T30" s="37"/>
      <c r="U30" s="37"/>
      <c r="V30" s="37"/>
      <c r="W30" s="37"/>
      <c r="X30" s="37"/>
      <c r="Y30" s="37"/>
      <c r="Z30" s="37"/>
      <c r="AA30" s="37"/>
      <c r="AB30" s="37"/>
      <c r="AC30" s="37"/>
      <c r="AD30" s="37"/>
      <c r="AE30" s="37"/>
    </row>
    <row r="31" spans="1:31" s="2" customFormat="1" ht="6.95" customHeight="1">
      <c r="A31" s="37"/>
      <c r="B31" s="42"/>
      <c r="C31" s="37"/>
      <c r="D31" s="121"/>
      <c r="E31" s="121"/>
      <c r="F31" s="121"/>
      <c r="G31" s="121"/>
      <c r="H31" s="121"/>
      <c r="I31" s="121"/>
      <c r="J31" s="121"/>
      <c r="K31" s="121"/>
      <c r="L31" s="116"/>
      <c r="S31" s="37"/>
      <c r="T31" s="37"/>
      <c r="U31" s="37"/>
      <c r="V31" s="37"/>
      <c r="W31" s="37"/>
      <c r="X31" s="37"/>
      <c r="Y31" s="37"/>
      <c r="Z31" s="37"/>
      <c r="AA31" s="37"/>
      <c r="AB31" s="37"/>
      <c r="AC31" s="37"/>
      <c r="AD31" s="37"/>
      <c r="AE31" s="37"/>
    </row>
    <row r="32" spans="1:31" s="2" customFormat="1" ht="25.35" customHeight="1">
      <c r="A32" s="37"/>
      <c r="B32" s="42"/>
      <c r="C32" s="37"/>
      <c r="D32" s="122" t="s">
        <v>37</v>
      </c>
      <c r="E32" s="37"/>
      <c r="F32" s="37"/>
      <c r="G32" s="37"/>
      <c r="H32" s="37"/>
      <c r="I32" s="37"/>
      <c r="J32" s="123">
        <f>ROUND(J89,2)</f>
        <v>0</v>
      </c>
      <c r="K32" s="37"/>
      <c r="L32" s="116"/>
      <c r="S32" s="37"/>
      <c r="T32" s="37"/>
      <c r="U32" s="37"/>
      <c r="V32" s="37"/>
      <c r="W32" s="37"/>
      <c r="X32" s="37"/>
      <c r="Y32" s="37"/>
      <c r="Z32" s="37"/>
      <c r="AA32" s="37"/>
      <c r="AB32" s="37"/>
      <c r="AC32" s="37"/>
      <c r="AD32" s="37"/>
      <c r="AE32" s="37"/>
    </row>
    <row r="33" spans="1:31" s="2" customFormat="1" ht="6.95" customHeight="1">
      <c r="A33" s="37"/>
      <c r="B33" s="42"/>
      <c r="C33" s="37"/>
      <c r="D33" s="121"/>
      <c r="E33" s="121"/>
      <c r="F33" s="121"/>
      <c r="G33" s="121"/>
      <c r="H33" s="121"/>
      <c r="I33" s="121"/>
      <c r="J33" s="121"/>
      <c r="K33" s="121"/>
      <c r="L33" s="116"/>
      <c r="S33" s="37"/>
      <c r="T33" s="37"/>
      <c r="U33" s="37"/>
      <c r="V33" s="37"/>
      <c r="W33" s="37"/>
      <c r="X33" s="37"/>
      <c r="Y33" s="37"/>
      <c r="Z33" s="37"/>
      <c r="AA33" s="37"/>
      <c r="AB33" s="37"/>
      <c r="AC33" s="37"/>
      <c r="AD33" s="37"/>
      <c r="AE33" s="37"/>
    </row>
    <row r="34" spans="1:31" s="2" customFormat="1" ht="14.45" customHeight="1">
      <c r="A34" s="37"/>
      <c r="B34" s="42"/>
      <c r="C34" s="37"/>
      <c r="D34" s="37"/>
      <c r="E34" s="37"/>
      <c r="F34" s="124" t="s">
        <v>39</v>
      </c>
      <c r="G34" s="37"/>
      <c r="H34" s="37"/>
      <c r="I34" s="124" t="s">
        <v>38</v>
      </c>
      <c r="J34" s="124" t="s">
        <v>40</v>
      </c>
      <c r="K34" s="37"/>
      <c r="L34" s="116"/>
      <c r="S34" s="37"/>
      <c r="T34" s="37"/>
      <c r="U34" s="37"/>
      <c r="V34" s="37"/>
      <c r="W34" s="37"/>
      <c r="X34" s="37"/>
      <c r="Y34" s="37"/>
      <c r="Z34" s="37"/>
      <c r="AA34" s="37"/>
      <c r="AB34" s="37"/>
      <c r="AC34" s="37"/>
      <c r="AD34" s="37"/>
      <c r="AE34" s="37"/>
    </row>
    <row r="35" spans="1:31" s="2" customFormat="1" ht="14.45" customHeight="1">
      <c r="A35" s="37"/>
      <c r="B35" s="42"/>
      <c r="C35" s="37"/>
      <c r="D35" s="125" t="s">
        <v>41</v>
      </c>
      <c r="E35" s="115" t="s">
        <v>42</v>
      </c>
      <c r="F35" s="126">
        <f>ROUND((SUM(BE89:BE142)),2)</f>
        <v>0</v>
      </c>
      <c r="G35" s="37"/>
      <c r="H35" s="37"/>
      <c r="I35" s="127">
        <v>0.21</v>
      </c>
      <c r="J35" s="126">
        <f>ROUND(((SUM(BE89:BE142))*I35),2)</f>
        <v>0</v>
      </c>
      <c r="K35" s="37"/>
      <c r="L35" s="116"/>
      <c r="S35" s="37"/>
      <c r="T35" s="37"/>
      <c r="U35" s="37"/>
      <c r="V35" s="37"/>
      <c r="W35" s="37"/>
      <c r="X35" s="37"/>
      <c r="Y35" s="37"/>
      <c r="Z35" s="37"/>
      <c r="AA35" s="37"/>
      <c r="AB35" s="37"/>
      <c r="AC35" s="37"/>
      <c r="AD35" s="37"/>
      <c r="AE35" s="37"/>
    </row>
    <row r="36" spans="1:31" s="2" customFormat="1" ht="14.45" customHeight="1">
      <c r="A36" s="37"/>
      <c r="B36" s="42"/>
      <c r="C36" s="37"/>
      <c r="D36" s="37"/>
      <c r="E36" s="115" t="s">
        <v>43</v>
      </c>
      <c r="F36" s="126">
        <f>ROUND((SUM(BF89:BF142)),2)</f>
        <v>0</v>
      </c>
      <c r="G36" s="37"/>
      <c r="H36" s="37"/>
      <c r="I36" s="127">
        <v>0.12</v>
      </c>
      <c r="J36" s="126">
        <f>ROUND(((SUM(BF89:BF142))*I36),2)</f>
        <v>0</v>
      </c>
      <c r="K36" s="37"/>
      <c r="L36" s="116"/>
      <c r="S36" s="37"/>
      <c r="T36" s="37"/>
      <c r="U36" s="37"/>
      <c r="V36" s="37"/>
      <c r="W36" s="37"/>
      <c r="X36" s="37"/>
      <c r="Y36" s="37"/>
      <c r="Z36" s="37"/>
      <c r="AA36" s="37"/>
      <c r="AB36" s="37"/>
      <c r="AC36" s="37"/>
      <c r="AD36" s="37"/>
      <c r="AE36" s="37"/>
    </row>
    <row r="37" spans="1:31" s="2" customFormat="1" ht="14.45" customHeight="1" hidden="1">
      <c r="A37" s="37"/>
      <c r="B37" s="42"/>
      <c r="C37" s="37"/>
      <c r="D37" s="37"/>
      <c r="E37" s="115" t="s">
        <v>44</v>
      </c>
      <c r="F37" s="126">
        <f>ROUND((SUM(BG89:BG142)),2)</f>
        <v>0</v>
      </c>
      <c r="G37" s="37"/>
      <c r="H37" s="37"/>
      <c r="I37" s="127">
        <v>0.21</v>
      </c>
      <c r="J37" s="126">
        <f>0</f>
        <v>0</v>
      </c>
      <c r="K37" s="37"/>
      <c r="L37" s="116"/>
      <c r="S37" s="37"/>
      <c r="T37" s="37"/>
      <c r="U37" s="37"/>
      <c r="V37" s="37"/>
      <c r="W37" s="37"/>
      <c r="X37" s="37"/>
      <c r="Y37" s="37"/>
      <c r="Z37" s="37"/>
      <c r="AA37" s="37"/>
      <c r="AB37" s="37"/>
      <c r="AC37" s="37"/>
      <c r="AD37" s="37"/>
      <c r="AE37" s="37"/>
    </row>
    <row r="38" spans="1:31" s="2" customFormat="1" ht="14.45" customHeight="1" hidden="1">
      <c r="A38" s="37"/>
      <c r="B38" s="42"/>
      <c r="C38" s="37"/>
      <c r="D38" s="37"/>
      <c r="E38" s="115" t="s">
        <v>45</v>
      </c>
      <c r="F38" s="126">
        <f>ROUND((SUM(BH89:BH142)),2)</f>
        <v>0</v>
      </c>
      <c r="G38" s="37"/>
      <c r="H38" s="37"/>
      <c r="I38" s="127">
        <v>0.12</v>
      </c>
      <c r="J38" s="126">
        <f>0</f>
        <v>0</v>
      </c>
      <c r="K38" s="37"/>
      <c r="L38" s="116"/>
      <c r="S38" s="37"/>
      <c r="T38" s="37"/>
      <c r="U38" s="37"/>
      <c r="V38" s="37"/>
      <c r="W38" s="37"/>
      <c r="X38" s="37"/>
      <c r="Y38" s="37"/>
      <c r="Z38" s="37"/>
      <c r="AA38" s="37"/>
      <c r="AB38" s="37"/>
      <c r="AC38" s="37"/>
      <c r="AD38" s="37"/>
      <c r="AE38" s="37"/>
    </row>
    <row r="39" spans="1:31" s="2" customFormat="1" ht="14.45" customHeight="1" hidden="1">
      <c r="A39" s="37"/>
      <c r="B39" s="42"/>
      <c r="C39" s="37"/>
      <c r="D39" s="37"/>
      <c r="E39" s="115" t="s">
        <v>46</v>
      </c>
      <c r="F39" s="126">
        <f>ROUND((SUM(BI89:BI142)),2)</f>
        <v>0</v>
      </c>
      <c r="G39" s="37"/>
      <c r="H39" s="37"/>
      <c r="I39" s="127">
        <v>0</v>
      </c>
      <c r="J39" s="126">
        <f>0</f>
        <v>0</v>
      </c>
      <c r="K39" s="37"/>
      <c r="L39" s="116"/>
      <c r="S39" s="37"/>
      <c r="T39" s="37"/>
      <c r="U39" s="37"/>
      <c r="V39" s="37"/>
      <c r="W39" s="37"/>
      <c r="X39" s="37"/>
      <c r="Y39" s="37"/>
      <c r="Z39" s="37"/>
      <c r="AA39" s="37"/>
      <c r="AB39" s="37"/>
      <c r="AC39" s="37"/>
      <c r="AD39" s="37"/>
      <c r="AE39" s="37"/>
    </row>
    <row r="40" spans="1:31" s="2" customFormat="1" ht="6.95" customHeight="1">
      <c r="A40" s="37"/>
      <c r="B40" s="42"/>
      <c r="C40" s="37"/>
      <c r="D40" s="37"/>
      <c r="E40" s="37"/>
      <c r="F40" s="37"/>
      <c r="G40" s="37"/>
      <c r="H40" s="37"/>
      <c r="I40" s="37"/>
      <c r="J40" s="37"/>
      <c r="K40" s="37"/>
      <c r="L40" s="116"/>
      <c r="S40" s="37"/>
      <c r="T40" s="37"/>
      <c r="U40" s="37"/>
      <c r="V40" s="37"/>
      <c r="W40" s="37"/>
      <c r="X40" s="37"/>
      <c r="Y40" s="37"/>
      <c r="Z40" s="37"/>
      <c r="AA40" s="37"/>
      <c r="AB40" s="37"/>
      <c r="AC40" s="37"/>
      <c r="AD40" s="37"/>
      <c r="AE40" s="37"/>
    </row>
    <row r="41" spans="1:31" s="2" customFormat="1" ht="25.35" customHeight="1">
      <c r="A41" s="37"/>
      <c r="B41" s="42"/>
      <c r="C41" s="128"/>
      <c r="D41" s="129" t="s">
        <v>47</v>
      </c>
      <c r="E41" s="130"/>
      <c r="F41" s="130"/>
      <c r="G41" s="131" t="s">
        <v>48</v>
      </c>
      <c r="H41" s="132" t="s">
        <v>49</v>
      </c>
      <c r="I41" s="130"/>
      <c r="J41" s="133">
        <f>SUM(J32:J39)</f>
        <v>0</v>
      </c>
      <c r="K41" s="134"/>
      <c r="L41" s="116"/>
      <c r="S41" s="37"/>
      <c r="T41" s="37"/>
      <c r="U41" s="37"/>
      <c r="V41" s="37"/>
      <c r="W41" s="37"/>
      <c r="X41" s="37"/>
      <c r="Y41" s="37"/>
      <c r="Z41" s="37"/>
      <c r="AA41" s="37"/>
      <c r="AB41" s="37"/>
      <c r="AC41" s="37"/>
      <c r="AD41" s="37"/>
      <c r="AE41" s="37"/>
    </row>
    <row r="42" spans="1:31" s="2" customFormat="1" ht="14.45" customHeight="1">
      <c r="A42" s="37"/>
      <c r="B42" s="135"/>
      <c r="C42" s="136"/>
      <c r="D42" s="136"/>
      <c r="E42" s="136"/>
      <c r="F42" s="136"/>
      <c r="G42" s="136"/>
      <c r="H42" s="136"/>
      <c r="I42" s="136"/>
      <c r="J42" s="136"/>
      <c r="K42" s="136"/>
      <c r="L42" s="116"/>
      <c r="S42" s="37"/>
      <c r="T42" s="37"/>
      <c r="U42" s="37"/>
      <c r="V42" s="37"/>
      <c r="W42" s="37"/>
      <c r="X42" s="37"/>
      <c r="Y42" s="37"/>
      <c r="Z42" s="37"/>
      <c r="AA42" s="37"/>
      <c r="AB42" s="37"/>
      <c r="AC42" s="37"/>
      <c r="AD42" s="37"/>
      <c r="AE42" s="37"/>
    </row>
    <row r="46" spans="1:31" s="2" customFormat="1" ht="6.95" customHeight="1">
      <c r="A46" s="37"/>
      <c r="B46" s="137"/>
      <c r="C46" s="138"/>
      <c r="D46" s="138"/>
      <c r="E46" s="138"/>
      <c r="F46" s="138"/>
      <c r="G46" s="138"/>
      <c r="H46" s="138"/>
      <c r="I46" s="138"/>
      <c r="J46" s="138"/>
      <c r="K46" s="138"/>
      <c r="L46" s="116"/>
      <c r="S46" s="37"/>
      <c r="T46" s="37"/>
      <c r="U46" s="37"/>
      <c r="V46" s="37"/>
      <c r="W46" s="37"/>
      <c r="X46" s="37"/>
      <c r="Y46" s="37"/>
      <c r="Z46" s="37"/>
      <c r="AA46" s="37"/>
      <c r="AB46" s="37"/>
      <c r="AC46" s="37"/>
      <c r="AD46" s="37"/>
      <c r="AE46" s="37"/>
    </row>
    <row r="47" spans="1:31" s="2" customFormat="1" ht="24.95" customHeight="1">
      <c r="A47" s="37"/>
      <c r="B47" s="38"/>
      <c r="C47" s="26" t="s">
        <v>108</v>
      </c>
      <c r="D47" s="39"/>
      <c r="E47" s="39"/>
      <c r="F47" s="39"/>
      <c r="G47" s="39"/>
      <c r="H47" s="39"/>
      <c r="I47" s="39"/>
      <c r="J47" s="39"/>
      <c r="K47" s="39"/>
      <c r="L47" s="116"/>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16"/>
      <c r="S48" s="37"/>
      <c r="T48" s="37"/>
      <c r="U48" s="37"/>
      <c r="V48" s="37"/>
      <c r="W48" s="37"/>
      <c r="X48" s="37"/>
      <c r="Y48" s="37"/>
      <c r="Z48" s="37"/>
      <c r="AA48" s="37"/>
      <c r="AB48" s="37"/>
      <c r="AC48" s="37"/>
      <c r="AD48" s="37"/>
      <c r="AE48" s="37"/>
    </row>
    <row r="49" spans="1:31" s="2" customFormat="1" ht="12" customHeight="1">
      <c r="A49" s="37"/>
      <c r="B49" s="38"/>
      <c r="C49" s="32" t="s">
        <v>16</v>
      </c>
      <c r="D49" s="39"/>
      <c r="E49" s="39"/>
      <c r="F49" s="39"/>
      <c r="G49" s="39"/>
      <c r="H49" s="39"/>
      <c r="I49" s="39"/>
      <c r="J49" s="39"/>
      <c r="K49" s="39"/>
      <c r="L49" s="116"/>
      <c r="S49" s="37"/>
      <c r="T49" s="37"/>
      <c r="U49" s="37"/>
      <c r="V49" s="37"/>
      <c r="W49" s="37"/>
      <c r="X49" s="37"/>
      <c r="Y49" s="37"/>
      <c r="Z49" s="37"/>
      <c r="AA49" s="37"/>
      <c r="AB49" s="37"/>
      <c r="AC49" s="37"/>
      <c r="AD49" s="37"/>
      <c r="AE49" s="37"/>
    </row>
    <row r="50" spans="1:31" s="2" customFormat="1" ht="16.5" customHeight="1">
      <c r="A50" s="37"/>
      <c r="B50" s="38"/>
      <c r="C50" s="39"/>
      <c r="D50" s="39"/>
      <c r="E50" s="397" t="str">
        <f>E7</f>
        <v>Kultivace přednádražního prostoru Bohumín</v>
      </c>
      <c r="F50" s="398"/>
      <c r="G50" s="398"/>
      <c r="H50" s="398"/>
      <c r="I50" s="39"/>
      <c r="J50" s="39"/>
      <c r="K50" s="39"/>
      <c r="L50" s="116"/>
      <c r="S50" s="37"/>
      <c r="T50" s="37"/>
      <c r="U50" s="37"/>
      <c r="V50" s="37"/>
      <c r="W50" s="37"/>
      <c r="X50" s="37"/>
      <c r="Y50" s="37"/>
      <c r="Z50" s="37"/>
      <c r="AA50" s="37"/>
      <c r="AB50" s="37"/>
      <c r="AC50" s="37"/>
      <c r="AD50" s="37"/>
      <c r="AE50" s="37"/>
    </row>
    <row r="51" spans="2:12" s="1" customFormat="1" ht="12" customHeight="1">
      <c r="B51" s="24"/>
      <c r="C51" s="32" t="s">
        <v>106</v>
      </c>
      <c r="D51" s="25"/>
      <c r="E51" s="25"/>
      <c r="F51" s="25"/>
      <c r="G51" s="25"/>
      <c r="H51" s="25"/>
      <c r="I51" s="25"/>
      <c r="J51" s="25"/>
      <c r="K51" s="25"/>
      <c r="L51" s="23"/>
    </row>
    <row r="52" spans="1:31" s="2" customFormat="1" ht="16.5" customHeight="1">
      <c r="A52" s="37"/>
      <c r="B52" s="38"/>
      <c r="C52" s="39"/>
      <c r="D52" s="39"/>
      <c r="E52" s="397" t="s">
        <v>107</v>
      </c>
      <c r="F52" s="396"/>
      <c r="G52" s="396"/>
      <c r="H52" s="396"/>
      <c r="I52" s="39"/>
      <c r="J52" s="39"/>
      <c r="K52" s="39"/>
      <c r="L52" s="116"/>
      <c r="S52" s="37"/>
      <c r="T52" s="37"/>
      <c r="U52" s="37"/>
      <c r="V52" s="37"/>
      <c r="W52" s="37"/>
      <c r="X52" s="37"/>
      <c r="Y52" s="37"/>
      <c r="Z52" s="37"/>
      <c r="AA52" s="37"/>
      <c r="AB52" s="37"/>
      <c r="AC52" s="37"/>
      <c r="AD52" s="37"/>
      <c r="AE52" s="37"/>
    </row>
    <row r="53" spans="1:31" s="2" customFormat="1" ht="12" customHeight="1">
      <c r="A53" s="37"/>
      <c r="B53" s="38"/>
      <c r="C53" s="32" t="s">
        <v>703</v>
      </c>
      <c r="D53" s="39"/>
      <c r="E53" s="39"/>
      <c r="F53" s="39"/>
      <c r="G53" s="39"/>
      <c r="H53" s="39"/>
      <c r="I53" s="39"/>
      <c r="J53" s="39"/>
      <c r="K53" s="39"/>
      <c r="L53" s="116"/>
      <c r="S53" s="37"/>
      <c r="T53" s="37"/>
      <c r="U53" s="37"/>
      <c r="V53" s="37"/>
      <c r="W53" s="37"/>
      <c r="X53" s="37"/>
      <c r="Y53" s="37"/>
      <c r="Z53" s="37"/>
      <c r="AA53" s="37"/>
      <c r="AB53" s="37"/>
      <c r="AC53" s="37"/>
      <c r="AD53" s="37"/>
      <c r="AE53" s="37"/>
    </row>
    <row r="54" spans="1:31" s="2" customFormat="1" ht="16.5" customHeight="1">
      <c r="A54" s="37"/>
      <c r="B54" s="38"/>
      <c r="C54" s="39"/>
      <c r="D54" s="39"/>
      <c r="E54" s="376" t="str">
        <f>E11</f>
        <v>SO 101.2 - Místní komunikace - sanace</v>
      </c>
      <c r="F54" s="396"/>
      <c r="G54" s="396"/>
      <c r="H54" s="396"/>
      <c r="I54" s="39"/>
      <c r="J54" s="39"/>
      <c r="K54" s="39"/>
      <c r="L54" s="116"/>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16"/>
      <c r="S55" s="37"/>
      <c r="T55" s="37"/>
      <c r="U55" s="37"/>
      <c r="V55" s="37"/>
      <c r="W55" s="37"/>
      <c r="X55" s="37"/>
      <c r="Y55" s="37"/>
      <c r="Z55" s="37"/>
      <c r="AA55" s="37"/>
      <c r="AB55" s="37"/>
      <c r="AC55" s="37"/>
      <c r="AD55" s="37"/>
      <c r="AE55" s="37"/>
    </row>
    <row r="56" spans="1:31" s="2" customFormat="1" ht="12" customHeight="1">
      <c r="A56" s="37"/>
      <c r="B56" s="38"/>
      <c r="C56" s="32" t="s">
        <v>21</v>
      </c>
      <c r="D56" s="39"/>
      <c r="E56" s="39"/>
      <c r="F56" s="30" t="str">
        <f>F14</f>
        <v>přednádražní prostor Bohumín</v>
      </c>
      <c r="G56" s="39"/>
      <c r="H56" s="39"/>
      <c r="I56" s="32" t="s">
        <v>23</v>
      </c>
      <c r="J56" s="62" t="str">
        <f>IF(J14="","",J14)</f>
        <v>16. 1. 2024</v>
      </c>
      <c r="K56" s="39"/>
      <c r="L56" s="116"/>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16"/>
      <c r="S57" s="37"/>
      <c r="T57" s="37"/>
      <c r="U57" s="37"/>
      <c r="V57" s="37"/>
      <c r="W57" s="37"/>
      <c r="X57" s="37"/>
      <c r="Y57" s="37"/>
      <c r="Z57" s="37"/>
      <c r="AA57" s="37"/>
      <c r="AB57" s="37"/>
      <c r="AC57" s="37"/>
      <c r="AD57" s="37"/>
      <c r="AE57" s="37"/>
    </row>
    <row r="58" spans="1:31" s="2" customFormat="1" ht="15.2" customHeight="1">
      <c r="A58" s="37"/>
      <c r="B58" s="38"/>
      <c r="C58" s="32" t="s">
        <v>25</v>
      </c>
      <c r="D58" s="39"/>
      <c r="E58" s="39"/>
      <c r="F58" s="30" t="str">
        <f>E17</f>
        <v>Město Bohumín, Masarykova 158, 73581 Bohumín</v>
      </c>
      <c r="G58" s="39"/>
      <c r="H58" s="39"/>
      <c r="I58" s="32" t="s">
        <v>31</v>
      </c>
      <c r="J58" s="35" t="str">
        <f>E23</f>
        <v>PUDIS a.s.</v>
      </c>
      <c r="K58" s="39"/>
      <c r="L58" s="116"/>
      <c r="S58" s="37"/>
      <c r="T58" s="37"/>
      <c r="U58" s="37"/>
      <c r="V58" s="37"/>
      <c r="W58" s="37"/>
      <c r="X58" s="37"/>
      <c r="Y58" s="37"/>
      <c r="Z58" s="37"/>
      <c r="AA58" s="37"/>
      <c r="AB58" s="37"/>
      <c r="AC58" s="37"/>
      <c r="AD58" s="37"/>
      <c r="AE58" s="37"/>
    </row>
    <row r="59" spans="1:31" s="2" customFormat="1" ht="15.2" customHeight="1">
      <c r="A59" s="37"/>
      <c r="B59" s="38"/>
      <c r="C59" s="32" t="s">
        <v>29</v>
      </c>
      <c r="D59" s="39"/>
      <c r="E59" s="39"/>
      <c r="F59" s="30" t="str">
        <f>IF(E20="","",E20)</f>
        <v>Vyplň údaj</v>
      </c>
      <c r="G59" s="39"/>
      <c r="H59" s="39"/>
      <c r="I59" s="32" t="s">
        <v>34</v>
      </c>
      <c r="J59" s="35" t="str">
        <f>E26</f>
        <v>PUDIS a.s.</v>
      </c>
      <c r="K59" s="39"/>
      <c r="L59" s="116"/>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39"/>
      <c r="J60" s="39"/>
      <c r="K60" s="39"/>
      <c r="L60" s="116"/>
      <c r="S60" s="37"/>
      <c r="T60" s="37"/>
      <c r="U60" s="37"/>
      <c r="V60" s="37"/>
      <c r="W60" s="37"/>
      <c r="X60" s="37"/>
      <c r="Y60" s="37"/>
      <c r="Z60" s="37"/>
      <c r="AA60" s="37"/>
      <c r="AB60" s="37"/>
      <c r="AC60" s="37"/>
      <c r="AD60" s="37"/>
      <c r="AE60" s="37"/>
    </row>
    <row r="61" spans="1:31" s="2" customFormat="1" ht="29.25" customHeight="1">
      <c r="A61" s="37"/>
      <c r="B61" s="38"/>
      <c r="C61" s="139" t="s">
        <v>109</v>
      </c>
      <c r="D61" s="140"/>
      <c r="E61" s="140"/>
      <c r="F61" s="140"/>
      <c r="G61" s="140"/>
      <c r="H61" s="140"/>
      <c r="I61" s="140"/>
      <c r="J61" s="141" t="s">
        <v>110</v>
      </c>
      <c r="K61" s="140"/>
      <c r="L61" s="116"/>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39"/>
      <c r="J62" s="39"/>
      <c r="K62" s="39"/>
      <c r="L62" s="116"/>
      <c r="S62" s="37"/>
      <c r="T62" s="37"/>
      <c r="U62" s="37"/>
      <c r="V62" s="37"/>
      <c r="W62" s="37"/>
      <c r="X62" s="37"/>
      <c r="Y62" s="37"/>
      <c r="Z62" s="37"/>
      <c r="AA62" s="37"/>
      <c r="AB62" s="37"/>
      <c r="AC62" s="37"/>
      <c r="AD62" s="37"/>
      <c r="AE62" s="37"/>
    </row>
    <row r="63" spans="1:47" s="2" customFormat="1" ht="22.9" customHeight="1">
      <c r="A63" s="37"/>
      <c r="B63" s="38"/>
      <c r="C63" s="142" t="s">
        <v>69</v>
      </c>
      <c r="D63" s="39"/>
      <c r="E63" s="39"/>
      <c r="F63" s="39"/>
      <c r="G63" s="39"/>
      <c r="H63" s="39"/>
      <c r="I63" s="39"/>
      <c r="J63" s="80">
        <f>J89</f>
        <v>0</v>
      </c>
      <c r="K63" s="39"/>
      <c r="L63" s="116"/>
      <c r="S63" s="37"/>
      <c r="T63" s="37"/>
      <c r="U63" s="37"/>
      <c r="V63" s="37"/>
      <c r="W63" s="37"/>
      <c r="X63" s="37"/>
      <c r="Y63" s="37"/>
      <c r="Z63" s="37"/>
      <c r="AA63" s="37"/>
      <c r="AB63" s="37"/>
      <c r="AC63" s="37"/>
      <c r="AD63" s="37"/>
      <c r="AE63" s="37"/>
      <c r="AU63" s="20" t="s">
        <v>111</v>
      </c>
    </row>
    <row r="64" spans="2:12" s="9" customFormat="1" ht="24.95" customHeight="1">
      <c r="B64" s="143"/>
      <c r="C64" s="144"/>
      <c r="D64" s="145" t="s">
        <v>112</v>
      </c>
      <c r="E64" s="146"/>
      <c r="F64" s="146"/>
      <c r="G64" s="146"/>
      <c r="H64" s="146"/>
      <c r="I64" s="146"/>
      <c r="J64" s="147">
        <f>J90</f>
        <v>0</v>
      </c>
      <c r="K64" s="144"/>
      <c r="L64" s="148"/>
    </row>
    <row r="65" spans="2:12" s="10" customFormat="1" ht="19.9" customHeight="1">
      <c r="B65" s="149"/>
      <c r="C65" s="100"/>
      <c r="D65" s="150" t="s">
        <v>113</v>
      </c>
      <c r="E65" s="151"/>
      <c r="F65" s="151"/>
      <c r="G65" s="151"/>
      <c r="H65" s="151"/>
      <c r="I65" s="151"/>
      <c r="J65" s="152">
        <f>J91</f>
        <v>0</v>
      </c>
      <c r="K65" s="100"/>
      <c r="L65" s="153"/>
    </row>
    <row r="66" spans="2:12" s="10" customFormat="1" ht="19.9" customHeight="1">
      <c r="B66" s="149"/>
      <c r="C66" s="100"/>
      <c r="D66" s="150" t="s">
        <v>117</v>
      </c>
      <c r="E66" s="151"/>
      <c r="F66" s="151"/>
      <c r="G66" s="151"/>
      <c r="H66" s="151"/>
      <c r="I66" s="151"/>
      <c r="J66" s="152">
        <f>J122</f>
        <v>0</v>
      </c>
      <c r="K66" s="100"/>
      <c r="L66" s="153"/>
    </row>
    <row r="67" spans="2:12" s="10" customFormat="1" ht="19.9" customHeight="1">
      <c r="B67" s="149"/>
      <c r="C67" s="100"/>
      <c r="D67" s="150" t="s">
        <v>119</v>
      </c>
      <c r="E67" s="151"/>
      <c r="F67" s="151"/>
      <c r="G67" s="151"/>
      <c r="H67" s="151"/>
      <c r="I67" s="151"/>
      <c r="J67" s="152">
        <f>J134</f>
        <v>0</v>
      </c>
      <c r="K67" s="100"/>
      <c r="L67" s="153"/>
    </row>
    <row r="68" spans="1:31" s="2" customFormat="1" ht="21.75" customHeight="1">
      <c r="A68" s="37"/>
      <c r="B68" s="38"/>
      <c r="C68" s="39"/>
      <c r="D68" s="39"/>
      <c r="E68" s="39"/>
      <c r="F68" s="39"/>
      <c r="G68" s="39"/>
      <c r="H68" s="39"/>
      <c r="I68" s="39"/>
      <c r="J68" s="39"/>
      <c r="K68" s="39"/>
      <c r="L68" s="116"/>
      <c r="S68" s="37"/>
      <c r="T68" s="37"/>
      <c r="U68" s="37"/>
      <c r="V68" s="37"/>
      <c r="W68" s="37"/>
      <c r="X68" s="37"/>
      <c r="Y68" s="37"/>
      <c r="Z68" s="37"/>
      <c r="AA68" s="37"/>
      <c r="AB68" s="37"/>
      <c r="AC68" s="37"/>
      <c r="AD68" s="37"/>
      <c r="AE68" s="37"/>
    </row>
    <row r="69" spans="1:31" s="2" customFormat="1" ht="6.95" customHeight="1">
      <c r="A69" s="37"/>
      <c r="B69" s="50"/>
      <c r="C69" s="51"/>
      <c r="D69" s="51"/>
      <c r="E69" s="51"/>
      <c r="F69" s="51"/>
      <c r="G69" s="51"/>
      <c r="H69" s="51"/>
      <c r="I69" s="51"/>
      <c r="J69" s="51"/>
      <c r="K69" s="51"/>
      <c r="L69" s="116"/>
      <c r="S69" s="37"/>
      <c r="T69" s="37"/>
      <c r="U69" s="37"/>
      <c r="V69" s="37"/>
      <c r="W69" s="37"/>
      <c r="X69" s="37"/>
      <c r="Y69" s="37"/>
      <c r="Z69" s="37"/>
      <c r="AA69" s="37"/>
      <c r="AB69" s="37"/>
      <c r="AC69" s="37"/>
      <c r="AD69" s="37"/>
      <c r="AE69" s="37"/>
    </row>
    <row r="73" spans="1:31" s="2" customFormat="1" ht="6.95" customHeight="1">
      <c r="A73" s="37"/>
      <c r="B73" s="52"/>
      <c r="C73" s="53"/>
      <c r="D73" s="53"/>
      <c r="E73" s="53"/>
      <c r="F73" s="53"/>
      <c r="G73" s="53"/>
      <c r="H73" s="53"/>
      <c r="I73" s="53"/>
      <c r="J73" s="53"/>
      <c r="K73" s="53"/>
      <c r="L73" s="116"/>
      <c r="S73" s="37"/>
      <c r="T73" s="37"/>
      <c r="U73" s="37"/>
      <c r="V73" s="37"/>
      <c r="W73" s="37"/>
      <c r="X73" s="37"/>
      <c r="Y73" s="37"/>
      <c r="Z73" s="37"/>
      <c r="AA73" s="37"/>
      <c r="AB73" s="37"/>
      <c r="AC73" s="37"/>
      <c r="AD73" s="37"/>
      <c r="AE73" s="37"/>
    </row>
    <row r="74" spans="1:31" s="2" customFormat="1" ht="24.95" customHeight="1">
      <c r="A74" s="37"/>
      <c r="B74" s="38"/>
      <c r="C74" s="26" t="s">
        <v>124</v>
      </c>
      <c r="D74" s="39"/>
      <c r="E74" s="39"/>
      <c r="F74" s="39"/>
      <c r="G74" s="39"/>
      <c r="H74" s="39"/>
      <c r="I74" s="39"/>
      <c r="J74" s="39"/>
      <c r="K74" s="39"/>
      <c r="L74" s="116"/>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16"/>
      <c r="S75" s="37"/>
      <c r="T75" s="37"/>
      <c r="U75" s="37"/>
      <c r="V75" s="37"/>
      <c r="W75" s="37"/>
      <c r="X75" s="37"/>
      <c r="Y75" s="37"/>
      <c r="Z75" s="37"/>
      <c r="AA75" s="37"/>
      <c r="AB75" s="37"/>
      <c r="AC75" s="37"/>
      <c r="AD75" s="37"/>
      <c r="AE75" s="37"/>
    </row>
    <row r="76" spans="1:31" s="2" customFormat="1" ht="12" customHeight="1">
      <c r="A76" s="37"/>
      <c r="B76" s="38"/>
      <c r="C76" s="32" t="s">
        <v>16</v>
      </c>
      <c r="D76" s="39"/>
      <c r="E76" s="39"/>
      <c r="F76" s="39"/>
      <c r="G76" s="39"/>
      <c r="H76" s="39"/>
      <c r="I76" s="39"/>
      <c r="J76" s="39"/>
      <c r="K76" s="39"/>
      <c r="L76" s="116"/>
      <c r="S76" s="37"/>
      <c r="T76" s="37"/>
      <c r="U76" s="37"/>
      <c r="V76" s="37"/>
      <c r="W76" s="37"/>
      <c r="X76" s="37"/>
      <c r="Y76" s="37"/>
      <c r="Z76" s="37"/>
      <c r="AA76" s="37"/>
      <c r="AB76" s="37"/>
      <c r="AC76" s="37"/>
      <c r="AD76" s="37"/>
      <c r="AE76" s="37"/>
    </row>
    <row r="77" spans="1:31" s="2" customFormat="1" ht="16.5" customHeight="1">
      <c r="A77" s="37"/>
      <c r="B77" s="38"/>
      <c r="C77" s="39"/>
      <c r="D77" s="39"/>
      <c r="E77" s="397" t="str">
        <f>E7</f>
        <v>Kultivace přednádražního prostoru Bohumín</v>
      </c>
      <c r="F77" s="398"/>
      <c r="G77" s="398"/>
      <c r="H77" s="398"/>
      <c r="I77" s="39"/>
      <c r="J77" s="39"/>
      <c r="K77" s="39"/>
      <c r="L77" s="116"/>
      <c r="S77" s="37"/>
      <c r="T77" s="37"/>
      <c r="U77" s="37"/>
      <c r="V77" s="37"/>
      <c r="W77" s="37"/>
      <c r="X77" s="37"/>
      <c r="Y77" s="37"/>
      <c r="Z77" s="37"/>
      <c r="AA77" s="37"/>
      <c r="AB77" s="37"/>
      <c r="AC77" s="37"/>
      <c r="AD77" s="37"/>
      <c r="AE77" s="37"/>
    </row>
    <row r="78" spans="2:12" s="1" customFormat="1" ht="12" customHeight="1">
      <c r="B78" s="24"/>
      <c r="C78" s="32" t="s">
        <v>106</v>
      </c>
      <c r="D78" s="25"/>
      <c r="E78" s="25"/>
      <c r="F78" s="25"/>
      <c r="G78" s="25"/>
      <c r="H78" s="25"/>
      <c r="I78" s="25"/>
      <c r="J78" s="25"/>
      <c r="K78" s="25"/>
      <c r="L78" s="23"/>
    </row>
    <row r="79" spans="1:31" s="2" customFormat="1" ht="16.5" customHeight="1">
      <c r="A79" s="37"/>
      <c r="B79" s="38"/>
      <c r="C79" s="39"/>
      <c r="D79" s="39"/>
      <c r="E79" s="397" t="s">
        <v>107</v>
      </c>
      <c r="F79" s="396"/>
      <c r="G79" s="396"/>
      <c r="H79" s="396"/>
      <c r="I79" s="39"/>
      <c r="J79" s="39"/>
      <c r="K79" s="39"/>
      <c r="L79" s="116"/>
      <c r="S79" s="37"/>
      <c r="T79" s="37"/>
      <c r="U79" s="37"/>
      <c r="V79" s="37"/>
      <c r="W79" s="37"/>
      <c r="X79" s="37"/>
      <c r="Y79" s="37"/>
      <c r="Z79" s="37"/>
      <c r="AA79" s="37"/>
      <c r="AB79" s="37"/>
      <c r="AC79" s="37"/>
      <c r="AD79" s="37"/>
      <c r="AE79" s="37"/>
    </row>
    <row r="80" spans="1:31" s="2" customFormat="1" ht="12" customHeight="1">
      <c r="A80" s="37"/>
      <c r="B80" s="38"/>
      <c r="C80" s="32" t="s">
        <v>703</v>
      </c>
      <c r="D80" s="39"/>
      <c r="E80" s="39"/>
      <c r="F80" s="39"/>
      <c r="G80" s="39"/>
      <c r="H80" s="39"/>
      <c r="I80" s="39"/>
      <c r="J80" s="39"/>
      <c r="K80" s="39"/>
      <c r="L80" s="116"/>
      <c r="S80" s="37"/>
      <c r="T80" s="37"/>
      <c r="U80" s="37"/>
      <c r="V80" s="37"/>
      <c r="W80" s="37"/>
      <c r="X80" s="37"/>
      <c r="Y80" s="37"/>
      <c r="Z80" s="37"/>
      <c r="AA80" s="37"/>
      <c r="AB80" s="37"/>
      <c r="AC80" s="37"/>
      <c r="AD80" s="37"/>
      <c r="AE80" s="37"/>
    </row>
    <row r="81" spans="1:31" s="2" customFormat="1" ht="16.5" customHeight="1">
      <c r="A81" s="37"/>
      <c r="B81" s="38"/>
      <c r="C81" s="39"/>
      <c r="D81" s="39"/>
      <c r="E81" s="376" t="str">
        <f>E11</f>
        <v>SO 101.2 - Místní komunikace - sanace</v>
      </c>
      <c r="F81" s="396"/>
      <c r="G81" s="396"/>
      <c r="H81" s="396"/>
      <c r="I81" s="39"/>
      <c r="J81" s="39"/>
      <c r="K81" s="39"/>
      <c r="L81" s="116"/>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116"/>
      <c r="S82" s="37"/>
      <c r="T82" s="37"/>
      <c r="U82" s="37"/>
      <c r="V82" s="37"/>
      <c r="W82" s="37"/>
      <c r="X82" s="37"/>
      <c r="Y82" s="37"/>
      <c r="Z82" s="37"/>
      <c r="AA82" s="37"/>
      <c r="AB82" s="37"/>
      <c r="AC82" s="37"/>
      <c r="AD82" s="37"/>
      <c r="AE82" s="37"/>
    </row>
    <row r="83" spans="1:31" s="2" customFormat="1" ht="12" customHeight="1">
      <c r="A83" s="37"/>
      <c r="B83" s="38"/>
      <c r="C83" s="32" t="s">
        <v>21</v>
      </c>
      <c r="D83" s="39"/>
      <c r="E83" s="39"/>
      <c r="F83" s="30" t="str">
        <f>F14</f>
        <v>přednádražní prostor Bohumín</v>
      </c>
      <c r="G83" s="39"/>
      <c r="H83" s="39"/>
      <c r="I83" s="32" t="s">
        <v>23</v>
      </c>
      <c r="J83" s="62" t="str">
        <f>IF(J14="","",J14)</f>
        <v>16. 1. 2024</v>
      </c>
      <c r="K83" s="39"/>
      <c r="L83" s="116"/>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16"/>
      <c r="S84" s="37"/>
      <c r="T84" s="37"/>
      <c r="U84" s="37"/>
      <c r="V84" s="37"/>
      <c r="W84" s="37"/>
      <c r="X84" s="37"/>
      <c r="Y84" s="37"/>
      <c r="Z84" s="37"/>
      <c r="AA84" s="37"/>
      <c r="AB84" s="37"/>
      <c r="AC84" s="37"/>
      <c r="AD84" s="37"/>
      <c r="AE84" s="37"/>
    </row>
    <row r="85" spans="1:31" s="2" customFormat="1" ht="15.2" customHeight="1">
      <c r="A85" s="37"/>
      <c r="B85" s="38"/>
      <c r="C85" s="32" t="s">
        <v>25</v>
      </c>
      <c r="D85" s="39"/>
      <c r="E85" s="39"/>
      <c r="F85" s="30" t="str">
        <f>E17</f>
        <v>Město Bohumín, Masarykova 158, 73581 Bohumín</v>
      </c>
      <c r="G85" s="39"/>
      <c r="H85" s="39"/>
      <c r="I85" s="32" t="s">
        <v>31</v>
      </c>
      <c r="J85" s="35" t="str">
        <f>E23</f>
        <v>PUDIS a.s.</v>
      </c>
      <c r="K85" s="39"/>
      <c r="L85" s="116"/>
      <c r="S85" s="37"/>
      <c r="T85" s="37"/>
      <c r="U85" s="37"/>
      <c r="V85" s="37"/>
      <c r="W85" s="37"/>
      <c r="X85" s="37"/>
      <c r="Y85" s="37"/>
      <c r="Z85" s="37"/>
      <c r="AA85" s="37"/>
      <c r="AB85" s="37"/>
      <c r="AC85" s="37"/>
      <c r="AD85" s="37"/>
      <c r="AE85" s="37"/>
    </row>
    <row r="86" spans="1:31" s="2" customFormat="1" ht="15.2" customHeight="1">
      <c r="A86" s="37"/>
      <c r="B86" s="38"/>
      <c r="C86" s="32" t="s">
        <v>29</v>
      </c>
      <c r="D86" s="39"/>
      <c r="E86" s="39"/>
      <c r="F86" s="30" t="str">
        <f>IF(E20="","",E20)</f>
        <v>Vyplň údaj</v>
      </c>
      <c r="G86" s="39"/>
      <c r="H86" s="39"/>
      <c r="I86" s="32" t="s">
        <v>34</v>
      </c>
      <c r="J86" s="35" t="str">
        <f>E26</f>
        <v>PUDIS a.s.</v>
      </c>
      <c r="K86" s="39"/>
      <c r="L86" s="116"/>
      <c r="S86" s="37"/>
      <c r="T86" s="37"/>
      <c r="U86" s="37"/>
      <c r="V86" s="37"/>
      <c r="W86" s="37"/>
      <c r="X86" s="37"/>
      <c r="Y86" s="37"/>
      <c r="Z86" s="37"/>
      <c r="AA86" s="37"/>
      <c r="AB86" s="37"/>
      <c r="AC86" s="37"/>
      <c r="AD86" s="37"/>
      <c r="AE86" s="37"/>
    </row>
    <row r="87" spans="1:31" s="2" customFormat="1" ht="10.35" customHeight="1">
      <c r="A87" s="37"/>
      <c r="B87" s="38"/>
      <c r="C87" s="39"/>
      <c r="D87" s="39"/>
      <c r="E87" s="39"/>
      <c r="F87" s="39"/>
      <c r="G87" s="39"/>
      <c r="H87" s="39"/>
      <c r="I87" s="39"/>
      <c r="J87" s="39"/>
      <c r="K87" s="39"/>
      <c r="L87" s="116"/>
      <c r="S87" s="37"/>
      <c r="T87" s="37"/>
      <c r="U87" s="37"/>
      <c r="V87" s="37"/>
      <c r="W87" s="37"/>
      <c r="X87" s="37"/>
      <c r="Y87" s="37"/>
      <c r="Z87" s="37"/>
      <c r="AA87" s="37"/>
      <c r="AB87" s="37"/>
      <c r="AC87" s="37"/>
      <c r="AD87" s="37"/>
      <c r="AE87" s="37"/>
    </row>
    <row r="88" spans="1:31" s="11" customFormat="1" ht="29.25" customHeight="1">
      <c r="A88" s="154"/>
      <c r="B88" s="155"/>
      <c r="C88" s="156" t="s">
        <v>125</v>
      </c>
      <c r="D88" s="157" t="s">
        <v>56</v>
      </c>
      <c r="E88" s="157" t="s">
        <v>52</v>
      </c>
      <c r="F88" s="157" t="s">
        <v>53</v>
      </c>
      <c r="G88" s="157" t="s">
        <v>126</v>
      </c>
      <c r="H88" s="157" t="s">
        <v>127</v>
      </c>
      <c r="I88" s="157" t="s">
        <v>128</v>
      </c>
      <c r="J88" s="157" t="s">
        <v>110</v>
      </c>
      <c r="K88" s="158" t="s">
        <v>129</v>
      </c>
      <c r="L88" s="159"/>
      <c r="M88" s="71" t="s">
        <v>19</v>
      </c>
      <c r="N88" s="72" t="s">
        <v>41</v>
      </c>
      <c r="O88" s="72" t="s">
        <v>130</v>
      </c>
      <c r="P88" s="72" t="s">
        <v>131</v>
      </c>
      <c r="Q88" s="72" t="s">
        <v>132</v>
      </c>
      <c r="R88" s="72" t="s">
        <v>133</v>
      </c>
      <c r="S88" s="72" t="s">
        <v>134</v>
      </c>
      <c r="T88" s="73" t="s">
        <v>135</v>
      </c>
      <c r="U88" s="154"/>
      <c r="V88" s="154"/>
      <c r="W88" s="154"/>
      <c r="X88" s="154"/>
      <c r="Y88" s="154"/>
      <c r="Z88" s="154"/>
      <c r="AA88" s="154"/>
      <c r="AB88" s="154"/>
      <c r="AC88" s="154"/>
      <c r="AD88" s="154"/>
      <c r="AE88" s="154"/>
    </row>
    <row r="89" spans="1:63" s="2" customFormat="1" ht="22.9" customHeight="1">
      <c r="A89" s="37"/>
      <c r="B89" s="38"/>
      <c r="C89" s="78" t="s">
        <v>136</v>
      </c>
      <c r="D89" s="39"/>
      <c r="E89" s="39"/>
      <c r="F89" s="39"/>
      <c r="G89" s="39"/>
      <c r="H89" s="39"/>
      <c r="I89" s="39"/>
      <c r="J89" s="160">
        <f>BK89</f>
        <v>0</v>
      </c>
      <c r="K89" s="39"/>
      <c r="L89" s="42"/>
      <c r="M89" s="74"/>
      <c r="N89" s="161"/>
      <c r="O89" s="75"/>
      <c r="P89" s="162">
        <f>P90</f>
        <v>0</v>
      </c>
      <c r="Q89" s="75"/>
      <c r="R89" s="162">
        <f>R90</f>
        <v>0.848562</v>
      </c>
      <c r="S89" s="75"/>
      <c r="T89" s="163">
        <f>T90</f>
        <v>0</v>
      </c>
      <c r="U89" s="37"/>
      <c r="V89" s="37"/>
      <c r="W89" s="37"/>
      <c r="X89" s="37"/>
      <c r="Y89" s="37"/>
      <c r="Z89" s="37"/>
      <c r="AA89" s="37"/>
      <c r="AB89" s="37"/>
      <c r="AC89" s="37"/>
      <c r="AD89" s="37"/>
      <c r="AE89" s="37"/>
      <c r="AT89" s="20" t="s">
        <v>70</v>
      </c>
      <c r="AU89" s="20" t="s">
        <v>111</v>
      </c>
      <c r="BK89" s="164">
        <f>BK90</f>
        <v>0</v>
      </c>
    </row>
    <row r="90" spans="2:63" s="12" customFormat="1" ht="25.9" customHeight="1">
      <c r="B90" s="165"/>
      <c r="C90" s="166"/>
      <c r="D90" s="167" t="s">
        <v>70</v>
      </c>
      <c r="E90" s="168" t="s">
        <v>137</v>
      </c>
      <c r="F90" s="168" t="s">
        <v>138</v>
      </c>
      <c r="G90" s="166"/>
      <c r="H90" s="166"/>
      <c r="I90" s="169"/>
      <c r="J90" s="170">
        <f>BK90</f>
        <v>0</v>
      </c>
      <c r="K90" s="166"/>
      <c r="L90" s="171"/>
      <c r="M90" s="172"/>
      <c r="N90" s="173"/>
      <c r="O90" s="173"/>
      <c r="P90" s="174">
        <f>P91+P122+P134</f>
        <v>0</v>
      </c>
      <c r="Q90" s="173"/>
      <c r="R90" s="174">
        <f>R91+R122+R134</f>
        <v>0.848562</v>
      </c>
      <c r="S90" s="173"/>
      <c r="T90" s="175">
        <f>T91+T122+T134</f>
        <v>0</v>
      </c>
      <c r="AR90" s="176" t="s">
        <v>78</v>
      </c>
      <c r="AT90" s="177" t="s">
        <v>70</v>
      </c>
      <c r="AU90" s="177" t="s">
        <v>71</v>
      </c>
      <c r="AY90" s="176" t="s">
        <v>139</v>
      </c>
      <c r="BK90" s="178">
        <f>BK91+BK122+BK134</f>
        <v>0</v>
      </c>
    </row>
    <row r="91" spans="2:63" s="12" customFormat="1" ht="22.9" customHeight="1">
      <c r="B91" s="165"/>
      <c r="C91" s="166"/>
      <c r="D91" s="167" t="s">
        <v>70</v>
      </c>
      <c r="E91" s="179" t="s">
        <v>78</v>
      </c>
      <c r="F91" s="179" t="s">
        <v>140</v>
      </c>
      <c r="G91" s="166"/>
      <c r="H91" s="166"/>
      <c r="I91" s="169"/>
      <c r="J91" s="180">
        <f>BK91</f>
        <v>0</v>
      </c>
      <c r="K91" s="166"/>
      <c r="L91" s="171"/>
      <c r="M91" s="172"/>
      <c r="N91" s="173"/>
      <c r="O91" s="173"/>
      <c r="P91" s="174">
        <f>SUM(P92:P121)</f>
        <v>0</v>
      </c>
      <c r="Q91" s="173"/>
      <c r="R91" s="174">
        <f>SUM(R92:R121)</f>
        <v>0</v>
      </c>
      <c r="S91" s="173"/>
      <c r="T91" s="175">
        <f>SUM(T92:T121)</f>
        <v>0</v>
      </c>
      <c r="AR91" s="176" t="s">
        <v>78</v>
      </c>
      <c r="AT91" s="177" t="s">
        <v>70</v>
      </c>
      <c r="AU91" s="177" t="s">
        <v>78</v>
      </c>
      <c r="AY91" s="176" t="s">
        <v>139</v>
      </c>
      <c r="BK91" s="178">
        <f>SUM(BK92:BK121)</f>
        <v>0</v>
      </c>
    </row>
    <row r="92" spans="1:65" s="2" customFormat="1" ht="37.9" customHeight="1">
      <c r="A92" s="37"/>
      <c r="B92" s="38"/>
      <c r="C92" s="181" t="s">
        <v>78</v>
      </c>
      <c r="D92" s="181" t="s">
        <v>141</v>
      </c>
      <c r="E92" s="182" t="s">
        <v>192</v>
      </c>
      <c r="F92" s="183" t="s">
        <v>193</v>
      </c>
      <c r="G92" s="184" t="s">
        <v>194</v>
      </c>
      <c r="H92" s="185">
        <v>257.3</v>
      </c>
      <c r="I92" s="186"/>
      <c r="J92" s="187">
        <f>ROUND(I92*H92,2)</f>
        <v>0</v>
      </c>
      <c r="K92" s="183" t="s">
        <v>145</v>
      </c>
      <c r="L92" s="42"/>
      <c r="M92" s="188" t="s">
        <v>19</v>
      </c>
      <c r="N92" s="189" t="s">
        <v>42</v>
      </c>
      <c r="O92" s="67"/>
      <c r="P92" s="190">
        <f>O92*H92</f>
        <v>0</v>
      </c>
      <c r="Q92" s="190">
        <v>0</v>
      </c>
      <c r="R92" s="190">
        <f>Q92*H92</f>
        <v>0</v>
      </c>
      <c r="S92" s="190">
        <v>0</v>
      </c>
      <c r="T92" s="191">
        <f>S92*H92</f>
        <v>0</v>
      </c>
      <c r="U92" s="37"/>
      <c r="V92" s="37"/>
      <c r="W92" s="37"/>
      <c r="X92" s="37"/>
      <c r="Y92" s="37"/>
      <c r="Z92" s="37"/>
      <c r="AA92" s="37"/>
      <c r="AB92" s="37"/>
      <c r="AC92" s="37"/>
      <c r="AD92" s="37"/>
      <c r="AE92" s="37"/>
      <c r="AR92" s="192" t="s">
        <v>146</v>
      </c>
      <c r="AT92" s="192" t="s">
        <v>141</v>
      </c>
      <c r="AU92" s="192" t="s">
        <v>80</v>
      </c>
      <c r="AY92" s="20" t="s">
        <v>139</v>
      </c>
      <c r="BE92" s="193">
        <f>IF(N92="základní",J92,0)</f>
        <v>0</v>
      </c>
      <c r="BF92" s="193">
        <f>IF(N92="snížená",J92,0)</f>
        <v>0</v>
      </c>
      <c r="BG92" s="193">
        <f>IF(N92="zákl. přenesená",J92,0)</f>
        <v>0</v>
      </c>
      <c r="BH92" s="193">
        <f>IF(N92="sníž. přenesená",J92,0)</f>
        <v>0</v>
      </c>
      <c r="BI92" s="193">
        <f>IF(N92="nulová",J92,0)</f>
        <v>0</v>
      </c>
      <c r="BJ92" s="20" t="s">
        <v>78</v>
      </c>
      <c r="BK92" s="193">
        <f>ROUND(I92*H92,2)</f>
        <v>0</v>
      </c>
      <c r="BL92" s="20" t="s">
        <v>146</v>
      </c>
      <c r="BM92" s="192" t="s">
        <v>705</v>
      </c>
    </row>
    <row r="93" spans="1:47" s="2" customFormat="1" ht="12">
      <c r="A93" s="37"/>
      <c r="B93" s="38"/>
      <c r="C93" s="39"/>
      <c r="D93" s="194" t="s">
        <v>148</v>
      </c>
      <c r="E93" s="39"/>
      <c r="F93" s="195" t="s">
        <v>196</v>
      </c>
      <c r="G93" s="39"/>
      <c r="H93" s="39"/>
      <c r="I93" s="196"/>
      <c r="J93" s="39"/>
      <c r="K93" s="39"/>
      <c r="L93" s="42"/>
      <c r="M93" s="197"/>
      <c r="N93" s="198"/>
      <c r="O93" s="67"/>
      <c r="P93" s="67"/>
      <c r="Q93" s="67"/>
      <c r="R93" s="67"/>
      <c r="S93" s="67"/>
      <c r="T93" s="68"/>
      <c r="U93" s="37"/>
      <c r="V93" s="37"/>
      <c r="W93" s="37"/>
      <c r="X93" s="37"/>
      <c r="Y93" s="37"/>
      <c r="Z93" s="37"/>
      <c r="AA93" s="37"/>
      <c r="AB93" s="37"/>
      <c r="AC93" s="37"/>
      <c r="AD93" s="37"/>
      <c r="AE93" s="37"/>
      <c r="AT93" s="20" t="s">
        <v>148</v>
      </c>
      <c r="AU93" s="20" t="s">
        <v>80</v>
      </c>
    </row>
    <row r="94" spans="2:51" s="13" customFormat="1" ht="22.5">
      <c r="B94" s="199"/>
      <c r="C94" s="200"/>
      <c r="D94" s="201" t="s">
        <v>150</v>
      </c>
      <c r="E94" s="202" t="s">
        <v>19</v>
      </c>
      <c r="F94" s="203" t="s">
        <v>706</v>
      </c>
      <c r="G94" s="200"/>
      <c r="H94" s="204">
        <v>19.8</v>
      </c>
      <c r="I94" s="205"/>
      <c r="J94" s="200"/>
      <c r="K94" s="200"/>
      <c r="L94" s="206"/>
      <c r="M94" s="207"/>
      <c r="N94" s="208"/>
      <c r="O94" s="208"/>
      <c r="P94" s="208"/>
      <c r="Q94" s="208"/>
      <c r="R94" s="208"/>
      <c r="S94" s="208"/>
      <c r="T94" s="209"/>
      <c r="AT94" s="210" t="s">
        <v>150</v>
      </c>
      <c r="AU94" s="210" t="s">
        <v>80</v>
      </c>
      <c r="AV94" s="13" t="s">
        <v>80</v>
      </c>
      <c r="AW94" s="13" t="s">
        <v>33</v>
      </c>
      <c r="AX94" s="13" t="s">
        <v>71</v>
      </c>
      <c r="AY94" s="210" t="s">
        <v>139</v>
      </c>
    </row>
    <row r="95" spans="2:51" s="13" customFormat="1" ht="22.5">
      <c r="B95" s="199"/>
      <c r="C95" s="200"/>
      <c r="D95" s="201" t="s">
        <v>150</v>
      </c>
      <c r="E95" s="202" t="s">
        <v>19</v>
      </c>
      <c r="F95" s="203" t="s">
        <v>707</v>
      </c>
      <c r="G95" s="200"/>
      <c r="H95" s="204">
        <v>48</v>
      </c>
      <c r="I95" s="205"/>
      <c r="J95" s="200"/>
      <c r="K95" s="200"/>
      <c r="L95" s="206"/>
      <c r="M95" s="207"/>
      <c r="N95" s="208"/>
      <c r="O95" s="208"/>
      <c r="P95" s="208"/>
      <c r="Q95" s="208"/>
      <c r="R95" s="208"/>
      <c r="S95" s="208"/>
      <c r="T95" s="209"/>
      <c r="AT95" s="210" t="s">
        <v>150</v>
      </c>
      <c r="AU95" s="210" t="s">
        <v>80</v>
      </c>
      <c r="AV95" s="13" t="s">
        <v>80</v>
      </c>
      <c r="AW95" s="13" t="s">
        <v>33</v>
      </c>
      <c r="AX95" s="13" t="s">
        <v>71</v>
      </c>
      <c r="AY95" s="210" t="s">
        <v>139</v>
      </c>
    </row>
    <row r="96" spans="2:51" s="13" customFormat="1" ht="12">
      <c r="B96" s="199"/>
      <c r="C96" s="200"/>
      <c r="D96" s="201" t="s">
        <v>150</v>
      </c>
      <c r="E96" s="202" t="s">
        <v>19</v>
      </c>
      <c r="F96" s="203" t="s">
        <v>708</v>
      </c>
      <c r="G96" s="200"/>
      <c r="H96" s="204">
        <v>74</v>
      </c>
      <c r="I96" s="205"/>
      <c r="J96" s="200"/>
      <c r="K96" s="200"/>
      <c r="L96" s="206"/>
      <c r="M96" s="207"/>
      <c r="N96" s="208"/>
      <c r="O96" s="208"/>
      <c r="P96" s="208"/>
      <c r="Q96" s="208"/>
      <c r="R96" s="208"/>
      <c r="S96" s="208"/>
      <c r="T96" s="209"/>
      <c r="AT96" s="210" t="s">
        <v>150</v>
      </c>
      <c r="AU96" s="210" t="s">
        <v>80</v>
      </c>
      <c r="AV96" s="13" t="s">
        <v>80</v>
      </c>
      <c r="AW96" s="13" t="s">
        <v>33</v>
      </c>
      <c r="AX96" s="13" t="s">
        <v>71</v>
      </c>
      <c r="AY96" s="210" t="s">
        <v>139</v>
      </c>
    </row>
    <row r="97" spans="2:51" s="13" customFormat="1" ht="22.5">
      <c r="B97" s="199"/>
      <c r="C97" s="200"/>
      <c r="D97" s="201" t="s">
        <v>150</v>
      </c>
      <c r="E97" s="202" t="s">
        <v>19</v>
      </c>
      <c r="F97" s="203" t="s">
        <v>709</v>
      </c>
      <c r="G97" s="200"/>
      <c r="H97" s="204">
        <v>115.5</v>
      </c>
      <c r="I97" s="205"/>
      <c r="J97" s="200"/>
      <c r="K97" s="200"/>
      <c r="L97" s="206"/>
      <c r="M97" s="207"/>
      <c r="N97" s="208"/>
      <c r="O97" s="208"/>
      <c r="P97" s="208"/>
      <c r="Q97" s="208"/>
      <c r="R97" s="208"/>
      <c r="S97" s="208"/>
      <c r="T97" s="209"/>
      <c r="AT97" s="210" t="s">
        <v>150</v>
      </c>
      <c r="AU97" s="210" t="s">
        <v>80</v>
      </c>
      <c r="AV97" s="13" t="s">
        <v>80</v>
      </c>
      <c r="AW97" s="13" t="s">
        <v>33</v>
      </c>
      <c r="AX97" s="13" t="s">
        <v>71</v>
      </c>
      <c r="AY97" s="210" t="s">
        <v>139</v>
      </c>
    </row>
    <row r="98" spans="2:51" s="14" customFormat="1" ht="12">
      <c r="B98" s="211"/>
      <c r="C98" s="212"/>
      <c r="D98" s="201" t="s">
        <v>150</v>
      </c>
      <c r="E98" s="213" t="s">
        <v>19</v>
      </c>
      <c r="F98" s="214" t="s">
        <v>154</v>
      </c>
      <c r="G98" s="212"/>
      <c r="H98" s="215">
        <v>257.3</v>
      </c>
      <c r="I98" s="216"/>
      <c r="J98" s="212"/>
      <c r="K98" s="212"/>
      <c r="L98" s="217"/>
      <c r="M98" s="218"/>
      <c r="N98" s="219"/>
      <c r="O98" s="219"/>
      <c r="P98" s="219"/>
      <c r="Q98" s="219"/>
      <c r="R98" s="219"/>
      <c r="S98" s="219"/>
      <c r="T98" s="220"/>
      <c r="AT98" s="221" t="s">
        <v>150</v>
      </c>
      <c r="AU98" s="221" t="s">
        <v>80</v>
      </c>
      <c r="AV98" s="14" t="s">
        <v>146</v>
      </c>
      <c r="AW98" s="14" t="s">
        <v>33</v>
      </c>
      <c r="AX98" s="14" t="s">
        <v>78</v>
      </c>
      <c r="AY98" s="221" t="s">
        <v>139</v>
      </c>
    </row>
    <row r="99" spans="1:65" s="2" customFormat="1" ht="62.65" customHeight="1">
      <c r="A99" s="37"/>
      <c r="B99" s="38"/>
      <c r="C99" s="181" t="s">
        <v>80</v>
      </c>
      <c r="D99" s="181" t="s">
        <v>141</v>
      </c>
      <c r="E99" s="182" t="s">
        <v>231</v>
      </c>
      <c r="F99" s="183" t="s">
        <v>232</v>
      </c>
      <c r="G99" s="184" t="s">
        <v>194</v>
      </c>
      <c r="H99" s="185">
        <v>257.3</v>
      </c>
      <c r="I99" s="186"/>
      <c r="J99" s="187">
        <f>ROUND(I99*H99,2)</f>
        <v>0</v>
      </c>
      <c r="K99" s="183" t="s">
        <v>145</v>
      </c>
      <c r="L99" s="42"/>
      <c r="M99" s="188" t="s">
        <v>19</v>
      </c>
      <c r="N99" s="189" t="s">
        <v>42</v>
      </c>
      <c r="O99" s="67"/>
      <c r="P99" s="190">
        <f>O99*H99</f>
        <v>0</v>
      </c>
      <c r="Q99" s="190">
        <v>0</v>
      </c>
      <c r="R99" s="190">
        <f>Q99*H99</f>
        <v>0</v>
      </c>
      <c r="S99" s="190">
        <v>0</v>
      </c>
      <c r="T99" s="191">
        <f>S99*H99</f>
        <v>0</v>
      </c>
      <c r="U99" s="37"/>
      <c r="V99" s="37"/>
      <c r="W99" s="37"/>
      <c r="X99" s="37"/>
      <c r="Y99" s="37"/>
      <c r="Z99" s="37"/>
      <c r="AA99" s="37"/>
      <c r="AB99" s="37"/>
      <c r="AC99" s="37"/>
      <c r="AD99" s="37"/>
      <c r="AE99" s="37"/>
      <c r="AR99" s="192" t="s">
        <v>146</v>
      </c>
      <c r="AT99" s="192" t="s">
        <v>141</v>
      </c>
      <c r="AU99" s="192" t="s">
        <v>80</v>
      </c>
      <c r="AY99" s="20" t="s">
        <v>139</v>
      </c>
      <c r="BE99" s="193">
        <f>IF(N99="základní",J99,0)</f>
        <v>0</v>
      </c>
      <c r="BF99" s="193">
        <f>IF(N99="snížená",J99,0)</f>
        <v>0</v>
      </c>
      <c r="BG99" s="193">
        <f>IF(N99="zákl. přenesená",J99,0)</f>
        <v>0</v>
      </c>
      <c r="BH99" s="193">
        <f>IF(N99="sníž. přenesená",J99,0)</f>
        <v>0</v>
      </c>
      <c r="BI99" s="193">
        <f>IF(N99="nulová",J99,0)</f>
        <v>0</v>
      </c>
      <c r="BJ99" s="20" t="s">
        <v>78</v>
      </c>
      <c r="BK99" s="193">
        <f>ROUND(I99*H99,2)</f>
        <v>0</v>
      </c>
      <c r="BL99" s="20" t="s">
        <v>146</v>
      </c>
      <c r="BM99" s="192" t="s">
        <v>710</v>
      </c>
    </row>
    <row r="100" spans="1:47" s="2" customFormat="1" ht="12">
      <c r="A100" s="37"/>
      <c r="B100" s="38"/>
      <c r="C100" s="39"/>
      <c r="D100" s="194" t="s">
        <v>148</v>
      </c>
      <c r="E100" s="39"/>
      <c r="F100" s="195" t="s">
        <v>234</v>
      </c>
      <c r="G100" s="39"/>
      <c r="H100" s="39"/>
      <c r="I100" s="196"/>
      <c r="J100" s="39"/>
      <c r="K100" s="39"/>
      <c r="L100" s="42"/>
      <c r="M100" s="197"/>
      <c r="N100" s="198"/>
      <c r="O100" s="67"/>
      <c r="P100" s="67"/>
      <c r="Q100" s="67"/>
      <c r="R100" s="67"/>
      <c r="S100" s="67"/>
      <c r="T100" s="68"/>
      <c r="U100" s="37"/>
      <c r="V100" s="37"/>
      <c r="W100" s="37"/>
      <c r="X100" s="37"/>
      <c r="Y100" s="37"/>
      <c r="Z100" s="37"/>
      <c r="AA100" s="37"/>
      <c r="AB100" s="37"/>
      <c r="AC100" s="37"/>
      <c r="AD100" s="37"/>
      <c r="AE100" s="37"/>
      <c r="AT100" s="20" t="s">
        <v>148</v>
      </c>
      <c r="AU100" s="20" t="s">
        <v>80</v>
      </c>
    </row>
    <row r="101" spans="1:47" s="2" customFormat="1" ht="19.5">
      <c r="A101" s="37"/>
      <c r="B101" s="38"/>
      <c r="C101" s="39"/>
      <c r="D101" s="201" t="s">
        <v>204</v>
      </c>
      <c r="E101" s="39"/>
      <c r="F101" s="222" t="s">
        <v>235</v>
      </c>
      <c r="G101" s="39"/>
      <c r="H101" s="39"/>
      <c r="I101" s="196"/>
      <c r="J101" s="39"/>
      <c r="K101" s="39"/>
      <c r="L101" s="42"/>
      <c r="M101" s="197"/>
      <c r="N101" s="198"/>
      <c r="O101" s="67"/>
      <c r="P101" s="67"/>
      <c r="Q101" s="67"/>
      <c r="R101" s="67"/>
      <c r="S101" s="67"/>
      <c r="T101" s="68"/>
      <c r="U101" s="37"/>
      <c r="V101" s="37"/>
      <c r="W101" s="37"/>
      <c r="X101" s="37"/>
      <c r="Y101" s="37"/>
      <c r="Z101" s="37"/>
      <c r="AA101" s="37"/>
      <c r="AB101" s="37"/>
      <c r="AC101" s="37"/>
      <c r="AD101" s="37"/>
      <c r="AE101" s="37"/>
      <c r="AT101" s="20" t="s">
        <v>204</v>
      </c>
      <c r="AU101" s="20" t="s">
        <v>80</v>
      </c>
    </row>
    <row r="102" spans="1:65" s="2" customFormat="1" ht="62.65" customHeight="1">
      <c r="A102" s="37"/>
      <c r="B102" s="38"/>
      <c r="C102" s="181" t="s">
        <v>161</v>
      </c>
      <c r="D102" s="181" t="s">
        <v>141</v>
      </c>
      <c r="E102" s="182" t="s">
        <v>237</v>
      </c>
      <c r="F102" s="183" t="s">
        <v>238</v>
      </c>
      <c r="G102" s="184" t="s">
        <v>194</v>
      </c>
      <c r="H102" s="185">
        <v>257.3</v>
      </c>
      <c r="I102" s="186"/>
      <c r="J102" s="187">
        <f>ROUND(I102*H102,2)</f>
        <v>0</v>
      </c>
      <c r="K102" s="183" t="s">
        <v>145</v>
      </c>
      <c r="L102" s="42"/>
      <c r="M102" s="188" t="s">
        <v>19</v>
      </c>
      <c r="N102" s="189" t="s">
        <v>42</v>
      </c>
      <c r="O102" s="67"/>
      <c r="P102" s="190">
        <f>O102*H102</f>
        <v>0</v>
      </c>
      <c r="Q102" s="190">
        <v>0</v>
      </c>
      <c r="R102" s="190">
        <f>Q102*H102</f>
        <v>0</v>
      </c>
      <c r="S102" s="190">
        <v>0</v>
      </c>
      <c r="T102" s="191">
        <f>S102*H102</f>
        <v>0</v>
      </c>
      <c r="U102" s="37"/>
      <c r="V102" s="37"/>
      <c r="W102" s="37"/>
      <c r="X102" s="37"/>
      <c r="Y102" s="37"/>
      <c r="Z102" s="37"/>
      <c r="AA102" s="37"/>
      <c r="AB102" s="37"/>
      <c r="AC102" s="37"/>
      <c r="AD102" s="37"/>
      <c r="AE102" s="37"/>
      <c r="AR102" s="192" t="s">
        <v>146</v>
      </c>
      <c r="AT102" s="192" t="s">
        <v>141</v>
      </c>
      <c r="AU102" s="192" t="s">
        <v>80</v>
      </c>
      <c r="AY102" s="20" t="s">
        <v>139</v>
      </c>
      <c r="BE102" s="193">
        <f>IF(N102="základní",J102,0)</f>
        <v>0</v>
      </c>
      <c r="BF102" s="193">
        <f>IF(N102="snížená",J102,0)</f>
        <v>0</v>
      </c>
      <c r="BG102" s="193">
        <f>IF(N102="zákl. přenesená",J102,0)</f>
        <v>0</v>
      </c>
      <c r="BH102" s="193">
        <f>IF(N102="sníž. přenesená",J102,0)</f>
        <v>0</v>
      </c>
      <c r="BI102" s="193">
        <f>IF(N102="nulová",J102,0)</f>
        <v>0</v>
      </c>
      <c r="BJ102" s="20" t="s">
        <v>78</v>
      </c>
      <c r="BK102" s="193">
        <f>ROUND(I102*H102,2)</f>
        <v>0</v>
      </c>
      <c r="BL102" s="20" t="s">
        <v>146</v>
      </c>
      <c r="BM102" s="192" t="s">
        <v>711</v>
      </c>
    </row>
    <row r="103" spans="1:47" s="2" customFormat="1" ht="12">
      <c r="A103" s="37"/>
      <c r="B103" s="38"/>
      <c r="C103" s="39"/>
      <c r="D103" s="194" t="s">
        <v>148</v>
      </c>
      <c r="E103" s="39"/>
      <c r="F103" s="195" t="s">
        <v>240</v>
      </c>
      <c r="G103" s="39"/>
      <c r="H103" s="39"/>
      <c r="I103" s="196"/>
      <c r="J103" s="39"/>
      <c r="K103" s="39"/>
      <c r="L103" s="42"/>
      <c r="M103" s="197"/>
      <c r="N103" s="198"/>
      <c r="O103" s="67"/>
      <c r="P103" s="67"/>
      <c r="Q103" s="67"/>
      <c r="R103" s="67"/>
      <c r="S103" s="67"/>
      <c r="T103" s="68"/>
      <c r="U103" s="37"/>
      <c r="V103" s="37"/>
      <c r="W103" s="37"/>
      <c r="X103" s="37"/>
      <c r="Y103" s="37"/>
      <c r="Z103" s="37"/>
      <c r="AA103" s="37"/>
      <c r="AB103" s="37"/>
      <c r="AC103" s="37"/>
      <c r="AD103" s="37"/>
      <c r="AE103" s="37"/>
      <c r="AT103" s="20" t="s">
        <v>148</v>
      </c>
      <c r="AU103" s="20" t="s">
        <v>80</v>
      </c>
    </row>
    <row r="104" spans="1:47" s="2" customFormat="1" ht="19.5">
      <c r="A104" s="37"/>
      <c r="B104" s="38"/>
      <c r="C104" s="39"/>
      <c r="D104" s="201" t="s">
        <v>204</v>
      </c>
      <c r="E104" s="39"/>
      <c r="F104" s="222" t="s">
        <v>241</v>
      </c>
      <c r="G104" s="39"/>
      <c r="H104" s="39"/>
      <c r="I104" s="196"/>
      <c r="J104" s="39"/>
      <c r="K104" s="39"/>
      <c r="L104" s="42"/>
      <c r="M104" s="197"/>
      <c r="N104" s="198"/>
      <c r="O104" s="67"/>
      <c r="P104" s="67"/>
      <c r="Q104" s="67"/>
      <c r="R104" s="67"/>
      <c r="S104" s="67"/>
      <c r="T104" s="68"/>
      <c r="U104" s="37"/>
      <c r="V104" s="37"/>
      <c r="W104" s="37"/>
      <c r="X104" s="37"/>
      <c r="Y104" s="37"/>
      <c r="Z104" s="37"/>
      <c r="AA104" s="37"/>
      <c r="AB104" s="37"/>
      <c r="AC104" s="37"/>
      <c r="AD104" s="37"/>
      <c r="AE104" s="37"/>
      <c r="AT104" s="20" t="s">
        <v>204</v>
      </c>
      <c r="AU104" s="20" t="s">
        <v>80</v>
      </c>
    </row>
    <row r="105" spans="1:65" s="2" customFormat="1" ht="44.25" customHeight="1">
      <c r="A105" s="37"/>
      <c r="B105" s="38"/>
      <c r="C105" s="181" t="s">
        <v>146</v>
      </c>
      <c r="D105" s="181" t="s">
        <v>141</v>
      </c>
      <c r="E105" s="182" t="s">
        <v>243</v>
      </c>
      <c r="F105" s="183" t="s">
        <v>244</v>
      </c>
      <c r="G105" s="184" t="s">
        <v>194</v>
      </c>
      <c r="H105" s="185">
        <v>514.6</v>
      </c>
      <c r="I105" s="186"/>
      <c r="J105" s="187">
        <f>ROUND(I105*H105,2)</f>
        <v>0</v>
      </c>
      <c r="K105" s="183" t="s">
        <v>145</v>
      </c>
      <c r="L105" s="42"/>
      <c r="M105" s="188" t="s">
        <v>19</v>
      </c>
      <c r="N105" s="189" t="s">
        <v>42</v>
      </c>
      <c r="O105" s="67"/>
      <c r="P105" s="190">
        <f>O105*H105</f>
        <v>0</v>
      </c>
      <c r="Q105" s="190">
        <v>0</v>
      </c>
      <c r="R105" s="190">
        <f>Q105*H105</f>
        <v>0</v>
      </c>
      <c r="S105" s="190">
        <v>0</v>
      </c>
      <c r="T105" s="191">
        <f>S105*H105</f>
        <v>0</v>
      </c>
      <c r="U105" s="37"/>
      <c r="V105" s="37"/>
      <c r="W105" s="37"/>
      <c r="X105" s="37"/>
      <c r="Y105" s="37"/>
      <c r="Z105" s="37"/>
      <c r="AA105" s="37"/>
      <c r="AB105" s="37"/>
      <c r="AC105" s="37"/>
      <c r="AD105" s="37"/>
      <c r="AE105" s="37"/>
      <c r="AR105" s="192" t="s">
        <v>146</v>
      </c>
      <c r="AT105" s="192" t="s">
        <v>141</v>
      </c>
      <c r="AU105" s="192" t="s">
        <v>80</v>
      </c>
      <c r="AY105" s="20" t="s">
        <v>139</v>
      </c>
      <c r="BE105" s="193">
        <f>IF(N105="základní",J105,0)</f>
        <v>0</v>
      </c>
      <c r="BF105" s="193">
        <f>IF(N105="snížená",J105,0)</f>
        <v>0</v>
      </c>
      <c r="BG105" s="193">
        <f>IF(N105="zákl. přenesená",J105,0)</f>
        <v>0</v>
      </c>
      <c r="BH105" s="193">
        <f>IF(N105="sníž. přenesená",J105,0)</f>
        <v>0</v>
      </c>
      <c r="BI105" s="193">
        <f>IF(N105="nulová",J105,0)</f>
        <v>0</v>
      </c>
      <c r="BJ105" s="20" t="s">
        <v>78</v>
      </c>
      <c r="BK105" s="193">
        <f>ROUND(I105*H105,2)</f>
        <v>0</v>
      </c>
      <c r="BL105" s="20" t="s">
        <v>146</v>
      </c>
      <c r="BM105" s="192" t="s">
        <v>712</v>
      </c>
    </row>
    <row r="106" spans="1:47" s="2" customFormat="1" ht="12">
      <c r="A106" s="37"/>
      <c r="B106" s="38"/>
      <c r="C106" s="39"/>
      <c r="D106" s="194" t="s">
        <v>148</v>
      </c>
      <c r="E106" s="39"/>
      <c r="F106" s="195" t="s">
        <v>246</v>
      </c>
      <c r="G106" s="39"/>
      <c r="H106" s="39"/>
      <c r="I106" s="196"/>
      <c r="J106" s="39"/>
      <c r="K106" s="39"/>
      <c r="L106" s="42"/>
      <c r="M106" s="197"/>
      <c r="N106" s="198"/>
      <c r="O106" s="67"/>
      <c r="P106" s="67"/>
      <c r="Q106" s="67"/>
      <c r="R106" s="67"/>
      <c r="S106" s="67"/>
      <c r="T106" s="68"/>
      <c r="U106" s="37"/>
      <c r="V106" s="37"/>
      <c r="W106" s="37"/>
      <c r="X106" s="37"/>
      <c r="Y106" s="37"/>
      <c r="Z106" s="37"/>
      <c r="AA106" s="37"/>
      <c r="AB106" s="37"/>
      <c r="AC106" s="37"/>
      <c r="AD106" s="37"/>
      <c r="AE106" s="37"/>
      <c r="AT106" s="20" t="s">
        <v>148</v>
      </c>
      <c r="AU106" s="20" t="s">
        <v>80</v>
      </c>
    </row>
    <row r="107" spans="1:47" s="2" customFormat="1" ht="19.5">
      <c r="A107" s="37"/>
      <c r="B107" s="38"/>
      <c r="C107" s="39"/>
      <c r="D107" s="201" t="s">
        <v>204</v>
      </c>
      <c r="E107" s="39"/>
      <c r="F107" s="222" t="s">
        <v>247</v>
      </c>
      <c r="G107" s="39"/>
      <c r="H107" s="39"/>
      <c r="I107" s="196"/>
      <c r="J107" s="39"/>
      <c r="K107" s="39"/>
      <c r="L107" s="42"/>
      <c r="M107" s="197"/>
      <c r="N107" s="198"/>
      <c r="O107" s="67"/>
      <c r="P107" s="67"/>
      <c r="Q107" s="67"/>
      <c r="R107" s="67"/>
      <c r="S107" s="67"/>
      <c r="T107" s="68"/>
      <c r="U107" s="37"/>
      <c r="V107" s="37"/>
      <c r="W107" s="37"/>
      <c r="X107" s="37"/>
      <c r="Y107" s="37"/>
      <c r="Z107" s="37"/>
      <c r="AA107" s="37"/>
      <c r="AB107" s="37"/>
      <c r="AC107" s="37"/>
      <c r="AD107" s="37"/>
      <c r="AE107" s="37"/>
      <c r="AT107" s="20" t="s">
        <v>204</v>
      </c>
      <c r="AU107" s="20" t="s">
        <v>80</v>
      </c>
    </row>
    <row r="108" spans="2:51" s="13" customFormat="1" ht="12">
      <c r="B108" s="199"/>
      <c r="C108" s="200"/>
      <c r="D108" s="201" t="s">
        <v>150</v>
      </c>
      <c r="E108" s="200"/>
      <c r="F108" s="203" t="s">
        <v>713</v>
      </c>
      <c r="G108" s="200"/>
      <c r="H108" s="204">
        <v>514.6</v>
      </c>
      <c r="I108" s="205"/>
      <c r="J108" s="200"/>
      <c r="K108" s="200"/>
      <c r="L108" s="206"/>
      <c r="M108" s="207"/>
      <c r="N108" s="208"/>
      <c r="O108" s="208"/>
      <c r="P108" s="208"/>
      <c r="Q108" s="208"/>
      <c r="R108" s="208"/>
      <c r="S108" s="208"/>
      <c r="T108" s="209"/>
      <c r="AT108" s="210" t="s">
        <v>150</v>
      </c>
      <c r="AU108" s="210" t="s">
        <v>80</v>
      </c>
      <c r="AV108" s="13" t="s">
        <v>80</v>
      </c>
      <c r="AW108" s="13" t="s">
        <v>4</v>
      </c>
      <c r="AX108" s="13" t="s">
        <v>78</v>
      </c>
      <c r="AY108" s="210" t="s">
        <v>139</v>
      </c>
    </row>
    <row r="109" spans="1:65" s="2" customFormat="1" ht="44.25" customHeight="1">
      <c r="A109" s="37"/>
      <c r="B109" s="38"/>
      <c r="C109" s="181" t="s">
        <v>171</v>
      </c>
      <c r="D109" s="181" t="s">
        <v>141</v>
      </c>
      <c r="E109" s="182" t="s">
        <v>250</v>
      </c>
      <c r="F109" s="183" t="s">
        <v>251</v>
      </c>
      <c r="G109" s="184" t="s">
        <v>252</v>
      </c>
      <c r="H109" s="185">
        <v>488.87</v>
      </c>
      <c r="I109" s="186"/>
      <c r="J109" s="187">
        <f>ROUND(I109*H109,2)</f>
        <v>0</v>
      </c>
      <c r="K109" s="183" t="s">
        <v>145</v>
      </c>
      <c r="L109" s="42"/>
      <c r="M109" s="188" t="s">
        <v>19</v>
      </c>
      <c r="N109" s="189" t="s">
        <v>42</v>
      </c>
      <c r="O109" s="67"/>
      <c r="P109" s="190">
        <f>O109*H109</f>
        <v>0</v>
      </c>
      <c r="Q109" s="190">
        <v>0</v>
      </c>
      <c r="R109" s="190">
        <f>Q109*H109</f>
        <v>0</v>
      </c>
      <c r="S109" s="190">
        <v>0</v>
      </c>
      <c r="T109" s="191">
        <f>S109*H109</f>
        <v>0</v>
      </c>
      <c r="U109" s="37"/>
      <c r="V109" s="37"/>
      <c r="W109" s="37"/>
      <c r="X109" s="37"/>
      <c r="Y109" s="37"/>
      <c r="Z109" s="37"/>
      <c r="AA109" s="37"/>
      <c r="AB109" s="37"/>
      <c r="AC109" s="37"/>
      <c r="AD109" s="37"/>
      <c r="AE109" s="37"/>
      <c r="AR109" s="192" t="s">
        <v>146</v>
      </c>
      <c r="AT109" s="192" t="s">
        <v>141</v>
      </c>
      <c r="AU109" s="192" t="s">
        <v>80</v>
      </c>
      <c r="AY109" s="20" t="s">
        <v>139</v>
      </c>
      <c r="BE109" s="193">
        <f>IF(N109="základní",J109,0)</f>
        <v>0</v>
      </c>
      <c r="BF109" s="193">
        <f>IF(N109="snížená",J109,0)</f>
        <v>0</v>
      </c>
      <c r="BG109" s="193">
        <f>IF(N109="zákl. přenesená",J109,0)</f>
        <v>0</v>
      </c>
      <c r="BH109" s="193">
        <f>IF(N109="sníž. přenesená",J109,0)</f>
        <v>0</v>
      </c>
      <c r="BI109" s="193">
        <f>IF(N109="nulová",J109,0)</f>
        <v>0</v>
      </c>
      <c r="BJ109" s="20" t="s">
        <v>78</v>
      </c>
      <c r="BK109" s="193">
        <f>ROUND(I109*H109,2)</f>
        <v>0</v>
      </c>
      <c r="BL109" s="20" t="s">
        <v>146</v>
      </c>
      <c r="BM109" s="192" t="s">
        <v>714</v>
      </c>
    </row>
    <row r="110" spans="1:47" s="2" customFormat="1" ht="12">
      <c r="A110" s="37"/>
      <c r="B110" s="38"/>
      <c r="C110" s="39"/>
      <c r="D110" s="194" t="s">
        <v>148</v>
      </c>
      <c r="E110" s="39"/>
      <c r="F110" s="195" t="s">
        <v>254</v>
      </c>
      <c r="G110" s="39"/>
      <c r="H110" s="39"/>
      <c r="I110" s="196"/>
      <c r="J110" s="39"/>
      <c r="K110" s="39"/>
      <c r="L110" s="42"/>
      <c r="M110" s="197"/>
      <c r="N110" s="198"/>
      <c r="O110" s="67"/>
      <c r="P110" s="67"/>
      <c r="Q110" s="67"/>
      <c r="R110" s="67"/>
      <c r="S110" s="67"/>
      <c r="T110" s="68"/>
      <c r="U110" s="37"/>
      <c r="V110" s="37"/>
      <c r="W110" s="37"/>
      <c r="X110" s="37"/>
      <c r="Y110" s="37"/>
      <c r="Z110" s="37"/>
      <c r="AA110" s="37"/>
      <c r="AB110" s="37"/>
      <c r="AC110" s="37"/>
      <c r="AD110" s="37"/>
      <c r="AE110" s="37"/>
      <c r="AT110" s="20" t="s">
        <v>148</v>
      </c>
      <c r="AU110" s="20" t="s">
        <v>80</v>
      </c>
    </row>
    <row r="111" spans="1:47" s="2" customFormat="1" ht="19.5">
      <c r="A111" s="37"/>
      <c r="B111" s="38"/>
      <c r="C111" s="39"/>
      <c r="D111" s="201" t="s">
        <v>204</v>
      </c>
      <c r="E111" s="39"/>
      <c r="F111" s="222" t="s">
        <v>255</v>
      </c>
      <c r="G111" s="39"/>
      <c r="H111" s="39"/>
      <c r="I111" s="196"/>
      <c r="J111" s="39"/>
      <c r="K111" s="39"/>
      <c r="L111" s="42"/>
      <c r="M111" s="197"/>
      <c r="N111" s="198"/>
      <c r="O111" s="67"/>
      <c r="P111" s="67"/>
      <c r="Q111" s="67"/>
      <c r="R111" s="67"/>
      <c r="S111" s="67"/>
      <c r="T111" s="68"/>
      <c r="U111" s="37"/>
      <c r="V111" s="37"/>
      <c r="W111" s="37"/>
      <c r="X111" s="37"/>
      <c r="Y111" s="37"/>
      <c r="Z111" s="37"/>
      <c r="AA111" s="37"/>
      <c r="AB111" s="37"/>
      <c r="AC111" s="37"/>
      <c r="AD111" s="37"/>
      <c r="AE111" s="37"/>
      <c r="AT111" s="20" t="s">
        <v>204</v>
      </c>
      <c r="AU111" s="20" t="s">
        <v>80</v>
      </c>
    </row>
    <row r="112" spans="2:51" s="13" customFormat="1" ht="12">
      <c r="B112" s="199"/>
      <c r="C112" s="200"/>
      <c r="D112" s="201" t="s">
        <v>150</v>
      </c>
      <c r="E112" s="200"/>
      <c r="F112" s="203" t="s">
        <v>715</v>
      </c>
      <c r="G112" s="200"/>
      <c r="H112" s="204">
        <v>488.87</v>
      </c>
      <c r="I112" s="205"/>
      <c r="J112" s="200"/>
      <c r="K112" s="200"/>
      <c r="L112" s="206"/>
      <c r="M112" s="207"/>
      <c r="N112" s="208"/>
      <c r="O112" s="208"/>
      <c r="P112" s="208"/>
      <c r="Q112" s="208"/>
      <c r="R112" s="208"/>
      <c r="S112" s="208"/>
      <c r="T112" s="209"/>
      <c r="AT112" s="210" t="s">
        <v>150</v>
      </c>
      <c r="AU112" s="210" t="s">
        <v>80</v>
      </c>
      <c r="AV112" s="13" t="s">
        <v>80</v>
      </c>
      <c r="AW112" s="13" t="s">
        <v>4</v>
      </c>
      <c r="AX112" s="13" t="s">
        <v>78</v>
      </c>
      <c r="AY112" s="210" t="s">
        <v>139</v>
      </c>
    </row>
    <row r="113" spans="1:65" s="2" customFormat="1" ht="37.9" customHeight="1">
      <c r="A113" s="37"/>
      <c r="B113" s="38"/>
      <c r="C113" s="181" t="s">
        <v>176</v>
      </c>
      <c r="D113" s="181" t="s">
        <v>141</v>
      </c>
      <c r="E113" s="182" t="s">
        <v>258</v>
      </c>
      <c r="F113" s="183" t="s">
        <v>259</v>
      </c>
      <c r="G113" s="184" t="s">
        <v>194</v>
      </c>
      <c r="H113" s="185">
        <v>257.3</v>
      </c>
      <c r="I113" s="186"/>
      <c r="J113" s="187">
        <f>ROUND(I113*H113,2)</f>
        <v>0</v>
      </c>
      <c r="K113" s="183" t="s">
        <v>145</v>
      </c>
      <c r="L113" s="42"/>
      <c r="M113" s="188" t="s">
        <v>19</v>
      </c>
      <c r="N113" s="189" t="s">
        <v>42</v>
      </c>
      <c r="O113" s="67"/>
      <c r="P113" s="190">
        <f>O113*H113</f>
        <v>0</v>
      </c>
      <c r="Q113" s="190">
        <v>0</v>
      </c>
      <c r="R113" s="190">
        <f>Q113*H113</f>
        <v>0</v>
      </c>
      <c r="S113" s="190">
        <v>0</v>
      </c>
      <c r="T113" s="191">
        <f>S113*H113</f>
        <v>0</v>
      </c>
      <c r="U113" s="37"/>
      <c r="V113" s="37"/>
      <c r="W113" s="37"/>
      <c r="X113" s="37"/>
      <c r="Y113" s="37"/>
      <c r="Z113" s="37"/>
      <c r="AA113" s="37"/>
      <c r="AB113" s="37"/>
      <c r="AC113" s="37"/>
      <c r="AD113" s="37"/>
      <c r="AE113" s="37"/>
      <c r="AR113" s="192" t="s">
        <v>146</v>
      </c>
      <c r="AT113" s="192" t="s">
        <v>141</v>
      </c>
      <c r="AU113" s="192" t="s">
        <v>80</v>
      </c>
      <c r="AY113" s="20" t="s">
        <v>139</v>
      </c>
      <c r="BE113" s="193">
        <f>IF(N113="základní",J113,0)</f>
        <v>0</v>
      </c>
      <c r="BF113" s="193">
        <f>IF(N113="snížená",J113,0)</f>
        <v>0</v>
      </c>
      <c r="BG113" s="193">
        <f>IF(N113="zákl. přenesená",J113,0)</f>
        <v>0</v>
      </c>
      <c r="BH113" s="193">
        <f>IF(N113="sníž. přenesená",J113,0)</f>
        <v>0</v>
      </c>
      <c r="BI113" s="193">
        <f>IF(N113="nulová",J113,0)</f>
        <v>0</v>
      </c>
      <c r="BJ113" s="20" t="s">
        <v>78</v>
      </c>
      <c r="BK113" s="193">
        <f>ROUND(I113*H113,2)</f>
        <v>0</v>
      </c>
      <c r="BL113" s="20" t="s">
        <v>146</v>
      </c>
      <c r="BM113" s="192" t="s">
        <v>716</v>
      </c>
    </row>
    <row r="114" spans="1:47" s="2" customFormat="1" ht="12">
      <c r="A114" s="37"/>
      <c r="B114" s="38"/>
      <c r="C114" s="39"/>
      <c r="D114" s="194" t="s">
        <v>148</v>
      </c>
      <c r="E114" s="39"/>
      <c r="F114" s="195" t="s">
        <v>261</v>
      </c>
      <c r="G114" s="39"/>
      <c r="H114" s="39"/>
      <c r="I114" s="196"/>
      <c r="J114" s="39"/>
      <c r="K114" s="39"/>
      <c r="L114" s="42"/>
      <c r="M114" s="197"/>
      <c r="N114" s="198"/>
      <c r="O114" s="67"/>
      <c r="P114" s="67"/>
      <c r="Q114" s="67"/>
      <c r="R114" s="67"/>
      <c r="S114" s="67"/>
      <c r="T114" s="68"/>
      <c r="U114" s="37"/>
      <c r="V114" s="37"/>
      <c r="W114" s="37"/>
      <c r="X114" s="37"/>
      <c r="Y114" s="37"/>
      <c r="Z114" s="37"/>
      <c r="AA114" s="37"/>
      <c r="AB114" s="37"/>
      <c r="AC114" s="37"/>
      <c r="AD114" s="37"/>
      <c r="AE114" s="37"/>
      <c r="AT114" s="20" t="s">
        <v>148</v>
      </c>
      <c r="AU114" s="20" t="s">
        <v>80</v>
      </c>
    </row>
    <row r="115" spans="1:65" s="2" customFormat="1" ht="33" customHeight="1">
      <c r="A115" s="37"/>
      <c r="B115" s="38"/>
      <c r="C115" s="181" t="s">
        <v>184</v>
      </c>
      <c r="D115" s="181" t="s">
        <v>141</v>
      </c>
      <c r="E115" s="182" t="s">
        <v>717</v>
      </c>
      <c r="F115" s="183" t="s">
        <v>718</v>
      </c>
      <c r="G115" s="184" t="s">
        <v>144</v>
      </c>
      <c r="H115" s="185">
        <v>759</v>
      </c>
      <c r="I115" s="186"/>
      <c r="J115" s="187">
        <f>ROUND(I115*H115,2)</f>
        <v>0</v>
      </c>
      <c r="K115" s="183" t="s">
        <v>145</v>
      </c>
      <c r="L115" s="42"/>
      <c r="M115" s="188" t="s">
        <v>19</v>
      </c>
      <c r="N115" s="189" t="s">
        <v>42</v>
      </c>
      <c r="O115" s="67"/>
      <c r="P115" s="190">
        <f>O115*H115</f>
        <v>0</v>
      </c>
      <c r="Q115" s="190">
        <v>0</v>
      </c>
      <c r="R115" s="190">
        <f>Q115*H115</f>
        <v>0</v>
      </c>
      <c r="S115" s="190">
        <v>0</v>
      </c>
      <c r="T115" s="191">
        <f>S115*H115</f>
        <v>0</v>
      </c>
      <c r="U115" s="37"/>
      <c r="V115" s="37"/>
      <c r="W115" s="37"/>
      <c r="X115" s="37"/>
      <c r="Y115" s="37"/>
      <c r="Z115" s="37"/>
      <c r="AA115" s="37"/>
      <c r="AB115" s="37"/>
      <c r="AC115" s="37"/>
      <c r="AD115" s="37"/>
      <c r="AE115" s="37"/>
      <c r="AR115" s="192" t="s">
        <v>146</v>
      </c>
      <c r="AT115" s="192" t="s">
        <v>141</v>
      </c>
      <c r="AU115" s="192" t="s">
        <v>80</v>
      </c>
      <c r="AY115" s="20" t="s">
        <v>139</v>
      </c>
      <c r="BE115" s="193">
        <f>IF(N115="základní",J115,0)</f>
        <v>0</v>
      </c>
      <c r="BF115" s="193">
        <f>IF(N115="snížená",J115,0)</f>
        <v>0</v>
      </c>
      <c r="BG115" s="193">
        <f>IF(N115="zákl. přenesená",J115,0)</f>
        <v>0</v>
      </c>
      <c r="BH115" s="193">
        <f>IF(N115="sníž. přenesená",J115,0)</f>
        <v>0</v>
      </c>
      <c r="BI115" s="193">
        <f>IF(N115="nulová",J115,0)</f>
        <v>0</v>
      </c>
      <c r="BJ115" s="20" t="s">
        <v>78</v>
      </c>
      <c r="BK115" s="193">
        <f>ROUND(I115*H115,2)</f>
        <v>0</v>
      </c>
      <c r="BL115" s="20" t="s">
        <v>146</v>
      </c>
      <c r="BM115" s="192" t="s">
        <v>719</v>
      </c>
    </row>
    <row r="116" spans="1:47" s="2" customFormat="1" ht="12">
      <c r="A116" s="37"/>
      <c r="B116" s="38"/>
      <c r="C116" s="39"/>
      <c r="D116" s="194" t="s">
        <v>148</v>
      </c>
      <c r="E116" s="39"/>
      <c r="F116" s="195" t="s">
        <v>720</v>
      </c>
      <c r="G116" s="39"/>
      <c r="H116" s="39"/>
      <c r="I116" s="196"/>
      <c r="J116" s="39"/>
      <c r="K116" s="39"/>
      <c r="L116" s="42"/>
      <c r="M116" s="197"/>
      <c r="N116" s="198"/>
      <c r="O116" s="67"/>
      <c r="P116" s="67"/>
      <c r="Q116" s="67"/>
      <c r="R116" s="67"/>
      <c r="S116" s="67"/>
      <c r="T116" s="68"/>
      <c r="U116" s="37"/>
      <c r="V116" s="37"/>
      <c r="W116" s="37"/>
      <c r="X116" s="37"/>
      <c r="Y116" s="37"/>
      <c r="Z116" s="37"/>
      <c r="AA116" s="37"/>
      <c r="AB116" s="37"/>
      <c r="AC116" s="37"/>
      <c r="AD116" s="37"/>
      <c r="AE116" s="37"/>
      <c r="AT116" s="20" t="s">
        <v>148</v>
      </c>
      <c r="AU116" s="20" t="s">
        <v>80</v>
      </c>
    </row>
    <row r="117" spans="2:51" s="13" customFormat="1" ht="22.5">
      <c r="B117" s="199"/>
      <c r="C117" s="200"/>
      <c r="D117" s="201" t="s">
        <v>150</v>
      </c>
      <c r="E117" s="202" t="s">
        <v>19</v>
      </c>
      <c r="F117" s="203" t="s">
        <v>303</v>
      </c>
      <c r="G117" s="200"/>
      <c r="H117" s="204">
        <v>66</v>
      </c>
      <c r="I117" s="205"/>
      <c r="J117" s="200"/>
      <c r="K117" s="200"/>
      <c r="L117" s="206"/>
      <c r="M117" s="207"/>
      <c r="N117" s="208"/>
      <c r="O117" s="208"/>
      <c r="P117" s="208"/>
      <c r="Q117" s="208"/>
      <c r="R117" s="208"/>
      <c r="S117" s="208"/>
      <c r="T117" s="209"/>
      <c r="AT117" s="210" t="s">
        <v>150</v>
      </c>
      <c r="AU117" s="210" t="s">
        <v>80</v>
      </c>
      <c r="AV117" s="13" t="s">
        <v>80</v>
      </c>
      <c r="AW117" s="13" t="s">
        <v>33</v>
      </c>
      <c r="AX117" s="13" t="s">
        <v>71</v>
      </c>
      <c r="AY117" s="210" t="s">
        <v>139</v>
      </c>
    </row>
    <row r="118" spans="2:51" s="13" customFormat="1" ht="22.5">
      <c r="B118" s="199"/>
      <c r="C118" s="200"/>
      <c r="D118" s="201" t="s">
        <v>150</v>
      </c>
      <c r="E118" s="202" t="s">
        <v>19</v>
      </c>
      <c r="F118" s="203" t="s">
        <v>304</v>
      </c>
      <c r="G118" s="200"/>
      <c r="H118" s="204">
        <v>160</v>
      </c>
      <c r="I118" s="205"/>
      <c r="J118" s="200"/>
      <c r="K118" s="200"/>
      <c r="L118" s="206"/>
      <c r="M118" s="207"/>
      <c r="N118" s="208"/>
      <c r="O118" s="208"/>
      <c r="P118" s="208"/>
      <c r="Q118" s="208"/>
      <c r="R118" s="208"/>
      <c r="S118" s="208"/>
      <c r="T118" s="209"/>
      <c r="AT118" s="210" t="s">
        <v>150</v>
      </c>
      <c r="AU118" s="210" t="s">
        <v>80</v>
      </c>
      <c r="AV118" s="13" t="s">
        <v>80</v>
      </c>
      <c r="AW118" s="13" t="s">
        <v>33</v>
      </c>
      <c r="AX118" s="13" t="s">
        <v>71</v>
      </c>
      <c r="AY118" s="210" t="s">
        <v>139</v>
      </c>
    </row>
    <row r="119" spans="2:51" s="13" customFormat="1" ht="12">
      <c r="B119" s="199"/>
      <c r="C119" s="200"/>
      <c r="D119" s="201" t="s">
        <v>150</v>
      </c>
      <c r="E119" s="202" t="s">
        <v>19</v>
      </c>
      <c r="F119" s="203" t="s">
        <v>305</v>
      </c>
      <c r="G119" s="200"/>
      <c r="H119" s="204">
        <v>148</v>
      </c>
      <c r="I119" s="205"/>
      <c r="J119" s="200"/>
      <c r="K119" s="200"/>
      <c r="L119" s="206"/>
      <c r="M119" s="207"/>
      <c r="N119" s="208"/>
      <c r="O119" s="208"/>
      <c r="P119" s="208"/>
      <c r="Q119" s="208"/>
      <c r="R119" s="208"/>
      <c r="S119" s="208"/>
      <c r="T119" s="209"/>
      <c r="AT119" s="210" t="s">
        <v>150</v>
      </c>
      <c r="AU119" s="210" t="s">
        <v>80</v>
      </c>
      <c r="AV119" s="13" t="s">
        <v>80</v>
      </c>
      <c r="AW119" s="13" t="s">
        <v>33</v>
      </c>
      <c r="AX119" s="13" t="s">
        <v>71</v>
      </c>
      <c r="AY119" s="210" t="s">
        <v>139</v>
      </c>
    </row>
    <row r="120" spans="2:51" s="13" customFormat="1" ht="22.5">
      <c r="B120" s="199"/>
      <c r="C120" s="200"/>
      <c r="D120" s="201" t="s">
        <v>150</v>
      </c>
      <c r="E120" s="202" t="s">
        <v>19</v>
      </c>
      <c r="F120" s="203" t="s">
        <v>306</v>
      </c>
      <c r="G120" s="200"/>
      <c r="H120" s="204">
        <v>385</v>
      </c>
      <c r="I120" s="205"/>
      <c r="J120" s="200"/>
      <c r="K120" s="200"/>
      <c r="L120" s="206"/>
      <c r="M120" s="207"/>
      <c r="N120" s="208"/>
      <c r="O120" s="208"/>
      <c r="P120" s="208"/>
      <c r="Q120" s="208"/>
      <c r="R120" s="208"/>
      <c r="S120" s="208"/>
      <c r="T120" s="209"/>
      <c r="AT120" s="210" t="s">
        <v>150</v>
      </c>
      <c r="AU120" s="210" t="s">
        <v>80</v>
      </c>
      <c r="AV120" s="13" t="s">
        <v>80</v>
      </c>
      <c r="AW120" s="13" t="s">
        <v>33</v>
      </c>
      <c r="AX120" s="13" t="s">
        <v>71</v>
      </c>
      <c r="AY120" s="210" t="s">
        <v>139</v>
      </c>
    </row>
    <row r="121" spans="2:51" s="14" customFormat="1" ht="12">
      <c r="B121" s="211"/>
      <c r="C121" s="212"/>
      <c r="D121" s="201" t="s">
        <v>150</v>
      </c>
      <c r="E121" s="213" t="s">
        <v>19</v>
      </c>
      <c r="F121" s="214" t="s">
        <v>721</v>
      </c>
      <c r="G121" s="212"/>
      <c r="H121" s="215">
        <v>759</v>
      </c>
      <c r="I121" s="216"/>
      <c r="J121" s="212"/>
      <c r="K121" s="212"/>
      <c r="L121" s="217"/>
      <c r="M121" s="218"/>
      <c r="N121" s="219"/>
      <c r="O121" s="219"/>
      <c r="P121" s="219"/>
      <c r="Q121" s="219"/>
      <c r="R121" s="219"/>
      <c r="S121" s="219"/>
      <c r="T121" s="220"/>
      <c r="AT121" s="221" t="s">
        <v>150</v>
      </c>
      <c r="AU121" s="221" t="s">
        <v>80</v>
      </c>
      <c r="AV121" s="14" t="s">
        <v>146</v>
      </c>
      <c r="AW121" s="14" t="s">
        <v>33</v>
      </c>
      <c r="AX121" s="14" t="s">
        <v>78</v>
      </c>
      <c r="AY121" s="221" t="s">
        <v>139</v>
      </c>
    </row>
    <row r="122" spans="2:63" s="12" customFormat="1" ht="22.9" customHeight="1">
      <c r="B122" s="165"/>
      <c r="C122" s="166"/>
      <c r="D122" s="167" t="s">
        <v>70</v>
      </c>
      <c r="E122" s="179" t="s">
        <v>171</v>
      </c>
      <c r="F122" s="179" t="s">
        <v>362</v>
      </c>
      <c r="G122" s="166"/>
      <c r="H122" s="166"/>
      <c r="I122" s="169"/>
      <c r="J122" s="180">
        <f>BK122</f>
        <v>0</v>
      </c>
      <c r="K122" s="166"/>
      <c r="L122" s="171"/>
      <c r="M122" s="172"/>
      <c r="N122" s="173"/>
      <c r="O122" s="173"/>
      <c r="P122" s="174">
        <f>SUM(P123:P133)</f>
        <v>0</v>
      </c>
      <c r="Q122" s="173"/>
      <c r="R122" s="174">
        <f>SUM(R123:R133)</f>
        <v>0</v>
      </c>
      <c r="S122" s="173"/>
      <c r="T122" s="175">
        <f>SUM(T123:T133)</f>
        <v>0</v>
      </c>
      <c r="AR122" s="176" t="s">
        <v>78</v>
      </c>
      <c r="AT122" s="177" t="s">
        <v>70</v>
      </c>
      <c r="AU122" s="177" t="s">
        <v>78</v>
      </c>
      <c r="AY122" s="176" t="s">
        <v>139</v>
      </c>
      <c r="BK122" s="178">
        <f>SUM(BK123:BK133)</f>
        <v>0</v>
      </c>
    </row>
    <row r="123" spans="1:65" s="2" customFormat="1" ht="33" customHeight="1">
      <c r="A123" s="37"/>
      <c r="B123" s="38"/>
      <c r="C123" s="181" t="s">
        <v>191</v>
      </c>
      <c r="D123" s="181" t="s">
        <v>141</v>
      </c>
      <c r="E123" s="182" t="s">
        <v>722</v>
      </c>
      <c r="F123" s="183" t="s">
        <v>723</v>
      </c>
      <c r="G123" s="184" t="s">
        <v>144</v>
      </c>
      <c r="H123" s="185">
        <v>592</v>
      </c>
      <c r="I123" s="186"/>
      <c r="J123" s="187">
        <f>ROUND(I123*H123,2)</f>
        <v>0</v>
      </c>
      <c r="K123" s="183" t="s">
        <v>145</v>
      </c>
      <c r="L123" s="42"/>
      <c r="M123" s="188" t="s">
        <v>19</v>
      </c>
      <c r="N123" s="189" t="s">
        <v>42</v>
      </c>
      <c r="O123" s="67"/>
      <c r="P123" s="190">
        <f>O123*H123</f>
        <v>0</v>
      </c>
      <c r="Q123" s="190">
        <v>0</v>
      </c>
      <c r="R123" s="190">
        <f>Q123*H123</f>
        <v>0</v>
      </c>
      <c r="S123" s="190">
        <v>0</v>
      </c>
      <c r="T123" s="191">
        <f>S123*H123</f>
        <v>0</v>
      </c>
      <c r="U123" s="37"/>
      <c r="V123" s="37"/>
      <c r="W123" s="37"/>
      <c r="X123" s="37"/>
      <c r="Y123" s="37"/>
      <c r="Z123" s="37"/>
      <c r="AA123" s="37"/>
      <c r="AB123" s="37"/>
      <c r="AC123" s="37"/>
      <c r="AD123" s="37"/>
      <c r="AE123" s="37"/>
      <c r="AR123" s="192" t="s">
        <v>146</v>
      </c>
      <c r="AT123" s="192" t="s">
        <v>141</v>
      </c>
      <c r="AU123" s="192" t="s">
        <v>80</v>
      </c>
      <c r="AY123" s="20" t="s">
        <v>139</v>
      </c>
      <c r="BE123" s="193">
        <f>IF(N123="základní",J123,0)</f>
        <v>0</v>
      </c>
      <c r="BF123" s="193">
        <f>IF(N123="snížená",J123,0)</f>
        <v>0</v>
      </c>
      <c r="BG123" s="193">
        <f>IF(N123="zákl. přenesená",J123,0)</f>
        <v>0</v>
      </c>
      <c r="BH123" s="193">
        <f>IF(N123="sníž. přenesená",J123,0)</f>
        <v>0</v>
      </c>
      <c r="BI123" s="193">
        <f>IF(N123="nulová",J123,0)</f>
        <v>0</v>
      </c>
      <c r="BJ123" s="20" t="s">
        <v>78</v>
      </c>
      <c r="BK123" s="193">
        <f>ROUND(I123*H123,2)</f>
        <v>0</v>
      </c>
      <c r="BL123" s="20" t="s">
        <v>146</v>
      </c>
      <c r="BM123" s="192" t="s">
        <v>724</v>
      </c>
    </row>
    <row r="124" spans="1:47" s="2" customFormat="1" ht="12">
      <c r="A124" s="37"/>
      <c r="B124" s="38"/>
      <c r="C124" s="39"/>
      <c r="D124" s="194" t="s">
        <v>148</v>
      </c>
      <c r="E124" s="39"/>
      <c r="F124" s="195" t="s">
        <v>725</v>
      </c>
      <c r="G124" s="39"/>
      <c r="H124" s="39"/>
      <c r="I124" s="196"/>
      <c r="J124" s="39"/>
      <c r="K124" s="39"/>
      <c r="L124" s="42"/>
      <c r="M124" s="197"/>
      <c r="N124" s="198"/>
      <c r="O124" s="67"/>
      <c r="P124" s="67"/>
      <c r="Q124" s="67"/>
      <c r="R124" s="67"/>
      <c r="S124" s="67"/>
      <c r="T124" s="68"/>
      <c r="U124" s="37"/>
      <c r="V124" s="37"/>
      <c r="W124" s="37"/>
      <c r="X124" s="37"/>
      <c r="Y124" s="37"/>
      <c r="Z124" s="37"/>
      <c r="AA124" s="37"/>
      <c r="AB124" s="37"/>
      <c r="AC124" s="37"/>
      <c r="AD124" s="37"/>
      <c r="AE124" s="37"/>
      <c r="AT124" s="20" t="s">
        <v>148</v>
      </c>
      <c r="AU124" s="20" t="s">
        <v>80</v>
      </c>
    </row>
    <row r="125" spans="1:47" s="2" customFormat="1" ht="19.5">
      <c r="A125" s="37"/>
      <c r="B125" s="38"/>
      <c r="C125" s="39"/>
      <c r="D125" s="201" t="s">
        <v>204</v>
      </c>
      <c r="E125" s="39"/>
      <c r="F125" s="222" t="s">
        <v>726</v>
      </c>
      <c r="G125" s="39"/>
      <c r="H125" s="39"/>
      <c r="I125" s="196"/>
      <c r="J125" s="39"/>
      <c r="K125" s="39"/>
      <c r="L125" s="42"/>
      <c r="M125" s="197"/>
      <c r="N125" s="198"/>
      <c r="O125" s="67"/>
      <c r="P125" s="67"/>
      <c r="Q125" s="67"/>
      <c r="R125" s="67"/>
      <c r="S125" s="67"/>
      <c r="T125" s="68"/>
      <c r="U125" s="37"/>
      <c r="V125" s="37"/>
      <c r="W125" s="37"/>
      <c r="X125" s="37"/>
      <c r="Y125" s="37"/>
      <c r="Z125" s="37"/>
      <c r="AA125" s="37"/>
      <c r="AB125" s="37"/>
      <c r="AC125" s="37"/>
      <c r="AD125" s="37"/>
      <c r="AE125" s="37"/>
      <c r="AT125" s="20" t="s">
        <v>204</v>
      </c>
      <c r="AU125" s="20" t="s">
        <v>80</v>
      </c>
    </row>
    <row r="126" spans="2:51" s="13" customFormat="1" ht="12">
      <c r="B126" s="199"/>
      <c r="C126" s="200"/>
      <c r="D126" s="201" t="s">
        <v>150</v>
      </c>
      <c r="E126" s="202" t="s">
        <v>19</v>
      </c>
      <c r="F126" s="203" t="s">
        <v>727</v>
      </c>
      <c r="G126" s="200"/>
      <c r="H126" s="204">
        <v>296</v>
      </c>
      <c r="I126" s="205"/>
      <c r="J126" s="200"/>
      <c r="K126" s="200"/>
      <c r="L126" s="206"/>
      <c r="M126" s="207"/>
      <c r="N126" s="208"/>
      <c r="O126" s="208"/>
      <c r="P126" s="208"/>
      <c r="Q126" s="208"/>
      <c r="R126" s="208"/>
      <c r="S126" s="208"/>
      <c r="T126" s="209"/>
      <c r="AT126" s="210" t="s">
        <v>150</v>
      </c>
      <c r="AU126" s="210" t="s">
        <v>80</v>
      </c>
      <c r="AV126" s="13" t="s">
        <v>80</v>
      </c>
      <c r="AW126" s="13" t="s">
        <v>33</v>
      </c>
      <c r="AX126" s="13" t="s">
        <v>78</v>
      </c>
      <c r="AY126" s="210" t="s">
        <v>139</v>
      </c>
    </row>
    <row r="127" spans="2:51" s="13" customFormat="1" ht="12">
      <c r="B127" s="199"/>
      <c r="C127" s="200"/>
      <c r="D127" s="201" t="s">
        <v>150</v>
      </c>
      <c r="E127" s="200"/>
      <c r="F127" s="203" t="s">
        <v>728</v>
      </c>
      <c r="G127" s="200"/>
      <c r="H127" s="204">
        <v>592</v>
      </c>
      <c r="I127" s="205"/>
      <c r="J127" s="200"/>
      <c r="K127" s="200"/>
      <c r="L127" s="206"/>
      <c r="M127" s="207"/>
      <c r="N127" s="208"/>
      <c r="O127" s="208"/>
      <c r="P127" s="208"/>
      <c r="Q127" s="208"/>
      <c r="R127" s="208"/>
      <c r="S127" s="208"/>
      <c r="T127" s="209"/>
      <c r="AT127" s="210" t="s">
        <v>150</v>
      </c>
      <c r="AU127" s="210" t="s">
        <v>80</v>
      </c>
      <c r="AV127" s="13" t="s">
        <v>80</v>
      </c>
      <c r="AW127" s="13" t="s">
        <v>4</v>
      </c>
      <c r="AX127" s="13" t="s">
        <v>78</v>
      </c>
      <c r="AY127" s="210" t="s">
        <v>139</v>
      </c>
    </row>
    <row r="128" spans="1:65" s="2" customFormat="1" ht="33" customHeight="1">
      <c r="A128" s="37"/>
      <c r="B128" s="38"/>
      <c r="C128" s="181" t="s">
        <v>199</v>
      </c>
      <c r="D128" s="181" t="s">
        <v>141</v>
      </c>
      <c r="E128" s="182" t="s">
        <v>729</v>
      </c>
      <c r="F128" s="183" t="s">
        <v>730</v>
      </c>
      <c r="G128" s="184" t="s">
        <v>144</v>
      </c>
      <c r="H128" s="185">
        <v>611</v>
      </c>
      <c r="I128" s="186"/>
      <c r="J128" s="187">
        <f>ROUND(I128*H128,2)</f>
        <v>0</v>
      </c>
      <c r="K128" s="183" t="s">
        <v>145</v>
      </c>
      <c r="L128" s="42"/>
      <c r="M128" s="188" t="s">
        <v>19</v>
      </c>
      <c r="N128" s="189" t="s">
        <v>42</v>
      </c>
      <c r="O128" s="67"/>
      <c r="P128" s="190">
        <f>O128*H128</f>
        <v>0</v>
      </c>
      <c r="Q128" s="190">
        <v>0</v>
      </c>
      <c r="R128" s="190">
        <f>Q128*H128</f>
        <v>0</v>
      </c>
      <c r="S128" s="190">
        <v>0</v>
      </c>
      <c r="T128" s="191">
        <f>S128*H128</f>
        <v>0</v>
      </c>
      <c r="U128" s="37"/>
      <c r="V128" s="37"/>
      <c r="W128" s="37"/>
      <c r="X128" s="37"/>
      <c r="Y128" s="37"/>
      <c r="Z128" s="37"/>
      <c r="AA128" s="37"/>
      <c r="AB128" s="37"/>
      <c r="AC128" s="37"/>
      <c r="AD128" s="37"/>
      <c r="AE128" s="37"/>
      <c r="AR128" s="192" t="s">
        <v>146</v>
      </c>
      <c r="AT128" s="192" t="s">
        <v>141</v>
      </c>
      <c r="AU128" s="192" t="s">
        <v>80</v>
      </c>
      <c r="AY128" s="20" t="s">
        <v>139</v>
      </c>
      <c r="BE128" s="193">
        <f>IF(N128="základní",J128,0)</f>
        <v>0</v>
      </c>
      <c r="BF128" s="193">
        <f>IF(N128="snížená",J128,0)</f>
        <v>0</v>
      </c>
      <c r="BG128" s="193">
        <f>IF(N128="zákl. přenesená",J128,0)</f>
        <v>0</v>
      </c>
      <c r="BH128" s="193">
        <f>IF(N128="sníž. přenesená",J128,0)</f>
        <v>0</v>
      </c>
      <c r="BI128" s="193">
        <f>IF(N128="nulová",J128,0)</f>
        <v>0</v>
      </c>
      <c r="BJ128" s="20" t="s">
        <v>78</v>
      </c>
      <c r="BK128" s="193">
        <f>ROUND(I128*H128,2)</f>
        <v>0</v>
      </c>
      <c r="BL128" s="20" t="s">
        <v>146</v>
      </c>
      <c r="BM128" s="192" t="s">
        <v>731</v>
      </c>
    </row>
    <row r="129" spans="1:47" s="2" customFormat="1" ht="12">
      <c r="A129" s="37"/>
      <c r="B129" s="38"/>
      <c r="C129" s="39"/>
      <c r="D129" s="194" t="s">
        <v>148</v>
      </c>
      <c r="E129" s="39"/>
      <c r="F129" s="195" t="s">
        <v>732</v>
      </c>
      <c r="G129" s="39"/>
      <c r="H129" s="39"/>
      <c r="I129" s="196"/>
      <c r="J129" s="39"/>
      <c r="K129" s="39"/>
      <c r="L129" s="42"/>
      <c r="M129" s="197"/>
      <c r="N129" s="198"/>
      <c r="O129" s="67"/>
      <c r="P129" s="67"/>
      <c r="Q129" s="67"/>
      <c r="R129" s="67"/>
      <c r="S129" s="67"/>
      <c r="T129" s="68"/>
      <c r="U129" s="37"/>
      <c r="V129" s="37"/>
      <c r="W129" s="37"/>
      <c r="X129" s="37"/>
      <c r="Y129" s="37"/>
      <c r="Z129" s="37"/>
      <c r="AA129" s="37"/>
      <c r="AB129" s="37"/>
      <c r="AC129" s="37"/>
      <c r="AD129" s="37"/>
      <c r="AE129" s="37"/>
      <c r="AT129" s="20" t="s">
        <v>148</v>
      </c>
      <c r="AU129" s="20" t="s">
        <v>80</v>
      </c>
    </row>
    <row r="130" spans="2:51" s="13" customFormat="1" ht="22.5">
      <c r="B130" s="199"/>
      <c r="C130" s="200"/>
      <c r="D130" s="201" t="s">
        <v>150</v>
      </c>
      <c r="E130" s="202" t="s">
        <v>19</v>
      </c>
      <c r="F130" s="203" t="s">
        <v>303</v>
      </c>
      <c r="G130" s="200"/>
      <c r="H130" s="204">
        <v>66</v>
      </c>
      <c r="I130" s="205"/>
      <c r="J130" s="200"/>
      <c r="K130" s="200"/>
      <c r="L130" s="206"/>
      <c r="M130" s="207"/>
      <c r="N130" s="208"/>
      <c r="O130" s="208"/>
      <c r="P130" s="208"/>
      <c r="Q130" s="208"/>
      <c r="R130" s="208"/>
      <c r="S130" s="208"/>
      <c r="T130" s="209"/>
      <c r="AT130" s="210" t="s">
        <v>150</v>
      </c>
      <c r="AU130" s="210" t="s">
        <v>80</v>
      </c>
      <c r="AV130" s="13" t="s">
        <v>80</v>
      </c>
      <c r="AW130" s="13" t="s">
        <v>33</v>
      </c>
      <c r="AX130" s="13" t="s">
        <v>71</v>
      </c>
      <c r="AY130" s="210" t="s">
        <v>139</v>
      </c>
    </row>
    <row r="131" spans="2:51" s="13" customFormat="1" ht="22.5">
      <c r="B131" s="199"/>
      <c r="C131" s="200"/>
      <c r="D131" s="201" t="s">
        <v>150</v>
      </c>
      <c r="E131" s="202" t="s">
        <v>19</v>
      </c>
      <c r="F131" s="203" t="s">
        <v>304</v>
      </c>
      <c r="G131" s="200"/>
      <c r="H131" s="204">
        <v>160</v>
      </c>
      <c r="I131" s="205"/>
      <c r="J131" s="200"/>
      <c r="K131" s="200"/>
      <c r="L131" s="206"/>
      <c r="M131" s="207"/>
      <c r="N131" s="208"/>
      <c r="O131" s="208"/>
      <c r="P131" s="208"/>
      <c r="Q131" s="208"/>
      <c r="R131" s="208"/>
      <c r="S131" s="208"/>
      <c r="T131" s="209"/>
      <c r="AT131" s="210" t="s">
        <v>150</v>
      </c>
      <c r="AU131" s="210" t="s">
        <v>80</v>
      </c>
      <c r="AV131" s="13" t="s">
        <v>80</v>
      </c>
      <c r="AW131" s="13" t="s">
        <v>33</v>
      </c>
      <c r="AX131" s="13" t="s">
        <v>71</v>
      </c>
      <c r="AY131" s="210" t="s">
        <v>139</v>
      </c>
    </row>
    <row r="132" spans="2:51" s="13" customFormat="1" ht="22.5">
      <c r="B132" s="199"/>
      <c r="C132" s="200"/>
      <c r="D132" s="201" t="s">
        <v>150</v>
      </c>
      <c r="E132" s="202" t="s">
        <v>19</v>
      </c>
      <c r="F132" s="203" t="s">
        <v>306</v>
      </c>
      <c r="G132" s="200"/>
      <c r="H132" s="204">
        <v>385</v>
      </c>
      <c r="I132" s="205"/>
      <c r="J132" s="200"/>
      <c r="K132" s="200"/>
      <c r="L132" s="206"/>
      <c r="M132" s="207"/>
      <c r="N132" s="208"/>
      <c r="O132" s="208"/>
      <c r="P132" s="208"/>
      <c r="Q132" s="208"/>
      <c r="R132" s="208"/>
      <c r="S132" s="208"/>
      <c r="T132" s="209"/>
      <c r="AT132" s="210" t="s">
        <v>150</v>
      </c>
      <c r="AU132" s="210" t="s">
        <v>80</v>
      </c>
      <c r="AV132" s="13" t="s">
        <v>80</v>
      </c>
      <c r="AW132" s="13" t="s">
        <v>33</v>
      </c>
      <c r="AX132" s="13" t="s">
        <v>71</v>
      </c>
      <c r="AY132" s="210" t="s">
        <v>139</v>
      </c>
    </row>
    <row r="133" spans="2:51" s="14" customFormat="1" ht="12">
      <c r="B133" s="211"/>
      <c r="C133" s="212"/>
      <c r="D133" s="201" t="s">
        <v>150</v>
      </c>
      <c r="E133" s="213" t="s">
        <v>19</v>
      </c>
      <c r="F133" s="214" t="s">
        <v>154</v>
      </c>
      <c r="G133" s="212"/>
      <c r="H133" s="215">
        <v>611</v>
      </c>
      <c r="I133" s="216"/>
      <c r="J133" s="212"/>
      <c r="K133" s="212"/>
      <c r="L133" s="217"/>
      <c r="M133" s="218"/>
      <c r="N133" s="219"/>
      <c r="O133" s="219"/>
      <c r="P133" s="219"/>
      <c r="Q133" s="219"/>
      <c r="R133" s="219"/>
      <c r="S133" s="219"/>
      <c r="T133" s="220"/>
      <c r="AT133" s="221" t="s">
        <v>150</v>
      </c>
      <c r="AU133" s="221" t="s">
        <v>80</v>
      </c>
      <c r="AV133" s="14" t="s">
        <v>146</v>
      </c>
      <c r="AW133" s="14" t="s">
        <v>33</v>
      </c>
      <c r="AX133" s="14" t="s">
        <v>78</v>
      </c>
      <c r="AY133" s="221" t="s">
        <v>139</v>
      </c>
    </row>
    <row r="134" spans="2:63" s="12" customFormat="1" ht="22.9" customHeight="1">
      <c r="B134" s="165"/>
      <c r="C134" s="166"/>
      <c r="D134" s="167" t="s">
        <v>70</v>
      </c>
      <c r="E134" s="179" t="s">
        <v>199</v>
      </c>
      <c r="F134" s="179" t="s">
        <v>557</v>
      </c>
      <c r="G134" s="166"/>
      <c r="H134" s="166"/>
      <c r="I134" s="169"/>
      <c r="J134" s="180">
        <f>BK134</f>
        <v>0</v>
      </c>
      <c r="K134" s="166"/>
      <c r="L134" s="171"/>
      <c r="M134" s="172"/>
      <c r="N134" s="173"/>
      <c r="O134" s="173"/>
      <c r="P134" s="174">
        <f>SUM(P135:P142)</f>
        <v>0</v>
      </c>
      <c r="Q134" s="173"/>
      <c r="R134" s="174">
        <f>SUM(R135:R142)</f>
        <v>0.848562</v>
      </c>
      <c r="S134" s="173"/>
      <c r="T134" s="175">
        <f>SUM(T135:T142)</f>
        <v>0</v>
      </c>
      <c r="AR134" s="176" t="s">
        <v>78</v>
      </c>
      <c r="AT134" s="177" t="s">
        <v>70</v>
      </c>
      <c r="AU134" s="177" t="s">
        <v>78</v>
      </c>
      <c r="AY134" s="176" t="s">
        <v>139</v>
      </c>
      <c r="BK134" s="178">
        <f>SUM(BK135:BK142)</f>
        <v>0</v>
      </c>
    </row>
    <row r="135" spans="1:65" s="2" customFormat="1" ht="33" customHeight="1">
      <c r="A135" s="37"/>
      <c r="B135" s="38"/>
      <c r="C135" s="181" t="s">
        <v>209</v>
      </c>
      <c r="D135" s="181" t="s">
        <v>141</v>
      </c>
      <c r="E135" s="182" t="s">
        <v>733</v>
      </c>
      <c r="F135" s="183" t="s">
        <v>734</v>
      </c>
      <c r="G135" s="184" t="s">
        <v>144</v>
      </c>
      <c r="H135" s="185">
        <v>986.7</v>
      </c>
      <c r="I135" s="186"/>
      <c r="J135" s="187">
        <f>ROUND(I135*H135,2)</f>
        <v>0</v>
      </c>
      <c r="K135" s="183" t="s">
        <v>145</v>
      </c>
      <c r="L135" s="42"/>
      <c r="M135" s="188" t="s">
        <v>19</v>
      </c>
      <c r="N135" s="189" t="s">
        <v>42</v>
      </c>
      <c r="O135" s="67"/>
      <c r="P135" s="190">
        <f>O135*H135</f>
        <v>0</v>
      </c>
      <c r="Q135" s="190">
        <v>0.00086</v>
      </c>
      <c r="R135" s="190">
        <f>Q135*H135</f>
        <v>0.848562</v>
      </c>
      <c r="S135" s="190">
        <v>0</v>
      </c>
      <c r="T135" s="191">
        <f>S135*H135</f>
        <v>0</v>
      </c>
      <c r="U135" s="37"/>
      <c r="V135" s="37"/>
      <c r="W135" s="37"/>
      <c r="X135" s="37"/>
      <c r="Y135" s="37"/>
      <c r="Z135" s="37"/>
      <c r="AA135" s="37"/>
      <c r="AB135" s="37"/>
      <c r="AC135" s="37"/>
      <c r="AD135" s="37"/>
      <c r="AE135" s="37"/>
      <c r="AR135" s="192" t="s">
        <v>146</v>
      </c>
      <c r="AT135" s="192" t="s">
        <v>141</v>
      </c>
      <c r="AU135" s="192" t="s">
        <v>80</v>
      </c>
      <c r="AY135" s="20" t="s">
        <v>139</v>
      </c>
      <c r="BE135" s="193">
        <f>IF(N135="základní",J135,0)</f>
        <v>0</v>
      </c>
      <c r="BF135" s="193">
        <f>IF(N135="snížená",J135,0)</f>
        <v>0</v>
      </c>
      <c r="BG135" s="193">
        <f>IF(N135="zákl. přenesená",J135,0)</f>
        <v>0</v>
      </c>
      <c r="BH135" s="193">
        <f>IF(N135="sníž. přenesená",J135,0)</f>
        <v>0</v>
      </c>
      <c r="BI135" s="193">
        <f>IF(N135="nulová",J135,0)</f>
        <v>0</v>
      </c>
      <c r="BJ135" s="20" t="s">
        <v>78</v>
      </c>
      <c r="BK135" s="193">
        <f>ROUND(I135*H135,2)</f>
        <v>0</v>
      </c>
      <c r="BL135" s="20" t="s">
        <v>146</v>
      </c>
      <c r="BM135" s="192" t="s">
        <v>735</v>
      </c>
    </row>
    <row r="136" spans="1:47" s="2" customFormat="1" ht="12">
      <c r="A136" s="37"/>
      <c r="B136" s="38"/>
      <c r="C136" s="39"/>
      <c r="D136" s="194" t="s">
        <v>148</v>
      </c>
      <c r="E136" s="39"/>
      <c r="F136" s="195" t="s">
        <v>736</v>
      </c>
      <c r="G136" s="39"/>
      <c r="H136" s="39"/>
      <c r="I136" s="196"/>
      <c r="J136" s="39"/>
      <c r="K136" s="39"/>
      <c r="L136" s="42"/>
      <c r="M136" s="197"/>
      <c r="N136" s="198"/>
      <c r="O136" s="67"/>
      <c r="P136" s="67"/>
      <c r="Q136" s="67"/>
      <c r="R136" s="67"/>
      <c r="S136" s="67"/>
      <c r="T136" s="68"/>
      <c r="U136" s="37"/>
      <c r="V136" s="37"/>
      <c r="W136" s="37"/>
      <c r="X136" s="37"/>
      <c r="Y136" s="37"/>
      <c r="Z136" s="37"/>
      <c r="AA136" s="37"/>
      <c r="AB136" s="37"/>
      <c r="AC136" s="37"/>
      <c r="AD136" s="37"/>
      <c r="AE136" s="37"/>
      <c r="AT136" s="20" t="s">
        <v>148</v>
      </c>
      <c r="AU136" s="20" t="s">
        <v>80</v>
      </c>
    </row>
    <row r="137" spans="2:51" s="13" customFormat="1" ht="22.5">
      <c r="B137" s="199"/>
      <c r="C137" s="200"/>
      <c r="D137" s="201" t="s">
        <v>150</v>
      </c>
      <c r="E137" s="202" t="s">
        <v>19</v>
      </c>
      <c r="F137" s="203" t="s">
        <v>303</v>
      </c>
      <c r="G137" s="200"/>
      <c r="H137" s="204">
        <v>66</v>
      </c>
      <c r="I137" s="205"/>
      <c r="J137" s="200"/>
      <c r="K137" s="200"/>
      <c r="L137" s="206"/>
      <c r="M137" s="207"/>
      <c r="N137" s="208"/>
      <c r="O137" s="208"/>
      <c r="P137" s="208"/>
      <c r="Q137" s="208"/>
      <c r="R137" s="208"/>
      <c r="S137" s="208"/>
      <c r="T137" s="209"/>
      <c r="AT137" s="210" t="s">
        <v>150</v>
      </c>
      <c r="AU137" s="210" t="s">
        <v>80</v>
      </c>
      <c r="AV137" s="13" t="s">
        <v>80</v>
      </c>
      <c r="AW137" s="13" t="s">
        <v>33</v>
      </c>
      <c r="AX137" s="13" t="s">
        <v>71</v>
      </c>
      <c r="AY137" s="210" t="s">
        <v>139</v>
      </c>
    </row>
    <row r="138" spans="2:51" s="13" customFormat="1" ht="22.5">
      <c r="B138" s="199"/>
      <c r="C138" s="200"/>
      <c r="D138" s="201" t="s">
        <v>150</v>
      </c>
      <c r="E138" s="202" t="s">
        <v>19</v>
      </c>
      <c r="F138" s="203" t="s">
        <v>304</v>
      </c>
      <c r="G138" s="200"/>
      <c r="H138" s="204">
        <v>160</v>
      </c>
      <c r="I138" s="205"/>
      <c r="J138" s="200"/>
      <c r="K138" s="200"/>
      <c r="L138" s="206"/>
      <c r="M138" s="207"/>
      <c r="N138" s="208"/>
      <c r="O138" s="208"/>
      <c r="P138" s="208"/>
      <c r="Q138" s="208"/>
      <c r="R138" s="208"/>
      <c r="S138" s="208"/>
      <c r="T138" s="209"/>
      <c r="AT138" s="210" t="s">
        <v>150</v>
      </c>
      <c r="AU138" s="210" t="s">
        <v>80</v>
      </c>
      <c r="AV138" s="13" t="s">
        <v>80</v>
      </c>
      <c r="AW138" s="13" t="s">
        <v>33</v>
      </c>
      <c r="AX138" s="13" t="s">
        <v>71</v>
      </c>
      <c r="AY138" s="210" t="s">
        <v>139</v>
      </c>
    </row>
    <row r="139" spans="2:51" s="13" customFormat="1" ht="12">
      <c r="B139" s="199"/>
      <c r="C139" s="200"/>
      <c r="D139" s="201" t="s">
        <v>150</v>
      </c>
      <c r="E139" s="202" t="s">
        <v>19</v>
      </c>
      <c r="F139" s="203" t="s">
        <v>305</v>
      </c>
      <c r="G139" s="200"/>
      <c r="H139" s="204">
        <v>148</v>
      </c>
      <c r="I139" s="205"/>
      <c r="J139" s="200"/>
      <c r="K139" s="200"/>
      <c r="L139" s="206"/>
      <c r="M139" s="207"/>
      <c r="N139" s="208"/>
      <c r="O139" s="208"/>
      <c r="P139" s="208"/>
      <c r="Q139" s="208"/>
      <c r="R139" s="208"/>
      <c r="S139" s="208"/>
      <c r="T139" s="209"/>
      <c r="AT139" s="210" t="s">
        <v>150</v>
      </c>
      <c r="AU139" s="210" t="s">
        <v>80</v>
      </c>
      <c r="AV139" s="13" t="s">
        <v>80</v>
      </c>
      <c r="AW139" s="13" t="s">
        <v>33</v>
      </c>
      <c r="AX139" s="13" t="s">
        <v>71</v>
      </c>
      <c r="AY139" s="210" t="s">
        <v>139</v>
      </c>
    </row>
    <row r="140" spans="2:51" s="13" customFormat="1" ht="22.5">
      <c r="B140" s="199"/>
      <c r="C140" s="200"/>
      <c r="D140" s="201" t="s">
        <v>150</v>
      </c>
      <c r="E140" s="202" t="s">
        <v>19</v>
      </c>
      <c r="F140" s="203" t="s">
        <v>306</v>
      </c>
      <c r="G140" s="200"/>
      <c r="H140" s="204">
        <v>385</v>
      </c>
      <c r="I140" s="205"/>
      <c r="J140" s="200"/>
      <c r="K140" s="200"/>
      <c r="L140" s="206"/>
      <c r="M140" s="207"/>
      <c r="N140" s="208"/>
      <c r="O140" s="208"/>
      <c r="P140" s="208"/>
      <c r="Q140" s="208"/>
      <c r="R140" s="208"/>
      <c r="S140" s="208"/>
      <c r="T140" s="209"/>
      <c r="AT140" s="210" t="s">
        <v>150</v>
      </c>
      <c r="AU140" s="210" t="s">
        <v>80</v>
      </c>
      <c r="AV140" s="13" t="s">
        <v>80</v>
      </c>
      <c r="AW140" s="13" t="s">
        <v>33</v>
      </c>
      <c r="AX140" s="13" t="s">
        <v>71</v>
      </c>
      <c r="AY140" s="210" t="s">
        <v>139</v>
      </c>
    </row>
    <row r="141" spans="2:51" s="14" customFormat="1" ht="12">
      <c r="B141" s="211"/>
      <c r="C141" s="212"/>
      <c r="D141" s="201" t="s">
        <v>150</v>
      </c>
      <c r="E141" s="213" t="s">
        <v>19</v>
      </c>
      <c r="F141" s="214" t="s">
        <v>721</v>
      </c>
      <c r="G141" s="212"/>
      <c r="H141" s="215">
        <v>759</v>
      </c>
      <c r="I141" s="216"/>
      <c r="J141" s="212"/>
      <c r="K141" s="212"/>
      <c r="L141" s="217"/>
      <c r="M141" s="218"/>
      <c r="N141" s="219"/>
      <c r="O141" s="219"/>
      <c r="P141" s="219"/>
      <c r="Q141" s="219"/>
      <c r="R141" s="219"/>
      <c r="S141" s="219"/>
      <c r="T141" s="220"/>
      <c r="AT141" s="221" t="s">
        <v>150</v>
      </c>
      <c r="AU141" s="221" t="s">
        <v>80</v>
      </c>
      <c r="AV141" s="14" t="s">
        <v>146</v>
      </c>
      <c r="AW141" s="14" t="s">
        <v>33</v>
      </c>
      <c r="AX141" s="14" t="s">
        <v>78</v>
      </c>
      <c r="AY141" s="221" t="s">
        <v>139</v>
      </c>
    </row>
    <row r="142" spans="2:51" s="13" customFormat="1" ht="12">
      <c r="B142" s="199"/>
      <c r="C142" s="200"/>
      <c r="D142" s="201" t="s">
        <v>150</v>
      </c>
      <c r="E142" s="200"/>
      <c r="F142" s="203" t="s">
        <v>737</v>
      </c>
      <c r="G142" s="200"/>
      <c r="H142" s="204">
        <v>986.7</v>
      </c>
      <c r="I142" s="205"/>
      <c r="J142" s="200"/>
      <c r="K142" s="200"/>
      <c r="L142" s="206"/>
      <c r="M142" s="258"/>
      <c r="N142" s="259"/>
      <c r="O142" s="259"/>
      <c r="P142" s="259"/>
      <c r="Q142" s="259"/>
      <c r="R142" s="259"/>
      <c r="S142" s="259"/>
      <c r="T142" s="260"/>
      <c r="AT142" s="210" t="s">
        <v>150</v>
      </c>
      <c r="AU142" s="210" t="s">
        <v>80</v>
      </c>
      <c r="AV142" s="13" t="s">
        <v>80</v>
      </c>
      <c r="AW142" s="13" t="s">
        <v>4</v>
      </c>
      <c r="AX142" s="13" t="s">
        <v>78</v>
      </c>
      <c r="AY142" s="210" t="s">
        <v>139</v>
      </c>
    </row>
    <row r="143" spans="1:31" s="2" customFormat="1" ht="6.95" customHeight="1">
      <c r="A143" s="37"/>
      <c r="B143" s="50"/>
      <c r="C143" s="51"/>
      <c r="D143" s="51"/>
      <c r="E143" s="51"/>
      <c r="F143" s="51"/>
      <c r="G143" s="51"/>
      <c r="H143" s="51"/>
      <c r="I143" s="51"/>
      <c r="J143" s="51"/>
      <c r="K143" s="51"/>
      <c r="L143" s="42"/>
      <c r="M143" s="37"/>
      <c r="O143" s="37"/>
      <c r="P143" s="37"/>
      <c r="Q143" s="37"/>
      <c r="R143" s="37"/>
      <c r="S143" s="37"/>
      <c r="T143" s="37"/>
      <c r="U143" s="37"/>
      <c r="V143" s="37"/>
      <c r="W143" s="37"/>
      <c r="X143" s="37"/>
      <c r="Y143" s="37"/>
      <c r="Z143" s="37"/>
      <c r="AA143" s="37"/>
      <c r="AB143" s="37"/>
      <c r="AC143" s="37"/>
      <c r="AD143" s="37"/>
      <c r="AE143" s="37"/>
    </row>
  </sheetData>
  <sheetProtection algorithmName="SHA-512" hashValue="/D8bF0kQa82nDKWCQKcXVkJS4YSI3opi84QqA668/V3lynG0ah+cfEAZYyAnraM34N135TV9zPfKOXxBLVQo8Q==" saltValue="/kXsiw0Woon3r+AtSOEYIsPBHFhCLtXGrT6isxyDHB8qJL75WSUHTPOVIHBFyGlkTXo3ZTiaddnsTRHfGvgEog==" spinCount="100000" sheet="1" objects="1" scenarios="1" formatColumns="0" formatRows="0" autoFilter="0"/>
  <autoFilter ref="C88:K142"/>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3" r:id="rId1" display="https://podminky.urs.cz/item/CS_URS_2024_01/122452204"/>
    <hyperlink ref="F100" r:id="rId2" display="https://podminky.urs.cz/item/CS_URS_2024_01/162351104"/>
    <hyperlink ref="F103" r:id="rId3" display="https://podminky.urs.cz/item/CS_URS_2024_01/162751117"/>
    <hyperlink ref="F106" r:id="rId4" display="https://podminky.urs.cz/item/CS_URS_2024_01/167151111"/>
    <hyperlink ref="F110" r:id="rId5" display="https://podminky.urs.cz/item/CS_URS_2024_01/171201231"/>
    <hyperlink ref="F114" r:id="rId6" display="https://podminky.urs.cz/item/CS_URS_2024_01/171251201"/>
    <hyperlink ref="F116" r:id="rId7" display="https://podminky.urs.cz/item/CS_URS_2024_01/181951114"/>
    <hyperlink ref="F124" r:id="rId8" display="https://podminky.urs.cz/item/CS_URS_2024_01/564871111"/>
    <hyperlink ref="F129" r:id="rId9" display="https://podminky.urs.cz/item/CS_URS_2024_01/564871116"/>
    <hyperlink ref="F136" r:id="rId10" display="https://podminky.urs.cz/item/CS_URS_2024_01/919726227"/>
  </hyperlinks>
  <printOptions/>
  <pageMargins left="0.39375" right="0.39375" top="0.39375" bottom="0.39375" header="0" footer="0"/>
  <pageSetup blackAndWhite="1" fitToHeight="100" fitToWidth="1" horizontalDpi="600" verticalDpi="600" orientation="portrait" paperSize="9" scale="76" r:id="rId12"/>
  <headerFooter>
    <oddFooter>&amp;CStrana &amp;P z &amp;N</oddFooter>
  </headerFooter>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2"/>
      <c r="M2" s="382"/>
      <c r="N2" s="382"/>
      <c r="O2" s="382"/>
      <c r="P2" s="382"/>
      <c r="Q2" s="382"/>
      <c r="R2" s="382"/>
      <c r="S2" s="382"/>
      <c r="T2" s="382"/>
      <c r="U2" s="382"/>
      <c r="V2" s="382"/>
      <c r="AT2" s="20" t="s">
        <v>89</v>
      </c>
    </row>
    <row r="3" spans="2:46" s="1" customFormat="1" ht="6.95" customHeight="1">
      <c r="B3" s="111"/>
      <c r="C3" s="112"/>
      <c r="D3" s="112"/>
      <c r="E3" s="112"/>
      <c r="F3" s="112"/>
      <c r="G3" s="112"/>
      <c r="H3" s="112"/>
      <c r="I3" s="112"/>
      <c r="J3" s="112"/>
      <c r="K3" s="112"/>
      <c r="L3" s="23"/>
      <c r="AT3" s="20" t="s">
        <v>80</v>
      </c>
    </row>
    <row r="4" spans="2:46" s="1" customFormat="1" ht="24.95" customHeight="1">
      <c r="B4" s="23"/>
      <c r="D4" s="113" t="s">
        <v>105</v>
      </c>
      <c r="L4" s="23"/>
      <c r="M4" s="114" t="s">
        <v>10</v>
      </c>
      <c r="AT4" s="20" t="s">
        <v>4</v>
      </c>
    </row>
    <row r="5" spans="2:12" s="1" customFormat="1" ht="6.95" customHeight="1">
      <c r="B5" s="23"/>
      <c r="L5" s="23"/>
    </row>
    <row r="6" spans="2:12" s="1" customFormat="1" ht="12" customHeight="1">
      <c r="B6" s="23"/>
      <c r="D6" s="115" t="s">
        <v>16</v>
      </c>
      <c r="L6" s="23"/>
    </row>
    <row r="7" spans="2:12" s="1" customFormat="1" ht="16.5" customHeight="1">
      <c r="B7" s="23"/>
      <c r="E7" s="399" t="str">
        <f>'Rekapitulace stavby'!K6</f>
        <v>Kultivace přednádražního prostoru Bohumín</v>
      </c>
      <c r="F7" s="400"/>
      <c r="G7" s="400"/>
      <c r="H7" s="400"/>
      <c r="L7" s="23"/>
    </row>
    <row r="8" spans="2:12" s="1" customFormat="1" ht="12" customHeight="1">
      <c r="B8" s="23"/>
      <c r="D8" s="115" t="s">
        <v>106</v>
      </c>
      <c r="L8" s="23"/>
    </row>
    <row r="9" spans="1:31" s="2" customFormat="1" ht="16.5" customHeight="1">
      <c r="A9" s="37"/>
      <c r="B9" s="42"/>
      <c r="C9" s="37"/>
      <c r="D9" s="37"/>
      <c r="E9" s="399" t="s">
        <v>107</v>
      </c>
      <c r="F9" s="402"/>
      <c r="G9" s="402"/>
      <c r="H9" s="402"/>
      <c r="I9" s="37"/>
      <c r="J9" s="37"/>
      <c r="K9" s="37"/>
      <c r="L9" s="116"/>
      <c r="S9" s="37"/>
      <c r="T9" s="37"/>
      <c r="U9" s="37"/>
      <c r="V9" s="37"/>
      <c r="W9" s="37"/>
      <c r="X9" s="37"/>
      <c r="Y9" s="37"/>
      <c r="Z9" s="37"/>
      <c r="AA9" s="37"/>
      <c r="AB9" s="37"/>
      <c r="AC9" s="37"/>
      <c r="AD9" s="37"/>
      <c r="AE9" s="37"/>
    </row>
    <row r="10" spans="1:31" s="2" customFormat="1" ht="12" customHeight="1">
      <c r="A10" s="37"/>
      <c r="B10" s="42"/>
      <c r="C10" s="37"/>
      <c r="D10" s="115" t="s">
        <v>703</v>
      </c>
      <c r="E10" s="37"/>
      <c r="F10" s="37"/>
      <c r="G10" s="37"/>
      <c r="H10" s="37"/>
      <c r="I10" s="37"/>
      <c r="J10" s="37"/>
      <c r="K10" s="37"/>
      <c r="L10" s="116"/>
      <c r="S10" s="37"/>
      <c r="T10" s="37"/>
      <c r="U10" s="37"/>
      <c r="V10" s="37"/>
      <c r="W10" s="37"/>
      <c r="X10" s="37"/>
      <c r="Y10" s="37"/>
      <c r="Z10" s="37"/>
      <c r="AA10" s="37"/>
      <c r="AB10" s="37"/>
      <c r="AC10" s="37"/>
      <c r="AD10" s="37"/>
      <c r="AE10" s="37"/>
    </row>
    <row r="11" spans="1:31" s="2" customFormat="1" ht="16.5" customHeight="1">
      <c r="A11" s="37"/>
      <c r="B11" s="42"/>
      <c r="C11" s="37"/>
      <c r="D11" s="37"/>
      <c r="E11" s="401" t="s">
        <v>738</v>
      </c>
      <c r="F11" s="402"/>
      <c r="G11" s="402"/>
      <c r="H11" s="402"/>
      <c r="I11" s="37"/>
      <c r="J11" s="37"/>
      <c r="K11" s="37"/>
      <c r="L11" s="116"/>
      <c r="S11" s="37"/>
      <c r="T11" s="37"/>
      <c r="U11" s="37"/>
      <c r="V11" s="37"/>
      <c r="W11" s="37"/>
      <c r="X11" s="37"/>
      <c r="Y11" s="37"/>
      <c r="Z11" s="37"/>
      <c r="AA11" s="37"/>
      <c r="AB11" s="37"/>
      <c r="AC11" s="37"/>
      <c r="AD11" s="37"/>
      <c r="AE11" s="37"/>
    </row>
    <row r="12" spans="1:31" s="2" customFormat="1" ht="12">
      <c r="A12" s="37"/>
      <c r="B12" s="42"/>
      <c r="C12" s="37"/>
      <c r="D12" s="37"/>
      <c r="E12" s="37"/>
      <c r="F12" s="37"/>
      <c r="G12" s="37"/>
      <c r="H12" s="37"/>
      <c r="I12" s="37"/>
      <c r="J12" s="37"/>
      <c r="K12" s="37"/>
      <c r="L12" s="116"/>
      <c r="S12" s="37"/>
      <c r="T12" s="37"/>
      <c r="U12" s="37"/>
      <c r="V12" s="37"/>
      <c r="W12" s="37"/>
      <c r="X12" s="37"/>
      <c r="Y12" s="37"/>
      <c r="Z12" s="37"/>
      <c r="AA12" s="37"/>
      <c r="AB12" s="37"/>
      <c r="AC12" s="37"/>
      <c r="AD12" s="37"/>
      <c r="AE12" s="37"/>
    </row>
    <row r="13" spans="1:31" s="2" customFormat="1" ht="12" customHeight="1">
      <c r="A13" s="37"/>
      <c r="B13" s="42"/>
      <c r="C13" s="37"/>
      <c r="D13" s="115" t="s">
        <v>18</v>
      </c>
      <c r="E13" s="37"/>
      <c r="F13" s="106" t="s">
        <v>19</v>
      </c>
      <c r="G13" s="37"/>
      <c r="H13" s="37"/>
      <c r="I13" s="115" t="s">
        <v>20</v>
      </c>
      <c r="J13" s="106" t="s">
        <v>19</v>
      </c>
      <c r="K13" s="37"/>
      <c r="L13" s="116"/>
      <c r="S13" s="37"/>
      <c r="T13" s="37"/>
      <c r="U13" s="37"/>
      <c r="V13" s="37"/>
      <c r="W13" s="37"/>
      <c r="X13" s="37"/>
      <c r="Y13" s="37"/>
      <c r="Z13" s="37"/>
      <c r="AA13" s="37"/>
      <c r="AB13" s="37"/>
      <c r="AC13" s="37"/>
      <c r="AD13" s="37"/>
      <c r="AE13" s="37"/>
    </row>
    <row r="14" spans="1:31" s="2" customFormat="1" ht="12" customHeight="1">
      <c r="A14" s="37"/>
      <c r="B14" s="42"/>
      <c r="C14" s="37"/>
      <c r="D14" s="115" t="s">
        <v>21</v>
      </c>
      <c r="E14" s="37"/>
      <c r="F14" s="106" t="s">
        <v>22</v>
      </c>
      <c r="G14" s="37"/>
      <c r="H14" s="37"/>
      <c r="I14" s="115" t="s">
        <v>23</v>
      </c>
      <c r="J14" s="117" t="str">
        <f>'Rekapitulace stavby'!AN8</f>
        <v>16. 1. 2024</v>
      </c>
      <c r="K14" s="37"/>
      <c r="L14" s="116"/>
      <c r="S14" s="37"/>
      <c r="T14" s="37"/>
      <c r="U14" s="37"/>
      <c r="V14" s="37"/>
      <c r="W14" s="37"/>
      <c r="X14" s="37"/>
      <c r="Y14" s="37"/>
      <c r="Z14" s="37"/>
      <c r="AA14" s="37"/>
      <c r="AB14" s="37"/>
      <c r="AC14" s="37"/>
      <c r="AD14" s="37"/>
      <c r="AE14" s="37"/>
    </row>
    <row r="15" spans="1:31" s="2" customFormat="1" ht="10.9" customHeight="1">
      <c r="A15" s="37"/>
      <c r="B15" s="42"/>
      <c r="C15" s="37"/>
      <c r="D15" s="37"/>
      <c r="E15" s="37"/>
      <c r="F15" s="37"/>
      <c r="G15" s="37"/>
      <c r="H15" s="37"/>
      <c r="I15" s="37"/>
      <c r="J15" s="37"/>
      <c r="K15" s="37"/>
      <c r="L15" s="116"/>
      <c r="S15" s="37"/>
      <c r="T15" s="37"/>
      <c r="U15" s="37"/>
      <c r="V15" s="37"/>
      <c r="W15" s="37"/>
      <c r="X15" s="37"/>
      <c r="Y15" s="37"/>
      <c r="Z15" s="37"/>
      <c r="AA15" s="37"/>
      <c r="AB15" s="37"/>
      <c r="AC15" s="37"/>
      <c r="AD15" s="37"/>
      <c r="AE15" s="37"/>
    </row>
    <row r="16" spans="1:31" s="2" customFormat="1" ht="12" customHeight="1">
      <c r="A16" s="37"/>
      <c r="B16" s="42"/>
      <c r="C16" s="37"/>
      <c r="D16" s="115" t="s">
        <v>25</v>
      </c>
      <c r="E16" s="37"/>
      <c r="F16" s="37"/>
      <c r="G16" s="37"/>
      <c r="H16" s="37"/>
      <c r="I16" s="115" t="s">
        <v>26</v>
      </c>
      <c r="J16" s="106" t="s">
        <v>19</v>
      </c>
      <c r="K16" s="37"/>
      <c r="L16" s="116"/>
      <c r="S16" s="37"/>
      <c r="T16" s="37"/>
      <c r="U16" s="37"/>
      <c r="V16" s="37"/>
      <c r="W16" s="37"/>
      <c r="X16" s="37"/>
      <c r="Y16" s="37"/>
      <c r="Z16" s="37"/>
      <c r="AA16" s="37"/>
      <c r="AB16" s="37"/>
      <c r="AC16" s="37"/>
      <c r="AD16" s="37"/>
      <c r="AE16" s="37"/>
    </row>
    <row r="17" spans="1:31" s="2" customFormat="1" ht="18" customHeight="1">
      <c r="A17" s="37"/>
      <c r="B17" s="42"/>
      <c r="C17" s="37"/>
      <c r="D17" s="37"/>
      <c r="E17" s="106" t="s">
        <v>27</v>
      </c>
      <c r="F17" s="37"/>
      <c r="G17" s="37"/>
      <c r="H17" s="37"/>
      <c r="I17" s="115" t="s">
        <v>28</v>
      </c>
      <c r="J17" s="106" t="s">
        <v>19</v>
      </c>
      <c r="K17" s="37"/>
      <c r="L17" s="116"/>
      <c r="S17" s="37"/>
      <c r="T17" s="37"/>
      <c r="U17" s="37"/>
      <c r="V17" s="37"/>
      <c r="W17" s="37"/>
      <c r="X17" s="37"/>
      <c r="Y17" s="37"/>
      <c r="Z17" s="37"/>
      <c r="AA17" s="37"/>
      <c r="AB17" s="37"/>
      <c r="AC17" s="37"/>
      <c r="AD17" s="37"/>
      <c r="AE17" s="37"/>
    </row>
    <row r="18" spans="1:31" s="2" customFormat="1" ht="6.95" customHeight="1">
      <c r="A18" s="37"/>
      <c r="B18" s="42"/>
      <c r="C18" s="37"/>
      <c r="D18" s="37"/>
      <c r="E18" s="37"/>
      <c r="F18" s="37"/>
      <c r="G18" s="37"/>
      <c r="H18" s="37"/>
      <c r="I18" s="37"/>
      <c r="J18" s="37"/>
      <c r="K18" s="37"/>
      <c r="L18" s="116"/>
      <c r="S18" s="37"/>
      <c r="T18" s="37"/>
      <c r="U18" s="37"/>
      <c r="V18" s="37"/>
      <c r="W18" s="37"/>
      <c r="X18" s="37"/>
      <c r="Y18" s="37"/>
      <c r="Z18" s="37"/>
      <c r="AA18" s="37"/>
      <c r="AB18" s="37"/>
      <c r="AC18" s="37"/>
      <c r="AD18" s="37"/>
      <c r="AE18" s="37"/>
    </row>
    <row r="19" spans="1:31" s="2" customFormat="1" ht="12" customHeight="1">
      <c r="A19" s="37"/>
      <c r="B19" s="42"/>
      <c r="C19" s="37"/>
      <c r="D19" s="115" t="s">
        <v>29</v>
      </c>
      <c r="E19" s="37"/>
      <c r="F19" s="37"/>
      <c r="G19" s="37"/>
      <c r="H19" s="37"/>
      <c r="I19" s="115" t="s">
        <v>26</v>
      </c>
      <c r="J19" s="33" t="str">
        <f>'Rekapitulace stavby'!AN13</f>
        <v>Vyplň údaj</v>
      </c>
      <c r="K19" s="37"/>
      <c r="L19" s="116"/>
      <c r="S19" s="37"/>
      <c r="T19" s="37"/>
      <c r="U19" s="37"/>
      <c r="V19" s="37"/>
      <c r="W19" s="37"/>
      <c r="X19" s="37"/>
      <c r="Y19" s="37"/>
      <c r="Z19" s="37"/>
      <c r="AA19" s="37"/>
      <c r="AB19" s="37"/>
      <c r="AC19" s="37"/>
      <c r="AD19" s="37"/>
      <c r="AE19" s="37"/>
    </row>
    <row r="20" spans="1:31" s="2" customFormat="1" ht="18" customHeight="1">
      <c r="A20" s="37"/>
      <c r="B20" s="42"/>
      <c r="C20" s="37"/>
      <c r="D20" s="37"/>
      <c r="E20" s="403" t="str">
        <f>'Rekapitulace stavby'!E14</f>
        <v>Vyplň údaj</v>
      </c>
      <c r="F20" s="404"/>
      <c r="G20" s="404"/>
      <c r="H20" s="404"/>
      <c r="I20" s="115" t="s">
        <v>28</v>
      </c>
      <c r="J20" s="33" t="str">
        <f>'Rekapitulace stavby'!AN14</f>
        <v>Vyplň údaj</v>
      </c>
      <c r="K20" s="37"/>
      <c r="L20" s="116"/>
      <c r="S20" s="37"/>
      <c r="T20" s="37"/>
      <c r="U20" s="37"/>
      <c r="V20" s="37"/>
      <c r="W20" s="37"/>
      <c r="X20" s="37"/>
      <c r="Y20" s="37"/>
      <c r="Z20" s="37"/>
      <c r="AA20" s="37"/>
      <c r="AB20" s="37"/>
      <c r="AC20" s="37"/>
      <c r="AD20" s="37"/>
      <c r="AE20" s="37"/>
    </row>
    <row r="21" spans="1:31" s="2" customFormat="1" ht="6.95" customHeight="1">
      <c r="A21" s="37"/>
      <c r="B21" s="42"/>
      <c r="C21" s="37"/>
      <c r="D21" s="37"/>
      <c r="E21" s="37"/>
      <c r="F21" s="37"/>
      <c r="G21" s="37"/>
      <c r="H21" s="37"/>
      <c r="I21" s="37"/>
      <c r="J21" s="37"/>
      <c r="K21" s="37"/>
      <c r="L21" s="116"/>
      <c r="S21" s="37"/>
      <c r="T21" s="37"/>
      <c r="U21" s="37"/>
      <c r="V21" s="37"/>
      <c r="W21" s="37"/>
      <c r="X21" s="37"/>
      <c r="Y21" s="37"/>
      <c r="Z21" s="37"/>
      <c r="AA21" s="37"/>
      <c r="AB21" s="37"/>
      <c r="AC21" s="37"/>
      <c r="AD21" s="37"/>
      <c r="AE21" s="37"/>
    </row>
    <row r="22" spans="1:31" s="2" customFormat="1" ht="12" customHeight="1">
      <c r="A22" s="37"/>
      <c r="B22" s="42"/>
      <c r="C22" s="37"/>
      <c r="D22" s="115" t="s">
        <v>31</v>
      </c>
      <c r="E22" s="37"/>
      <c r="F22" s="37"/>
      <c r="G22" s="37"/>
      <c r="H22" s="37"/>
      <c r="I22" s="115" t="s">
        <v>26</v>
      </c>
      <c r="J22" s="106" t="s">
        <v>19</v>
      </c>
      <c r="K22" s="37"/>
      <c r="L22" s="116"/>
      <c r="S22" s="37"/>
      <c r="T22" s="37"/>
      <c r="U22" s="37"/>
      <c r="V22" s="37"/>
      <c r="W22" s="37"/>
      <c r="X22" s="37"/>
      <c r="Y22" s="37"/>
      <c r="Z22" s="37"/>
      <c r="AA22" s="37"/>
      <c r="AB22" s="37"/>
      <c r="AC22" s="37"/>
      <c r="AD22" s="37"/>
      <c r="AE22" s="37"/>
    </row>
    <row r="23" spans="1:31" s="2" customFormat="1" ht="18" customHeight="1">
      <c r="A23" s="37"/>
      <c r="B23" s="42"/>
      <c r="C23" s="37"/>
      <c r="D23" s="37"/>
      <c r="E23" s="106" t="s">
        <v>32</v>
      </c>
      <c r="F23" s="37"/>
      <c r="G23" s="37"/>
      <c r="H23" s="37"/>
      <c r="I23" s="115" t="s">
        <v>28</v>
      </c>
      <c r="J23" s="106" t="s">
        <v>19</v>
      </c>
      <c r="K23" s="37"/>
      <c r="L23" s="116"/>
      <c r="S23" s="37"/>
      <c r="T23" s="37"/>
      <c r="U23" s="37"/>
      <c r="V23" s="37"/>
      <c r="W23" s="37"/>
      <c r="X23" s="37"/>
      <c r="Y23" s="37"/>
      <c r="Z23" s="37"/>
      <c r="AA23" s="37"/>
      <c r="AB23" s="37"/>
      <c r="AC23" s="37"/>
      <c r="AD23" s="37"/>
      <c r="AE23" s="37"/>
    </row>
    <row r="24" spans="1:31" s="2" customFormat="1" ht="6.95" customHeight="1">
      <c r="A24" s="37"/>
      <c r="B24" s="42"/>
      <c r="C24" s="37"/>
      <c r="D24" s="37"/>
      <c r="E24" s="37"/>
      <c r="F24" s="37"/>
      <c r="G24" s="37"/>
      <c r="H24" s="37"/>
      <c r="I24" s="37"/>
      <c r="J24" s="37"/>
      <c r="K24" s="37"/>
      <c r="L24" s="116"/>
      <c r="S24" s="37"/>
      <c r="T24" s="37"/>
      <c r="U24" s="37"/>
      <c r="V24" s="37"/>
      <c r="W24" s="37"/>
      <c r="X24" s="37"/>
      <c r="Y24" s="37"/>
      <c r="Z24" s="37"/>
      <c r="AA24" s="37"/>
      <c r="AB24" s="37"/>
      <c r="AC24" s="37"/>
      <c r="AD24" s="37"/>
      <c r="AE24" s="37"/>
    </row>
    <row r="25" spans="1:31" s="2" customFormat="1" ht="12" customHeight="1">
      <c r="A25" s="37"/>
      <c r="B25" s="42"/>
      <c r="C25" s="37"/>
      <c r="D25" s="115" t="s">
        <v>34</v>
      </c>
      <c r="E25" s="37"/>
      <c r="F25" s="37"/>
      <c r="G25" s="37"/>
      <c r="H25" s="37"/>
      <c r="I25" s="115" t="s">
        <v>26</v>
      </c>
      <c r="J25" s="106" t="s">
        <v>19</v>
      </c>
      <c r="K25" s="37"/>
      <c r="L25" s="116"/>
      <c r="S25" s="37"/>
      <c r="T25" s="37"/>
      <c r="U25" s="37"/>
      <c r="V25" s="37"/>
      <c r="W25" s="37"/>
      <c r="X25" s="37"/>
      <c r="Y25" s="37"/>
      <c r="Z25" s="37"/>
      <c r="AA25" s="37"/>
      <c r="AB25" s="37"/>
      <c r="AC25" s="37"/>
      <c r="AD25" s="37"/>
      <c r="AE25" s="37"/>
    </row>
    <row r="26" spans="1:31" s="2" customFormat="1" ht="18" customHeight="1">
      <c r="A26" s="37"/>
      <c r="B26" s="42"/>
      <c r="C26" s="37"/>
      <c r="D26" s="37"/>
      <c r="E26" s="106" t="s">
        <v>32</v>
      </c>
      <c r="F26" s="37"/>
      <c r="G26" s="37"/>
      <c r="H26" s="37"/>
      <c r="I26" s="115" t="s">
        <v>28</v>
      </c>
      <c r="J26" s="106" t="s">
        <v>19</v>
      </c>
      <c r="K26" s="37"/>
      <c r="L26" s="116"/>
      <c r="S26" s="37"/>
      <c r="T26" s="37"/>
      <c r="U26" s="37"/>
      <c r="V26" s="37"/>
      <c r="W26" s="37"/>
      <c r="X26" s="37"/>
      <c r="Y26" s="37"/>
      <c r="Z26" s="37"/>
      <c r="AA26" s="37"/>
      <c r="AB26" s="37"/>
      <c r="AC26" s="37"/>
      <c r="AD26" s="37"/>
      <c r="AE26" s="37"/>
    </row>
    <row r="27" spans="1:31" s="2" customFormat="1" ht="6.95" customHeight="1">
      <c r="A27" s="37"/>
      <c r="B27" s="42"/>
      <c r="C27" s="37"/>
      <c r="D27" s="37"/>
      <c r="E27" s="37"/>
      <c r="F27" s="37"/>
      <c r="G27" s="37"/>
      <c r="H27" s="37"/>
      <c r="I27" s="37"/>
      <c r="J27" s="37"/>
      <c r="K27" s="37"/>
      <c r="L27" s="116"/>
      <c r="S27" s="37"/>
      <c r="T27" s="37"/>
      <c r="U27" s="37"/>
      <c r="V27" s="37"/>
      <c r="W27" s="37"/>
      <c r="X27" s="37"/>
      <c r="Y27" s="37"/>
      <c r="Z27" s="37"/>
      <c r="AA27" s="37"/>
      <c r="AB27" s="37"/>
      <c r="AC27" s="37"/>
      <c r="AD27" s="37"/>
      <c r="AE27" s="37"/>
    </row>
    <row r="28" spans="1:31" s="2" customFormat="1" ht="12" customHeight="1">
      <c r="A28" s="37"/>
      <c r="B28" s="42"/>
      <c r="C28" s="37"/>
      <c r="D28" s="115" t="s">
        <v>35</v>
      </c>
      <c r="E28" s="37"/>
      <c r="F28" s="37"/>
      <c r="G28" s="37"/>
      <c r="H28" s="37"/>
      <c r="I28" s="37"/>
      <c r="J28" s="37"/>
      <c r="K28" s="37"/>
      <c r="L28" s="116"/>
      <c r="S28" s="37"/>
      <c r="T28" s="37"/>
      <c r="U28" s="37"/>
      <c r="V28" s="37"/>
      <c r="W28" s="37"/>
      <c r="X28" s="37"/>
      <c r="Y28" s="37"/>
      <c r="Z28" s="37"/>
      <c r="AA28" s="37"/>
      <c r="AB28" s="37"/>
      <c r="AC28" s="37"/>
      <c r="AD28" s="37"/>
      <c r="AE28" s="37"/>
    </row>
    <row r="29" spans="1:31" s="8" customFormat="1" ht="16.5" customHeight="1">
      <c r="A29" s="118"/>
      <c r="B29" s="119"/>
      <c r="C29" s="118"/>
      <c r="D29" s="118"/>
      <c r="E29" s="405" t="s">
        <v>19</v>
      </c>
      <c r="F29" s="405"/>
      <c r="G29" s="405"/>
      <c r="H29" s="405"/>
      <c r="I29" s="118"/>
      <c r="J29" s="118"/>
      <c r="K29" s="118"/>
      <c r="L29" s="120"/>
      <c r="S29" s="118"/>
      <c r="T29" s="118"/>
      <c r="U29" s="118"/>
      <c r="V29" s="118"/>
      <c r="W29" s="118"/>
      <c r="X29" s="118"/>
      <c r="Y29" s="118"/>
      <c r="Z29" s="118"/>
      <c r="AA29" s="118"/>
      <c r="AB29" s="118"/>
      <c r="AC29" s="118"/>
      <c r="AD29" s="118"/>
      <c r="AE29" s="118"/>
    </row>
    <row r="30" spans="1:31" s="2" customFormat="1" ht="6.95" customHeight="1">
      <c r="A30" s="37"/>
      <c r="B30" s="42"/>
      <c r="C30" s="37"/>
      <c r="D30" s="37"/>
      <c r="E30" s="37"/>
      <c r="F30" s="37"/>
      <c r="G30" s="37"/>
      <c r="H30" s="37"/>
      <c r="I30" s="37"/>
      <c r="J30" s="37"/>
      <c r="K30" s="37"/>
      <c r="L30" s="116"/>
      <c r="S30" s="37"/>
      <c r="T30" s="37"/>
      <c r="U30" s="37"/>
      <c r="V30" s="37"/>
      <c r="W30" s="37"/>
      <c r="X30" s="37"/>
      <c r="Y30" s="37"/>
      <c r="Z30" s="37"/>
      <c r="AA30" s="37"/>
      <c r="AB30" s="37"/>
      <c r="AC30" s="37"/>
      <c r="AD30" s="37"/>
      <c r="AE30" s="37"/>
    </row>
    <row r="31" spans="1:31" s="2" customFormat="1" ht="6.95" customHeight="1">
      <c r="A31" s="37"/>
      <c r="B31" s="42"/>
      <c r="C31" s="37"/>
      <c r="D31" s="121"/>
      <c r="E31" s="121"/>
      <c r="F31" s="121"/>
      <c r="G31" s="121"/>
      <c r="H31" s="121"/>
      <c r="I31" s="121"/>
      <c r="J31" s="121"/>
      <c r="K31" s="121"/>
      <c r="L31" s="116"/>
      <c r="S31" s="37"/>
      <c r="T31" s="37"/>
      <c r="U31" s="37"/>
      <c r="V31" s="37"/>
      <c r="W31" s="37"/>
      <c r="X31" s="37"/>
      <c r="Y31" s="37"/>
      <c r="Z31" s="37"/>
      <c r="AA31" s="37"/>
      <c r="AB31" s="37"/>
      <c r="AC31" s="37"/>
      <c r="AD31" s="37"/>
      <c r="AE31" s="37"/>
    </row>
    <row r="32" spans="1:31" s="2" customFormat="1" ht="25.35" customHeight="1">
      <c r="A32" s="37"/>
      <c r="B32" s="42"/>
      <c r="C32" s="37"/>
      <c r="D32" s="122" t="s">
        <v>37</v>
      </c>
      <c r="E32" s="37"/>
      <c r="F32" s="37"/>
      <c r="G32" s="37"/>
      <c r="H32" s="37"/>
      <c r="I32" s="37"/>
      <c r="J32" s="123">
        <f>ROUND(J89,2)</f>
        <v>0</v>
      </c>
      <c r="K32" s="37"/>
      <c r="L32" s="116"/>
      <c r="S32" s="37"/>
      <c r="T32" s="37"/>
      <c r="U32" s="37"/>
      <c r="V32" s="37"/>
      <c r="W32" s="37"/>
      <c r="X32" s="37"/>
      <c r="Y32" s="37"/>
      <c r="Z32" s="37"/>
      <c r="AA32" s="37"/>
      <c r="AB32" s="37"/>
      <c r="AC32" s="37"/>
      <c r="AD32" s="37"/>
      <c r="AE32" s="37"/>
    </row>
    <row r="33" spans="1:31" s="2" customFormat="1" ht="6.95" customHeight="1">
      <c r="A33" s="37"/>
      <c r="B33" s="42"/>
      <c r="C33" s="37"/>
      <c r="D33" s="121"/>
      <c r="E33" s="121"/>
      <c r="F33" s="121"/>
      <c r="G33" s="121"/>
      <c r="H33" s="121"/>
      <c r="I33" s="121"/>
      <c r="J33" s="121"/>
      <c r="K33" s="121"/>
      <c r="L33" s="116"/>
      <c r="S33" s="37"/>
      <c r="T33" s="37"/>
      <c r="U33" s="37"/>
      <c r="V33" s="37"/>
      <c r="W33" s="37"/>
      <c r="X33" s="37"/>
      <c r="Y33" s="37"/>
      <c r="Z33" s="37"/>
      <c r="AA33" s="37"/>
      <c r="AB33" s="37"/>
      <c r="AC33" s="37"/>
      <c r="AD33" s="37"/>
      <c r="AE33" s="37"/>
    </row>
    <row r="34" spans="1:31" s="2" customFormat="1" ht="14.45" customHeight="1">
      <c r="A34" s="37"/>
      <c r="B34" s="42"/>
      <c r="C34" s="37"/>
      <c r="D34" s="37"/>
      <c r="E34" s="37"/>
      <c r="F34" s="124" t="s">
        <v>39</v>
      </c>
      <c r="G34" s="37"/>
      <c r="H34" s="37"/>
      <c r="I34" s="124" t="s">
        <v>38</v>
      </c>
      <c r="J34" s="124" t="s">
        <v>40</v>
      </c>
      <c r="K34" s="37"/>
      <c r="L34" s="116"/>
      <c r="S34" s="37"/>
      <c r="T34" s="37"/>
      <c r="U34" s="37"/>
      <c r="V34" s="37"/>
      <c r="W34" s="37"/>
      <c r="X34" s="37"/>
      <c r="Y34" s="37"/>
      <c r="Z34" s="37"/>
      <c r="AA34" s="37"/>
      <c r="AB34" s="37"/>
      <c r="AC34" s="37"/>
      <c r="AD34" s="37"/>
      <c r="AE34" s="37"/>
    </row>
    <row r="35" spans="1:31" s="2" customFormat="1" ht="14.45" customHeight="1">
      <c r="A35" s="37"/>
      <c r="B35" s="42"/>
      <c r="C35" s="37"/>
      <c r="D35" s="125" t="s">
        <v>41</v>
      </c>
      <c r="E35" s="115" t="s">
        <v>42</v>
      </c>
      <c r="F35" s="126">
        <f>ROUND((SUM(BE89:BE191)),2)</f>
        <v>0</v>
      </c>
      <c r="G35" s="37"/>
      <c r="H35" s="37"/>
      <c r="I35" s="127">
        <v>0.21</v>
      </c>
      <c r="J35" s="126">
        <f>ROUND(((SUM(BE89:BE191))*I35),2)</f>
        <v>0</v>
      </c>
      <c r="K35" s="37"/>
      <c r="L35" s="116"/>
      <c r="S35" s="37"/>
      <c r="T35" s="37"/>
      <c r="U35" s="37"/>
      <c r="V35" s="37"/>
      <c r="W35" s="37"/>
      <c r="X35" s="37"/>
      <c r="Y35" s="37"/>
      <c r="Z35" s="37"/>
      <c r="AA35" s="37"/>
      <c r="AB35" s="37"/>
      <c r="AC35" s="37"/>
      <c r="AD35" s="37"/>
      <c r="AE35" s="37"/>
    </row>
    <row r="36" spans="1:31" s="2" customFormat="1" ht="14.45" customHeight="1">
      <c r="A36" s="37"/>
      <c r="B36" s="42"/>
      <c r="C36" s="37"/>
      <c r="D36" s="37"/>
      <c r="E36" s="115" t="s">
        <v>43</v>
      </c>
      <c r="F36" s="126">
        <f>ROUND((SUM(BF89:BF191)),2)</f>
        <v>0</v>
      </c>
      <c r="G36" s="37"/>
      <c r="H36" s="37"/>
      <c r="I36" s="127">
        <v>0.12</v>
      </c>
      <c r="J36" s="126">
        <f>ROUND(((SUM(BF89:BF191))*I36),2)</f>
        <v>0</v>
      </c>
      <c r="K36" s="37"/>
      <c r="L36" s="116"/>
      <c r="S36" s="37"/>
      <c r="T36" s="37"/>
      <c r="U36" s="37"/>
      <c r="V36" s="37"/>
      <c r="W36" s="37"/>
      <c r="X36" s="37"/>
      <c r="Y36" s="37"/>
      <c r="Z36" s="37"/>
      <c r="AA36" s="37"/>
      <c r="AB36" s="37"/>
      <c r="AC36" s="37"/>
      <c r="AD36" s="37"/>
      <c r="AE36" s="37"/>
    </row>
    <row r="37" spans="1:31" s="2" customFormat="1" ht="14.45" customHeight="1" hidden="1">
      <c r="A37" s="37"/>
      <c r="B37" s="42"/>
      <c r="C37" s="37"/>
      <c r="D37" s="37"/>
      <c r="E37" s="115" t="s">
        <v>44</v>
      </c>
      <c r="F37" s="126">
        <f>ROUND((SUM(BG89:BG191)),2)</f>
        <v>0</v>
      </c>
      <c r="G37" s="37"/>
      <c r="H37" s="37"/>
      <c r="I37" s="127">
        <v>0.21</v>
      </c>
      <c r="J37" s="126">
        <f>0</f>
        <v>0</v>
      </c>
      <c r="K37" s="37"/>
      <c r="L37" s="116"/>
      <c r="S37" s="37"/>
      <c r="T37" s="37"/>
      <c r="U37" s="37"/>
      <c r="V37" s="37"/>
      <c r="W37" s="37"/>
      <c r="X37" s="37"/>
      <c r="Y37" s="37"/>
      <c r="Z37" s="37"/>
      <c r="AA37" s="37"/>
      <c r="AB37" s="37"/>
      <c r="AC37" s="37"/>
      <c r="AD37" s="37"/>
      <c r="AE37" s="37"/>
    </row>
    <row r="38" spans="1:31" s="2" customFormat="1" ht="14.45" customHeight="1" hidden="1">
      <c r="A38" s="37"/>
      <c r="B38" s="42"/>
      <c r="C38" s="37"/>
      <c r="D38" s="37"/>
      <c r="E38" s="115" t="s">
        <v>45</v>
      </c>
      <c r="F38" s="126">
        <f>ROUND((SUM(BH89:BH191)),2)</f>
        <v>0</v>
      </c>
      <c r="G38" s="37"/>
      <c r="H38" s="37"/>
      <c r="I38" s="127">
        <v>0.12</v>
      </c>
      <c r="J38" s="126">
        <f>0</f>
        <v>0</v>
      </c>
      <c r="K38" s="37"/>
      <c r="L38" s="116"/>
      <c r="S38" s="37"/>
      <c r="T38" s="37"/>
      <c r="U38" s="37"/>
      <c r="V38" s="37"/>
      <c r="W38" s="37"/>
      <c r="X38" s="37"/>
      <c r="Y38" s="37"/>
      <c r="Z38" s="37"/>
      <c r="AA38" s="37"/>
      <c r="AB38" s="37"/>
      <c r="AC38" s="37"/>
      <c r="AD38" s="37"/>
      <c r="AE38" s="37"/>
    </row>
    <row r="39" spans="1:31" s="2" customFormat="1" ht="14.45" customHeight="1" hidden="1">
      <c r="A39" s="37"/>
      <c r="B39" s="42"/>
      <c r="C39" s="37"/>
      <c r="D39" s="37"/>
      <c r="E39" s="115" t="s">
        <v>46</v>
      </c>
      <c r="F39" s="126">
        <f>ROUND((SUM(BI89:BI191)),2)</f>
        <v>0</v>
      </c>
      <c r="G39" s="37"/>
      <c r="H39" s="37"/>
      <c r="I39" s="127">
        <v>0</v>
      </c>
      <c r="J39" s="126">
        <f>0</f>
        <v>0</v>
      </c>
      <c r="K39" s="37"/>
      <c r="L39" s="116"/>
      <c r="S39" s="37"/>
      <c r="T39" s="37"/>
      <c r="U39" s="37"/>
      <c r="V39" s="37"/>
      <c r="W39" s="37"/>
      <c r="X39" s="37"/>
      <c r="Y39" s="37"/>
      <c r="Z39" s="37"/>
      <c r="AA39" s="37"/>
      <c r="AB39" s="37"/>
      <c r="AC39" s="37"/>
      <c r="AD39" s="37"/>
      <c r="AE39" s="37"/>
    </row>
    <row r="40" spans="1:31" s="2" customFormat="1" ht="6.95" customHeight="1">
      <c r="A40" s="37"/>
      <c r="B40" s="42"/>
      <c r="C40" s="37"/>
      <c r="D40" s="37"/>
      <c r="E40" s="37"/>
      <c r="F40" s="37"/>
      <c r="G40" s="37"/>
      <c r="H40" s="37"/>
      <c r="I40" s="37"/>
      <c r="J40" s="37"/>
      <c r="K40" s="37"/>
      <c r="L40" s="116"/>
      <c r="S40" s="37"/>
      <c r="T40" s="37"/>
      <c r="U40" s="37"/>
      <c r="V40" s="37"/>
      <c r="W40" s="37"/>
      <c r="X40" s="37"/>
      <c r="Y40" s="37"/>
      <c r="Z40" s="37"/>
      <c r="AA40" s="37"/>
      <c r="AB40" s="37"/>
      <c r="AC40" s="37"/>
      <c r="AD40" s="37"/>
      <c r="AE40" s="37"/>
    </row>
    <row r="41" spans="1:31" s="2" customFormat="1" ht="25.35" customHeight="1">
      <c r="A41" s="37"/>
      <c r="B41" s="42"/>
      <c r="C41" s="128"/>
      <c r="D41" s="129" t="s">
        <v>47</v>
      </c>
      <c r="E41" s="130"/>
      <c r="F41" s="130"/>
      <c r="G41" s="131" t="s">
        <v>48</v>
      </c>
      <c r="H41" s="132" t="s">
        <v>49</v>
      </c>
      <c r="I41" s="130"/>
      <c r="J41" s="133">
        <f>SUM(J32:J39)</f>
        <v>0</v>
      </c>
      <c r="K41" s="134"/>
      <c r="L41" s="116"/>
      <c r="S41" s="37"/>
      <c r="T41" s="37"/>
      <c r="U41" s="37"/>
      <c r="V41" s="37"/>
      <c r="W41" s="37"/>
      <c r="X41" s="37"/>
      <c r="Y41" s="37"/>
      <c r="Z41" s="37"/>
      <c r="AA41" s="37"/>
      <c r="AB41" s="37"/>
      <c r="AC41" s="37"/>
      <c r="AD41" s="37"/>
      <c r="AE41" s="37"/>
    </row>
    <row r="42" spans="1:31" s="2" customFormat="1" ht="14.45" customHeight="1">
      <c r="A42" s="37"/>
      <c r="B42" s="135"/>
      <c r="C42" s="136"/>
      <c r="D42" s="136"/>
      <c r="E42" s="136"/>
      <c r="F42" s="136"/>
      <c r="G42" s="136"/>
      <c r="H42" s="136"/>
      <c r="I42" s="136"/>
      <c r="J42" s="136"/>
      <c r="K42" s="136"/>
      <c r="L42" s="116"/>
      <c r="S42" s="37"/>
      <c r="T42" s="37"/>
      <c r="U42" s="37"/>
      <c r="V42" s="37"/>
      <c r="W42" s="37"/>
      <c r="X42" s="37"/>
      <c r="Y42" s="37"/>
      <c r="Z42" s="37"/>
      <c r="AA42" s="37"/>
      <c r="AB42" s="37"/>
      <c r="AC42" s="37"/>
      <c r="AD42" s="37"/>
      <c r="AE42" s="37"/>
    </row>
    <row r="46" spans="1:31" s="2" customFormat="1" ht="6.95" customHeight="1">
      <c r="A46" s="37"/>
      <c r="B46" s="137"/>
      <c r="C46" s="138"/>
      <c r="D46" s="138"/>
      <c r="E46" s="138"/>
      <c r="F46" s="138"/>
      <c r="G46" s="138"/>
      <c r="H46" s="138"/>
      <c r="I46" s="138"/>
      <c r="J46" s="138"/>
      <c r="K46" s="138"/>
      <c r="L46" s="116"/>
      <c r="S46" s="37"/>
      <c r="T46" s="37"/>
      <c r="U46" s="37"/>
      <c r="V46" s="37"/>
      <c r="W46" s="37"/>
      <c r="X46" s="37"/>
      <c r="Y46" s="37"/>
      <c r="Z46" s="37"/>
      <c r="AA46" s="37"/>
      <c r="AB46" s="37"/>
      <c r="AC46" s="37"/>
      <c r="AD46" s="37"/>
      <c r="AE46" s="37"/>
    </row>
    <row r="47" spans="1:31" s="2" customFormat="1" ht="24.95" customHeight="1">
      <c r="A47" s="37"/>
      <c r="B47" s="38"/>
      <c r="C47" s="26" t="s">
        <v>108</v>
      </c>
      <c r="D47" s="39"/>
      <c r="E47" s="39"/>
      <c r="F47" s="39"/>
      <c r="G47" s="39"/>
      <c r="H47" s="39"/>
      <c r="I47" s="39"/>
      <c r="J47" s="39"/>
      <c r="K47" s="39"/>
      <c r="L47" s="116"/>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16"/>
      <c r="S48" s="37"/>
      <c r="T48" s="37"/>
      <c r="U48" s="37"/>
      <c r="V48" s="37"/>
      <c r="W48" s="37"/>
      <c r="X48" s="37"/>
      <c r="Y48" s="37"/>
      <c r="Z48" s="37"/>
      <c r="AA48" s="37"/>
      <c r="AB48" s="37"/>
      <c r="AC48" s="37"/>
      <c r="AD48" s="37"/>
      <c r="AE48" s="37"/>
    </row>
    <row r="49" spans="1:31" s="2" customFormat="1" ht="12" customHeight="1">
      <c r="A49" s="37"/>
      <c r="B49" s="38"/>
      <c r="C49" s="32" t="s">
        <v>16</v>
      </c>
      <c r="D49" s="39"/>
      <c r="E49" s="39"/>
      <c r="F49" s="39"/>
      <c r="G49" s="39"/>
      <c r="H49" s="39"/>
      <c r="I49" s="39"/>
      <c r="J49" s="39"/>
      <c r="K49" s="39"/>
      <c r="L49" s="116"/>
      <c r="S49" s="37"/>
      <c r="T49" s="37"/>
      <c r="U49" s="37"/>
      <c r="V49" s="37"/>
      <c r="W49" s="37"/>
      <c r="X49" s="37"/>
      <c r="Y49" s="37"/>
      <c r="Z49" s="37"/>
      <c r="AA49" s="37"/>
      <c r="AB49" s="37"/>
      <c r="AC49" s="37"/>
      <c r="AD49" s="37"/>
      <c r="AE49" s="37"/>
    </row>
    <row r="50" spans="1:31" s="2" customFormat="1" ht="16.5" customHeight="1">
      <c r="A50" s="37"/>
      <c r="B50" s="38"/>
      <c r="C50" s="39"/>
      <c r="D50" s="39"/>
      <c r="E50" s="397" t="str">
        <f>E7</f>
        <v>Kultivace přednádražního prostoru Bohumín</v>
      </c>
      <c r="F50" s="398"/>
      <c r="G50" s="398"/>
      <c r="H50" s="398"/>
      <c r="I50" s="39"/>
      <c r="J50" s="39"/>
      <c r="K50" s="39"/>
      <c r="L50" s="116"/>
      <c r="S50" s="37"/>
      <c r="T50" s="37"/>
      <c r="U50" s="37"/>
      <c r="V50" s="37"/>
      <c r="W50" s="37"/>
      <c r="X50" s="37"/>
      <c r="Y50" s="37"/>
      <c r="Z50" s="37"/>
      <c r="AA50" s="37"/>
      <c r="AB50" s="37"/>
      <c r="AC50" s="37"/>
      <c r="AD50" s="37"/>
      <c r="AE50" s="37"/>
    </row>
    <row r="51" spans="2:12" s="1" customFormat="1" ht="12" customHeight="1">
      <c r="B51" s="24"/>
      <c r="C51" s="32" t="s">
        <v>106</v>
      </c>
      <c r="D51" s="25"/>
      <c r="E51" s="25"/>
      <c r="F51" s="25"/>
      <c r="G51" s="25"/>
      <c r="H51" s="25"/>
      <c r="I51" s="25"/>
      <c r="J51" s="25"/>
      <c r="K51" s="25"/>
      <c r="L51" s="23"/>
    </row>
    <row r="52" spans="1:31" s="2" customFormat="1" ht="16.5" customHeight="1">
      <c r="A52" s="37"/>
      <c r="B52" s="38"/>
      <c r="C52" s="39"/>
      <c r="D52" s="39"/>
      <c r="E52" s="397" t="s">
        <v>107</v>
      </c>
      <c r="F52" s="396"/>
      <c r="G52" s="396"/>
      <c r="H52" s="396"/>
      <c r="I52" s="39"/>
      <c r="J52" s="39"/>
      <c r="K52" s="39"/>
      <c r="L52" s="116"/>
      <c r="S52" s="37"/>
      <c r="T52" s="37"/>
      <c r="U52" s="37"/>
      <c r="V52" s="37"/>
      <c r="W52" s="37"/>
      <c r="X52" s="37"/>
      <c r="Y52" s="37"/>
      <c r="Z52" s="37"/>
      <c r="AA52" s="37"/>
      <c r="AB52" s="37"/>
      <c r="AC52" s="37"/>
      <c r="AD52" s="37"/>
      <c r="AE52" s="37"/>
    </row>
    <row r="53" spans="1:31" s="2" customFormat="1" ht="12" customHeight="1">
      <c r="A53" s="37"/>
      <c r="B53" s="38"/>
      <c r="C53" s="32" t="s">
        <v>703</v>
      </c>
      <c r="D53" s="39"/>
      <c r="E53" s="39"/>
      <c r="F53" s="39"/>
      <c r="G53" s="39"/>
      <c r="H53" s="39"/>
      <c r="I53" s="39"/>
      <c r="J53" s="39"/>
      <c r="K53" s="39"/>
      <c r="L53" s="116"/>
      <c r="S53" s="37"/>
      <c r="T53" s="37"/>
      <c r="U53" s="37"/>
      <c r="V53" s="37"/>
      <c r="W53" s="37"/>
      <c r="X53" s="37"/>
      <c r="Y53" s="37"/>
      <c r="Z53" s="37"/>
      <c r="AA53" s="37"/>
      <c r="AB53" s="37"/>
      <c r="AC53" s="37"/>
      <c r="AD53" s="37"/>
      <c r="AE53" s="37"/>
    </row>
    <row r="54" spans="1:31" s="2" customFormat="1" ht="16.5" customHeight="1">
      <c r="A54" s="37"/>
      <c r="B54" s="38"/>
      <c r="C54" s="39"/>
      <c r="D54" s="39"/>
      <c r="E54" s="376" t="str">
        <f>E11</f>
        <v>SO 101.3 - Kácení a výsadba stromů</v>
      </c>
      <c r="F54" s="396"/>
      <c r="G54" s="396"/>
      <c r="H54" s="396"/>
      <c r="I54" s="39"/>
      <c r="J54" s="39"/>
      <c r="K54" s="39"/>
      <c r="L54" s="116"/>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16"/>
      <c r="S55" s="37"/>
      <c r="T55" s="37"/>
      <c r="U55" s="37"/>
      <c r="V55" s="37"/>
      <c r="W55" s="37"/>
      <c r="X55" s="37"/>
      <c r="Y55" s="37"/>
      <c r="Z55" s="37"/>
      <c r="AA55" s="37"/>
      <c r="AB55" s="37"/>
      <c r="AC55" s="37"/>
      <c r="AD55" s="37"/>
      <c r="AE55" s="37"/>
    </row>
    <row r="56" spans="1:31" s="2" customFormat="1" ht="12" customHeight="1">
      <c r="A56" s="37"/>
      <c r="B56" s="38"/>
      <c r="C56" s="32" t="s">
        <v>21</v>
      </c>
      <c r="D56" s="39"/>
      <c r="E56" s="39"/>
      <c r="F56" s="30" t="str">
        <f>F14</f>
        <v>přednádražní prostor Bohumín</v>
      </c>
      <c r="G56" s="39"/>
      <c r="H56" s="39"/>
      <c r="I56" s="32" t="s">
        <v>23</v>
      </c>
      <c r="J56" s="62" t="str">
        <f>IF(J14="","",J14)</f>
        <v>16. 1. 2024</v>
      </c>
      <c r="K56" s="39"/>
      <c r="L56" s="116"/>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16"/>
      <c r="S57" s="37"/>
      <c r="T57" s="37"/>
      <c r="U57" s="37"/>
      <c r="V57" s="37"/>
      <c r="W57" s="37"/>
      <c r="X57" s="37"/>
      <c r="Y57" s="37"/>
      <c r="Z57" s="37"/>
      <c r="AA57" s="37"/>
      <c r="AB57" s="37"/>
      <c r="AC57" s="37"/>
      <c r="AD57" s="37"/>
      <c r="AE57" s="37"/>
    </row>
    <row r="58" spans="1:31" s="2" customFormat="1" ht="15.2" customHeight="1">
      <c r="A58" s="37"/>
      <c r="B58" s="38"/>
      <c r="C58" s="32" t="s">
        <v>25</v>
      </c>
      <c r="D58" s="39"/>
      <c r="E58" s="39"/>
      <c r="F58" s="30" t="str">
        <f>E17</f>
        <v>Město Bohumín, Masarykova 158, 73581 Bohumín</v>
      </c>
      <c r="G58" s="39"/>
      <c r="H58" s="39"/>
      <c r="I58" s="32" t="s">
        <v>31</v>
      </c>
      <c r="J58" s="35" t="str">
        <f>E23</f>
        <v>PUDIS a.s.</v>
      </c>
      <c r="K58" s="39"/>
      <c r="L58" s="116"/>
      <c r="S58" s="37"/>
      <c r="T58" s="37"/>
      <c r="U58" s="37"/>
      <c r="V58" s="37"/>
      <c r="W58" s="37"/>
      <c r="X58" s="37"/>
      <c r="Y58" s="37"/>
      <c r="Z58" s="37"/>
      <c r="AA58" s="37"/>
      <c r="AB58" s="37"/>
      <c r="AC58" s="37"/>
      <c r="AD58" s="37"/>
      <c r="AE58" s="37"/>
    </row>
    <row r="59" spans="1:31" s="2" customFormat="1" ht="15.2" customHeight="1">
      <c r="A59" s="37"/>
      <c r="B59" s="38"/>
      <c r="C59" s="32" t="s">
        <v>29</v>
      </c>
      <c r="D59" s="39"/>
      <c r="E59" s="39"/>
      <c r="F59" s="30" t="str">
        <f>IF(E20="","",E20)</f>
        <v>Vyplň údaj</v>
      </c>
      <c r="G59" s="39"/>
      <c r="H59" s="39"/>
      <c r="I59" s="32" t="s">
        <v>34</v>
      </c>
      <c r="J59" s="35" t="str">
        <f>E26</f>
        <v>PUDIS a.s.</v>
      </c>
      <c r="K59" s="39"/>
      <c r="L59" s="116"/>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39"/>
      <c r="J60" s="39"/>
      <c r="K60" s="39"/>
      <c r="L60" s="116"/>
      <c r="S60" s="37"/>
      <c r="T60" s="37"/>
      <c r="U60" s="37"/>
      <c r="V60" s="37"/>
      <c r="W60" s="37"/>
      <c r="X60" s="37"/>
      <c r="Y60" s="37"/>
      <c r="Z60" s="37"/>
      <c r="AA60" s="37"/>
      <c r="AB60" s="37"/>
      <c r="AC60" s="37"/>
      <c r="AD60" s="37"/>
      <c r="AE60" s="37"/>
    </row>
    <row r="61" spans="1:31" s="2" customFormat="1" ht="29.25" customHeight="1">
      <c r="A61" s="37"/>
      <c r="B61" s="38"/>
      <c r="C61" s="139" t="s">
        <v>109</v>
      </c>
      <c r="D61" s="140"/>
      <c r="E61" s="140"/>
      <c r="F61" s="140"/>
      <c r="G61" s="140"/>
      <c r="H61" s="140"/>
      <c r="I61" s="140"/>
      <c r="J61" s="141" t="s">
        <v>110</v>
      </c>
      <c r="K61" s="140"/>
      <c r="L61" s="116"/>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39"/>
      <c r="J62" s="39"/>
      <c r="K62" s="39"/>
      <c r="L62" s="116"/>
      <c r="S62" s="37"/>
      <c r="T62" s="37"/>
      <c r="U62" s="37"/>
      <c r="V62" s="37"/>
      <c r="W62" s="37"/>
      <c r="X62" s="37"/>
      <c r="Y62" s="37"/>
      <c r="Z62" s="37"/>
      <c r="AA62" s="37"/>
      <c r="AB62" s="37"/>
      <c r="AC62" s="37"/>
      <c r="AD62" s="37"/>
      <c r="AE62" s="37"/>
    </row>
    <row r="63" spans="1:47" s="2" customFormat="1" ht="22.9" customHeight="1">
      <c r="A63" s="37"/>
      <c r="B63" s="38"/>
      <c r="C63" s="142" t="s">
        <v>69</v>
      </c>
      <c r="D63" s="39"/>
      <c r="E63" s="39"/>
      <c r="F63" s="39"/>
      <c r="G63" s="39"/>
      <c r="H63" s="39"/>
      <c r="I63" s="39"/>
      <c r="J63" s="80">
        <f>J89</f>
        <v>0</v>
      </c>
      <c r="K63" s="39"/>
      <c r="L63" s="116"/>
      <c r="S63" s="37"/>
      <c r="T63" s="37"/>
      <c r="U63" s="37"/>
      <c r="V63" s="37"/>
      <c r="W63" s="37"/>
      <c r="X63" s="37"/>
      <c r="Y63" s="37"/>
      <c r="Z63" s="37"/>
      <c r="AA63" s="37"/>
      <c r="AB63" s="37"/>
      <c r="AC63" s="37"/>
      <c r="AD63" s="37"/>
      <c r="AE63" s="37"/>
      <c r="AU63" s="20" t="s">
        <v>111</v>
      </c>
    </row>
    <row r="64" spans="2:12" s="9" customFormat="1" ht="24.95" customHeight="1">
      <c r="B64" s="143"/>
      <c r="C64" s="144"/>
      <c r="D64" s="145" t="s">
        <v>112</v>
      </c>
      <c r="E64" s="146"/>
      <c r="F64" s="146"/>
      <c r="G64" s="146"/>
      <c r="H64" s="146"/>
      <c r="I64" s="146"/>
      <c r="J64" s="147">
        <f>J90</f>
        <v>0</v>
      </c>
      <c r="K64" s="144"/>
      <c r="L64" s="148"/>
    </row>
    <row r="65" spans="2:12" s="10" customFormat="1" ht="19.9" customHeight="1">
      <c r="B65" s="149"/>
      <c r="C65" s="100"/>
      <c r="D65" s="150" t="s">
        <v>113</v>
      </c>
      <c r="E65" s="151"/>
      <c r="F65" s="151"/>
      <c r="G65" s="151"/>
      <c r="H65" s="151"/>
      <c r="I65" s="151"/>
      <c r="J65" s="152">
        <f>J91</f>
        <v>0</v>
      </c>
      <c r="K65" s="100"/>
      <c r="L65" s="153"/>
    </row>
    <row r="66" spans="2:12" s="10" customFormat="1" ht="19.9" customHeight="1">
      <c r="B66" s="149"/>
      <c r="C66" s="100"/>
      <c r="D66" s="150" t="s">
        <v>120</v>
      </c>
      <c r="E66" s="151"/>
      <c r="F66" s="151"/>
      <c r="G66" s="151"/>
      <c r="H66" s="151"/>
      <c r="I66" s="151"/>
      <c r="J66" s="152">
        <f>J186</f>
        <v>0</v>
      </c>
      <c r="K66" s="100"/>
      <c r="L66" s="153"/>
    </row>
    <row r="67" spans="2:12" s="10" customFormat="1" ht="19.9" customHeight="1">
      <c r="B67" s="149"/>
      <c r="C67" s="100"/>
      <c r="D67" s="150" t="s">
        <v>121</v>
      </c>
      <c r="E67" s="151"/>
      <c r="F67" s="151"/>
      <c r="G67" s="151"/>
      <c r="H67" s="151"/>
      <c r="I67" s="151"/>
      <c r="J67" s="152">
        <f>J189</f>
        <v>0</v>
      </c>
      <c r="K67" s="100"/>
      <c r="L67" s="153"/>
    </row>
    <row r="68" spans="1:31" s="2" customFormat="1" ht="21.75" customHeight="1">
      <c r="A68" s="37"/>
      <c r="B68" s="38"/>
      <c r="C68" s="39"/>
      <c r="D68" s="39"/>
      <c r="E68" s="39"/>
      <c r="F68" s="39"/>
      <c r="G68" s="39"/>
      <c r="H68" s="39"/>
      <c r="I68" s="39"/>
      <c r="J68" s="39"/>
      <c r="K68" s="39"/>
      <c r="L68" s="116"/>
      <c r="S68" s="37"/>
      <c r="T68" s="37"/>
      <c r="U68" s="37"/>
      <c r="V68" s="37"/>
      <c r="W68" s="37"/>
      <c r="X68" s="37"/>
      <c r="Y68" s="37"/>
      <c r="Z68" s="37"/>
      <c r="AA68" s="37"/>
      <c r="AB68" s="37"/>
      <c r="AC68" s="37"/>
      <c r="AD68" s="37"/>
      <c r="AE68" s="37"/>
    </row>
    <row r="69" spans="1:31" s="2" customFormat="1" ht="6.95" customHeight="1">
      <c r="A69" s="37"/>
      <c r="B69" s="50"/>
      <c r="C69" s="51"/>
      <c r="D69" s="51"/>
      <c r="E69" s="51"/>
      <c r="F69" s="51"/>
      <c r="G69" s="51"/>
      <c r="H69" s="51"/>
      <c r="I69" s="51"/>
      <c r="J69" s="51"/>
      <c r="K69" s="51"/>
      <c r="L69" s="116"/>
      <c r="S69" s="37"/>
      <c r="T69" s="37"/>
      <c r="U69" s="37"/>
      <c r="V69" s="37"/>
      <c r="W69" s="37"/>
      <c r="X69" s="37"/>
      <c r="Y69" s="37"/>
      <c r="Z69" s="37"/>
      <c r="AA69" s="37"/>
      <c r="AB69" s="37"/>
      <c r="AC69" s="37"/>
      <c r="AD69" s="37"/>
      <c r="AE69" s="37"/>
    </row>
    <row r="73" spans="1:31" s="2" customFormat="1" ht="6.95" customHeight="1">
      <c r="A73" s="37"/>
      <c r="B73" s="52"/>
      <c r="C73" s="53"/>
      <c r="D73" s="53"/>
      <c r="E73" s="53"/>
      <c r="F73" s="53"/>
      <c r="G73" s="53"/>
      <c r="H73" s="53"/>
      <c r="I73" s="53"/>
      <c r="J73" s="53"/>
      <c r="K73" s="53"/>
      <c r="L73" s="116"/>
      <c r="S73" s="37"/>
      <c r="T73" s="37"/>
      <c r="U73" s="37"/>
      <c r="V73" s="37"/>
      <c r="W73" s="37"/>
      <c r="X73" s="37"/>
      <c r="Y73" s="37"/>
      <c r="Z73" s="37"/>
      <c r="AA73" s="37"/>
      <c r="AB73" s="37"/>
      <c r="AC73" s="37"/>
      <c r="AD73" s="37"/>
      <c r="AE73" s="37"/>
    </row>
    <row r="74" spans="1:31" s="2" customFormat="1" ht="24.95" customHeight="1">
      <c r="A74" s="37"/>
      <c r="B74" s="38"/>
      <c r="C74" s="26" t="s">
        <v>124</v>
      </c>
      <c r="D74" s="39"/>
      <c r="E74" s="39"/>
      <c r="F74" s="39"/>
      <c r="G74" s="39"/>
      <c r="H74" s="39"/>
      <c r="I74" s="39"/>
      <c r="J74" s="39"/>
      <c r="K74" s="39"/>
      <c r="L74" s="116"/>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16"/>
      <c r="S75" s="37"/>
      <c r="T75" s="37"/>
      <c r="U75" s="37"/>
      <c r="V75" s="37"/>
      <c r="W75" s="37"/>
      <c r="X75" s="37"/>
      <c r="Y75" s="37"/>
      <c r="Z75" s="37"/>
      <c r="AA75" s="37"/>
      <c r="AB75" s="37"/>
      <c r="AC75" s="37"/>
      <c r="AD75" s="37"/>
      <c r="AE75" s="37"/>
    </row>
    <row r="76" spans="1:31" s="2" customFormat="1" ht="12" customHeight="1">
      <c r="A76" s="37"/>
      <c r="B76" s="38"/>
      <c r="C76" s="32" t="s">
        <v>16</v>
      </c>
      <c r="D76" s="39"/>
      <c r="E76" s="39"/>
      <c r="F76" s="39"/>
      <c r="G76" s="39"/>
      <c r="H76" s="39"/>
      <c r="I76" s="39"/>
      <c r="J76" s="39"/>
      <c r="K76" s="39"/>
      <c r="L76" s="116"/>
      <c r="S76" s="37"/>
      <c r="T76" s="37"/>
      <c r="U76" s="37"/>
      <c r="V76" s="37"/>
      <c r="W76" s="37"/>
      <c r="X76" s="37"/>
      <c r="Y76" s="37"/>
      <c r="Z76" s="37"/>
      <c r="AA76" s="37"/>
      <c r="AB76" s="37"/>
      <c r="AC76" s="37"/>
      <c r="AD76" s="37"/>
      <c r="AE76" s="37"/>
    </row>
    <row r="77" spans="1:31" s="2" customFormat="1" ht="16.5" customHeight="1">
      <c r="A77" s="37"/>
      <c r="B77" s="38"/>
      <c r="C77" s="39"/>
      <c r="D77" s="39"/>
      <c r="E77" s="397" t="str">
        <f>E7</f>
        <v>Kultivace přednádražního prostoru Bohumín</v>
      </c>
      <c r="F77" s="398"/>
      <c r="G77" s="398"/>
      <c r="H77" s="398"/>
      <c r="I77" s="39"/>
      <c r="J77" s="39"/>
      <c r="K77" s="39"/>
      <c r="L77" s="116"/>
      <c r="S77" s="37"/>
      <c r="T77" s="37"/>
      <c r="U77" s="37"/>
      <c r="V77" s="37"/>
      <c r="W77" s="37"/>
      <c r="X77" s="37"/>
      <c r="Y77" s="37"/>
      <c r="Z77" s="37"/>
      <c r="AA77" s="37"/>
      <c r="AB77" s="37"/>
      <c r="AC77" s="37"/>
      <c r="AD77" s="37"/>
      <c r="AE77" s="37"/>
    </row>
    <row r="78" spans="2:12" s="1" customFormat="1" ht="12" customHeight="1">
      <c r="B78" s="24"/>
      <c r="C78" s="32" t="s">
        <v>106</v>
      </c>
      <c r="D78" s="25"/>
      <c r="E78" s="25"/>
      <c r="F78" s="25"/>
      <c r="G78" s="25"/>
      <c r="H78" s="25"/>
      <c r="I78" s="25"/>
      <c r="J78" s="25"/>
      <c r="K78" s="25"/>
      <c r="L78" s="23"/>
    </row>
    <row r="79" spans="1:31" s="2" customFormat="1" ht="16.5" customHeight="1">
      <c r="A79" s="37"/>
      <c r="B79" s="38"/>
      <c r="C79" s="39"/>
      <c r="D79" s="39"/>
      <c r="E79" s="397" t="s">
        <v>107</v>
      </c>
      <c r="F79" s="396"/>
      <c r="G79" s="396"/>
      <c r="H79" s="396"/>
      <c r="I79" s="39"/>
      <c r="J79" s="39"/>
      <c r="K79" s="39"/>
      <c r="L79" s="116"/>
      <c r="S79" s="37"/>
      <c r="T79" s="37"/>
      <c r="U79" s="37"/>
      <c r="V79" s="37"/>
      <c r="W79" s="37"/>
      <c r="X79" s="37"/>
      <c r="Y79" s="37"/>
      <c r="Z79" s="37"/>
      <c r="AA79" s="37"/>
      <c r="AB79" s="37"/>
      <c r="AC79" s="37"/>
      <c r="AD79" s="37"/>
      <c r="AE79" s="37"/>
    </row>
    <row r="80" spans="1:31" s="2" customFormat="1" ht="12" customHeight="1">
      <c r="A80" s="37"/>
      <c r="B80" s="38"/>
      <c r="C80" s="32" t="s">
        <v>703</v>
      </c>
      <c r="D80" s="39"/>
      <c r="E80" s="39"/>
      <c r="F80" s="39"/>
      <c r="G80" s="39"/>
      <c r="H80" s="39"/>
      <c r="I80" s="39"/>
      <c r="J80" s="39"/>
      <c r="K80" s="39"/>
      <c r="L80" s="116"/>
      <c r="S80" s="37"/>
      <c r="T80" s="37"/>
      <c r="U80" s="37"/>
      <c r="V80" s="37"/>
      <c r="W80" s="37"/>
      <c r="X80" s="37"/>
      <c r="Y80" s="37"/>
      <c r="Z80" s="37"/>
      <c r="AA80" s="37"/>
      <c r="AB80" s="37"/>
      <c r="AC80" s="37"/>
      <c r="AD80" s="37"/>
      <c r="AE80" s="37"/>
    </row>
    <row r="81" spans="1:31" s="2" customFormat="1" ht="16.5" customHeight="1">
      <c r="A81" s="37"/>
      <c r="B81" s="38"/>
      <c r="C81" s="39"/>
      <c r="D81" s="39"/>
      <c r="E81" s="376" t="str">
        <f>E11</f>
        <v>SO 101.3 - Kácení a výsadba stromů</v>
      </c>
      <c r="F81" s="396"/>
      <c r="G81" s="396"/>
      <c r="H81" s="396"/>
      <c r="I81" s="39"/>
      <c r="J81" s="39"/>
      <c r="K81" s="39"/>
      <c r="L81" s="116"/>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116"/>
      <c r="S82" s="37"/>
      <c r="T82" s="37"/>
      <c r="U82" s="37"/>
      <c r="V82" s="37"/>
      <c r="W82" s="37"/>
      <c r="X82" s="37"/>
      <c r="Y82" s="37"/>
      <c r="Z82" s="37"/>
      <c r="AA82" s="37"/>
      <c r="AB82" s="37"/>
      <c r="AC82" s="37"/>
      <c r="AD82" s="37"/>
      <c r="AE82" s="37"/>
    </row>
    <row r="83" spans="1:31" s="2" customFormat="1" ht="12" customHeight="1">
      <c r="A83" s="37"/>
      <c r="B83" s="38"/>
      <c r="C83" s="32" t="s">
        <v>21</v>
      </c>
      <c r="D83" s="39"/>
      <c r="E83" s="39"/>
      <c r="F83" s="30" t="str">
        <f>F14</f>
        <v>přednádražní prostor Bohumín</v>
      </c>
      <c r="G83" s="39"/>
      <c r="H83" s="39"/>
      <c r="I83" s="32" t="s">
        <v>23</v>
      </c>
      <c r="J83" s="62" t="str">
        <f>IF(J14="","",J14)</f>
        <v>16. 1. 2024</v>
      </c>
      <c r="K83" s="39"/>
      <c r="L83" s="116"/>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16"/>
      <c r="S84" s="37"/>
      <c r="T84" s="37"/>
      <c r="U84" s="37"/>
      <c r="V84" s="37"/>
      <c r="W84" s="37"/>
      <c r="X84" s="37"/>
      <c r="Y84" s="37"/>
      <c r="Z84" s="37"/>
      <c r="AA84" s="37"/>
      <c r="AB84" s="37"/>
      <c r="AC84" s="37"/>
      <c r="AD84" s="37"/>
      <c r="AE84" s="37"/>
    </row>
    <row r="85" spans="1:31" s="2" customFormat="1" ht="15.2" customHeight="1">
      <c r="A85" s="37"/>
      <c r="B85" s="38"/>
      <c r="C85" s="32" t="s">
        <v>25</v>
      </c>
      <c r="D85" s="39"/>
      <c r="E85" s="39"/>
      <c r="F85" s="30" t="str">
        <f>E17</f>
        <v>Město Bohumín, Masarykova 158, 73581 Bohumín</v>
      </c>
      <c r="G85" s="39"/>
      <c r="H85" s="39"/>
      <c r="I85" s="32" t="s">
        <v>31</v>
      </c>
      <c r="J85" s="35" t="str">
        <f>E23</f>
        <v>PUDIS a.s.</v>
      </c>
      <c r="K85" s="39"/>
      <c r="L85" s="116"/>
      <c r="S85" s="37"/>
      <c r="T85" s="37"/>
      <c r="U85" s="37"/>
      <c r="V85" s="37"/>
      <c r="W85" s="37"/>
      <c r="X85" s="37"/>
      <c r="Y85" s="37"/>
      <c r="Z85" s="37"/>
      <c r="AA85" s="37"/>
      <c r="AB85" s="37"/>
      <c r="AC85" s="37"/>
      <c r="AD85" s="37"/>
      <c r="AE85" s="37"/>
    </row>
    <row r="86" spans="1:31" s="2" customFormat="1" ht="15.2" customHeight="1">
      <c r="A86" s="37"/>
      <c r="B86" s="38"/>
      <c r="C86" s="32" t="s">
        <v>29</v>
      </c>
      <c r="D86" s="39"/>
      <c r="E86" s="39"/>
      <c r="F86" s="30" t="str">
        <f>IF(E20="","",E20)</f>
        <v>Vyplň údaj</v>
      </c>
      <c r="G86" s="39"/>
      <c r="H86" s="39"/>
      <c r="I86" s="32" t="s">
        <v>34</v>
      </c>
      <c r="J86" s="35" t="str">
        <f>E26</f>
        <v>PUDIS a.s.</v>
      </c>
      <c r="K86" s="39"/>
      <c r="L86" s="116"/>
      <c r="S86" s="37"/>
      <c r="T86" s="37"/>
      <c r="U86" s="37"/>
      <c r="V86" s="37"/>
      <c r="W86" s="37"/>
      <c r="X86" s="37"/>
      <c r="Y86" s="37"/>
      <c r="Z86" s="37"/>
      <c r="AA86" s="37"/>
      <c r="AB86" s="37"/>
      <c r="AC86" s="37"/>
      <c r="AD86" s="37"/>
      <c r="AE86" s="37"/>
    </row>
    <row r="87" spans="1:31" s="2" customFormat="1" ht="10.35" customHeight="1">
      <c r="A87" s="37"/>
      <c r="B87" s="38"/>
      <c r="C87" s="39"/>
      <c r="D87" s="39"/>
      <c r="E87" s="39"/>
      <c r="F87" s="39"/>
      <c r="G87" s="39"/>
      <c r="H87" s="39"/>
      <c r="I87" s="39"/>
      <c r="J87" s="39"/>
      <c r="K87" s="39"/>
      <c r="L87" s="116"/>
      <c r="S87" s="37"/>
      <c r="T87" s="37"/>
      <c r="U87" s="37"/>
      <c r="V87" s="37"/>
      <c r="W87" s="37"/>
      <c r="X87" s="37"/>
      <c r="Y87" s="37"/>
      <c r="Z87" s="37"/>
      <c r="AA87" s="37"/>
      <c r="AB87" s="37"/>
      <c r="AC87" s="37"/>
      <c r="AD87" s="37"/>
      <c r="AE87" s="37"/>
    </row>
    <row r="88" spans="1:31" s="11" customFormat="1" ht="29.25" customHeight="1">
      <c r="A88" s="154"/>
      <c r="B88" s="155"/>
      <c r="C88" s="156" t="s">
        <v>125</v>
      </c>
      <c r="D88" s="157" t="s">
        <v>56</v>
      </c>
      <c r="E88" s="157" t="s">
        <v>52</v>
      </c>
      <c r="F88" s="157" t="s">
        <v>53</v>
      </c>
      <c r="G88" s="157" t="s">
        <v>126</v>
      </c>
      <c r="H88" s="157" t="s">
        <v>127</v>
      </c>
      <c r="I88" s="157" t="s">
        <v>128</v>
      </c>
      <c r="J88" s="157" t="s">
        <v>110</v>
      </c>
      <c r="K88" s="158" t="s">
        <v>129</v>
      </c>
      <c r="L88" s="159"/>
      <c r="M88" s="71" t="s">
        <v>19</v>
      </c>
      <c r="N88" s="72" t="s">
        <v>41</v>
      </c>
      <c r="O88" s="72" t="s">
        <v>130</v>
      </c>
      <c r="P88" s="72" t="s">
        <v>131</v>
      </c>
      <c r="Q88" s="72" t="s">
        <v>132</v>
      </c>
      <c r="R88" s="72" t="s">
        <v>133</v>
      </c>
      <c r="S88" s="72" t="s">
        <v>134</v>
      </c>
      <c r="T88" s="73" t="s">
        <v>135</v>
      </c>
      <c r="U88" s="154"/>
      <c r="V88" s="154"/>
      <c r="W88" s="154"/>
      <c r="X88" s="154"/>
      <c r="Y88" s="154"/>
      <c r="Z88" s="154"/>
      <c r="AA88" s="154"/>
      <c r="AB88" s="154"/>
      <c r="AC88" s="154"/>
      <c r="AD88" s="154"/>
      <c r="AE88" s="154"/>
    </row>
    <row r="89" spans="1:63" s="2" customFormat="1" ht="22.9" customHeight="1">
      <c r="A89" s="37"/>
      <c r="B89" s="38"/>
      <c r="C89" s="78" t="s">
        <v>136</v>
      </c>
      <c r="D89" s="39"/>
      <c r="E89" s="39"/>
      <c r="F89" s="39"/>
      <c r="G89" s="39"/>
      <c r="H89" s="39"/>
      <c r="I89" s="39"/>
      <c r="J89" s="160">
        <f>BK89</f>
        <v>0</v>
      </c>
      <c r="K89" s="39"/>
      <c r="L89" s="42"/>
      <c r="M89" s="74"/>
      <c r="N89" s="161"/>
      <c r="O89" s="75"/>
      <c r="P89" s="162">
        <f>P90</f>
        <v>0</v>
      </c>
      <c r="Q89" s="75"/>
      <c r="R89" s="162">
        <f>R90</f>
        <v>0.7256582</v>
      </c>
      <c r="S89" s="75"/>
      <c r="T89" s="163">
        <f>T90</f>
        <v>37.9</v>
      </c>
      <c r="U89" s="37"/>
      <c r="V89" s="37"/>
      <c r="W89" s="37"/>
      <c r="X89" s="37"/>
      <c r="Y89" s="37"/>
      <c r="Z89" s="37"/>
      <c r="AA89" s="37"/>
      <c r="AB89" s="37"/>
      <c r="AC89" s="37"/>
      <c r="AD89" s="37"/>
      <c r="AE89" s="37"/>
      <c r="AT89" s="20" t="s">
        <v>70</v>
      </c>
      <c r="AU89" s="20" t="s">
        <v>111</v>
      </c>
      <c r="BK89" s="164">
        <f>BK90</f>
        <v>0</v>
      </c>
    </row>
    <row r="90" spans="2:63" s="12" customFormat="1" ht="25.9" customHeight="1">
      <c r="B90" s="165"/>
      <c r="C90" s="166"/>
      <c r="D90" s="167" t="s">
        <v>70</v>
      </c>
      <c r="E90" s="168" t="s">
        <v>137</v>
      </c>
      <c r="F90" s="168" t="s">
        <v>138</v>
      </c>
      <c r="G90" s="166"/>
      <c r="H90" s="166"/>
      <c r="I90" s="169"/>
      <c r="J90" s="170">
        <f>BK90</f>
        <v>0</v>
      </c>
      <c r="K90" s="166"/>
      <c r="L90" s="171"/>
      <c r="M90" s="172"/>
      <c r="N90" s="173"/>
      <c r="O90" s="173"/>
      <c r="P90" s="174">
        <f>P91+P186+P189</f>
        <v>0</v>
      </c>
      <c r="Q90" s="173"/>
      <c r="R90" s="174">
        <f>R91+R186+R189</f>
        <v>0.7256582</v>
      </c>
      <c r="S90" s="173"/>
      <c r="T90" s="175">
        <f>T91+T186+T189</f>
        <v>37.9</v>
      </c>
      <c r="AR90" s="176" t="s">
        <v>78</v>
      </c>
      <c r="AT90" s="177" t="s">
        <v>70</v>
      </c>
      <c r="AU90" s="177" t="s">
        <v>71</v>
      </c>
      <c r="AY90" s="176" t="s">
        <v>139</v>
      </c>
      <c r="BK90" s="178">
        <f>BK91+BK186+BK189</f>
        <v>0</v>
      </c>
    </row>
    <row r="91" spans="2:63" s="12" customFormat="1" ht="22.9" customHeight="1">
      <c r="B91" s="165"/>
      <c r="C91" s="166"/>
      <c r="D91" s="167" t="s">
        <v>70</v>
      </c>
      <c r="E91" s="179" t="s">
        <v>78</v>
      </c>
      <c r="F91" s="179" t="s">
        <v>140</v>
      </c>
      <c r="G91" s="166"/>
      <c r="H91" s="166"/>
      <c r="I91" s="169"/>
      <c r="J91" s="180">
        <f>BK91</f>
        <v>0</v>
      </c>
      <c r="K91" s="166"/>
      <c r="L91" s="171"/>
      <c r="M91" s="172"/>
      <c r="N91" s="173"/>
      <c r="O91" s="173"/>
      <c r="P91" s="174">
        <f>SUM(P92:P185)</f>
        <v>0</v>
      </c>
      <c r="Q91" s="173"/>
      <c r="R91" s="174">
        <f>SUM(R92:R185)</f>
        <v>0.7256582</v>
      </c>
      <c r="S91" s="173"/>
      <c r="T91" s="175">
        <f>SUM(T92:T185)</f>
        <v>37.9</v>
      </c>
      <c r="AR91" s="176" t="s">
        <v>78</v>
      </c>
      <c r="AT91" s="177" t="s">
        <v>70</v>
      </c>
      <c r="AU91" s="177" t="s">
        <v>78</v>
      </c>
      <c r="AY91" s="176" t="s">
        <v>139</v>
      </c>
      <c r="BK91" s="178">
        <f>SUM(BK92:BK185)</f>
        <v>0</v>
      </c>
    </row>
    <row r="92" spans="1:65" s="2" customFormat="1" ht="44.25" customHeight="1">
      <c r="A92" s="37"/>
      <c r="B92" s="38"/>
      <c r="C92" s="181" t="s">
        <v>78</v>
      </c>
      <c r="D92" s="181" t="s">
        <v>141</v>
      </c>
      <c r="E92" s="182" t="s">
        <v>739</v>
      </c>
      <c r="F92" s="183" t="s">
        <v>740</v>
      </c>
      <c r="G92" s="184" t="s">
        <v>144</v>
      </c>
      <c r="H92" s="185">
        <v>19</v>
      </c>
      <c r="I92" s="186"/>
      <c r="J92" s="187">
        <f>ROUND(I92*H92,2)</f>
        <v>0</v>
      </c>
      <c r="K92" s="183" t="s">
        <v>145</v>
      </c>
      <c r="L92" s="42"/>
      <c r="M92" s="188" t="s">
        <v>19</v>
      </c>
      <c r="N92" s="189" t="s">
        <v>42</v>
      </c>
      <c r="O92" s="67"/>
      <c r="P92" s="190">
        <f>O92*H92</f>
        <v>0</v>
      </c>
      <c r="Q92" s="190">
        <v>0</v>
      </c>
      <c r="R92" s="190">
        <f>Q92*H92</f>
        <v>0</v>
      </c>
      <c r="S92" s="190">
        <v>0.1</v>
      </c>
      <c r="T92" s="191">
        <f>S92*H92</f>
        <v>1.9000000000000001</v>
      </c>
      <c r="U92" s="37"/>
      <c r="V92" s="37"/>
      <c r="W92" s="37"/>
      <c r="X92" s="37"/>
      <c r="Y92" s="37"/>
      <c r="Z92" s="37"/>
      <c r="AA92" s="37"/>
      <c r="AB92" s="37"/>
      <c r="AC92" s="37"/>
      <c r="AD92" s="37"/>
      <c r="AE92" s="37"/>
      <c r="AR92" s="192" t="s">
        <v>146</v>
      </c>
      <c r="AT92" s="192" t="s">
        <v>141</v>
      </c>
      <c r="AU92" s="192" t="s">
        <v>80</v>
      </c>
      <c r="AY92" s="20" t="s">
        <v>139</v>
      </c>
      <c r="BE92" s="193">
        <f>IF(N92="základní",J92,0)</f>
        <v>0</v>
      </c>
      <c r="BF92" s="193">
        <f>IF(N92="snížená",J92,0)</f>
        <v>0</v>
      </c>
      <c r="BG92" s="193">
        <f>IF(N92="zákl. přenesená",J92,0)</f>
        <v>0</v>
      </c>
      <c r="BH92" s="193">
        <f>IF(N92="sníž. přenesená",J92,0)</f>
        <v>0</v>
      </c>
      <c r="BI92" s="193">
        <f>IF(N92="nulová",J92,0)</f>
        <v>0</v>
      </c>
      <c r="BJ92" s="20" t="s">
        <v>78</v>
      </c>
      <c r="BK92" s="193">
        <f>ROUND(I92*H92,2)</f>
        <v>0</v>
      </c>
      <c r="BL92" s="20" t="s">
        <v>146</v>
      </c>
      <c r="BM92" s="192" t="s">
        <v>741</v>
      </c>
    </row>
    <row r="93" spans="1:47" s="2" customFormat="1" ht="12">
      <c r="A93" s="37"/>
      <c r="B93" s="38"/>
      <c r="C93" s="39"/>
      <c r="D93" s="194" t="s">
        <v>148</v>
      </c>
      <c r="E93" s="39"/>
      <c r="F93" s="195" t="s">
        <v>742</v>
      </c>
      <c r="G93" s="39"/>
      <c r="H93" s="39"/>
      <c r="I93" s="196"/>
      <c r="J93" s="39"/>
      <c r="K93" s="39"/>
      <c r="L93" s="42"/>
      <c r="M93" s="197"/>
      <c r="N93" s="198"/>
      <c r="O93" s="67"/>
      <c r="P93" s="67"/>
      <c r="Q93" s="67"/>
      <c r="R93" s="67"/>
      <c r="S93" s="67"/>
      <c r="T93" s="68"/>
      <c r="U93" s="37"/>
      <c r="V93" s="37"/>
      <c r="W93" s="37"/>
      <c r="X93" s="37"/>
      <c r="Y93" s="37"/>
      <c r="Z93" s="37"/>
      <c r="AA93" s="37"/>
      <c r="AB93" s="37"/>
      <c r="AC93" s="37"/>
      <c r="AD93" s="37"/>
      <c r="AE93" s="37"/>
      <c r="AT93" s="20" t="s">
        <v>148</v>
      </c>
      <c r="AU93" s="20" t="s">
        <v>80</v>
      </c>
    </row>
    <row r="94" spans="1:65" s="2" customFormat="1" ht="37.9" customHeight="1">
      <c r="A94" s="37"/>
      <c r="B94" s="38"/>
      <c r="C94" s="181" t="s">
        <v>80</v>
      </c>
      <c r="D94" s="181" t="s">
        <v>141</v>
      </c>
      <c r="E94" s="182" t="s">
        <v>743</v>
      </c>
      <c r="F94" s="183" t="s">
        <v>744</v>
      </c>
      <c r="G94" s="184" t="s">
        <v>430</v>
      </c>
      <c r="H94" s="185">
        <v>2</v>
      </c>
      <c r="I94" s="186"/>
      <c r="J94" s="187">
        <f>ROUND(I94*H94,2)</f>
        <v>0</v>
      </c>
      <c r="K94" s="183" t="s">
        <v>145</v>
      </c>
      <c r="L94" s="42"/>
      <c r="M94" s="188" t="s">
        <v>19</v>
      </c>
      <c r="N94" s="189" t="s">
        <v>42</v>
      </c>
      <c r="O94" s="67"/>
      <c r="P94" s="190">
        <f>O94*H94</f>
        <v>0</v>
      </c>
      <c r="Q94" s="190">
        <v>0</v>
      </c>
      <c r="R94" s="190">
        <f>Q94*H94</f>
        <v>0</v>
      </c>
      <c r="S94" s="190">
        <v>17</v>
      </c>
      <c r="T94" s="191">
        <f>S94*H94</f>
        <v>34</v>
      </c>
      <c r="U94" s="37"/>
      <c r="V94" s="37"/>
      <c r="W94" s="37"/>
      <c r="X94" s="37"/>
      <c r="Y94" s="37"/>
      <c r="Z94" s="37"/>
      <c r="AA94" s="37"/>
      <c r="AB94" s="37"/>
      <c r="AC94" s="37"/>
      <c r="AD94" s="37"/>
      <c r="AE94" s="37"/>
      <c r="AR94" s="192" t="s">
        <v>146</v>
      </c>
      <c r="AT94" s="192" t="s">
        <v>141</v>
      </c>
      <c r="AU94" s="192" t="s">
        <v>80</v>
      </c>
      <c r="AY94" s="20" t="s">
        <v>139</v>
      </c>
      <c r="BE94" s="193">
        <f>IF(N94="základní",J94,0)</f>
        <v>0</v>
      </c>
      <c r="BF94" s="193">
        <f>IF(N94="snížená",J94,0)</f>
        <v>0</v>
      </c>
      <c r="BG94" s="193">
        <f>IF(N94="zákl. přenesená",J94,0)</f>
        <v>0</v>
      </c>
      <c r="BH94" s="193">
        <f>IF(N94="sníž. přenesená",J94,0)</f>
        <v>0</v>
      </c>
      <c r="BI94" s="193">
        <f>IF(N94="nulová",J94,0)</f>
        <v>0</v>
      </c>
      <c r="BJ94" s="20" t="s">
        <v>78</v>
      </c>
      <c r="BK94" s="193">
        <f>ROUND(I94*H94,2)</f>
        <v>0</v>
      </c>
      <c r="BL94" s="20" t="s">
        <v>146</v>
      </c>
      <c r="BM94" s="192" t="s">
        <v>745</v>
      </c>
    </row>
    <row r="95" spans="1:47" s="2" customFormat="1" ht="12">
      <c r="A95" s="37"/>
      <c r="B95" s="38"/>
      <c r="C95" s="39"/>
      <c r="D95" s="194" t="s">
        <v>148</v>
      </c>
      <c r="E95" s="39"/>
      <c r="F95" s="195" t="s">
        <v>746</v>
      </c>
      <c r="G95" s="39"/>
      <c r="H95" s="39"/>
      <c r="I95" s="196"/>
      <c r="J95" s="39"/>
      <c r="K95" s="39"/>
      <c r="L95" s="42"/>
      <c r="M95" s="197"/>
      <c r="N95" s="198"/>
      <c r="O95" s="67"/>
      <c r="P95" s="67"/>
      <c r="Q95" s="67"/>
      <c r="R95" s="67"/>
      <c r="S95" s="67"/>
      <c r="T95" s="68"/>
      <c r="U95" s="37"/>
      <c r="V95" s="37"/>
      <c r="W95" s="37"/>
      <c r="X95" s="37"/>
      <c r="Y95" s="37"/>
      <c r="Z95" s="37"/>
      <c r="AA95" s="37"/>
      <c r="AB95" s="37"/>
      <c r="AC95" s="37"/>
      <c r="AD95" s="37"/>
      <c r="AE95" s="37"/>
      <c r="AT95" s="20" t="s">
        <v>148</v>
      </c>
      <c r="AU95" s="20" t="s">
        <v>80</v>
      </c>
    </row>
    <row r="96" spans="1:65" s="2" customFormat="1" ht="37.9" customHeight="1">
      <c r="A96" s="37"/>
      <c r="B96" s="38"/>
      <c r="C96" s="181" t="s">
        <v>161</v>
      </c>
      <c r="D96" s="181" t="s">
        <v>141</v>
      </c>
      <c r="E96" s="182" t="s">
        <v>747</v>
      </c>
      <c r="F96" s="183" t="s">
        <v>748</v>
      </c>
      <c r="G96" s="184" t="s">
        <v>430</v>
      </c>
      <c r="H96" s="185">
        <v>2</v>
      </c>
      <c r="I96" s="186"/>
      <c r="J96" s="187">
        <f>ROUND(I96*H96,2)</f>
        <v>0</v>
      </c>
      <c r="K96" s="183" t="s">
        <v>145</v>
      </c>
      <c r="L96" s="42"/>
      <c r="M96" s="188" t="s">
        <v>19</v>
      </c>
      <c r="N96" s="189" t="s">
        <v>42</v>
      </c>
      <c r="O96" s="67"/>
      <c r="P96" s="190">
        <f>O96*H96</f>
        <v>0</v>
      </c>
      <c r="Q96" s="190">
        <v>0</v>
      </c>
      <c r="R96" s="190">
        <f>Q96*H96</f>
        <v>0</v>
      </c>
      <c r="S96" s="190">
        <v>1</v>
      </c>
      <c r="T96" s="191">
        <f>S96*H96</f>
        <v>2</v>
      </c>
      <c r="U96" s="37"/>
      <c r="V96" s="37"/>
      <c r="W96" s="37"/>
      <c r="X96" s="37"/>
      <c r="Y96" s="37"/>
      <c r="Z96" s="37"/>
      <c r="AA96" s="37"/>
      <c r="AB96" s="37"/>
      <c r="AC96" s="37"/>
      <c r="AD96" s="37"/>
      <c r="AE96" s="37"/>
      <c r="AR96" s="192" t="s">
        <v>146</v>
      </c>
      <c r="AT96" s="192" t="s">
        <v>141</v>
      </c>
      <c r="AU96" s="192" t="s">
        <v>80</v>
      </c>
      <c r="AY96" s="20" t="s">
        <v>139</v>
      </c>
      <c r="BE96" s="193">
        <f>IF(N96="základní",J96,0)</f>
        <v>0</v>
      </c>
      <c r="BF96" s="193">
        <f>IF(N96="snížená",J96,0)</f>
        <v>0</v>
      </c>
      <c r="BG96" s="193">
        <f>IF(N96="zákl. přenesená",J96,0)</f>
        <v>0</v>
      </c>
      <c r="BH96" s="193">
        <f>IF(N96="sníž. přenesená",J96,0)</f>
        <v>0</v>
      </c>
      <c r="BI96" s="193">
        <f>IF(N96="nulová",J96,0)</f>
        <v>0</v>
      </c>
      <c r="BJ96" s="20" t="s">
        <v>78</v>
      </c>
      <c r="BK96" s="193">
        <f>ROUND(I96*H96,2)</f>
        <v>0</v>
      </c>
      <c r="BL96" s="20" t="s">
        <v>146</v>
      </c>
      <c r="BM96" s="192" t="s">
        <v>749</v>
      </c>
    </row>
    <row r="97" spans="1:47" s="2" customFormat="1" ht="12">
      <c r="A97" s="37"/>
      <c r="B97" s="38"/>
      <c r="C97" s="39"/>
      <c r="D97" s="194" t="s">
        <v>148</v>
      </c>
      <c r="E97" s="39"/>
      <c r="F97" s="195" t="s">
        <v>750</v>
      </c>
      <c r="G97" s="39"/>
      <c r="H97" s="39"/>
      <c r="I97" s="196"/>
      <c r="J97" s="39"/>
      <c r="K97" s="39"/>
      <c r="L97" s="42"/>
      <c r="M97" s="197"/>
      <c r="N97" s="198"/>
      <c r="O97" s="67"/>
      <c r="P97" s="67"/>
      <c r="Q97" s="67"/>
      <c r="R97" s="67"/>
      <c r="S97" s="67"/>
      <c r="T97" s="68"/>
      <c r="U97" s="37"/>
      <c r="V97" s="37"/>
      <c r="W97" s="37"/>
      <c r="X97" s="37"/>
      <c r="Y97" s="37"/>
      <c r="Z97" s="37"/>
      <c r="AA97" s="37"/>
      <c r="AB97" s="37"/>
      <c r="AC97" s="37"/>
      <c r="AD97" s="37"/>
      <c r="AE97" s="37"/>
      <c r="AT97" s="20" t="s">
        <v>148</v>
      </c>
      <c r="AU97" s="20" t="s">
        <v>80</v>
      </c>
    </row>
    <row r="98" spans="1:65" s="2" customFormat="1" ht="24.2" customHeight="1">
      <c r="A98" s="37"/>
      <c r="B98" s="38"/>
      <c r="C98" s="181" t="s">
        <v>146</v>
      </c>
      <c r="D98" s="181" t="s">
        <v>141</v>
      </c>
      <c r="E98" s="182" t="s">
        <v>751</v>
      </c>
      <c r="F98" s="183" t="s">
        <v>752</v>
      </c>
      <c r="G98" s="184" t="s">
        <v>430</v>
      </c>
      <c r="H98" s="185">
        <v>3</v>
      </c>
      <c r="I98" s="186"/>
      <c r="J98" s="187">
        <f>ROUND(I98*H98,2)</f>
        <v>0</v>
      </c>
      <c r="K98" s="183" t="s">
        <v>145</v>
      </c>
      <c r="L98" s="42"/>
      <c r="M98" s="188" t="s">
        <v>19</v>
      </c>
      <c r="N98" s="189" t="s">
        <v>42</v>
      </c>
      <c r="O98" s="67"/>
      <c r="P98" s="190">
        <f>O98*H98</f>
        <v>0</v>
      </c>
      <c r="Q98" s="190">
        <v>0</v>
      </c>
      <c r="R98" s="190">
        <f>Q98*H98</f>
        <v>0</v>
      </c>
      <c r="S98" s="190">
        <v>0</v>
      </c>
      <c r="T98" s="191">
        <f>S98*H98</f>
        <v>0</v>
      </c>
      <c r="U98" s="37"/>
      <c r="V98" s="37"/>
      <c r="W98" s="37"/>
      <c r="X98" s="37"/>
      <c r="Y98" s="37"/>
      <c r="Z98" s="37"/>
      <c r="AA98" s="37"/>
      <c r="AB98" s="37"/>
      <c r="AC98" s="37"/>
      <c r="AD98" s="37"/>
      <c r="AE98" s="37"/>
      <c r="AR98" s="192" t="s">
        <v>146</v>
      </c>
      <c r="AT98" s="192" t="s">
        <v>141</v>
      </c>
      <c r="AU98" s="192" t="s">
        <v>80</v>
      </c>
      <c r="AY98" s="20" t="s">
        <v>139</v>
      </c>
      <c r="BE98" s="193">
        <f>IF(N98="základní",J98,0)</f>
        <v>0</v>
      </c>
      <c r="BF98" s="193">
        <f>IF(N98="snížená",J98,0)</f>
        <v>0</v>
      </c>
      <c r="BG98" s="193">
        <f>IF(N98="zákl. přenesená",J98,0)</f>
        <v>0</v>
      </c>
      <c r="BH98" s="193">
        <f>IF(N98="sníž. přenesená",J98,0)</f>
        <v>0</v>
      </c>
      <c r="BI98" s="193">
        <f>IF(N98="nulová",J98,0)</f>
        <v>0</v>
      </c>
      <c r="BJ98" s="20" t="s">
        <v>78</v>
      </c>
      <c r="BK98" s="193">
        <f>ROUND(I98*H98,2)</f>
        <v>0</v>
      </c>
      <c r="BL98" s="20" t="s">
        <v>146</v>
      </c>
      <c r="BM98" s="192" t="s">
        <v>753</v>
      </c>
    </row>
    <row r="99" spans="1:47" s="2" customFormat="1" ht="12">
      <c r="A99" s="37"/>
      <c r="B99" s="38"/>
      <c r="C99" s="39"/>
      <c r="D99" s="194" t="s">
        <v>148</v>
      </c>
      <c r="E99" s="39"/>
      <c r="F99" s="195" t="s">
        <v>754</v>
      </c>
      <c r="G99" s="39"/>
      <c r="H99" s="39"/>
      <c r="I99" s="196"/>
      <c r="J99" s="39"/>
      <c r="K99" s="39"/>
      <c r="L99" s="42"/>
      <c r="M99" s="197"/>
      <c r="N99" s="198"/>
      <c r="O99" s="67"/>
      <c r="P99" s="67"/>
      <c r="Q99" s="67"/>
      <c r="R99" s="67"/>
      <c r="S99" s="67"/>
      <c r="T99" s="68"/>
      <c r="U99" s="37"/>
      <c r="V99" s="37"/>
      <c r="W99" s="37"/>
      <c r="X99" s="37"/>
      <c r="Y99" s="37"/>
      <c r="Z99" s="37"/>
      <c r="AA99" s="37"/>
      <c r="AB99" s="37"/>
      <c r="AC99" s="37"/>
      <c r="AD99" s="37"/>
      <c r="AE99" s="37"/>
      <c r="AT99" s="20" t="s">
        <v>148</v>
      </c>
      <c r="AU99" s="20" t="s">
        <v>80</v>
      </c>
    </row>
    <row r="100" spans="1:65" s="2" customFormat="1" ht="49.15" customHeight="1">
      <c r="A100" s="37"/>
      <c r="B100" s="38"/>
      <c r="C100" s="181" t="s">
        <v>171</v>
      </c>
      <c r="D100" s="181" t="s">
        <v>141</v>
      </c>
      <c r="E100" s="182" t="s">
        <v>755</v>
      </c>
      <c r="F100" s="183" t="s">
        <v>756</v>
      </c>
      <c r="G100" s="184" t="s">
        <v>430</v>
      </c>
      <c r="H100" s="185">
        <v>2</v>
      </c>
      <c r="I100" s="186"/>
      <c r="J100" s="187">
        <f>ROUND(I100*H100,2)</f>
        <v>0</v>
      </c>
      <c r="K100" s="183" t="s">
        <v>145</v>
      </c>
      <c r="L100" s="42"/>
      <c r="M100" s="188" t="s">
        <v>19</v>
      </c>
      <c r="N100" s="189" t="s">
        <v>42</v>
      </c>
      <c r="O100" s="67"/>
      <c r="P100" s="190">
        <f>O100*H100</f>
        <v>0</v>
      </c>
      <c r="Q100" s="190">
        <v>0</v>
      </c>
      <c r="R100" s="190">
        <f>Q100*H100</f>
        <v>0</v>
      </c>
      <c r="S100" s="190">
        <v>0</v>
      </c>
      <c r="T100" s="191">
        <f>S100*H100</f>
        <v>0</v>
      </c>
      <c r="U100" s="37"/>
      <c r="V100" s="37"/>
      <c r="W100" s="37"/>
      <c r="X100" s="37"/>
      <c r="Y100" s="37"/>
      <c r="Z100" s="37"/>
      <c r="AA100" s="37"/>
      <c r="AB100" s="37"/>
      <c r="AC100" s="37"/>
      <c r="AD100" s="37"/>
      <c r="AE100" s="37"/>
      <c r="AR100" s="192" t="s">
        <v>146</v>
      </c>
      <c r="AT100" s="192" t="s">
        <v>141</v>
      </c>
      <c r="AU100" s="192" t="s">
        <v>80</v>
      </c>
      <c r="AY100" s="20" t="s">
        <v>139</v>
      </c>
      <c r="BE100" s="193">
        <f>IF(N100="základní",J100,0)</f>
        <v>0</v>
      </c>
      <c r="BF100" s="193">
        <f>IF(N100="snížená",J100,0)</f>
        <v>0</v>
      </c>
      <c r="BG100" s="193">
        <f>IF(N100="zákl. přenesená",J100,0)</f>
        <v>0</v>
      </c>
      <c r="BH100" s="193">
        <f>IF(N100="sníž. přenesená",J100,0)</f>
        <v>0</v>
      </c>
      <c r="BI100" s="193">
        <f>IF(N100="nulová",J100,0)</f>
        <v>0</v>
      </c>
      <c r="BJ100" s="20" t="s">
        <v>78</v>
      </c>
      <c r="BK100" s="193">
        <f>ROUND(I100*H100,2)</f>
        <v>0</v>
      </c>
      <c r="BL100" s="20" t="s">
        <v>146</v>
      </c>
      <c r="BM100" s="192" t="s">
        <v>757</v>
      </c>
    </row>
    <row r="101" spans="1:47" s="2" customFormat="1" ht="12">
      <c r="A101" s="37"/>
      <c r="B101" s="38"/>
      <c r="C101" s="39"/>
      <c r="D101" s="194" t="s">
        <v>148</v>
      </c>
      <c r="E101" s="39"/>
      <c r="F101" s="195" t="s">
        <v>758</v>
      </c>
      <c r="G101" s="39"/>
      <c r="H101" s="39"/>
      <c r="I101" s="196"/>
      <c r="J101" s="39"/>
      <c r="K101" s="39"/>
      <c r="L101" s="42"/>
      <c r="M101" s="197"/>
      <c r="N101" s="198"/>
      <c r="O101" s="67"/>
      <c r="P101" s="67"/>
      <c r="Q101" s="67"/>
      <c r="R101" s="67"/>
      <c r="S101" s="67"/>
      <c r="T101" s="68"/>
      <c r="U101" s="37"/>
      <c r="V101" s="37"/>
      <c r="W101" s="37"/>
      <c r="X101" s="37"/>
      <c r="Y101" s="37"/>
      <c r="Z101" s="37"/>
      <c r="AA101" s="37"/>
      <c r="AB101" s="37"/>
      <c r="AC101" s="37"/>
      <c r="AD101" s="37"/>
      <c r="AE101" s="37"/>
      <c r="AT101" s="20" t="s">
        <v>148</v>
      </c>
      <c r="AU101" s="20" t="s">
        <v>80</v>
      </c>
    </row>
    <row r="102" spans="1:65" s="2" customFormat="1" ht="44.25" customHeight="1">
      <c r="A102" s="37"/>
      <c r="B102" s="38"/>
      <c r="C102" s="181" t="s">
        <v>176</v>
      </c>
      <c r="D102" s="181" t="s">
        <v>141</v>
      </c>
      <c r="E102" s="182" t="s">
        <v>759</v>
      </c>
      <c r="F102" s="183" t="s">
        <v>760</v>
      </c>
      <c r="G102" s="184" t="s">
        <v>430</v>
      </c>
      <c r="H102" s="185">
        <v>2</v>
      </c>
      <c r="I102" s="186"/>
      <c r="J102" s="187">
        <f>ROUND(I102*H102,2)</f>
        <v>0</v>
      </c>
      <c r="K102" s="183" t="s">
        <v>145</v>
      </c>
      <c r="L102" s="42"/>
      <c r="M102" s="188" t="s">
        <v>19</v>
      </c>
      <c r="N102" s="189" t="s">
        <v>42</v>
      </c>
      <c r="O102" s="67"/>
      <c r="P102" s="190">
        <f>O102*H102</f>
        <v>0</v>
      </c>
      <c r="Q102" s="190">
        <v>0</v>
      </c>
      <c r="R102" s="190">
        <f>Q102*H102</f>
        <v>0</v>
      </c>
      <c r="S102" s="190">
        <v>0</v>
      </c>
      <c r="T102" s="191">
        <f>S102*H102</f>
        <v>0</v>
      </c>
      <c r="U102" s="37"/>
      <c r="V102" s="37"/>
      <c r="W102" s="37"/>
      <c r="X102" s="37"/>
      <c r="Y102" s="37"/>
      <c r="Z102" s="37"/>
      <c r="AA102" s="37"/>
      <c r="AB102" s="37"/>
      <c r="AC102" s="37"/>
      <c r="AD102" s="37"/>
      <c r="AE102" s="37"/>
      <c r="AR102" s="192" t="s">
        <v>146</v>
      </c>
      <c r="AT102" s="192" t="s">
        <v>141</v>
      </c>
      <c r="AU102" s="192" t="s">
        <v>80</v>
      </c>
      <c r="AY102" s="20" t="s">
        <v>139</v>
      </c>
      <c r="BE102" s="193">
        <f>IF(N102="základní",J102,0)</f>
        <v>0</v>
      </c>
      <c r="BF102" s="193">
        <f>IF(N102="snížená",J102,0)</f>
        <v>0</v>
      </c>
      <c r="BG102" s="193">
        <f>IF(N102="zákl. přenesená",J102,0)</f>
        <v>0</v>
      </c>
      <c r="BH102" s="193">
        <f>IF(N102="sníž. přenesená",J102,0)</f>
        <v>0</v>
      </c>
      <c r="BI102" s="193">
        <f>IF(N102="nulová",J102,0)</f>
        <v>0</v>
      </c>
      <c r="BJ102" s="20" t="s">
        <v>78</v>
      </c>
      <c r="BK102" s="193">
        <f>ROUND(I102*H102,2)</f>
        <v>0</v>
      </c>
      <c r="BL102" s="20" t="s">
        <v>146</v>
      </c>
      <c r="BM102" s="192" t="s">
        <v>761</v>
      </c>
    </row>
    <row r="103" spans="1:47" s="2" customFormat="1" ht="12">
      <c r="A103" s="37"/>
      <c r="B103" s="38"/>
      <c r="C103" s="39"/>
      <c r="D103" s="194" t="s">
        <v>148</v>
      </c>
      <c r="E103" s="39"/>
      <c r="F103" s="195" t="s">
        <v>762</v>
      </c>
      <c r="G103" s="39"/>
      <c r="H103" s="39"/>
      <c r="I103" s="196"/>
      <c r="J103" s="39"/>
      <c r="K103" s="39"/>
      <c r="L103" s="42"/>
      <c r="M103" s="197"/>
      <c r="N103" s="198"/>
      <c r="O103" s="67"/>
      <c r="P103" s="67"/>
      <c r="Q103" s="67"/>
      <c r="R103" s="67"/>
      <c r="S103" s="67"/>
      <c r="T103" s="68"/>
      <c r="U103" s="37"/>
      <c r="V103" s="37"/>
      <c r="W103" s="37"/>
      <c r="X103" s="37"/>
      <c r="Y103" s="37"/>
      <c r="Z103" s="37"/>
      <c r="AA103" s="37"/>
      <c r="AB103" s="37"/>
      <c r="AC103" s="37"/>
      <c r="AD103" s="37"/>
      <c r="AE103" s="37"/>
      <c r="AT103" s="20" t="s">
        <v>148</v>
      </c>
      <c r="AU103" s="20" t="s">
        <v>80</v>
      </c>
    </row>
    <row r="104" spans="1:65" s="2" customFormat="1" ht="44.25" customHeight="1">
      <c r="A104" s="37"/>
      <c r="B104" s="38"/>
      <c r="C104" s="181" t="s">
        <v>184</v>
      </c>
      <c r="D104" s="181" t="s">
        <v>141</v>
      </c>
      <c r="E104" s="182" t="s">
        <v>763</v>
      </c>
      <c r="F104" s="183" t="s">
        <v>764</v>
      </c>
      <c r="G104" s="184" t="s">
        <v>430</v>
      </c>
      <c r="H104" s="185">
        <v>2</v>
      </c>
      <c r="I104" s="186"/>
      <c r="J104" s="187">
        <f>ROUND(I104*H104,2)</f>
        <v>0</v>
      </c>
      <c r="K104" s="183" t="s">
        <v>145</v>
      </c>
      <c r="L104" s="42"/>
      <c r="M104" s="188" t="s">
        <v>19</v>
      </c>
      <c r="N104" s="189" t="s">
        <v>42</v>
      </c>
      <c r="O104" s="67"/>
      <c r="P104" s="190">
        <f>O104*H104</f>
        <v>0</v>
      </c>
      <c r="Q104" s="190">
        <v>0</v>
      </c>
      <c r="R104" s="190">
        <f>Q104*H104</f>
        <v>0</v>
      </c>
      <c r="S104" s="190">
        <v>0</v>
      </c>
      <c r="T104" s="191">
        <f>S104*H104</f>
        <v>0</v>
      </c>
      <c r="U104" s="37"/>
      <c r="V104" s="37"/>
      <c r="W104" s="37"/>
      <c r="X104" s="37"/>
      <c r="Y104" s="37"/>
      <c r="Z104" s="37"/>
      <c r="AA104" s="37"/>
      <c r="AB104" s="37"/>
      <c r="AC104" s="37"/>
      <c r="AD104" s="37"/>
      <c r="AE104" s="37"/>
      <c r="AR104" s="192" t="s">
        <v>146</v>
      </c>
      <c r="AT104" s="192" t="s">
        <v>141</v>
      </c>
      <c r="AU104" s="192" t="s">
        <v>80</v>
      </c>
      <c r="AY104" s="20" t="s">
        <v>139</v>
      </c>
      <c r="BE104" s="193">
        <f>IF(N104="základní",J104,0)</f>
        <v>0</v>
      </c>
      <c r="BF104" s="193">
        <f>IF(N104="snížená",J104,0)</f>
        <v>0</v>
      </c>
      <c r="BG104" s="193">
        <f>IF(N104="zákl. přenesená",J104,0)</f>
        <v>0</v>
      </c>
      <c r="BH104" s="193">
        <f>IF(N104="sníž. přenesená",J104,0)</f>
        <v>0</v>
      </c>
      <c r="BI104" s="193">
        <f>IF(N104="nulová",J104,0)</f>
        <v>0</v>
      </c>
      <c r="BJ104" s="20" t="s">
        <v>78</v>
      </c>
      <c r="BK104" s="193">
        <f>ROUND(I104*H104,2)</f>
        <v>0</v>
      </c>
      <c r="BL104" s="20" t="s">
        <v>146</v>
      </c>
      <c r="BM104" s="192" t="s">
        <v>765</v>
      </c>
    </row>
    <row r="105" spans="1:47" s="2" customFormat="1" ht="12">
      <c r="A105" s="37"/>
      <c r="B105" s="38"/>
      <c r="C105" s="39"/>
      <c r="D105" s="194" t="s">
        <v>148</v>
      </c>
      <c r="E105" s="39"/>
      <c r="F105" s="195" t="s">
        <v>766</v>
      </c>
      <c r="G105" s="39"/>
      <c r="H105" s="39"/>
      <c r="I105" s="196"/>
      <c r="J105" s="39"/>
      <c r="K105" s="39"/>
      <c r="L105" s="42"/>
      <c r="M105" s="197"/>
      <c r="N105" s="198"/>
      <c r="O105" s="67"/>
      <c r="P105" s="67"/>
      <c r="Q105" s="67"/>
      <c r="R105" s="67"/>
      <c r="S105" s="67"/>
      <c r="T105" s="68"/>
      <c r="U105" s="37"/>
      <c r="V105" s="37"/>
      <c r="W105" s="37"/>
      <c r="X105" s="37"/>
      <c r="Y105" s="37"/>
      <c r="Z105" s="37"/>
      <c r="AA105" s="37"/>
      <c r="AB105" s="37"/>
      <c r="AC105" s="37"/>
      <c r="AD105" s="37"/>
      <c r="AE105" s="37"/>
      <c r="AT105" s="20" t="s">
        <v>148</v>
      </c>
      <c r="AU105" s="20" t="s">
        <v>80</v>
      </c>
    </row>
    <row r="106" spans="1:65" s="2" customFormat="1" ht="33" customHeight="1">
      <c r="A106" s="37"/>
      <c r="B106" s="38"/>
      <c r="C106" s="181" t="s">
        <v>191</v>
      </c>
      <c r="D106" s="181" t="s">
        <v>141</v>
      </c>
      <c r="E106" s="182" t="s">
        <v>767</v>
      </c>
      <c r="F106" s="183" t="s">
        <v>768</v>
      </c>
      <c r="G106" s="184" t="s">
        <v>144</v>
      </c>
      <c r="H106" s="185">
        <v>19</v>
      </c>
      <c r="I106" s="186"/>
      <c r="J106" s="187">
        <f>ROUND(I106*H106,2)</f>
        <v>0</v>
      </c>
      <c r="K106" s="183" t="s">
        <v>145</v>
      </c>
      <c r="L106" s="42"/>
      <c r="M106" s="188" t="s">
        <v>19</v>
      </c>
      <c r="N106" s="189" t="s">
        <v>42</v>
      </c>
      <c r="O106" s="67"/>
      <c r="P106" s="190">
        <f>O106*H106</f>
        <v>0</v>
      </c>
      <c r="Q106" s="190">
        <v>0</v>
      </c>
      <c r="R106" s="190">
        <f>Q106*H106</f>
        <v>0</v>
      </c>
      <c r="S106" s="190">
        <v>0</v>
      </c>
      <c r="T106" s="191">
        <f>S106*H106</f>
        <v>0</v>
      </c>
      <c r="U106" s="37"/>
      <c r="V106" s="37"/>
      <c r="W106" s="37"/>
      <c r="X106" s="37"/>
      <c r="Y106" s="37"/>
      <c r="Z106" s="37"/>
      <c r="AA106" s="37"/>
      <c r="AB106" s="37"/>
      <c r="AC106" s="37"/>
      <c r="AD106" s="37"/>
      <c r="AE106" s="37"/>
      <c r="AR106" s="192" t="s">
        <v>146</v>
      </c>
      <c r="AT106" s="192" t="s">
        <v>141</v>
      </c>
      <c r="AU106" s="192" t="s">
        <v>80</v>
      </c>
      <c r="AY106" s="20" t="s">
        <v>139</v>
      </c>
      <c r="BE106" s="193">
        <f>IF(N106="základní",J106,0)</f>
        <v>0</v>
      </c>
      <c r="BF106" s="193">
        <f>IF(N106="snížená",J106,0)</f>
        <v>0</v>
      </c>
      <c r="BG106" s="193">
        <f>IF(N106="zákl. přenesená",J106,0)</f>
        <v>0</v>
      </c>
      <c r="BH106" s="193">
        <f>IF(N106="sníž. přenesená",J106,0)</f>
        <v>0</v>
      </c>
      <c r="BI106" s="193">
        <f>IF(N106="nulová",J106,0)</f>
        <v>0</v>
      </c>
      <c r="BJ106" s="20" t="s">
        <v>78</v>
      </c>
      <c r="BK106" s="193">
        <f>ROUND(I106*H106,2)</f>
        <v>0</v>
      </c>
      <c r="BL106" s="20" t="s">
        <v>146</v>
      </c>
      <c r="BM106" s="192" t="s">
        <v>769</v>
      </c>
    </row>
    <row r="107" spans="1:47" s="2" customFormat="1" ht="12">
      <c r="A107" s="37"/>
      <c r="B107" s="38"/>
      <c r="C107" s="39"/>
      <c r="D107" s="194" t="s">
        <v>148</v>
      </c>
      <c r="E107" s="39"/>
      <c r="F107" s="195" t="s">
        <v>770</v>
      </c>
      <c r="G107" s="39"/>
      <c r="H107" s="39"/>
      <c r="I107" s="196"/>
      <c r="J107" s="39"/>
      <c r="K107" s="39"/>
      <c r="L107" s="42"/>
      <c r="M107" s="197"/>
      <c r="N107" s="198"/>
      <c r="O107" s="67"/>
      <c r="P107" s="67"/>
      <c r="Q107" s="67"/>
      <c r="R107" s="67"/>
      <c r="S107" s="67"/>
      <c r="T107" s="68"/>
      <c r="U107" s="37"/>
      <c r="V107" s="37"/>
      <c r="W107" s="37"/>
      <c r="X107" s="37"/>
      <c r="Y107" s="37"/>
      <c r="Z107" s="37"/>
      <c r="AA107" s="37"/>
      <c r="AB107" s="37"/>
      <c r="AC107" s="37"/>
      <c r="AD107" s="37"/>
      <c r="AE107" s="37"/>
      <c r="AT107" s="20" t="s">
        <v>148</v>
      </c>
      <c r="AU107" s="20" t="s">
        <v>80</v>
      </c>
    </row>
    <row r="108" spans="1:65" s="2" customFormat="1" ht="62.65" customHeight="1">
      <c r="A108" s="37"/>
      <c r="B108" s="38"/>
      <c r="C108" s="181" t="s">
        <v>199</v>
      </c>
      <c r="D108" s="181" t="s">
        <v>141</v>
      </c>
      <c r="E108" s="182" t="s">
        <v>771</v>
      </c>
      <c r="F108" s="183" t="s">
        <v>772</v>
      </c>
      <c r="G108" s="184" t="s">
        <v>430</v>
      </c>
      <c r="H108" s="185">
        <v>18</v>
      </c>
      <c r="I108" s="186"/>
      <c r="J108" s="187">
        <f>ROUND(I108*H108,2)</f>
        <v>0</v>
      </c>
      <c r="K108" s="183" t="s">
        <v>145</v>
      </c>
      <c r="L108" s="42"/>
      <c r="M108" s="188" t="s">
        <v>19</v>
      </c>
      <c r="N108" s="189" t="s">
        <v>42</v>
      </c>
      <c r="O108" s="67"/>
      <c r="P108" s="190">
        <f>O108*H108</f>
        <v>0</v>
      </c>
      <c r="Q108" s="190">
        <v>0</v>
      </c>
      <c r="R108" s="190">
        <f>Q108*H108</f>
        <v>0</v>
      </c>
      <c r="S108" s="190">
        <v>0</v>
      </c>
      <c r="T108" s="191">
        <f>S108*H108</f>
        <v>0</v>
      </c>
      <c r="U108" s="37"/>
      <c r="V108" s="37"/>
      <c r="W108" s="37"/>
      <c r="X108" s="37"/>
      <c r="Y108" s="37"/>
      <c r="Z108" s="37"/>
      <c r="AA108" s="37"/>
      <c r="AB108" s="37"/>
      <c r="AC108" s="37"/>
      <c r="AD108" s="37"/>
      <c r="AE108" s="37"/>
      <c r="AR108" s="192" t="s">
        <v>146</v>
      </c>
      <c r="AT108" s="192" t="s">
        <v>141</v>
      </c>
      <c r="AU108" s="192" t="s">
        <v>80</v>
      </c>
      <c r="AY108" s="20" t="s">
        <v>139</v>
      </c>
      <c r="BE108" s="193">
        <f>IF(N108="základní",J108,0)</f>
        <v>0</v>
      </c>
      <c r="BF108" s="193">
        <f>IF(N108="snížená",J108,0)</f>
        <v>0</v>
      </c>
      <c r="BG108" s="193">
        <f>IF(N108="zákl. přenesená",J108,0)</f>
        <v>0</v>
      </c>
      <c r="BH108" s="193">
        <f>IF(N108="sníž. přenesená",J108,0)</f>
        <v>0</v>
      </c>
      <c r="BI108" s="193">
        <f>IF(N108="nulová",J108,0)</f>
        <v>0</v>
      </c>
      <c r="BJ108" s="20" t="s">
        <v>78</v>
      </c>
      <c r="BK108" s="193">
        <f>ROUND(I108*H108,2)</f>
        <v>0</v>
      </c>
      <c r="BL108" s="20" t="s">
        <v>146</v>
      </c>
      <c r="BM108" s="192" t="s">
        <v>773</v>
      </c>
    </row>
    <row r="109" spans="1:47" s="2" customFormat="1" ht="12">
      <c r="A109" s="37"/>
      <c r="B109" s="38"/>
      <c r="C109" s="39"/>
      <c r="D109" s="194" t="s">
        <v>148</v>
      </c>
      <c r="E109" s="39"/>
      <c r="F109" s="195" t="s">
        <v>774</v>
      </c>
      <c r="G109" s="39"/>
      <c r="H109" s="39"/>
      <c r="I109" s="196"/>
      <c r="J109" s="39"/>
      <c r="K109" s="39"/>
      <c r="L109" s="42"/>
      <c r="M109" s="197"/>
      <c r="N109" s="198"/>
      <c r="O109" s="67"/>
      <c r="P109" s="67"/>
      <c r="Q109" s="67"/>
      <c r="R109" s="67"/>
      <c r="S109" s="67"/>
      <c r="T109" s="68"/>
      <c r="U109" s="37"/>
      <c r="V109" s="37"/>
      <c r="W109" s="37"/>
      <c r="X109" s="37"/>
      <c r="Y109" s="37"/>
      <c r="Z109" s="37"/>
      <c r="AA109" s="37"/>
      <c r="AB109" s="37"/>
      <c r="AC109" s="37"/>
      <c r="AD109" s="37"/>
      <c r="AE109" s="37"/>
      <c r="AT109" s="20" t="s">
        <v>148</v>
      </c>
      <c r="AU109" s="20" t="s">
        <v>80</v>
      </c>
    </row>
    <row r="110" spans="1:47" s="2" customFormat="1" ht="19.5">
      <c r="A110" s="37"/>
      <c r="B110" s="38"/>
      <c r="C110" s="39"/>
      <c r="D110" s="201" t="s">
        <v>204</v>
      </c>
      <c r="E110" s="39"/>
      <c r="F110" s="222" t="s">
        <v>775</v>
      </c>
      <c r="G110" s="39"/>
      <c r="H110" s="39"/>
      <c r="I110" s="196"/>
      <c r="J110" s="39"/>
      <c r="K110" s="39"/>
      <c r="L110" s="42"/>
      <c r="M110" s="197"/>
      <c r="N110" s="198"/>
      <c r="O110" s="67"/>
      <c r="P110" s="67"/>
      <c r="Q110" s="67"/>
      <c r="R110" s="67"/>
      <c r="S110" s="67"/>
      <c r="T110" s="68"/>
      <c r="U110" s="37"/>
      <c r="V110" s="37"/>
      <c r="W110" s="37"/>
      <c r="X110" s="37"/>
      <c r="Y110" s="37"/>
      <c r="Z110" s="37"/>
      <c r="AA110" s="37"/>
      <c r="AB110" s="37"/>
      <c r="AC110" s="37"/>
      <c r="AD110" s="37"/>
      <c r="AE110" s="37"/>
      <c r="AT110" s="20" t="s">
        <v>204</v>
      </c>
      <c r="AU110" s="20" t="s">
        <v>80</v>
      </c>
    </row>
    <row r="111" spans="2:51" s="13" customFormat="1" ht="12">
      <c r="B111" s="199"/>
      <c r="C111" s="200"/>
      <c r="D111" s="201" t="s">
        <v>150</v>
      </c>
      <c r="E111" s="200"/>
      <c r="F111" s="203" t="s">
        <v>776</v>
      </c>
      <c r="G111" s="200"/>
      <c r="H111" s="204">
        <v>18</v>
      </c>
      <c r="I111" s="205"/>
      <c r="J111" s="200"/>
      <c r="K111" s="200"/>
      <c r="L111" s="206"/>
      <c r="M111" s="207"/>
      <c r="N111" s="208"/>
      <c r="O111" s="208"/>
      <c r="P111" s="208"/>
      <c r="Q111" s="208"/>
      <c r="R111" s="208"/>
      <c r="S111" s="208"/>
      <c r="T111" s="209"/>
      <c r="AT111" s="210" t="s">
        <v>150</v>
      </c>
      <c r="AU111" s="210" t="s">
        <v>80</v>
      </c>
      <c r="AV111" s="13" t="s">
        <v>80</v>
      </c>
      <c r="AW111" s="13" t="s">
        <v>4</v>
      </c>
      <c r="AX111" s="13" t="s">
        <v>78</v>
      </c>
      <c r="AY111" s="210" t="s">
        <v>139</v>
      </c>
    </row>
    <row r="112" spans="1:65" s="2" customFormat="1" ht="62.65" customHeight="1">
      <c r="A112" s="37"/>
      <c r="B112" s="38"/>
      <c r="C112" s="181" t="s">
        <v>209</v>
      </c>
      <c r="D112" s="181" t="s">
        <v>141</v>
      </c>
      <c r="E112" s="182" t="s">
        <v>777</v>
      </c>
      <c r="F112" s="183" t="s">
        <v>778</v>
      </c>
      <c r="G112" s="184" t="s">
        <v>430</v>
      </c>
      <c r="H112" s="185">
        <v>18</v>
      </c>
      <c r="I112" s="186"/>
      <c r="J112" s="187">
        <f>ROUND(I112*H112,2)</f>
        <v>0</v>
      </c>
      <c r="K112" s="183" t="s">
        <v>145</v>
      </c>
      <c r="L112" s="42"/>
      <c r="M112" s="188" t="s">
        <v>19</v>
      </c>
      <c r="N112" s="189" t="s">
        <v>42</v>
      </c>
      <c r="O112" s="67"/>
      <c r="P112" s="190">
        <f>O112*H112</f>
        <v>0</v>
      </c>
      <c r="Q112" s="190">
        <v>0</v>
      </c>
      <c r="R112" s="190">
        <f>Q112*H112</f>
        <v>0</v>
      </c>
      <c r="S112" s="190">
        <v>0</v>
      </c>
      <c r="T112" s="191">
        <f>S112*H112</f>
        <v>0</v>
      </c>
      <c r="U112" s="37"/>
      <c r="V112" s="37"/>
      <c r="W112" s="37"/>
      <c r="X112" s="37"/>
      <c r="Y112" s="37"/>
      <c r="Z112" s="37"/>
      <c r="AA112" s="37"/>
      <c r="AB112" s="37"/>
      <c r="AC112" s="37"/>
      <c r="AD112" s="37"/>
      <c r="AE112" s="37"/>
      <c r="AR112" s="192" t="s">
        <v>146</v>
      </c>
      <c r="AT112" s="192" t="s">
        <v>141</v>
      </c>
      <c r="AU112" s="192" t="s">
        <v>80</v>
      </c>
      <c r="AY112" s="20" t="s">
        <v>139</v>
      </c>
      <c r="BE112" s="193">
        <f>IF(N112="základní",J112,0)</f>
        <v>0</v>
      </c>
      <c r="BF112" s="193">
        <f>IF(N112="snížená",J112,0)</f>
        <v>0</v>
      </c>
      <c r="BG112" s="193">
        <f>IF(N112="zákl. přenesená",J112,0)</f>
        <v>0</v>
      </c>
      <c r="BH112" s="193">
        <f>IF(N112="sníž. přenesená",J112,0)</f>
        <v>0</v>
      </c>
      <c r="BI112" s="193">
        <f>IF(N112="nulová",J112,0)</f>
        <v>0</v>
      </c>
      <c r="BJ112" s="20" t="s">
        <v>78</v>
      </c>
      <c r="BK112" s="193">
        <f>ROUND(I112*H112,2)</f>
        <v>0</v>
      </c>
      <c r="BL112" s="20" t="s">
        <v>146</v>
      </c>
      <c r="BM112" s="192" t="s">
        <v>779</v>
      </c>
    </row>
    <row r="113" spans="1:47" s="2" customFormat="1" ht="12">
      <c r="A113" s="37"/>
      <c r="B113" s="38"/>
      <c r="C113" s="39"/>
      <c r="D113" s="194" t="s">
        <v>148</v>
      </c>
      <c r="E113" s="39"/>
      <c r="F113" s="195" t="s">
        <v>780</v>
      </c>
      <c r="G113" s="39"/>
      <c r="H113" s="39"/>
      <c r="I113" s="196"/>
      <c r="J113" s="39"/>
      <c r="K113" s="39"/>
      <c r="L113" s="42"/>
      <c r="M113" s="197"/>
      <c r="N113" s="198"/>
      <c r="O113" s="67"/>
      <c r="P113" s="67"/>
      <c r="Q113" s="67"/>
      <c r="R113" s="67"/>
      <c r="S113" s="67"/>
      <c r="T113" s="68"/>
      <c r="U113" s="37"/>
      <c r="V113" s="37"/>
      <c r="W113" s="37"/>
      <c r="X113" s="37"/>
      <c r="Y113" s="37"/>
      <c r="Z113" s="37"/>
      <c r="AA113" s="37"/>
      <c r="AB113" s="37"/>
      <c r="AC113" s="37"/>
      <c r="AD113" s="37"/>
      <c r="AE113" s="37"/>
      <c r="AT113" s="20" t="s">
        <v>148</v>
      </c>
      <c r="AU113" s="20" t="s">
        <v>80</v>
      </c>
    </row>
    <row r="114" spans="1:47" s="2" customFormat="1" ht="19.5">
      <c r="A114" s="37"/>
      <c r="B114" s="38"/>
      <c r="C114" s="39"/>
      <c r="D114" s="201" t="s">
        <v>204</v>
      </c>
      <c r="E114" s="39"/>
      <c r="F114" s="222" t="s">
        <v>775</v>
      </c>
      <c r="G114" s="39"/>
      <c r="H114" s="39"/>
      <c r="I114" s="196"/>
      <c r="J114" s="39"/>
      <c r="K114" s="39"/>
      <c r="L114" s="42"/>
      <c r="M114" s="197"/>
      <c r="N114" s="198"/>
      <c r="O114" s="67"/>
      <c r="P114" s="67"/>
      <c r="Q114" s="67"/>
      <c r="R114" s="67"/>
      <c r="S114" s="67"/>
      <c r="T114" s="68"/>
      <c r="U114" s="37"/>
      <c r="V114" s="37"/>
      <c r="W114" s="37"/>
      <c r="X114" s="37"/>
      <c r="Y114" s="37"/>
      <c r="Z114" s="37"/>
      <c r="AA114" s="37"/>
      <c r="AB114" s="37"/>
      <c r="AC114" s="37"/>
      <c r="AD114" s="37"/>
      <c r="AE114" s="37"/>
      <c r="AT114" s="20" t="s">
        <v>204</v>
      </c>
      <c r="AU114" s="20" t="s">
        <v>80</v>
      </c>
    </row>
    <row r="115" spans="2:51" s="13" customFormat="1" ht="12">
      <c r="B115" s="199"/>
      <c r="C115" s="200"/>
      <c r="D115" s="201" t="s">
        <v>150</v>
      </c>
      <c r="E115" s="200"/>
      <c r="F115" s="203" t="s">
        <v>776</v>
      </c>
      <c r="G115" s="200"/>
      <c r="H115" s="204">
        <v>18</v>
      </c>
      <c r="I115" s="205"/>
      <c r="J115" s="200"/>
      <c r="K115" s="200"/>
      <c r="L115" s="206"/>
      <c r="M115" s="207"/>
      <c r="N115" s="208"/>
      <c r="O115" s="208"/>
      <c r="P115" s="208"/>
      <c r="Q115" s="208"/>
      <c r="R115" s="208"/>
      <c r="S115" s="208"/>
      <c r="T115" s="209"/>
      <c r="AT115" s="210" t="s">
        <v>150</v>
      </c>
      <c r="AU115" s="210" t="s">
        <v>80</v>
      </c>
      <c r="AV115" s="13" t="s">
        <v>80</v>
      </c>
      <c r="AW115" s="13" t="s">
        <v>4</v>
      </c>
      <c r="AX115" s="13" t="s">
        <v>78</v>
      </c>
      <c r="AY115" s="210" t="s">
        <v>139</v>
      </c>
    </row>
    <row r="116" spans="1:65" s="2" customFormat="1" ht="55.5" customHeight="1">
      <c r="A116" s="37"/>
      <c r="B116" s="38"/>
      <c r="C116" s="181" t="s">
        <v>214</v>
      </c>
      <c r="D116" s="181" t="s">
        <v>141</v>
      </c>
      <c r="E116" s="182" t="s">
        <v>781</v>
      </c>
      <c r="F116" s="183" t="s">
        <v>782</v>
      </c>
      <c r="G116" s="184" t="s">
        <v>430</v>
      </c>
      <c r="H116" s="185">
        <v>18</v>
      </c>
      <c r="I116" s="186"/>
      <c r="J116" s="187">
        <f>ROUND(I116*H116,2)</f>
        <v>0</v>
      </c>
      <c r="K116" s="183" t="s">
        <v>145</v>
      </c>
      <c r="L116" s="42"/>
      <c r="M116" s="188" t="s">
        <v>19</v>
      </c>
      <c r="N116" s="189" t="s">
        <v>42</v>
      </c>
      <c r="O116" s="67"/>
      <c r="P116" s="190">
        <f>O116*H116</f>
        <v>0</v>
      </c>
      <c r="Q116" s="190">
        <v>0</v>
      </c>
      <c r="R116" s="190">
        <f>Q116*H116</f>
        <v>0</v>
      </c>
      <c r="S116" s="190">
        <v>0</v>
      </c>
      <c r="T116" s="191">
        <f>S116*H116</f>
        <v>0</v>
      </c>
      <c r="U116" s="37"/>
      <c r="V116" s="37"/>
      <c r="W116" s="37"/>
      <c r="X116" s="37"/>
      <c r="Y116" s="37"/>
      <c r="Z116" s="37"/>
      <c r="AA116" s="37"/>
      <c r="AB116" s="37"/>
      <c r="AC116" s="37"/>
      <c r="AD116" s="37"/>
      <c r="AE116" s="37"/>
      <c r="AR116" s="192" t="s">
        <v>146</v>
      </c>
      <c r="AT116" s="192" t="s">
        <v>141</v>
      </c>
      <c r="AU116" s="192" t="s">
        <v>80</v>
      </c>
      <c r="AY116" s="20" t="s">
        <v>139</v>
      </c>
      <c r="BE116" s="193">
        <f>IF(N116="základní",J116,0)</f>
        <v>0</v>
      </c>
      <c r="BF116" s="193">
        <f>IF(N116="snížená",J116,0)</f>
        <v>0</v>
      </c>
      <c r="BG116" s="193">
        <f>IF(N116="zákl. přenesená",J116,0)</f>
        <v>0</v>
      </c>
      <c r="BH116" s="193">
        <f>IF(N116="sníž. přenesená",J116,0)</f>
        <v>0</v>
      </c>
      <c r="BI116" s="193">
        <f>IF(N116="nulová",J116,0)</f>
        <v>0</v>
      </c>
      <c r="BJ116" s="20" t="s">
        <v>78</v>
      </c>
      <c r="BK116" s="193">
        <f>ROUND(I116*H116,2)</f>
        <v>0</v>
      </c>
      <c r="BL116" s="20" t="s">
        <v>146</v>
      </c>
      <c r="BM116" s="192" t="s">
        <v>783</v>
      </c>
    </row>
    <row r="117" spans="1:47" s="2" customFormat="1" ht="12">
      <c r="A117" s="37"/>
      <c r="B117" s="38"/>
      <c r="C117" s="39"/>
      <c r="D117" s="194" t="s">
        <v>148</v>
      </c>
      <c r="E117" s="39"/>
      <c r="F117" s="195" t="s">
        <v>784</v>
      </c>
      <c r="G117" s="39"/>
      <c r="H117" s="39"/>
      <c r="I117" s="196"/>
      <c r="J117" s="39"/>
      <c r="K117" s="39"/>
      <c r="L117" s="42"/>
      <c r="M117" s="197"/>
      <c r="N117" s="198"/>
      <c r="O117" s="67"/>
      <c r="P117" s="67"/>
      <c r="Q117" s="67"/>
      <c r="R117" s="67"/>
      <c r="S117" s="67"/>
      <c r="T117" s="68"/>
      <c r="U117" s="37"/>
      <c r="V117" s="37"/>
      <c r="W117" s="37"/>
      <c r="X117" s="37"/>
      <c r="Y117" s="37"/>
      <c r="Z117" s="37"/>
      <c r="AA117" s="37"/>
      <c r="AB117" s="37"/>
      <c r="AC117" s="37"/>
      <c r="AD117" s="37"/>
      <c r="AE117" s="37"/>
      <c r="AT117" s="20" t="s">
        <v>148</v>
      </c>
      <c r="AU117" s="20" t="s">
        <v>80</v>
      </c>
    </row>
    <row r="118" spans="1:47" s="2" customFormat="1" ht="19.5">
      <c r="A118" s="37"/>
      <c r="B118" s="38"/>
      <c r="C118" s="39"/>
      <c r="D118" s="201" t="s">
        <v>204</v>
      </c>
      <c r="E118" s="39"/>
      <c r="F118" s="222" t="s">
        <v>775</v>
      </c>
      <c r="G118" s="39"/>
      <c r="H118" s="39"/>
      <c r="I118" s="196"/>
      <c r="J118" s="39"/>
      <c r="K118" s="39"/>
      <c r="L118" s="42"/>
      <c r="M118" s="197"/>
      <c r="N118" s="198"/>
      <c r="O118" s="67"/>
      <c r="P118" s="67"/>
      <c r="Q118" s="67"/>
      <c r="R118" s="67"/>
      <c r="S118" s="67"/>
      <c r="T118" s="68"/>
      <c r="U118" s="37"/>
      <c r="V118" s="37"/>
      <c r="W118" s="37"/>
      <c r="X118" s="37"/>
      <c r="Y118" s="37"/>
      <c r="Z118" s="37"/>
      <c r="AA118" s="37"/>
      <c r="AB118" s="37"/>
      <c r="AC118" s="37"/>
      <c r="AD118" s="37"/>
      <c r="AE118" s="37"/>
      <c r="AT118" s="20" t="s">
        <v>204</v>
      </c>
      <c r="AU118" s="20" t="s">
        <v>80</v>
      </c>
    </row>
    <row r="119" spans="2:51" s="13" customFormat="1" ht="12">
      <c r="B119" s="199"/>
      <c r="C119" s="200"/>
      <c r="D119" s="201" t="s">
        <v>150</v>
      </c>
      <c r="E119" s="200"/>
      <c r="F119" s="203" t="s">
        <v>776</v>
      </c>
      <c r="G119" s="200"/>
      <c r="H119" s="204">
        <v>18</v>
      </c>
      <c r="I119" s="205"/>
      <c r="J119" s="200"/>
      <c r="K119" s="200"/>
      <c r="L119" s="206"/>
      <c r="M119" s="207"/>
      <c r="N119" s="208"/>
      <c r="O119" s="208"/>
      <c r="P119" s="208"/>
      <c r="Q119" s="208"/>
      <c r="R119" s="208"/>
      <c r="S119" s="208"/>
      <c r="T119" s="209"/>
      <c r="AT119" s="210" t="s">
        <v>150</v>
      </c>
      <c r="AU119" s="210" t="s">
        <v>80</v>
      </c>
      <c r="AV119" s="13" t="s">
        <v>80</v>
      </c>
      <c r="AW119" s="13" t="s">
        <v>4</v>
      </c>
      <c r="AX119" s="13" t="s">
        <v>78</v>
      </c>
      <c r="AY119" s="210" t="s">
        <v>139</v>
      </c>
    </row>
    <row r="120" spans="1:65" s="2" customFormat="1" ht="33" customHeight="1">
      <c r="A120" s="37"/>
      <c r="B120" s="38"/>
      <c r="C120" s="181" t="s">
        <v>8</v>
      </c>
      <c r="D120" s="181" t="s">
        <v>141</v>
      </c>
      <c r="E120" s="182" t="s">
        <v>785</v>
      </c>
      <c r="F120" s="183" t="s">
        <v>786</v>
      </c>
      <c r="G120" s="184" t="s">
        <v>144</v>
      </c>
      <c r="H120" s="185">
        <v>95</v>
      </c>
      <c r="I120" s="186"/>
      <c r="J120" s="187">
        <f>ROUND(I120*H120,2)</f>
        <v>0</v>
      </c>
      <c r="K120" s="183" t="s">
        <v>145</v>
      </c>
      <c r="L120" s="42"/>
      <c r="M120" s="188" t="s">
        <v>19</v>
      </c>
      <c r="N120" s="189" t="s">
        <v>42</v>
      </c>
      <c r="O120" s="67"/>
      <c r="P120" s="190">
        <f>O120*H120</f>
        <v>0</v>
      </c>
      <c r="Q120" s="190">
        <v>0</v>
      </c>
      <c r="R120" s="190">
        <f>Q120*H120</f>
        <v>0</v>
      </c>
      <c r="S120" s="190">
        <v>0</v>
      </c>
      <c r="T120" s="191">
        <f>S120*H120</f>
        <v>0</v>
      </c>
      <c r="U120" s="37"/>
      <c r="V120" s="37"/>
      <c r="W120" s="37"/>
      <c r="X120" s="37"/>
      <c r="Y120" s="37"/>
      <c r="Z120" s="37"/>
      <c r="AA120" s="37"/>
      <c r="AB120" s="37"/>
      <c r="AC120" s="37"/>
      <c r="AD120" s="37"/>
      <c r="AE120" s="37"/>
      <c r="AR120" s="192" t="s">
        <v>146</v>
      </c>
      <c r="AT120" s="192" t="s">
        <v>141</v>
      </c>
      <c r="AU120" s="192" t="s">
        <v>80</v>
      </c>
      <c r="AY120" s="20" t="s">
        <v>139</v>
      </c>
      <c r="BE120" s="193">
        <f>IF(N120="základní",J120,0)</f>
        <v>0</v>
      </c>
      <c r="BF120" s="193">
        <f>IF(N120="snížená",J120,0)</f>
        <v>0</v>
      </c>
      <c r="BG120" s="193">
        <f>IF(N120="zákl. přenesená",J120,0)</f>
        <v>0</v>
      </c>
      <c r="BH120" s="193">
        <f>IF(N120="sníž. přenesená",J120,0)</f>
        <v>0</v>
      </c>
      <c r="BI120" s="193">
        <f>IF(N120="nulová",J120,0)</f>
        <v>0</v>
      </c>
      <c r="BJ120" s="20" t="s">
        <v>78</v>
      </c>
      <c r="BK120" s="193">
        <f>ROUND(I120*H120,2)</f>
        <v>0</v>
      </c>
      <c r="BL120" s="20" t="s">
        <v>146</v>
      </c>
      <c r="BM120" s="192" t="s">
        <v>787</v>
      </c>
    </row>
    <row r="121" spans="1:47" s="2" customFormat="1" ht="12">
      <c r="A121" s="37"/>
      <c r="B121" s="38"/>
      <c r="C121" s="39"/>
      <c r="D121" s="194" t="s">
        <v>148</v>
      </c>
      <c r="E121" s="39"/>
      <c r="F121" s="195" t="s">
        <v>788</v>
      </c>
      <c r="G121" s="39"/>
      <c r="H121" s="39"/>
      <c r="I121" s="196"/>
      <c r="J121" s="39"/>
      <c r="K121" s="39"/>
      <c r="L121" s="42"/>
      <c r="M121" s="197"/>
      <c r="N121" s="198"/>
      <c r="O121" s="67"/>
      <c r="P121" s="67"/>
      <c r="Q121" s="67"/>
      <c r="R121" s="67"/>
      <c r="S121" s="67"/>
      <c r="T121" s="68"/>
      <c r="U121" s="37"/>
      <c r="V121" s="37"/>
      <c r="W121" s="37"/>
      <c r="X121" s="37"/>
      <c r="Y121" s="37"/>
      <c r="Z121" s="37"/>
      <c r="AA121" s="37"/>
      <c r="AB121" s="37"/>
      <c r="AC121" s="37"/>
      <c r="AD121" s="37"/>
      <c r="AE121" s="37"/>
      <c r="AT121" s="20" t="s">
        <v>148</v>
      </c>
      <c r="AU121" s="20" t="s">
        <v>80</v>
      </c>
    </row>
    <row r="122" spans="1:47" s="2" customFormat="1" ht="19.5">
      <c r="A122" s="37"/>
      <c r="B122" s="38"/>
      <c r="C122" s="39"/>
      <c r="D122" s="201" t="s">
        <v>204</v>
      </c>
      <c r="E122" s="39"/>
      <c r="F122" s="222" t="s">
        <v>775</v>
      </c>
      <c r="G122" s="39"/>
      <c r="H122" s="39"/>
      <c r="I122" s="196"/>
      <c r="J122" s="39"/>
      <c r="K122" s="39"/>
      <c r="L122" s="42"/>
      <c r="M122" s="197"/>
      <c r="N122" s="198"/>
      <c r="O122" s="67"/>
      <c r="P122" s="67"/>
      <c r="Q122" s="67"/>
      <c r="R122" s="67"/>
      <c r="S122" s="67"/>
      <c r="T122" s="68"/>
      <c r="U122" s="37"/>
      <c r="V122" s="37"/>
      <c r="W122" s="37"/>
      <c r="X122" s="37"/>
      <c r="Y122" s="37"/>
      <c r="Z122" s="37"/>
      <c r="AA122" s="37"/>
      <c r="AB122" s="37"/>
      <c r="AC122" s="37"/>
      <c r="AD122" s="37"/>
      <c r="AE122" s="37"/>
      <c r="AT122" s="20" t="s">
        <v>204</v>
      </c>
      <c r="AU122" s="20" t="s">
        <v>80</v>
      </c>
    </row>
    <row r="123" spans="2:51" s="13" customFormat="1" ht="12">
      <c r="B123" s="199"/>
      <c r="C123" s="200"/>
      <c r="D123" s="201" t="s">
        <v>150</v>
      </c>
      <c r="E123" s="200"/>
      <c r="F123" s="203" t="s">
        <v>789</v>
      </c>
      <c r="G123" s="200"/>
      <c r="H123" s="204">
        <v>95</v>
      </c>
      <c r="I123" s="205"/>
      <c r="J123" s="200"/>
      <c r="K123" s="200"/>
      <c r="L123" s="206"/>
      <c r="M123" s="207"/>
      <c r="N123" s="208"/>
      <c r="O123" s="208"/>
      <c r="P123" s="208"/>
      <c r="Q123" s="208"/>
      <c r="R123" s="208"/>
      <c r="S123" s="208"/>
      <c r="T123" s="209"/>
      <c r="AT123" s="210" t="s">
        <v>150</v>
      </c>
      <c r="AU123" s="210" t="s">
        <v>80</v>
      </c>
      <c r="AV123" s="13" t="s">
        <v>80</v>
      </c>
      <c r="AW123" s="13" t="s">
        <v>4</v>
      </c>
      <c r="AX123" s="13" t="s">
        <v>78</v>
      </c>
      <c r="AY123" s="210" t="s">
        <v>139</v>
      </c>
    </row>
    <row r="124" spans="1:65" s="2" customFormat="1" ht="62.65" customHeight="1">
      <c r="A124" s="37"/>
      <c r="B124" s="38"/>
      <c r="C124" s="181" t="s">
        <v>225</v>
      </c>
      <c r="D124" s="181" t="s">
        <v>141</v>
      </c>
      <c r="E124" s="182" t="s">
        <v>237</v>
      </c>
      <c r="F124" s="183" t="s">
        <v>238</v>
      </c>
      <c r="G124" s="184" t="s">
        <v>194</v>
      </c>
      <c r="H124" s="185">
        <v>2</v>
      </c>
      <c r="I124" s="186"/>
      <c r="J124" s="187">
        <f>ROUND(I124*H124,2)</f>
        <v>0</v>
      </c>
      <c r="K124" s="183" t="s">
        <v>145</v>
      </c>
      <c r="L124" s="42"/>
      <c r="M124" s="188" t="s">
        <v>19</v>
      </c>
      <c r="N124" s="189" t="s">
        <v>42</v>
      </c>
      <c r="O124" s="67"/>
      <c r="P124" s="190">
        <f>O124*H124</f>
        <v>0</v>
      </c>
      <c r="Q124" s="190">
        <v>0</v>
      </c>
      <c r="R124" s="190">
        <f>Q124*H124</f>
        <v>0</v>
      </c>
      <c r="S124" s="190">
        <v>0</v>
      </c>
      <c r="T124" s="191">
        <f>S124*H124</f>
        <v>0</v>
      </c>
      <c r="U124" s="37"/>
      <c r="V124" s="37"/>
      <c r="W124" s="37"/>
      <c r="X124" s="37"/>
      <c r="Y124" s="37"/>
      <c r="Z124" s="37"/>
      <c r="AA124" s="37"/>
      <c r="AB124" s="37"/>
      <c r="AC124" s="37"/>
      <c r="AD124" s="37"/>
      <c r="AE124" s="37"/>
      <c r="AR124" s="192" t="s">
        <v>146</v>
      </c>
      <c r="AT124" s="192" t="s">
        <v>141</v>
      </c>
      <c r="AU124" s="192" t="s">
        <v>80</v>
      </c>
      <c r="AY124" s="20" t="s">
        <v>139</v>
      </c>
      <c r="BE124" s="193">
        <f>IF(N124="základní",J124,0)</f>
        <v>0</v>
      </c>
      <c r="BF124" s="193">
        <f>IF(N124="snížená",J124,0)</f>
        <v>0</v>
      </c>
      <c r="BG124" s="193">
        <f>IF(N124="zákl. přenesená",J124,0)</f>
        <v>0</v>
      </c>
      <c r="BH124" s="193">
        <f>IF(N124="sníž. přenesená",J124,0)</f>
        <v>0</v>
      </c>
      <c r="BI124" s="193">
        <f>IF(N124="nulová",J124,0)</f>
        <v>0</v>
      </c>
      <c r="BJ124" s="20" t="s">
        <v>78</v>
      </c>
      <c r="BK124" s="193">
        <f>ROUND(I124*H124,2)</f>
        <v>0</v>
      </c>
      <c r="BL124" s="20" t="s">
        <v>146</v>
      </c>
      <c r="BM124" s="192" t="s">
        <v>790</v>
      </c>
    </row>
    <row r="125" spans="1:47" s="2" customFormat="1" ht="12">
      <c r="A125" s="37"/>
      <c r="B125" s="38"/>
      <c r="C125" s="39"/>
      <c r="D125" s="194" t="s">
        <v>148</v>
      </c>
      <c r="E125" s="39"/>
      <c r="F125" s="195" t="s">
        <v>240</v>
      </c>
      <c r="G125" s="39"/>
      <c r="H125" s="39"/>
      <c r="I125" s="196"/>
      <c r="J125" s="39"/>
      <c r="K125" s="39"/>
      <c r="L125" s="42"/>
      <c r="M125" s="197"/>
      <c r="N125" s="198"/>
      <c r="O125" s="67"/>
      <c r="P125" s="67"/>
      <c r="Q125" s="67"/>
      <c r="R125" s="67"/>
      <c r="S125" s="67"/>
      <c r="T125" s="68"/>
      <c r="U125" s="37"/>
      <c r="V125" s="37"/>
      <c r="W125" s="37"/>
      <c r="X125" s="37"/>
      <c r="Y125" s="37"/>
      <c r="Z125" s="37"/>
      <c r="AA125" s="37"/>
      <c r="AB125" s="37"/>
      <c r="AC125" s="37"/>
      <c r="AD125" s="37"/>
      <c r="AE125" s="37"/>
      <c r="AT125" s="20" t="s">
        <v>148</v>
      </c>
      <c r="AU125" s="20" t="s">
        <v>80</v>
      </c>
    </row>
    <row r="126" spans="1:47" s="2" customFormat="1" ht="19.5">
      <c r="A126" s="37"/>
      <c r="B126" s="38"/>
      <c r="C126" s="39"/>
      <c r="D126" s="201" t="s">
        <v>204</v>
      </c>
      <c r="E126" s="39"/>
      <c r="F126" s="222" t="s">
        <v>241</v>
      </c>
      <c r="G126" s="39"/>
      <c r="H126" s="39"/>
      <c r="I126" s="196"/>
      <c r="J126" s="39"/>
      <c r="K126" s="39"/>
      <c r="L126" s="42"/>
      <c r="M126" s="197"/>
      <c r="N126" s="198"/>
      <c r="O126" s="67"/>
      <c r="P126" s="67"/>
      <c r="Q126" s="67"/>
      <c r="R126" s="67"/>
      <c r="S126" s="67"/>
      <c r="T126" s="68"/>
      <c r="U126" s="37"/>
      <c r="V126" s="37"/>
      <c r="W126" s="37"/>
      <c r="X126" s="37"/>
      <c r="Y126" s="37"/>
      <c r="Z126" s="37"/>
      <c r="AA126" s="37"/>
      <c r="AB126" s="37"/>
      <c r="AC126" s="37"/>
      <c r="AD126" s="37"/>
      <c r="AE126" s="37"/>
      <c r="AT126" s="20" t="s">
        <v>204</v>
      </c>
      <c r="AU126" s="20" t="s">
        <v>80</v>
      </c>
    </row>
    <row r="127" spans="2:51" s="15" customFormat="1" ht="22.5">
      <c r="B127" s="223"/>
      <c r="C127" s="224"/>
      <c r="D127" s="201" t="s">
        <v>150</v>
      </c>
      <c r="E127" s="225" t="s">
        <v>19</v>
      </c>
      <c r="F127" s="226" t="s">
        <v>791</v>
      </c>
      <c r="G127" s="224"/>
      <c r="H127" s="225" t="s">
        <v>19</v>
      </c>
      <c r="I127" s="227"/>
      <c r="J127" s="224"/>
      <c r="K127" s="224"/>
      <c r="L127" s="228"/>
      <c r="M127" s="229"/>
      <c r="N127" s="230"/>
      <c r="O127" s="230"/>
      <c r="P127" s="230"/>
      <c r="Q127" s="230"/>
      <c r="R127" s="230"/>
      <c r="S127" s="230"/>
      <c r="T127" s="231"/>
      <c r="AT127" s="232" t="s">
        <v>150</v>
      </c>
      <c r="AU127" s="232" t="s">
        <v>80</v>
      </c>
      <c r="AV127" s="15" t="s">
        <v>78</v>
      </c>
      <c r="AW127" s="15" t="s">
        <v>33</v>
      </c>
      <c r="AX127" s="15" t="s">
        <v>71</v>
      </c>
      <c r="AY127" s="232" t="s">
        <v>139</v>
      </c>
    </row>
    <row r="128" spans="2:51" s="13" customFormat="1" ht="12">
      <c r="B128" s="199"/>
      <c r="C128" s="200"/>
      <c r="D128" s="201" t="s">
        <v>150</v>
      </c>
      <c r="E128" s="202" t="s">
        <v>19</v>
      </c>
      <c r="F128" s="203" t="s">
        <v>792</v>
      </c>
      <c r="G128" s="200"/>
      <c r="H128" s="204">
        <v>2</v>
      </c>
      <c r="I128" s="205"/>
      <c r="J128" s="200"/>
      <c r="K128" s="200"/>
      <c r="L128" s="206"/>
      <c r="M128" s="207"/>
      <c r="N128" s="208"/>
      <c r="O128" s="208"/>
      <c r="P128" s="208"/>
      <c r="Q128" s="208"/>
      <c r="R128" s="208"/>
      <c r="S128" s="208"/>
      <c r="T128" s="209"/>
      <c r="AT128" s="210" t="s">
        <v>150</v>
      </c>
      <c r="AU128" s="210" t="s">
        <v>80</v>
      </c>
      <c r="AV128" s="13" t="s">
        <v>80</v>
      </c>
      <c r="AW128" s="13" t="s">
        <v>33</v>
      </c>
      <c r="AX128" s="13" t="s">
        <v>78</v>
      </c>
      <c r="AY128" s="210" t="s">
        <v>139</v>
      </c>
    </row>
    <row r="129" spans="1:65" s="2" customFormat="1" ht="44.25" customHeight="1">
      <c r="A129" s="37"/>
      <c r="B129" s="38"/>
      <c r="C129" s="181" t="s">
        <v>230</v>
      </c>
      <c r="D129" s="181" t="s">
        <v>141</v>
      </c>
      <c r="E129" s="182" t="s">
        <v>243</v>
      </c>
      <c r="F129" s="183" t="s">
        <v>244</v>
      </c>
      <c r="G129" s="184" t="s">
        <v>194</v>
      </c>
      <c r="H129" s="185">
        <v>2</v>
      </c>
      <c r="I129" s="186"/>
      <c r="J129" s="187">
        <f>ROUND(I129*H129,2)</f>
        <v>0</v>
      </c>
      <c r="K129" s="183" t="s">
        <v>145</v>
      </c>
      <c r="L129" s="42"/>
      <c r="M129" s="188" t="s">
        <v>19</v>
      </c>
      <c r="N129" s="189" t="s">
        <v>42</v>
      </c>
      <c r="O129" s="67"/>
      <c r="P129" s="190">
        <f>O129*H129</f>
        <v>0</v>
      </c>
      <c r="Q129" s="190">
        <v>0</v>
      </c>
      <c r="R129" s="190">
        <f>Q129*H129</f>
        <v>0</v>
      </c>
      <c r="S129" s="190">
        <v>0</v>
      </c>
      <c r="T129" s="191">
        <f>S129*H129</f>
        <v>0</v>
      </c>
      <c r="U129" s="37"/>
      <c r="V129" s="37"/>
      <c r="W129" s="37"/>
      <c r="X129" s="37"/>
      <c r="Y129" s="37"/>
      <c r="Z129" s="37"/>
      <c r="AA129" s="37"/>
      <c r="AB129" s="37"/>
      <c r="AC129" s="37"/>
      <c r="AD129" s="37"/>
      <c r="AE129" s="37"/>
      <c r="AR129" s="192" t="s">
        <v>146</v>
      </c>
      <c r="AT129" s="192" t="s">
        <v>141</v>
      </c>
      <c r="AU129" s="192" t="s">
        <v>80</v>
      </c>
      <c r="AY129" s="20" t="s">
        <v>139</v>
      </c>
      <c r="BE129" s="193">
        <f>IF(N129="základní",J129,0)</f>
        <v>0</v>
      </c>
      <c r="BF129" s="193">
        <f>IF(N129="snížená",J129,0)</f>
        <v>0</v>
      </c>
      <c r="BG129" s="193">
        <f>IF(N129="zákl. přenesená",J129,0)</f>
        <v>0</v>
      </c>
      <c r="BH129" s="193">
        <f>IF(N129="sníž. přenesená",J129,0)</f>
        <v>0</v>
      </c>
      <c r="BI129" s="193">
        <f>IF(N129="nulová",J129,0)</f>
        <v>0</v>
      </c>
      <c r="BJ129" s="20" t="s">
        <v>78</v>
      </c>
      <c r="BK129" s="193">
        <f>ROUND(I129*H129,2)</f>
        <v>0</v>
      </c>
      <c r="BL129" s="20" t="s">
        <v>146</v>
      </c>
      <c r="BM129" s="192" t="s">
        <v>793</v>
      </c>
    </row>
    <row r="130" spans="1:47" s="2" customFormat="1" ht="12">
      <c r="A130" s="37"/>
      <c r="B130" s="38"/>
      <c r="C130" s="39"/>
      <c r="D130" s="194" t="s">
        <v>148</v>
      </c>
      <c r="E130" s="39"/>
      <c r="F130" s="195" t="s">
        <v>246</v>
      </c>
      <c r="G130" s="39"/>
      <c r="H130" s="39"/>
      <c r="I130" s="196"/>
      <c r="J130" s="39"/>
      <c r="K130" s="39"/>
      <c r="L130" s="42"/>
      <c r="M130" s="197"/>
      <c r="N130" s="198"/>
      <c r="O130" s="67"/>
      <c r="P130" s="67"/>
      <c r="Q130" s="67"/>
      <c r="R130" s="67"/>
      <c r="S130" s="67"/>
      <c r="T130" s="68"/>
      <c r="U130" s="37"/>
      <c r="V130" s="37"/>
      <c r="W130" s="37"/>
      <c r="X130" s="37"/>
      <c r="Y130" s="37"/>
      <c r="Z130" s="37"/>
      <c r="AA130" s="37"/>
      <c r="AB130" s="37"/>
      <c r="AC130" s="37"/>
      <c r="AD130" s="37"/>
      <c r="AE130" s="37"/>
      <c r="AT130" s="20" t="s">
        <v>148</v>
      </c>
      <c r="AU130" s="20" t="s">
        <v>80</v>
      </c>
    </row>
    <row r="131" spans="1:65" s="2" customFormat="1" ht="44.25" customHeight="1">
      <c r="A131" s="37"/>
      <c r="B131" s="38"/>
      <c r="C131" s="181" t="s">
        <v>236</v>
      </c>
      <c r="D131" s="181" t="s">
        <v>141</v>
      </c>
      <c r="E131" s="182" t="s">
        <v>250</v>
      </c>
      <c r="F131" s="183" t="s">
        <v>251</v>
      </c>
      <c r="G131" s="184" t="s">
        <v>252</v>
      </c>
      <c r="H131" s="185">
        <v>3.8</v>
      </c>
      <c r="I131" s="186"/>
      <c r="J131" s="187">
        <f>ROUND(I131*H131,2)</f>
        <v>0</v>
      </c>
      <c r="K131" s="183" t="s">
        <v>145</v>
      </c>
      <c r="L131" s="42"/>
      <c r="M131" s="188" t="s">
        <v>19</v>
      </c>
      <c r="N131" s="189" t="s">
        <v>42</v>
      </c>
      <c r="O131" s="67"/>
      <c r="P131" s="190">
        <f>O131*H131</f>
        <v>0</v>
      </c>
      <c r="Q131" s="190">
        <v>0</v>
      </c>
      <c r="R131" s="190">
        <f>Q131*H131</f>
        <v>0</v>
      </c>
      <c r="S131" s="190">
        <v>0</v>
      </c>
      <c r="T131" s="191">
        <f>S131*H131</f>
        <v>0</v>
      </c>
      <c r="U131" s="37"/>
      <c r="V131" s="37"/>
      <c r="W131" s="37"/>
      <c r="X131" s="37"/>
      <c r="Y131" s="37"/>
      <c r="Z131" s="37"/>
      <c r="AA131" s="37"/>
      <c r="AB131" s="37"/>
      <c r="AC131" s="37"/>
      <c r="AD131" s="37"/>
      <c r="AE131" s="37"/>
      <c r="AR131" s="192" t="s">
        <v>146</v>
      </c>
      <c r="AT131" s="192" t="s">
        <v>141</v>
      </c>
      <c r="AU131" s="192" t="s">
        <v>80</v>
      </c>
      <c r="AY131" s="20" t="s">
        <v>139</v>
      </c>
      <c r="BE131" s="193">
        <f>IF(N131="základní",J131,0)</f>
        <v>0</v>
      </c>
      <c r="BF131" s="193">
        <f>IF(N131="snížená",J131,0)</f>
        <v>0</v>
      </c>
      <c r="BG131" s="193">
        <f>IF(N131="zákl. přenesená",J131,0)</f>
        <v>0</v>
      </c>
      <c r="BH131" s="193">
        <f>IF(N131="sníž. přenesená",J131,0)</f>
        <v>0</v>
      </c>
      <c r="BI131" s="193">
        <f>IF(N131="nulová",J131,0)</f>
        <v>0</v>
      </c>
      <c r="BJ131" s="20" t="s">
        <v>78</v>
      </c>
      <c r="BK131" s="193">
        <f>ROUND(I131*H131,2)</f>
        <v>0</v>
      </c>
      <c r="BL131" s="20" t="s">
        <v>146</v>
      </c>
      <c r="BM131" s="192" t="s">
        <v>794</v>
      </c>
    </row>
    <row r="132" spans="1:47" s="2" customFormat="1" ht="12">
      <c r="A132" s="37"/>
      <c r="B132" s="38"/>
      <c r="C132" s="39"/>
      <c r="D132" s="194" t="s">
        <v>148</v>
      </c>
      <c r="E132" s="39"/>
      <c r="F132" s="195" t="s">
        <v>254</v>
      </c>
      <c r="G132" s="39"/>
      <c r="H132" s="39"/>
      <c r="I132" s="196"/>
      <c r="J132" s="39"/>
      <c r="K132" s="39"/>
      <c r="L132" s="42"/>
      <c r="M132" s="197"/>
      <c r="N132" s="198"/>
      <c r="O132" s="67"/>
      <c r="P132" s="67"/>
      <c r="Q132" s="67"/>
      <c r="R132" s="67"/>
      <c r="S132" s="67"/>
      <c r="T132" s="68"/>
      <c r="U132" s="37"/>
      <c r="V132" s="37"/>
      <c r="W132" s="37"/>
      <c r="X132" s="37"/>
      <c r="Y132" s="37"/>
      <c r="Z132" s="37"/>
      <c r="AA132" s="37"/>
      <c r="AB132" s="37"/>
      <c r="AC132" s="37"/>
      <c r="AD132" s="37"/>
      <c r="AE132" s="37"/>
      <c r="AT132" s="20" t="s">
        <v>148</v>
      </c>
      <c r="AU132" s="20" t="s">
        <v>80</v>
      </c>
    </row>
    <row r="133" spans="1:47" s="2" customFormat="1" ht="19.5">
      <c r="A133" s="37"/>
      <c r="B133" s="38"/>
      <c r="C133" s="39"/>
      <c r="D133" s="201" t="s">
        <v>204</v>
      </c>
      <c r="E133" s="39"/>
      <c r="F133" s="222" t="s">
        <v>255</v>
      </c>
      <c r="G133" s="39"/>
      <c r="H133" s="39"/>
      <c r="I133" s="196"/>
      <c r="J133" s="39"/>
      <c r="K133" s="39"/>
      <c r="L133" s="42"/>
      <c r="M133" s="197"/>
      <c r="N133" s="198"/>
      <c r="O133" s="67"/>
      <c r="P133" s="67"/>
      <c r="Q133" s="67"/>
      <c r="R133" s="67"/>
      <c r="S133" s="67"/>
      <c r="T133" s="68"/>
      <c r="U133" s="37"/>
      <c r="V133" s="37"/>
      <c r="W133" s="37"/>
      <c r="X133" s="37"/>
      <c r="Y133" s="37"/>
      <c r="Z133" s="37"/>
      <c r="AA133" s="37"/>
      <c r="AB133" s="37"/>
      <c r="AC133" s="37"/>
      <c r="AD133" s="37"/>
      <c r="AE133" s="37"/>
      <c r="AT133" s="20" t="s">
        <v>204</v>
      </c>
      <c r="AU133" s="20" t="s">
        <v>80</v>
      </c>
    </row>
    <row r="134" spans="2:51" s="13" customFormat="1" ht="12">
      <c r="B134" s="199"/>
      <c r="C134" s="200"/>
      <c r="D134" s="201" t="s">
        <v>150</v>
      </c>
      <c r="E134" s="200"/>
      <c r="F134" s="203" t="s">
        <v>795</v>
      </c>
      <c r="G134" s="200"/>
      <c r="H134" s="204">
        <v>3.8</v>
      </c>
      <c r="I134" s="205"/>
      <c r="J134" s="200"/>
      <c r="K134" s="200"/>
      <c r="L134" s="206"/>
      <c r="M134" s="207"/>
      <c r="N134" s="208"/>
      <c r="O134" s="208"/>
      <c r="P134" s="208"/>
      <c r="Q134" s="208"/>
      <c r="R134" s="208"/>
      <c r="S134" s="208"/>
      <c r="T134" s="209"/>
      <c r="AT134" s="210" t="s">
        <v>150</v>
      </c>
      <c r="AU134" s="210" t="s">
        <v>80</v>
      </c>
      <c r="AV134" s="13" t="s">
        <v>80</v>
      </c>
      <c r="AW134" s="13" t="s">
        <v>4</v>
      </c>
      <c r="AX134" s="13" t="s">
        <v>78</v>
      </c>
      <c r="AY134" s="210" t="s">
        <v>139</v>
      </c>
    </row>
    <row r="135" spans="1:65" s="2" customFormat="1" ht="37.9" customHeight="1">
      <c r="A135" s="37"/>
      <c r="B135" s="38"/>
      <c r="C135" s="181" t="s">
        <v>242</v>
      </c>
      <c r="D135" s="181" t="s">
        <v>141</v>
      </c>
      <c r="E135" s="182" t="s">
        <v>258</v>
      </c>
      <c r="F135" s="183" t="s">
        <v>259</v>
      </c>
      <c r="G135" s="184" t="s">
        <v>194</v>
      </c>
      <c r="H135" s="185">
        <v>2</v>
      </c>
      <c r="I135" s="186"/>
      <c r="J135" s="187">
        <f>ROUND(I135*H135,2)</f>
        <v>0</v>
      </c>
      <c r="K135" s="183" t="s">
        <v>145</v>
      </c>
      <c r="L135" s="42"/>
      <c r="M135" s="188" t="s">
        <v>19</v>
      </c>
      <c r="N135" s="189" t="s">
        <v>42</v>
      </c>
      <c r="O135" s="67"/>
      <c r="P135" s="190">
        <f>O135*H135</f>
        <v>0</v>
      </c>
      <c r="Q135" s="190">
        <v>0</v>
      </c>
      <c r="R135" s="190">
        <f>Q135*H135</f>
        <v>0</v>
      </c>
      <c r="S135" s="190">
        <v>0</v>
      </c>
      <c r="T135" s="191">
        <f>S135*H135</f>
        <v>0</v>
      </c>
      <c r="U135" s="37"/>
      <c r="V135" s="37"/>
      <c r="W135" s="37"/>
      <c r="X135" s="37"/>
      <c r="Y135" s="37"/>
      <c r="Z135" s="37"/>
      <c r="AA135" s="37"/>
      <c r="AB135" s="37"/>
      <c r="AC135" s="37"/>
      <c r="AD135" s="37"/>
      <c r="AE135" s="37"/>
      <c r="AR135" s="192" t="s">
        <v>146</v>
      </c>
      <c r="AT135" s="192" t="s">
        <v>141</v>
      </c>
      <c r="AU135" s="192" t="s">
        <v>80</v>
      </c>
      <c r="AY135" s="20" t="s">
        <v>139</v>
      </c>
      <c r="BE135" s="193">
        <f>IF(N135="základní",J135,0)</f>
        <v>0</v>
      </c>
      <c r="BF135" s="193">
        <f>IF(N135="snížená",J135,0)</f>
        <v>0</v>
      </c>
      <c r="BG135" s="193">
        <f>IF(N135="zákl. přenesená",J135,0)</f>
        <v>0</v>
      </c>
      <c r="BH135" s="193">
        <f>IF(N135="sníž. přenesená",J135,0)</f>
        <v>0</v>
      </c>
      <c r="BI135" s="193">
        <f>IF(N135="nulová",J135,0)</f>
        <v>0</v>
      </c>
      <c r="BJ135" s="20" t="s">
        <v>78</v>
      </c>
      <c r="BK135" s="193">
        <f>ROUND(I135*H135,2)</f>
        <v>0</v>
      </c>
      <c r="BL135" s="20" t="s">
        <v>146</v>
      </c>
      <c r="BM135" s="192" t="s">
        <v>796</v>
      </c>
    </row>
    <row r="136" spans="1:47" s="2" customFormat="1" ht="12">
      <c r="A136" s="37"/>
      <c r="B136" s="38"/>
      <c r="C136" s="39"/>
      <c r="D136" s="194" t="s">
        <v>148</v>
      </c>
      <c r="E136" s="39"/>
      <c r="F136" s="195" t="s">
        <v>261</v>
      </c>
      <c r="G136" s="39"/>
      <c r="H136" s="39"/>
      <c r="I136" s="196"/>
      <c r="J136" s="39"/>
      <c r="K136" s="39"/>
      <c r="L136" s="42"/>
      <c r="M136" s="197"/>
      <c r="N136" s="198"/>
      <c r="O136" s="67"/>
      <c r="P136" s="67"/>
      <c r="Q136" s="67"/>
      <c r="R136" s="67"/>
      <c r="S136" s="67"/>
      <c r="T136" s="68"/>
      <c r="U136" s="37"/>
      <c r="V136" s="37"/>
      <c r="W136" s="37"/>
      <c r="X136" s="37"/>
      <c r="Y136" s="37"/>
      <c r="Z136" s="37"/>
      <c r="AA136" s="37"/>
      <c r="AB136" s="37"/>
      <c r="AC136" s="37"/>
      <c r="AD136" s="37"/>
      <c r="AE136" s="37"/>
      <c r="AT136" s="20" t="s">
        <v>148</v>
      </c>
      <c r="AU136" s="20" t="s">
        <v>80</v>
      </c>
    </row>
    <row r="137" spans="1:65" s="2" customFormat="1" ht="44.25" customHeight="1">
      <c r="A137" s="37"/>
      <c r="B137" s="38"/>
      <c r="C137" s="181" t="s">
        <v>249</v>
      </c>
      <c r="D137" s="181" t="s">
        <v>141</v>
      </c>
      <c r="E137" s="182" t="s">
        <v>797</v>
      </c>
      <c r="F137" s="183" t="s">
        <v>798</v>
      </c>
      <c r="G137" s="184" t="s">
        <v>430</v>
      </c>
      <c r="H137" s="185">
        <v>2</v>
      </c>
      <c r="I137" s="186"/>
      <c r="J137" s="187">
        <f>ROUND(I137*H137,2)</f>
        <v>0</v>
      </c>
      <c r="K137" s="183" t="s">
        <v>145</v>
      </c>
      <c r="L137" s="42"/>
      <c r="M137" s="188" t="s">
        <v>19</v>
      </c>
      <c r="N137" s="189" t="s">
        <v>42</v>
      </c>
      <c r="O137" s="67"/>
      <c r="P137" s="190">
        <f>O137*H137</f>
        <v>0</v>
      </c>
      <c r="Q137" s="190">
        <v>0</v>
      </c>
      <c r="R137" s="190">
        <f>Q137*H137</f>
        <v>0</v>
      </c>
      <c r="S137" s="190">
        <v>0</v>
      </c>
      <c r="T137" s="191">
        <f>S137*H137</f>
        <v>0</v>
      </c>
      <c r="U137" s="37"/>
      <c r="V137" s="37"/>
      <c r="W137" s="37"/>
      <c r="X137" s="37"/>
      <c r="Y137" s="37"/>
      <c r="Z137" s="37"/>
      <c r="AA137" s="37"/>
      <c r="AB137" s="37"/>
      <c r="AC137" s="37"/>
      <c r="AD137" s="37"/>
      <c r="AE137" s="37"/>
      <c r="AR137" s="192" t="s">
        <v>146</v>
      </c>
      <c r="AT137" s="192" t="s">
        <v>141</v>
      </c>
      <c r="AU137" s="192" t="s">
        <v>80</v>
      </c>
      <c r="AY137" s="20" t="s">
        <v>139</v>
      </c>
      <c r="BE137" s="193">
        <f>IF(N137="základní",J137,0)</f>
        <v>0</v>
      </c>
      <c r="BF137" s="193">
        <f>IF(N137="snížená",J137,0)</f>
        <v>0</v>
      </c>
      <c r="BG137" s="193">
        <f>IF(N137="zákl. přenesená",J137,0)</f>
        <v>0</v>
      </c>
      <c r="BH137" s="193">
        <f>IF(N137="sníž. přenesená",J137,0)</f>
        <v>0</v>
      </c>
      <c r="BI137" s="193">
        <f>IF(N137="nulová",J137,0)</f>
        <v>0</v>
      </c>
      <c r="BJ137" s="20" t="s">
        <v>78</v>
      </c>
      <c r="BK137" s="193">
        <f>ROUND(I137*H137,2)</f>
        <v>0</v>
      </c>
      <c r="BL137" s="20" t="s">
        <v>146</v>
      </c>
      <c r="BM137" s="192" t="s">
        <v>799</v>
      </c>
    </row>
    <row r="138" spans="1:47" s="2" customFormat="1" ht="12">
      <c r="A138" s="37"/>
      <c r="B138" s="38"/>
      <c r="C138" s="39"/>
      <c r="D138" s="194" t="s">
        <v>148</v>
      </c>
      <c r="E138" s="39"/>
      <c r="F138" s="195" t="s">
        <v>800</v>
      </c>
      <c r="G138" s="39"/>
      <c r="H138" s="39"/>
      <c r="I138" s="196"/>
      <c r="J138" s="39"/>
      <c r="K138" s="39"/>
      <c r="L138" s="42"/>
      <c r="M138" s="197"/>
      <c r="N138" s="198"/>
      <c r="O138" s="67"/>
      <c r="P138" s="67"/>
      <c r="Q138" s="67"/>
      <c r="R138" s="67"/>
      <c r="S138" s="67"/>
      <c r="T138" s="68"/>
      <c r="U138" s="37"/>
      <c r="V138" s="37"/>
      <c r="W138" s="37"/>
      <c r="X138" s="37"/>
      <c r="Y138" s="37"/>
      <c r="Z138" s="37"/>
      <c r="AA138" s="37"/>
      <c r="AB138" s="37"/>
      <c r="AC138" s="37"/>
      <c r="AD138" s="37"/>
      <c r="AE138" s="37"/>
      <c r="AT138" s="20" t="s">
        <v>148</v>
      </c>
      <c r="AU138" s="20" t="s">
        <v>80</v>
      </c>
    </row>
    <row r="139" spans="1:65" s="2" customFormat="1" ht="16.5" customHeight="1">
      <c r="A139" s="37"/>
      <c r="B139" s="38"/>
      <c r="C139" s="244" t="s">
        <v>257</v>
      </c>
      <c r="D139" s="244" t="s">
        <v>275</v>
      </c>
      <c r="E139" s="245" t="s">
        <v>801</v>
      </c>
      <c r="F139" s="246" t="s">
        <v>802</v>
      </c>
      <c r="G139" s="247" t="s">
        <v>194</v>
      </c>
      <c r="H139" s="248">
        <v>2</v>
      </c>
      <c r="I139" s="249"/>
      <c r="J139" s="250">
        <f>ROUND(I139*H139,2)</f>
        <v>0</v>
      </c>
      <c r="K139" s="246" t="s">
        <v>145</v>
      </c>
      <c r="L139" s="251"/>
      <c r="M139" s="252" t="s">
        <v>19</v>
      </c>
      <c r="N139" s="253" t="s">
        <v>42</v>
      </c>
      <c r="O139" s="67"/>
      <c r="P139" s="190">
        <f>O139*H139</f>
        <v>0</v>
      </c>
      <c r="Q139" s="190">
        <v>0.22</v>
      </c>
      <c r="R139" s="190">
        <f>Q139*H139</f>
        <v>0.44</v>
      </c>
      <c r="S139" s="190">
        <v>0</v>
      </c>
      <c r="T139" s="191">
        <f>S139*H139</f>
        <v>0</v>
      </c>
      <c r="U139" s="37"/>
      <c r="V139" s="37"/>
      <c r="W139" s="37"/>
      <c r="X139" s="37"/>
      <c r="Y139" s="37"/>
      <c r="Z139" s="37"/>
      <c r="AA139" s="37"/>
      <c r="AB139" s="37"/>
      <c r="AC139" s="37"/>
      <c r="AD139" s="37"/>
      <c r="AE139" s="37"/>
      <c r="AR139" s="192" t="s">
        <v>191</v>
      </c>
      <c r="AT139" s="192" t="s">
        <v>275</v>
      </c>
      <c r="AU139" s="192" t="s">
        <v>80</v>
      </c>
      <c r="AY139" s="20" t="s">
        <v>139</v>
      </c>
      <c r="BE139" s="193">
        <f>IF(N139="základní",J139,0)</f>
        <v>0</v>
      </c>
      <c r="BF139" s="193">
        <f>IF(N139="snížená",J139,0)</f>
        <v>0</v>
      </c>
      <c r="BG139" s="193">
        <f>IF(N139="zákl. přenesená",J139,0)</f>
        <v>0</v>
      </c>
      <c r="BH139" s="193">
        <f>IF(N139="sníž. přenesená",J139,0)</f>
        <v>0</v>
      </c>
      <c r="BI139" s="193">
        <f>IF(N139="nulová",J139,0)</f>
        <v>0</v>
      </c>
      <c r="BJ139" s="20" t="s">
        <v>78</v>
      </c>
      <c r="BK139" s="193">
        <f>ROUND(I139*H139,2)</f>
        <v>0</v>
      </c>
      <c r="BL139" s="20" t="s">
        <v>146</v>
      </c>
      <c r="BM139" s="192" t="s">
        <v>803</v>
      </c>
    </row>
    <row r="140" spans="2:51" s="13" customFormat="1" ht="12">
      <c r="B140" s="199"/>
      <c r="C140" s="200"/>
      <c r="D140" s="201" t="s">
        <v>150</v>
      </c>
      <c r="E140" s="202" t="s">
        <v>19</v>
      </c>
      <c r="F140" s="203" t="s">
        <v>804</v>
      </c>
      <c r="G140" s="200"/>
      <c r="H140" s="204">
        <v>2</v>
      </c>
      <c r="I140" s="205"/>
      <c r="J140" s="200"/>
      <c r="K140" s="200"/>
      <c r="L140" s="206"/>
      <c r="M140" s="207"/>
      <c r="N140" s="208"/>
      <c r="O140" s="208"/>
      <c r="P140" s="208"/>
      <c r="Q140" s="208"/>
      <c r="R140" s="208"/>
      <c r="S140" s="208"/>
      <c r="T140" s="209"/>
      <c r="AT140" s="210" t="s">
        <v>150</v>
      </c>
      <c r="AU140" s="210" t="s">
        <v>80</v>
      </c>
      <c r="AV140" s="13" t="s">
        <v>80</v>
      </c>
      <c r="AW140" s="13" t="s">
        <v>33</v>
      </c>
      <c r="AX140" s="13" t="s">
        <v>78</v>
      </c>
      <c r="AY140" s="210" t="s">
        <v>139</v>
      </c>
    </row>
    <row r="141" spans="1:65" s="2" customFormat="1" ht="37.9" customHeight="1">
      <c r="A141" s="37"/>
      <c r="B141" s="38"/>
      <c r="C141" s="181" t="s">
        <v>262</v>
      </c>
      <c r="D141" s="181" t="s">
        <v>141</v>
      </c>
      <c r="E141" s="182" t="s">
        <v>805</v>
      </c>
      <c r="F141" s="183" t="s">
        <v>806</v>
      </c>
      <c r="G141" s="184" t="s">
        <v>430</v>
      </c>
      <c r="H141" s="185">
        <v>3</v>
      </c>
      <c r="I141" s="186"/>
      <c r="J141" s="187">
        <f>ROUND(I141*H141,2)</f>
        <v>0</v>
      </c>
      <c r="K141" s="183" t="s">
        <v>145</v>
      </c>
      <c r="L141" s="42"/>
      <c r="M141" s="188" t="s">
        <v>19</v>
      </c>
      <c r="N141" s="189" t="s">
        <v>42</v>
      </c>
      <c r="O141" s="67"/>
      <c r="P141" s="190">
        <f>O141*H141</f>
        <v>0</v>
      </c>
      <c r="Q141" s="190">
        <v>0</v>
      </c>
      <c r="R141" s="190">
        <f>Q141*H141</f>
        <v>0</v>
      </c>
      <c r="S141" s="190">
        <v>0</v>
      </c>
      <c r="T141" s="191">
        <f>S141*H141</f>
        <v>0</v>
      </c>
      <c r="U141" s="37"/>
      <c r="V141" s="37"/>
      <c r="W141" s="37"/>
      <c r="X141" s="37"/>
      <c r="Y141" s="37"/>
      <c r="Z141" s="37"/>
      <c r="AA141" s="37"/>
      <c r="AB141" s="37"/>
      <c r="AC141" s="37"/>
      <c r="AD141" s="37"/>
      <c r="AE141" s="37"/>
      <c r="AR141" s="192" t="s">
        <v>146</v>
      </c>
      <c r="AT141" s="192" t="s">
        <v>141</v>
      </c>
      <c r="AU141" s="192" t="s">
        <v>80</v>
      </c>
      <c r="AY141" s="20" t="s">
        <v>139</v>
      </c>
      <c r="BE141" s="193">
        <f>IF(N141="základní",J141,0)</f>
        <v>0</v>
      </c>
      <c r="BF141" s="193">
        <f>IF(N141="snížená",J141,0)</f>
        <v>0</v>
      </c>
      <c r="BG141" s="193">
        <f>IF(N141="zákl. přenesená",J141,0)</f>
        <v>0</v>
      </c>
      <c r="BH141" s="193">
        <f>IF(N141="sníž. přenesená",J141,0)</f>
        <v>0</v>
      </c>
      <c r="BI141" s="193">
        <f>IF(N141="nulová",J141,0)</f>
        <v>0</v>
      </c>
      <c r="BJ141" s="20" t="s">
        <v>78</v>
      </c>
      <c r="BK141" s="193">
        <f>ROUND(I141*H141,2)</f>
        <v>0</v>
      </c>
      <c r="BL141" s="20" t="s">
        <v>146</v>
      </c>
      <c r="BM141" s="192" t="s">
        <v>807</v>
      </c>
    </row>
    <row r="142" spans="1:47" s="2" customFormat="1" ht="12">
      <c r="A142" s="37"/>
      <c r="B142" s="38"/>
      <c r="C142" s="39"/>
      <c r="D142" s="194" t="s">
        <v>148</v>
      </c>
      <c r="E142" s="39"/>
      <c r="F142" s="195" t="s">
        <v>808</v>
      </c>
      <c r="G142" s="39"/>
      <c r="H142" s="39"/>
      <c r="I142" s="196"/>
      <c r="J142" s="39"/>
      <c r="K142" s="39"/>
      <c r="L142" s="42"/>
      <c r="M142" s="197"/>
      <c r="N142" s="198"/>
      <c r="O142" s="67"/>
      <c r="P142" s="67"/>
      <c r="Q142" s="67"/>
      <c r="R142" s="67"/>
      <c r="S142" s="67"/>
      <c r="T142" s="68"/>
      <c r="U142" s="37"/>
      <c r="V142" s="37"/>
      <c r="W142" s="37"/>
      <c r="X142" s="37"/>
      <c r="Y142" s="37"/>
      <c r="Z142" s="37"/>
      <c r="AA142" s="37"/>
      <c r="AB142" s="37"/>
      <c r="AC142" s="37"/>
      <c r="AD142" s="37"/>
      <c r="AE142" s="37"/>
      <c r="AT142" s="20" t="s">
        <v>148</v>
      </c>
      <c r="AU142" s="20" t="s">
        <v>80</v>
      </c>
    </row>
    <row r="143" spans="1:65" s="2" customFormat="1" ht="16.5" customHeight="1">
      <c r="A143" s="37"/>
      <c r="B143" s="38"/>
      <c r="C143" s="244" t="s">
        <v>274</v>
      </c>
      <c r="D143" s="244" t="s">
        <v>275</v>
      </c>
      <c r="E143" s="245" t="s">
        <v>809</v>
      </c>
      <c r="F143" s="246" t="s">
        <v>810</v>
      </c>
      <c r="G143" s="247" t="s">
        <v>430</v>
      </c>
      <c r="H143" s="248">
        <v>3</v>
      </c>
      <c r="I143" s="249"/>
      <c r="J143" s="250">
        <f>ROUND(I143*H143,2)</f>
        <v>0</v>
      </c>
      <c r="K143" s="246" t="s">
        <v>371</v>
      </c>
      <c r="L143" s="251"/>
      <c r="M143" s="252" t="s">
        <v>19</v>
      </c>
      <c r="N143" s="253" t="s">
        <v>42</v>
      </c>
      <c r="O143" s="67"/>
      <c r="P143" s="190">
        <f>O143*H143</f>
        <v>0</v>
      </c>
      <c r="Q143" s="190">
        <v>3E-05</v>
      </c>
      <c r="R143" s="190">
        <f>Q143*H143</f>
        <v>9E-05</v>
      </c>
      <c r="S143" s="190">
        <v>0</v>
      </c>
      <c r="T143" s="191">
        <f>S143*H143</f>
        <v>0</v>
      </c>
      <c r="U143" s="37"/>
      <c r="V143" s="37"/>
      <c r="W143" s="37"/>
      <c r="X143" s="37"/>
      <c r="Y143" s="37"/>
      <c r="Z143" s="37"/>
      <c r="AA143" s="37"/>
      <c r="AB143" s="37"/>
      <c r="AC143" s="37"/>
      <c r="AD143" s="37"/>
      <c r="AE143" s="37"/>
      <c r="AR143" s="192" t="s">
        <v>191</v>
      </c>
      <c r="AT143" s="192" t="s">
        <v>275</v>
      </c>
      <c r="AU143" s="192" t="s">
        <v>80</v>
      </c>
      <c r="AY143" s="20" t="s">
        <v>139</v>
      </c>
      <c r="BE143" s="193">
        <f>IF(N143="základní",J143,0)</f>
        <v>0</v>
      </c>
      <c r="BF143" s="193">
        <f>IF(N143="snížená",J143,0)</f>
        <v>0</v>
      </c>
      <c r="BG143" s="193">
        <f>IF(N143="zákl. přenesená",J143,0)</f>
        <v>0</v>
      </c>
      <c r="BH143" s="193">
        <f>IF(N143="sníž. přenesená",J143,0)</f>
        <v>0</v>
      </c>
      <c r="BI143" s="193">
        <f>IF(N143="nulová",J143,0)</f>
        <v>0</v>
      </c>
      <c r="BJ143" s="20" t="s">
        <v>78</v>
      </c>
      <c r="BK143" s="193">
        <f>ROUND(I143*H143,2)</f>
        <v>0</v>
      </c>
      <c r="BL143" s="20" t="s">
        <v>146</v>
      </c>
      <c r="BM143" s="192" t="s">
        <v>811</v>
      </c>
    </row>
    <row r="144" spans="1:65" s="2" customFormat="1" ht="24.2" customHeight="1">
      <c r="A144" s="37"/>
      <c r="B144" s="38"/>
      <c r="C144" s="181" t="s">
        <v>7</v>
      </c>
      <c r="D144" s="181" t="s">
        <v>141</v>
      </c>
      <c r="E144" s="182" t="s">
        <v>812</v>
      </c>
      <c r="F144" s="183" t="s">
        <v>813</v>
      </c>
      <c r="G144" s="184" t="s">
        <v>430</v>
      </c>
      <c r="H144" s="185">
        <v>3</v>
      </c>
      <c r="I144" s="186"/>
      <c r="J144" s="187">
        <f>ROUND(I144*H144,2)</f>
        <v>0</v>
      </c>
      <c r="K144" s="183" t="s">
        <v>145</v>
      </c>
      <c r="L144" s="42"/>
      <c r="M144" s="188" t="s">
        <v>19</v>
      </c>
      <c r="N144" s="189" t="s">
        <v>42</v>
      </c>
      <c r="O144" s="67"/>
      <c r="P144" s="190">
        <f>O144*H144</f>
        <v>0</v>
      </c>
      <c r="Q144" s="190">
        <v>5.4E-05</v>
      </c>
      <c r="R144" s="190">
        <f>Q144*H144</f>
        <v>0.00016199999999999998</v>
      </c>
      <c r="S144" s="190">
        <v>0</v>
      </c>
      <c r="T144" s="191">
        <f>S144*H144</f>
        <v>0</v>
      </c>
      <c r="U144" s="37"/>
      <c r="V144" s="37"/>
      <c r="W144" s="37"/>
      <c r="X144" s="37"/>
      <c r="Y144" s="37"/>
      <c r="Z144" s="37"/>
      <c r="AA144" s="37"/>
      <c r="AB144" s="37"/>
      <c r="AC144" s="37"/>
      <c r="AD144" s="37"/>
      <c r="AE144" s="37"/>
      <c r="AR144" s="192" t="s">
        <v>146</v>
      </c>
      <c r="AT144" s="192" t="s">
        <v>141</v>
      </c>
      <c r="AU144" s="192" t="s">
        <v>80</v>
      </c>
      <c r="AY144" s="20" t="s">
        <v>139</v>
      </c>
      <c r="BE144" s="193">
        <f>IF(N144="základní",J144,0)</f>
        <v>0</v>
      </c>
      <c r="BF144" s="193">
        <f>IF(N144="snížená",J144,0)</f>
        <v>0</v>
      </c>
      <c r="BG144" s="193">
        <f>IF(N144="zákl. přenesená",J144,0)</f>
        <v>0</v>
      </c>
      <c r="BH144" s="193">
        <f>IF(N144="sníž. přenesená",J144,0)</f>
        <v>0</v>
      </c>
      <c r="BI144" s="193">
        <f>IF(N144="nulová",J144,0)</f>
        <v>0</v>
      </c>
      <c r="BJ144" s="20" t="s">
        <v>78</v>
      </c>
      <c r="BK144" s="193">
        <f>ROUND(I144*H144,2)</f>
        <v>0</v>
      </c>
      <c r="BL144" s="20" t="s">
        <v>146</v>
      </c>
      <c r="BM144" s="192" t="s">
        <v>814</v>
      </c>
    </row>
    <row r="145" spans="1:47" s="2" customFormat="1" ht="12">
      <c r="A145" s="37"/>
      <c r="B145" s="38"/>
      <c r="C145" s="39"/>
      <c r="D145" s="194" t="s">
        <v>148</v>
      </c>
      <c r="E145" s="39"/>
      <c r="F145" s="195" t="s">
        <v>815</v>
      </c>
      <c r="G145" s="39"/>
      <c r="H145" s="39"/>
      <c r="I145" s="196"/>
      <c r="J145" s="39"/>
      <c r="K145" s="39"/>
      <c r="L145" s="42"/>
      <c r="M145" s="197"/>
      <c r="N145" s="198"/>
      <c r="O145" s="67"/>
      <c r="P145" s="67"/>
      <c r="Q145" s="67"/>
      <c r="R145" s="67"/>
      <c r="S145" s="67"/>
      <c r="T145" s="68"/>
      <c r="U145" s="37"/>
      <c r="V145" s="37"/>
      <c r="W145" s="37"/>
      <c r="X145" s="37"/>
      <c r="Y145" s="37"/>
      <c r="Z145" s="37"/>
      <c r="AA145" s="37"/>
      <c r="AB145" s="37"/>
      <c r="AC145" s="37"/>
      <c r="AD145" s="37"/>
      <c r="AE145" s="37"/>
      <c r="AT145" s="20" t="s">
        <v>148</v>
      </c>
      <c r="AU145" s="20" t="s">
        <v>80</v>
      </c>
    </row>
    <row r="146" spans="1:65" s="2" customFormat="1" ht="21.75" customHeight="1">
      <c r="A146" s="37"/>
      <c r="B146" s="38"/>
      <c r="C146" s="244" t="s">
        <v>287</v>
      </c>
      <c r="D146" s="244" t="s">
        <v>275</v>
      </c>
      <c r="E146" s="245" t="s">
        <v>816</v>
      </c>
      <c r="F146" s="246" t="s">
        <v>817</v>
      </c>
      <c r="G146" s="247" t="s">
        <v>430</v>
      </c>
      <c r="H146" s="248">
        <v>9</v>
      </c>
      <c r="I146" s="249"/>
      <c r="J146" s="250">
        <f>ROUND(I146*H146,2)</f>
        <v>0</v>
      </c>
      <c r="K146" s="246" t="s">
        <v>145</v>
      </c>
      <c r="L146" s="251"/>
      <c r="M146" s="252" t="s">
        <v>19</v>
      </c>
      <c r="N146" s="253" t="s">
        <v>42</v>
      </c>
      <c r="O146" s="67"/>
      <c r="P146" s="190">
        <f>O146*H146</f>
        <v>0</v>
      </c>
      <c r="Q146" s="190">
        <v>0.00472</v>
      </c>
      <c r="R146" s="190">
        <f>Q146*H146</f>
        <v>0.042480000000000004</v>
      </c>
      <c r="S146" s="190">
        <v>0</v>
      </c>
      <c r="T146" s="191">
        <f>S146*H146</f>
        <v>0</v>
      </c>
      <c r="U146" s="37"/>
      <c r="V146" s="37"/>
      <c r="W146" s="37"/>
      <c r="X146" s="37"/>
      <c r="Y146" s="37"/>
      <c r="Z146" s="37"/>
      <c r="AA146" s="37"/>
      <c r="AB146" s="37"/>
      <c r="AC146" s="37"/>
      <c r="AD146" s="37"/>
      <c r="AE146" s="37"/>
      <c r="AR146" s="192" t="s">
        <v>191</v>
      </c>
      <c r="AT146" s="192" t="s">
        <v>275</v>
      </c>
      <c r="AU146" s="192" t="s">
        <v>80</v>
      </c>
      <c r="AY146" s="20" t="s">
        <v>139</v>
      </c>
      <c r="BE146" s="193">
        <f>IF(N146="základní",J146,0)</f>
        <v>0</v>
      </c>
      <c r="BF146" s="193">
        <f>IF(N146="snížená",J146,0)</f>
        <v>0</v>
      </c>
      <c r="BG146" s="193">
        <f>IF(N146="zákl. přenesená",J146,0)</f>
        <v>0</v>
      </c>
      <c r="BH146" s="193">
        <f>IF(N146="sníž. přenesená",J146,0)</f>
        <v>0</v>
      </c>
      <c r="BI146" s="193">
        <f>IF(N146="nulová",J146,0)</f>
        <v>0</v>
      </c>
      <c r="BJ146" s="20" t="s">
        <v>78</v>
      </c>
      <c r="BK146" s="193">
        <f>ROUND(I146*H146,2)</f>
        <v>0</v>
      </c>
      <c r="BL146" s="20" t="s">
        <v>146</v>
      </c>
      <c r="BM146" s="192" t="s">
        <v>818</v>
      </c>
    </row>
    <row r="147" spans="2:51" s="13" customFormat="1" ht="12">
      <c r="B147" s="199"/>
      <c r="C147" s="200"/>
      <c r="D147" s="201" t="s">
        <v>150</v>
      </c>
      <c r="E147" s="200"/>
      <c r="F147" s="203" t="s">
        <v>819</v>
      </c>
      <c r="G147" s="200"/>
      <c r="H147" s="204">
        <v>9</v>
      </c>
      <c r="I147" s="205"/>
      <c r="J147" s="200"/>
      <c r="K147" s="200"/>
      <c r="L147" s="206"/>
      <c r="M147" s="207"/>
      <c r="N147" s="208"/>
      <c r="O147" s="208"/>
      <c r="P147" s="208"/>
      <c r="Q147" s="208"/>
      <c r="R147" s="208"/>
      <c r="S147" s="208"/>
      <c r="T147" s="209"/>
      <c r="AT147" s="210" t="s">
        <v>150</v>
      </c>
      <c r="AU147" s="210" t="s">
        <v>80</v>
      </c>
      <c r="AV147" s="13" t="s">
        <v>80</v>
      </c>
      <c r="AW147" s="13" t="s">
        <v>4</v>
      </c>
      <c r="AX147" s="13" t="s">
        <v>78</v>
      </c>
      <c r="AY147" s="210" t="s">
        <v>139</v>
      </c>
    </row>
    <row r="148" spans="1:65" s="2" customFormat="1" ht="33" customHeight="1">
      <c r="A148" s="37"/>
      <c r="B148" s="38"/>
      <c r="C148" s="181" t="s">
        <v>293</v>
      </c>
      <c r="D148" s="181" t="s">
        <v>141</v>
      </c>
      <c r="E148" s="182" t="s">
        <v>820</v>
      </c>
      <c r="F148" s="183" t="s">
        <v>821</v>
      </c>
      <c r="G148" s="184" t="s">
        <v>144</v>
      </c>
      <c r="H148" s="185">
        <v>12</v>
      </c>
      <c r="I148" s="186"/>
      <c r="J148" s="187">
        <f>ROUND(I148*H148,2)</f>
        <v>0</v>
      </c>
      <c r="K148" s="183" t="s">
        <v>145</v>
      </c>
      <c r="L148" s="42"/>
      <c r="M148" s="188" t="s">
        <v>19</v>
      </c>
      <c r="N148" s="189" t="s">
        <v>42</v>
      </c>
      <c r="O148" s="67"/>
      <c r="P148" s="190">
        <f>O148*H148</f>
        <v>0</v>
      </c>
      <c r="Q148" s="190">
        <v>0.00036</v>
      </c>
      <c r="R148" s="190">
        <f>Q148*H148</f>
        <v>0.00432</v>
      </c>
      <c r="S148" s="190">
        <v>0</v>
      </c>
      <c r="T148" s="191">
        <f>S148*H148</f>
        <v>0</v>
      </c>
      <c r="U148" s="37"/>
      <c r="V148" s="37"/>
      <c r="W148" s="37"/>
      <c r="X148" s="37"/>
      <c r="Y148" s="37"/>
      <c r="Z148" s="37"/>
      <c r="AA148" s="37"/>
      <c r="AB148" s="37"/>
      <c r="AC148" s="37"/>
      <c r="AD148" s="37"/>
      <c r="AE148" s="37"/>
      <c r="AR148" s="192" t="s">
        <v>146</v>
      </c>
      <c r="AT148" s="192" t="s">
        <v>141</v>
      </c>
      <c r="AU148" s="192" t="s">
        <v>80</v>
      </c>
      <c r="AY148" s="20" t="s">
        <v>139</v>
      </c>
      <c r="BE148" s="193">
        <f>IF(N148="základní",J148,0)</f>
        <v>0</v>
      </c>
      <c r="BF148" s="193">
        <f>IF(N148="snížená",J148,0)</f>
        <v>0</v>
      </c>
      <c r="BG148" s="193">
        <f>IF(N148="zákl. přenesená",J148,0)</f>
        <v>0</v>
      </c>
      <c r="BH148" s="193">
        <f>IF(N148="sníž. přenesená",J148,0)</f>
        <v>0</v>
      </c>
      <c r="BI148" s="193">
        <f>IF(N148="nulová",J148,0)</f>
        <v>0</v>
      </c>
      <c r="BJ148" s="20" t="s">
        <v>78</v>
      </c>
      <c r="BK148" s="193">
        <f>ROUND(I148*H148,2)</f>
        <v>0</v>
      </c>
      <c r="BL148" s="20" t="s">
        <v>146</v>
      </c>
      <c r="BM148" s="192" t="s">
        <v>822</v>
      </c>
    </row>
    <row r="149" spans="1:47" s="2" customFormat="1" ht="12">
      <c r="A149" s="37"/>
      <c r="B149" s="38"/>
      <c r="C149" s="39"/>
      <c r="D149" s="194" t="s">
        <v>148</v>
      </c>
      <c r="E149" s="39"/>
      <c r="F149" s="195" t="s">
        <v>823</v>
      </c>
      <c r="G149" s="39"/>
      <c r="H149" s="39"/>
      <c r="I149" s="196"/>
      <c r="J149" s="39"/>
      <c r="K149" s="39"/>
      <c r="L149" s="42"/>
      <c r="M149" s="197"/>
      <c r="N149" s="198"/>
      <c r="O149" s="67"/>
      <c r="P149" s="67"/>
      <c r="Q149" s="67"/>
      <c r="R149" s="67"/>
      <c r="S149" s="67"/>
      <c r="T149" s="68"/>
      <c r="U149" s="37"/>
      <c r="V149" s="37"/>
      <c r="W149" s="37"/>
      <c r="X149" s="37"/>
      <c r="Y149" s="37"/>
      <c r="Z149" s="37"/>
      <c r="AA149" s="37"/>
      <c r="AB149" s="37"/>
      <c r="AC149" s="37"/>
      <c r="AD149" s="37"/>
      <c r="AE149" s="37"/>
      <c r="AT149" s="20" t="s">
        <v>148</v>
      </c>
      <c r="AU149" s="20" t="s">
        <v>80</v>
      </c>
    </row>
    <row r="150" spans="2:51" s="13" customFormat="1" ht="12">
      <c r="B150" s="199"/>
      <c r="C150" s="200"/>
      <c r="D150" s="201" t="s">
        <v>150</v>
      </c>
      <c r="E150" s="200"/>
      <c r="F150" s="203" t="s">
        <v>824</v>
      </c>
      <c r="G150" s="200"/>
      <c r="H150" s="204">
        <v>12</v>
      </c>
      <c r="I150" s="205"/>
      <c r="J150" s="200"/>
      <c r="K150" s="200"/>
      <c r="L150" s="206"/>
      <c r="M150" s="207"/>
      <c r="N150" s="208"/>
      <c r="O150" s="208"/>
      <c r="P150" s="208"/>
      <c r="Q150" s="208"/>
      <c r="R150" s="208"/>
      <c r="S150" s="208"/>
      <c r="T150" s="209"/>
      <c r="AT150" s="210" t="s">
        <v>150</v>
      </c>
      <c r="AU150" s="210" t="s">
        <v>80</v>
      </c>
      <c r="AV150" s="13" t="s">
        <v>80</v>
      </c>
      <c r="AW150" s="13" t="s">
        <v>4</v>
      </c>
      <c r="AX150" s="13" t="s">
        <v>78</v>
      </c>
      <c r="AY150" s="210" t="s">
        <v>139</v>
      </c>
    </row>
    <row r="151" spans="1:65" s="2" customFormat="1" ht="24.2" customHeight="1">
      <c r="A151" s="37"/>
      <c r="B151" s="38"/>
      <c r="C151" s="181" t="s">
        <v>298</v>
      </c>
      <c r="D151" s="181" t="s">
        <v>141</v>
      </c>
      <c r="E151" s="182" t="s">
        <v>825</v>
      </c>
      <c r="F151" s="183" t="s">
        <v>826</v>
      </c>
      <c r="G151" s="184" t="s">
        <v>430</v>
      </c>
      <c r="H151" s="185">
        <v>3</v>
      </c>
      <c r="I151" s="186"/>
      <c r="J151" s="187">
        <f>ROUND(I151*H151,2)</f>
        <v>0</v>
      </c>
      <c r="K151" s="183" t="s">
        <v>145</v>
      </c>
      <c r="L151" s="42"/>
      <c r="M151" s="188" t="s">
        <v>19</v>
      </c>
      <c r="N151" s="189" t="s">
        <v>42</v>
      </c>
      <c r="O151" s="67"/>
      <c r="P151" s="190">
        <f>O151*H151</f>
        <v>0</v>
      </c>
      <c r="Q151" s="190">
        <v>0</v>
      </c>
      <c r="R151" s="190">
        <f>Q151*H151</f>
        <v>0</v>
      </c>
      <c r="S151" s="190">
        <v>0</v>
      </c>
      <c r="T151" s="191">
        <f>S151*H151</f>
        <v>0</v>
      </c>
      <c r="U151" s="37"/>
      <c r="V151" s="37"/>
      <c r="W151" s="37"/>
      <c r="X151" s="37"/>
      <c r="Y151" s="37"/>
      <c r="Z151" s="37"/>
      <c r="AA151" s="37"/>
      <c r="AB151" s="37"/>
      <c r="AC151" s="37"/>
      <c r="AD151" s="37"/>
      <c r="AE151" s="37"/>
      <c r="AR151" s="192" t="s">
        <v>146</v>
      </c>
      <c r="AT151" s="192" t="s">
        <v>141</v>
      </c>
      <c r="AU151" s="192" t="s">
        <v>80</v>
      </c>
      <c r="AY151" s="20" t="s">
        <v>139</v>
      </c>
      <c r="BE151" s="193">
        <f>IF(N151="základní",J151,0)</f>
        <v>0</v>
      </c>
      <c r="BF151" s="193">
        <f>IF(N151="snížená",J151,0)</f>
        <v>0</v>
      </c>
      <c r="BG151" s="193">
        <f>IF(N151="zákl. přenesená",J151,0)</f>
        <v>0</v>
      </c>
      <c r="BH151" s="193">
        <f>IF(N151="sníž. přenesená",J151,0)</f>
        <v>0</v>
      </c>
      <c r="BI151" s="193">
        <f>IF(N151="nulová",J151,0)</f>
        <v>0</v>
      </c>
      <c r="BJ151" s="20" t="s">
        <v>78</v>
      </c>
      <c r="BK151" s="193">
        <f>ROUND(I151*H151,2)</f>
        <v>0</v>
      </c>
      <c r="BL151" s="20" t="s">
        <v>146</v>
      </c>
      <c r="BM151" s="192" t="s">
        <v>827</v>
      </c>
    </row>
    <row r="152" spans="1:47" s="2" customFormat="1" ht="12">
      <c r="A152" s="37"/>
      <c r="B152" s="38"/>
      <c r="C152" s="39"/>
      <c r="D152" s="194" t="s">
        <v>148</v>
      </c>
      <c r="E152" s="39"/>
      <c r="F152" s="195" t="s">
        <v>828</v>
      </c>
      <c r="G152" s="39"/>
      <c r="H152" s="39"/>
      <c r="I152" s="196"/>
      <c r="J152" s="39"/>
      <c r="K152" s="39"/>
      <c r="L152" s="42"/>
      <c r="M152" s="197"/>
      <c r="N152" s="198"/>
      <c r="O152" s="67"/>
      <c r="P152" s="67"/>
      <c r="Q152" s="67"/>
      <c r="R152" s="67"/>
      <c r="S152" s="67"/>
      <c r="T152" s="68"/>
      <c r="U152" s="37"/>
      <c r="V152" s="37"/>
      <c r="W152" s="37"/>
      <c r="X152" s="37"/>
      <c r="Y152" s="37"/>
      <c r="Z152" s="37"/>
      <c r="AA152" s="37"/>
      <c r="AB152" s="37"/>
      <c r="AC152" s="37"/>
      <c r="AD152" s="37"/>
      <c r="AE152" s="37"/>
      <c r="AT152" s="20" t="s">
        <v>148</v>
      </c>
      <c r="AU152" s="20" t="s">
        <v>80</v>
      </c>
    </row>
    <row r="153" spans="2:51" s="13" customFormat="1" ht="12">
      <c r="B153" s="199"/>
      <c r="C153" s="200"/>
      <c r="D153" s="201" t="s">
        <v>150</v>
      </c>
      <c r="E153" s="202" t="s">
        <v>19</v>
      </c>
      <c r="F153" s="203" t="s">
        <v>829</v>
      </c>
      <c r="G153" s="200"/>
      <c r="H153" s="204">
        <v>3</v>
      </c>
      <c r="I153" s="205"/>
      <c r="J153" s="200"/>
      <c r="K153" s="200"/>
      <c r="L153" s="206"/>
      <c r="M153" s="207"/>
      <c r="N153" s="208"/>
      <c r="O153" s="208"/>
      <c r="P153" s="208"/>
      <c r="Q153" s="208"/>
      <c r="R153" s="208"/>
      <c r="S153" s="208"/>
      <c r="T153" s="209"/>
      <c r="AT153" s="210" t="s">
        <v>150</v>
      </c>
      <c r="AU153" s="210" t="s">
        <v>80</v>
      </c>
      <c r="AV153" s="13" t="s">
        <v>80</v>
      </c>
      <c r="AW153" s="13" t="s">
        <v>33</v>
      </c>
      <c r="AX153" s="13" t="s">
        <v>78</v>
      </c>
      <c r="AY153" s="210" t="s">
        <v>139</v>
      </c>
    </row>
    <row r="154" spans="1:65" s="2" customFormat="1" ht="49.15" customHeight="1">
      <c r="A154" s="37"/>
      <c r="B154" s="38"/>
      <c r="C154" s="181" t="s">
        <v>308</v>
      </c>
      <c r="D154" s="181" t="s">
        <v>141</v>
      </c>
      <c r="E154" s="182" t="s">
        <v>830</v>
      </c>
      <c r="F154" s="183" t="s">
        <v>831</v>
      </c>
      <c r="G154" s="184" t="s">
        <v>144</v>
      </c>
      <c r="H154" s="185">
        <v>6.75</v>
      </c>
      <c r="I154" s="186"/>
      <c r="J154" s="187">
        <f>ROUND(I154*H154,2)</f>
        <v>0</v>
      </c>
      <c r="K154" s="183" t="s">
        <v>371</v>
      </c>
      <c r="L154" s="42"/>
      <c r="M154" s="188" t="s">
        <v>19</v>
      </c>
      <c r="N154" s="189" t="s">
        <v>42</v>
      </c>
      <c r="O154" s="67"/>
      <c r="P154" s="190">
        <f>O154*H154</f>
        <v>0</v>
      </c>
      <c r="Q154" s="190">
        <v>0</v>
      </c>
      <c r="R154" s="190">
        <f>Q154*H154</f>
        <v>0</v>
      </c>
      <c r="S154" s="190">
        <v>0</v>
      </c>
      <c r="T154" s="191">
        <f>S154*H154</f>
        <v>0</v>
      </c>
      <c r="U154" s="37"/>
      <c r="V154" s="37"/>
      <c r="W154" s="37"/>
      <c r="X154" s="37"/>
      <c r="Y154" s="37"/>
      <c r="Z154" s="37"/>
      <c r="AA154" s="37"/>
      <c r="AB154" s="37"/>
      <c r="AC154" s="37"/>
      <c r="AD154" s="37"/>
      <c r="AE154" s="37"/>
      <c r="AR154" s="192" t="s">
        <v>146</v>
      </c>
      <c r="AT154" s="192" t="s">
        <v>141</v>
      </c>
      <c r="AU154" s="192" t="s">
        <v>80</v>
      </c>
      <c r="AY154" s="20" t="s">
        <v>139</v>
      </c>
      <c r="BE154" s="193">
        <f>IF(N154="základní",J154,0)</f>
        <v>0</v>
      </c>
      <c r="BF154" s="193">
        <f>IF(N154="snížená",J154,0)</f>
        <v>0</v>
      </c>
      <c r="BG154" s="193">
        <f>IF(N154="zákl. přenesená",J154,0)</f>
        <v>0</v>
      </c>
      <c r="BH154" s="193">
        <f>IF(N154="sníž. přenesená",J154,0)</f>
        <v>0</v>
      </c>
      <c r="BI154" s="193">
        <f>IF(N154="nulová",J154,0)</f>
        <v>0</v>
      </c>
      <c r="BJ154" s="20" t="s">
        <v>78</v>
      </c>
      <c r="BK154" s="193">
        <f>ROUND(I154*H154,2)</f>
        <v>0</v>
      </c>
      <c r="BL154" s="20" t="s">
        <v>146</v>
      </c>
      <c r="BM154" s="192" t="s">
        <v>832</v>
      </c>
    </row>
    <row r="155" spans="1:47" s="2" customFormat="1" ht="19.5">
      <c r="A155" s="37"/>
      <c r="B155" s="38"/>
      <c r="C155" s="39"/>
      <c r="D155" s="201" t="s">
        <v>204</v>
      </c>
      <c r="E155" s="39"/>
      <c r="F155" s="222" t="s">
        <v>833</v>
      </c>
      <c r="G155" s="39"/>
      <c r="H155" s="39"/>
      <c r="I155" s="196"/>
      <c r="J155" s="39"/>
      <c r="K155" s="39"/>
      <c r="L155" s="42"/>
      <c r="M155" s="197"/>
      <c r="N155" s="198"/>
      <c r="O155" s="67"/>
      <c r="P155" s="67"/>
      <c r="Q155" s="67"/>
      <c r="R155" s="67"/>
      <c r="S155" s="67"/>
      <c r="T155" s="68"/>
      <c r="U155" s="37"/>
      <c r="V155" s="37"/>
      <c r="W155" s="37"/>
      <c r="X155" s="37"/>
      <c r="Y155" s="37"/>
      <c r="Z155" s="37"/>
      <c r="AA155" s="37"/>
      <c r="AB155" s="37"/>
      <c r="AC155" s="37"/>
      <c r="AD155" s="37"/>
      <c r="AE155" s="37"/>
      <c r="AT155" s="20" t="s">
        <v>204</v>
      </c>
      <c r="AU155" s="20" t="s">
        <v>80</v>
      </c>
    </row>
    <row r="156" spans="2:51" s="13" customFormat="1" ht="12">
      <c r="B156" s="199"/>
      <c r="C156" s="200"/>
      <c r="D156" s="201" t="s">
        <v>150</v>
      </c>
      <c r="E156" s="202" t="s">
        <v>19</v>
      </c>
      <c r="F156" s="203" t="s">
        <v>834</v>
      </c>
      <c r="G156" s="200"/>
      <c r="H156" s="204">
        <v>6.75</v>
      </c>
      <c r="I156" s="205"/>
      <c r="J156" s="200"/>
      <c r="K156" s="200"/>
      <c r="L156" s="206"/>
      <c r="M156" s="207"/>
      <c r="N156" s="208"/>
      <c r="O156" s="208"/>
      <c r="P156" s="208"/>
      <c r="Q156" s="208"/>
      <c r="R156" s="208"/>
      <c r="S156" s="208"/>
      <c r="T156" s="209"/>
      <c r="AT156" s="210" t="s">
        <v>150</v>
      </c>
      <c r="AU156" s="210" t="s">
        <v>80</v>
      </c>
      <c r="AV156" s="13" t="s">
        <v>80</v>
      </c>
      <c r="AW156" s="13" t="s">
        <v>33</v>
      </c>
      <c r="AX156" s="13" t="s">
        <v>78</v>
      </c>
      <c r="AY156" s="210" t="s">
        <v>139</v>
      </c>
    </row>
    <row r="157" spans="1:65" s="2" customFormat="1" ht="33" customHeight="1">
      <c r="A157" s="37"/>
      <c r="B157" s="38"/>
      <c r="C157" s="181" t="s">
        <v>314</v>
      </c>
      <c r="D157" s="181" t="s">
        <v>141</v>
      </c>
      <c r="E157" s="182" t="s">
        <v>835</v>
      </c>
      <c r="F157" s="183" t="s">
        <v>836</v>
      </c>
      <c r="G157" s="184" t="s">
        <v>179</v>
      </c>
      <c r="H157" s="185">
        <v>18</v>
      </c>
      <c r="I157" s="186"/>
      <c r="J157" s="187">
        <f>ROUND(I157*H157,2)</f>
        <v>0</v>
      </c>
      <c r="K157" s="183" t="s">
        <v>145</v>
      </c>
      <c r="L157" s="42"/>
      <c r="M157" s="188" t="s">
        <v>19</v>
      </c>
      <c r="N157" s="189" t="s">
        <v>42</v>
      </c>
      <c r="O157" s="67"/>
      <c r="P157" s="190">
        <f>O157*H157</f>
        <v>0</v>
      </c>
      <c r="Q157" s="190">
        <v>0.0112529</v>
      </c>
      <c r="R157" s="190">
        <f>Q157*H157</f>
        <v>0.2025522</v>
      </c>
      <c r="S157" s="190">
        <v>0</v>
      </c>
      <c r="T157" s="191">
        <f>S157*H157</f>
        <v>0</v>
      </c>
      <c r="U157" s="37"/>
      <c r="V157" s="37"/>
      <c r="W157" s="37"/>
      <c r="X157" s="37"/>
      <c r="Y157" s="37"/>
      <c r="Z157" s="37"/>
      <c r="AA157" s="37"/>
      <c r="AB157" s="37"/>
      <c r="AC157" s="37"/>
      <c r="AD157" s="37"/>
      <c r="AE157" s="37"/>
      <c r="AR157" s="192" t="s">
        <v>146</v>
      </c>
      <c r="AT157" s="192" t="s">
        <v>141</v>
      </c>
      <c r="AU157" s="192" t="s">
        <v>80</v>
      </c>
      <c r="AY157" s="20" t="s">
        <v>139</v>
      </c>
      <c r="BE157" s="193">
        <f>IF(N157="základní",J157,0)</f>
        <v>0</v>
      </c>
      <c r="BF157" s="193">
        <f>IF(N157="snížená",J157,0)</f>
        <v>0</v>
      </c>
      <c r="BG157" s="193">
        <f>IF(N157="zákl. přenesená",J157,0)</f>
        <v>0</v>
      </c>
      <c r="BH157" s="193">
        <f>IF(N157="sníž. přenesená",J157,0)</f>
        <v>0</v>
      </c>
      <c r="BI157" s="193">
        <f>IF(N157="nulová",J157,0)</f>
        <v>0</v>
      </c>
      <c r="BJ157" s="20" t="s">
        <v>78</v>
      </c>
      <c r="BK157" s="193">
        <f>ROUND(I157*H157,2)</f>
        <v>0</v>
      </c>
      <c r="BL157" s="20" t="s">
        <v>146</v>
      </c>
      <c r="BM157" s="192" t="s">
        <v>837</v>
      </c>
    </row>
    <row r="158" spans="1:47" s="2" customFormat="1" ht="12">
      <c r="A158" s="37"/>
      <c r="B158" s="38"/>
      <c r="C158" s="39"/>
      <c r="D158" s="194" t="s">
        <v>148</v>
      </c>
      <c r="E158" s="39"/>
      <c r="F158" s="195" t="s">
        <v>838</v>
      </c>
      <c r="G158" s="39"/>
      <c r="H158" s="39"/>
      <c r="I158" s="196"/>
      <c r="J158" s="39"/>
      <c r="K158" s="39"/>
      <c r="L158" s="42"/>
      <c r="M158" s="197"/>
      <c r="N158" s="198"/>
      <c r="O158" s="67"/>
      <c r="P158" s="67"/>
      <c r="Q158" s="67"/>
      <c r="R158" s="67"/>
      <c r="S158" s="67"/>
      <c r="T158" s="68"/>
      <c r="U158" s="37"/>
      <c r="V158" s="37"/>
      <c r="W158" s="37"/>
      <c r="X158" s="37"/>
      <c r="Y158" s="37"/>
      <c r="Z158" s="37"/>
      <c r="AA158" s="37"/>
      <c r="AB158" s="37"/>
      <c r="AC158" s="37"/>
      <c r="AD158" s="37"/>
      <c r="AE158" s="37"/>
      <c r="AT158" s="20" t="s">
        <v>148</v>
      </c>
      <c r="AU158" s="20" t="s">
        <v>80</v>
      </c>
    </row>
    <row r="159" spans="2:51" s="13" customFormat="1" ht="12">
      <c r="B159" s="199"/>
      <c r="C159" s="200"/>
      <c r="D159" s="201" t="s">
        <v>150</v>
      </c>
      <c r="E159" s="202" t="s">
        <v>19</v>
      </c>
      <c r="F159" s="203" t="s">
        <v>839</v>
      </c>
      <c r="G159" s="200"/>
      <c r="H159" s="204">
        <v>18</v>
      </c>
      <c r="I159" s="205"/>
      <c r="J159" s="200"/>
      <c r="K159" s="200"/>
      <c r="L159" s="206"/>
      <c r="M159" s="207"/>
      <c r="N159" s="208"/>
      <c r="O159" s="208"/>
      <c r="P159" s="208"/>
      <c r="Q159" s="208"/>
      <c r="R159" s="208"/>
      <c r="S159" s="208"/>
      <c r="T159" s="209"/>
      <c r="AT159" s="210" t="s">
        <v>150</v>
      </c>
      <c r="AU159" s="210" t="s">
        <v>80</v>
      </c>
      <c r="AV159" s="13" t="s">
        <v>80</v>
      </c>
      <c r="AW159" s="13" t="s">
        <v>33</v>
      </c>
      <c r="AX159" s="13" t="s">
        <v>78</v>
      </c>
      <c r="AY159" s="210" t="s">
        <v>139</v>
      </c>
    </row>
    <row r="160" spans="1:65" s="2" customFormat="1" ht="24.2" customHeight="1">
      <c r="A160" s="37"/>
      <c r="B160" s="38"/>
      <c r="C160" s="181" t="s">
        <v>324</v>
      </c>
      <c r="D160" s="181" t="s">
        <v>141</v>
      </c>
      <c r="E160" s="182" t="s">
        <v>840</v>
      </c>
      <c r="F160" s="183" t="s">
        <v>841</v>
      </c>
      <c r="G160" s="184" t="s">
        <v>430</v>
      </c>
      <c r="H160" s="185">
        <v>3</v>
      </c>
      <c r="I160" s="186"/>
      <c r="J160" s="187">
        <f>ROUND(I160*H160,2)</f>
        <v>0</v>
      </c>
      <c r="K160" s="183" t="s">
        <v>145</v>
      </c>
      <c r="L160" s="42"/>
      <c r="M160" s="188" t="s">
        <v>19</v>
      </c>
      <c r="N160" s="189" t="s">
        <v>42</v>
      </c>
      <c r="O160" s="67"/>
      <c r="P160" s="190">
        <f>O160*H160</f>
        <v>0</v>
      </c>
      <c r="Q160" s="190">
        <v>0</v>
      </c>
      <c r="R160" s="190">
        <f>Q160*H160</f>
        <v>0</v>
      </c>
      <c r="S160" s="190">
        <v>0</v>
      </c>
      <c r="T160" s="191">
        <f>S160*H160</f>
        <v>0</v>
      </c>
      <c r="U160" s="37"/>
      <c r="V160" s="37"/>
      <c r="W160" s="37"/>
      <c r="X160" s="37"/>
      <c r="Y160" s="37"/>
      <c r="Z160" s="37"/>
      <c r="AA160" s="37"/>
      <c r="AB160" s="37"/>
      <c r="AC160" s="37"/>
      <c r="AD160" s="37"/>
      <c r="AE160" s="37"/>
      <c r="AR160" s="192" t="s">
        <v>146</v>
      </c>
      <c r="AT160" s="192" t="s">
        <v>141</v>
      </c>
      <c r="AU160" s="192" t="s">
        <v>80</v>
      </c>
      <c r="AY160" s="20" t="s">
        <v>139</v>
      </c>
      <c r="BE160" s="193">
        <f>IF(N160="základní",J160,0)</f>
        <v>0</v>
      </c>
      <c r="BF160" s="193">
        <f>IF(N160="snížená",J160,0)</f>
        <v>0</v>
      </c>
      <c r="BG160" s="193">
        <f>IF(N160="zákl. přenesená",J160,0)</f>
        <v>0</v>
      </c>
      <c r="BH160" s="193">
        <f>IF(N160="sníž. přenesená",J160,0)</f>
        <v>0</v>
      </c>
      <c r="BI160" s="193">
        <f>IF(N160="nulová",J160,0)</f>
        <v>0</v>
      </c>
      <c r="BJ160" s="20" t="s">
        <v>78</v>
      </c>
      <c r="BK160" s="193">
        <f>ROUND(I160*H160,2)</f>
        <v>0</v>
      </c>
      <c r="BL160" s="20" t="s">
        <v>146</v>
      </c>
      <c r="BM160" s="192" t="s">
        <v>842</v>
      </c>
    </row>
    <row r="161" spans="1:47" s="2" customFormat="1" ht="12">
      <c r="A161" s="37"/>
      <c r="B161" s="38"/>
      <c r="C161" s="39"/>
      <c r="D161" s="194" t="s">
        <v>148</v>
      </c>
      <c r="E161" s="39"/>
      <c r="F161" s="195" t="s">
        <v>843</v>
      </c>
      <c r="G161" s="39"/>
      <c r="H161" s="39"/>
      <c r="I161" s="196"/>
      <c r="J161" s="39"/>
      <c r="K161" s="39"/>
      <c r="L161" s="42"/>
      <c r="M161" s="197"/>
      <c r="N161" s="198"/>
      <c r="O161" s="67"/>
      <c r="P161" s="67"/>
      <c r="Q161" s="67"/>
      <c r="R161" s="67"/>
      <c r="S161" s="67"/>
      <c r="T161" s="68"/>
      <c r="U161" s="37"/>
      <c r="V161" s="37"/>
      <c r="W161" s="37"/>
      <c r="X161" s="37"/>
      <c r="Y161" s="37"/>
      <c r="Z161" s="37"/>
      <c r="AA161" s="37"/>
      <c r="AB161" s="37"/>
      <c r="AC161" s="37"/>
      <c r="AD161" s="37"/>
      <c r="AE161" s="37"/>
      <c r="AT161" s="20" t="s">
        <v>148</v>
      </c>
      <c r="AU161" s="20" t="s">
        <v>80</v>
      </c>
    </row>
    <row r="162" spans="1:65" s="2" customFormat="1" ht="33" customHeight="1">
      <c r="A162" s="37"/>
      <c r="B162" s="38"/>
      <c r="C162" s="181" t="s">
        <v>332</v>
      </c>
      <c r="D162" s="181" t="s">
        <v>141</v>
      </c>
      <c r="E162" s="182" t="s">
        <v>844</v>
      </c>
      <c r="F162" s="183" t="s">
        <v>845</v>
      </c>
      <c r="G162" s="184" t="s">
        <v>430</v>
      </c>
      <c r="H162" s="185">
        <v>3</v>
      </c>
      <c r="I162" s="186"/>
      <c r="J162" s="187">
        <f>ROUND(I162*H162,2)</f>
        <v>0</v>
      </c>
      <c r="K162" s="183" t="s">
        <v>145</v>
      </c>
      <c r="L162" s="42"/>
      <c r="M162" s="188" t="s">
        <v>19</v>
      </c>
      <c r="N162" s="189" t="s">
        <v>42</v>
      </c>
      <c r="O162" s="67"/>
      <c r="P162" s="190">
        <f>O162*H162</f>
        <v>0</v>
      </c>
      <c r="Q162" s="190">
        <v>0</v>
      </c>
      <c r="R162" s="190">
        <f>Q162*H162</f>
        <v>0</v>
      </c>
      <c r="S162" s="190">
        <v>0</v>
      </c>
      <c r="T162" s="191">
        <f>S162*H162</f>
        <v>0</v>
      </c>
      <c r="U162" s="37"/>
      <c r="V162" s="37"/>
      <c r="W162" s="37"/>
      <c r="X162" s="37"/>
      <c r="Y162" s="37"/>
      <c r="Z162" s="37"/>
      <c r="AA162" s="37"/>
      <c r="AB162" s="37"/>
      <c r="AC162" s="37"/>
      <c r="AD162" s="37"/>
      <c r="AE162" s="37"/>
      <c r="AR162" s="192" t="s">
        <v>146</v>
      </c>
      <c r="AT162" s="192" t="s">
        <v>141</v>
      </c>
      <c r="AU162" s="192" t="s">
        <v>80</v>
      </c>
      <c r="AY162" s="20" t="s">
        <v>139</v>
      </c>
      <c r="BE162" s="193">
        <f>IF(N162="základní",J162,0)</f>
        <v>0</v>
      </c>
      <c r="BF162" s="193">
        <f>IF(N162="snížená",J162,0)</f>
        <v>0</v>
      </c>
      <c r="BG162" s="193">
        <f>IF(N162="zákl. přenesená",J162,0)</f>
        <v>0</v>
      </c>
      <c r="BH162" s="193">
        <f>IF(N162="sníž. přenesená",J162,0)</f>
        <v>0</v>
      </c>
      <c r="BI162" s="193">
        <f>IF(N162="nulová",J162,0)</f>
        <v>0</v>
      </c>
      <c r="BJ162" s="20" t="s">
        <v>78</v>
      </c>
      <c r="BK162" s="193">
        <f>ROUND(I162*H162,2)</f>
        <v>0</v>
      </c>
      <c r="BL162" s="20" t="s">
        <v>146</v>
      </c>
      <c r="BM162" s="192" t="s">
        <v>846</v>
      </c>
    </row>
    <row r="163" spans="1:47" s="2" customFormat="1" ht="12">
      <c r="A163" s="37"/>
      <c r="B163" s="38"/>
      <c r="C163" s="39"/>
      <c r="D163" s="194" t="s">
        <v>148</v>
      </c>
      <c r="E163" s="39"/>
      <c r="F163" s="195" t="s">
        <v>847</v>
      </c>
      <c r="G163" s="39"/>
      <c r="H163" s="39"/>
      <c r="I163" s="196"/>
      <c r="J163" s="39"/>
      <c r="K163" s="39"/>
      <c r="L163" s="42"/>
      <c r="M163" s="197"/>
      <c r="N163" s="198"/>
      <c r="O163" s="67"/>
      <c r="P163" s="67"/>
      <c r="Q163" s="67"/>
      <c r="R163" s="67"/>
      <c r="S163" s="67"/>
      <c r="T163" s="68"/>
      <c r="U163" s="37"/>
      <c r="V163" s="37"/>
      <c r="W163" s="37"/>
      <c r="X163" s="37"/>
      <c r="Y163" s="37"/>
      <c r="Z163" s="37"/>
      <c r="AA163" s="37"/>
      <c r="AB163" s="37"/>
      <c r="AC163" s="37"/>
      <c r="AD163" s="37"/>
      <c r="AE163" s="37"/>
      <c r="AT163" s="20" t="s">
        <v>148</v>
      </c>
      <c r="AU163" s="20" t="s">
        <v>80</v>
      </c>
    </row>
    <row r="164" spans="1:65" s="2" customFormat="1" ht="24.2" customHeight="1">
      <c r="A164" s="37"/>
      <c r="B164" s="38"/>
      <c r="C164" s="181" t="s">
        <v>338</v>
      </c>
      <c r="D164" s="181" t="s">
        <v>141</v>
      </c>
      <c r="E164" s="182" t="s">
        <v>848</v>
      </c>
      <c r="F164" s="183" t="s">
        <v>849</v>
      </c>
      <c r="G164" s="184" t="s">
        <v>430</v>
      </c>
      <c r="H164" s="185">
        <v>3</v>
      </c>
      <c r="I164" s="186"/>
      <c r="J164" s="187">
        <f>ROUND(I164*H164,2)</f>
        <v>0</v>
      </c>
      <c r="K164" s="183" t="s">
        <v>145</v>
      </c>
      <c r="L164" s="42"/>
      <c r="M164" s="188" t="s">
        <v>19</v>
      </c>
      <c r="N164" s="189" t="s">
        <v>42</v>
      </c>
      <c r="O164" s="67"/>
      <c r="P164" s="190">
        <f>O164*H164</f>
        <v>0</v>
      </c>
      <c r="Q164" s="190">
        <v>1.8E-05</v>
      </c>
      <c r="R164" s="190">
        <f>Q164*H164</f>
        <v>5.4E-05</v>
      </c>
      <c r="S164" s="190">
        <v>0</v>
      </c>
      <c r="T164" s="191">
        <f>S164*H164</f>
        <v>0</v>
      </c>
      <c r="U164" s="37"/>
      <c r="V164" s="37"/>
      <c r="W164" s="37"/>
      <c r="X164" s="37"/>
      <c r="Y164" s="37"/>
      <c r="Z164" s="37"/>
      <c r="AA164" s="37"/>
      <c r="AB164" s="37"/>
      <c r="AC164" s="37"/>
      <c r="AD164" s="37"/>
      <c r="AE164" s="37"/>
      <c r="AR164" s="192" t="s">
        <v>146</v>
      </c>
      <c r="AT164" s="192" t="s">
        <v>141</v>
      </c>
      <c r="AU164" s="192" t="s">
        <v>80</v>
      </c>
      <c r="AY164" s="20" t="s">
        <v>139</v>
      </c>
      <c r="BE164" s="193">
        <f>IF(N164="základní",J164,0)</f>
        <v>0</v>
      </c>
      <c r="BF164" s="193">
        <f>IF(N164="snížená",J164,0)</f>
        <v>0</v>
      </c>
      <c r="BG164" s="193">
        <f>IF(N164="zákl. přenesená",J164,0)</f>
        <v>0</v>
      </c>
      <c r="BH164" s="193">
        <f>IF(N164="sníž. přenesená",J164,0)</f>
        <v>0</v>
      </c>
      <c r="BI164" s="193">
        <f>IF(N164="nulová",J164,0)</f>
        <v>0</v>
      </c>
      <c r="BJ164" s="20" t="s">
        <v>78</v>
      </c>
      <c r="BK164" s="193">
        <f>ROUND(I164*H164,2)</f>
        <v>0</v>
      </c>
      <c r="BL164" s="20" t="s">
        <v>146</v>
      </c>
      <c r="BM164" s="192" t="s">
        <v>850</v>
      </c>
    </row>
    <row r="165" spans="1:47" s="2" customFormat="1" ht="12">
      <c r="A165" s="37"/>
      <c r="B165" s="38"/>
      <c r="C165" s="39"/>
      <c r="D165" s="194" t="s">
        <v>148</v>
      </c>
      <c r="E165" s="39"/>
      <c r="F165" s="195" t="s">
        <v>851</v>
      </c>
      <c r="G165" s="39"/>
      <c r="H165" s="39"/>
      <c r="I165" s="196"/>
      <c r="J165" s="39"/>
      <c r="K165" s="39"/>
      <c r="L165" s="42"/>
      <c r="M165" s="197"/>
      <c r="N165" s="198"/>
      <c r="O165" s="67"/>
      <c r="P165" s="67"/>
      <c r="Q165" s="67"/>
      <c r="R165" s="67"/>
      <c r="S165" s="67"/>
      <c r="T165" s="68"/>
      <c r="U165" s="37"/>
      <c r="V165" s="37"/>
      <c r="W165" s="37"/>
      <c r="X165" s="37"/>
      <c r="Y165" s="37"/>
      <c r="Z165" s="37"/>
      <c r="AA165" s="37"/>
      <c r="AB165" s="37"/>
      <c r="AC165" s="37"/>
      <c r="AD165" s="37"/>
      <c r="AE165" s="37"/>
      <c r="AT165" s="20" t="s">
        <v>148</v>
      </c>
      <c r="AU165" s="20" t="s">
        <v>80</v>
      </c>
    </row>
    <row r="166" spans="1:65" s="2" customFormat="1" ht="24.2" customHeight="1">
      <c r="A166" s="37"/>
      <c r="B166" s="38"/>
      <c r="C166" s="181" t="s">
        <v>345</v>
      </c>
      <c r="D166" s="181" t="s">
        <v>141</v>
      </c>
      <c r="E166" s="182" t="s">
        <v>852</v>
      </c>
      <c r="F166" s="183" t="s">
        <v>853</v>
      </c>
      <c r="G166" s="184" t="s">
        <v>144</v>
      </c>
      <c r="H166" s="185">
        <v>3</v>
      </c>
      <c r="I166" s="186"/>
      <c r="J166" s="187">
        <f>ROUND(I166*H166,2)</f>
        <v>0</v>
      </c>
      <c r="K166" s="183" t="s">
        <v>145</v>
      </c>
      <c r="L166" s="42"/>
      <c r="M166" s="188" t="s">
        <v>19</v>
      </c>
      <c r="N166" s="189" t="s">
        <v>42</v>
      </c>
      <c r="O166" s="67"/>
      <c r="P166" s="190">
        <f>O166*H166</f>
        <v>0</v>
      </c>
      <c r="Q166" s="190">
        <v>0</v>
      </c>
      <c r="R166" s="190">
        <f>Q166*H166</f>
        <v>0</v>
      </c>
      <c r="S166" s="190">
        <v>0</v>
      </c>
      <c r="T166" s="191">
        <f>S166*H166</f>
        <v>0</v>
      </c>
      <c r="U166" s="37"/>
      <c r="V166" s="37"/>
      <c r="W166" s="37"/>
      <c r="X166" s="37"/>
      <c r="Y166" s="37"/>
      <c r="Z166" s="37"/>
      <c r="AA166" s="37"/>
      <c r="AB166" s="37"/>
      <c r="AC166" s="37"/>
      <c r="AD166" s="37"/>
      <c r="AE166" s="37"/>
      <c r="AR166" s="192" t="s">
        <v>146</v>
      </c>
      <c r="AT166" s="192" t="s">
        <v>141</v>
      </c>
      <c r="AU166" s="192" t="s">
        <v>80</v>
      </c>
      <c r="AY166" s="20" t="s">
        <v>139</v>
      </c>
      <c r="BE166" s="193">
        <f>IF(N166="základní",J166,0)</f>
        <v>0</v>
      </c>
      <c r="BF166" s="193">
        <f>IF(N166="snížená",J166,0)</f>
        <v>0</v>
      </c>
      <c r="BG166" s="193">
        <f>IF(N166="zákl. přenesená",J166,0)</f>
        <v>0</v>
      </c>
      <c r="BH166" s="193">
        <f>IF(N166="sníž. přenesená",J166,0)</f>
        <v>0</v>
      </c>
      <c r="BI166" s="193">
        <f>IF(N166="nulová",J166,0)</f>
        <v>0</v>
      </c>
      <c r="BJ166" s="20" t="s">
        <v>78</v>
      </c>
      <c r="BK166" s="193">
        <f>ROUND(I166*H166,2)</f>
        <v>0</v>
      </c>
      <c r="BL166" s="20" t="s">
        <v>146</v>
      </c>
      <c r="BM166" s="192" t="s">
        <v>854</v>
      </c>
    </row>
    <row r="167" spans="1:47" s="2" customFormat="1" ht="12">
      <c r="A167" s="37"/>
      <c r="B167" s="38"/>
      <c r="C167" s="39"/>
      <c r="D167" s="194" t="s">
        <v>148</v>
      </c>
      <c r="E167" s="39"/>
      <c r="F167" s="195" t="s">
        <v>855</v>
      </c>
      <c r="G167" s="39"/>
      <c r="H167" s="39"/>
      <c r="I167" s="196"/>
      <c r="J167" s="39"/>
      <c r="K167" s="39"/>
      <c r="L167" s="42"/>
      <c r="M167" s="197"/>
      <c r="N167" s="198"/>
      <c r="O167" s="67"/>
      <c r="P167" s="67"/>
      <c r="Q167" s="67"/>
      <c r="R167" s="67"/>
      <c r="S167" s="67"/>
      <c r="T167" s="68"/>
      <c r="U167" s="37"/>
      <c r="V167" s="37"/>
      <c r="W167" s="37"/>
      <c r="X167" s="37"/>
      <c r="Y167" s="37"/>
      <c r="Z167" s="37"/>
      <c r="AA167" s="37"/>
      <c r="AB167" s="37"/>
      <c r="AC167" s="37"/>
      <c r="AD167" s="37"/>
      <c r="AE167" s="37"/>
      <c r="AT167" s="20" t="s">
        <v>148</v>
      </c>
      <c r="AU167" s="20" t="s">
        <v>80</v>
      </c>
    </row>
    <row r="168" spans="1:65" s="2" customFormat="1" ht="16.5" customHeight="1">
      <c r="A168" s="37"/>
      <c r="B168" s="38"/>
      <c r="C168" s="244" t="s">
        <v>352</v>
      </c>
      <c r="D168" s="244" t="s">
        <v>275</v>
      </c>
      <c r="E168" s="245" t="s">
        <v>856</v>
      </c>
      <c r="F168" s="246" t="s">
        <v>857</v>
      </c>
      <c r="G168" s="247" t="s">
        <v>194</v>
      </c>
      <c r="H168" s="248">
        <v>0.15</v>
      </c>
      <c r="I168" s="249"/>
      <c r="J168" s="250">
        <f>ROUND(I168*H168,2)</f>
        <v>0</v>
      </c>
      <c r="K168" s="246" t="s">
        <v>145</v>
      </c>
      <c r="L168" s="251"/>
      <c r="M168" s="252" t="s">
        <v>19</v>
      </c>
      <c r="N168" s="253" t="s">
        <v>42</v>
      </c>
      <c r="O168" s="67"/>
      <c r="P168" s="190">
        <f>O168*H168</f>
        <v>0</v>
      </c>
      <c r="Q168" s="190">
        <v>0.2</v>
      </c>
      <c r="R168" s="190">
        <f>Q168*H168</f>
        <v>0.03</v>
      </c>
      <c r="S168" s="190">
        <v>0</v>
      </c>
      <c r="T168" s="191">
        <f>S168*H168</f>
        <v>0</v>
      </c>
      <c r="U168" s="37"/>
      <c r="V168" s="37"/>
      <c r="W168" s="37"/>
      <c r="X168" s="37"/>
      <c r="Y168" s="37"/>
      <c r="Z168" s="37"/>
      <c r="AA168" s="37"/>
      <c r="AB168" s="37"/>
      <c r="AC168" s="37"/>
      <c r="AD168" s="37"/>
      <c r="AE168" s="37"/>
      <c r="AR168" s="192" t="s">
        <v>191</v>
      </c>
      <c r="AT168" s="192" t="s">
        <v>275</v>
      </c>
      <c r="AU168" s="192" t="s">
        <v>80</v>
      </c>
      <c r="AY168" s="20" t="s">
        <v>139</v>
      </c>
      <c r="BE168" s="193">
        <f>IF(N168="základní",J168,0)</f>
        <v>0</v>
      </c>
      <c r="BF168" s="193">
        <f>IF(N168="snížená",J168,0)</f>
        <v>0</v>
      </c>
      <c r="BG168" s="193">
        <f>IF(N168="zákl. přenesená",J168,0)</f>
        <v>0</v>
      </c>
      <c r="BH168" s="193">
        <f>IF(N168="sníž. přenesená",J168,0)</f>
        <v>0</v>
      </c>
      <c r="BI168" s="193">
        <f>IF(N168="nulová",J168,0)</f>
        <v>0</v>
      </c>
      <c r="BJ168" s="20" t="s">
        <v>78</v>
      </c>
      <c r="BK168" s="193">
        <f>ROUND(I168*H168,2)</f>
        <v>0</v>
      </c>
      <c r="BL168" s="20" t="s">
        <v>146</v>
      </c>
      <c r="BM168" s="192" t="s">
        <v>858</v>
      </c>
    </row>
    <row r="169" spans="2:51" s="13" customFormat="1" ht="12">
      <c r="B169" s="199"/>
      <c r="C169" s="200"/>
      <c r="D169" s="201" t="s">
        <v>150</v>
      </c>
      <c r="E169" s="200"/>
      <c r="F169" s="203" t="s">
        <v>859</v>
      </c>
      <c r="G169" s="200"/>
      <c r="H169" s="204">
        <v>0.15</v>
      </c>
      <c r="I169" s="205"/>
      <c r="J169" s="200"/>
      <c r="K169" s="200"/>
      <c r="L169" s="206"/>
      <c r="M169" s="207"/>
      <c r="N169" s="208"/>
      <c r="O169" s="208"/>
      <c r="P169" s="208"/>
      <c r="Q169" s="208"/>
      <c r="R169" s="208"/>
      <c r="S169" s="208"/>
      <c r="T169" s="209"/>
      <c r="AT169" s="210" t="s">
        <v>150</v>
      </c>
      <c r="AU169" s="210" t="s">
        <v>80</v>
      </c>
      <c r="AV169" s="13" t="s">
        <v>80</v>
      </c>
      <c r="AW169" s="13" t="s">
        <v>4</v>
      </c>
      <c r="AX169" s="13" t="s">
        <v>78</v>
      </c>
      <c r="AY169" s="210" t="s">
        <v>139</v>
      </c>
    </row>
    <row r="170" spans="1:65" s="2" customFormat="1" ht="37.9" customHeight="1">
      <c r="A170" s="37"/>
      <c r="B170" s="38"/>
      <c r="C170" s="181" t="s">
        <v>357</v>
      </c>
      <c r="D170" s="181" t="s">
        <v>141</v>
      </c>
      <c r="E170" s="182" t="s">
        <v>860</v>
      </c>
      <c r="F170" s="183" t="s">
        <v>861</v>
      </c>
      <c r="G170" s="184" t="s">
        <v>252</v>
      </c>
      <c r="H170" s="185">
        <v>0.003</v>
      </c>
      <c r="I170" s="186"/>
      <c r="J170" s="187">
        <f>ROUND(I170*H170,2)</f>
        <v>0</v>
      </c>
      <c r="K170" s="183" t="s">
        <v>145</v>
      </c>
      <c r="L170" s="42"/>
      <c r="M170" s="188" t="s">
        <v>19</v>
      </c>
      <c r="N170" s="189" t="s">
        <v>42</v>
      </c>
      <c r="O170" s="67"/>
      <c r="P170" s="190">
        <f>O170*H170</f>
        <v>0</v>
      </c>
      <c r="Q170" s="190">
        <v>0</v>
      </c>
      <c r="R170" s="190">
        <f>Q170*H170</f>
        <v>0</v>
      </c>
      <c r="S170" s="190">
        <v>0</v>
      </c>
      <c r="T170" s="191">
        <f>S170*H170</f>
        <v>0</v>
      </c>
      <c r="U170" s="37"/>
      <c r="V170" s="37"/>
      <c r="W170" s="37"/>
      <c r="X170" s="37"/>
      <c r="Y170" s="37"/>
      <c r="Z170" s="37"/>
      <c r="AA170" s="37"/>
      <c r="AB170" s="37"/>
      <c r="AC170" s="37"/>
      <c r="AD170" s="37"/>
      <c r="AE170" s="37"/>
      <c r="AR170" s="192" t="s">
        <v>146</v>
      </c>
      <c r="AT170" s="192" t="s">
        <v>141</v>
      </c>
      <c r="AU170" s="192" t="s">
        <v>80</v>
      </c>
      <c r="AY170" s="20" t="s">
        <v>139</v>
      </c>
      <c r="BE170" s="193">
        <f>IF(N170="základní",J170,0)</f>
        <v>0</v>
      </c>
      <c r="BF170" s="193">
        <f>IF(N170="snížená",J170,0)</f>
        <v>0</v>
      </c>
      <c r="BG170" s="193">
        <f>IF(N170="zákl. přenesená",J170,0)</f>
        <v>0</v>
      </c>
      <c r="BH170" s="193">
        <f>IF(N170="sníž. přenesená",J170,0)</f>
        <v>0</v>
      </c>
      <c r="BI170" s="193">
        <f>IF(N170="nulová",J170,0)</f>
        <v>0</v>
      </c>
      <c r="BJ170" s="20" t="s">
        <v>78</v>
      </c>
      <c r="BK170" s="193">
        <f>ROUND(I170*H170,2)</f>
        <v>0</v>
      </c>
      <c r="BL170" s="20" t="s">
        <v>146</v>
      </c>
      <c r="BM170" s="192" t="s">
        <v>862</v>
      </c>
    </row>
    <row r="171" spans="1:47" s="2" customFormat="1" ht="12">
      <c r="A171" s="37"/>
      <c r="B171" s="38"/>
      <c r="C171" s="39"/>
      <c r="D171" s="194" t="s">
        <v>148</v>
      </c>
      <c r="E171" s="39"/>
      <c r="F171" s="195" t="s">
        <v>863</v>
      </c>
      <c r="G171" s="39"/>
      <c r="H171" s="39"/>
      <c r="I171" s="196"/>
      <c r="J171" s="39"/>
      <c r="K171" s="39"/>
      <c r="L171" s="42"/>
      <c r="M171" s="197"/>
      <c r="N171" s="198"/>
      <c r="O171" s="67"/>
      <c r="P171" s="67"/>
      <c r="Q171" s="67"/>
      <c r="R171" s="67"/>
      <c r="S171" s="67"/>
      <c r="T171" s="68"/>
      <c r="U171" s="37"/>
      <c r="V171" s="37"/>
      <c r="W171" s="37"/>
      <c r="X171" s="37"/>
      <c r="Y171" s="37"/>
      <c r="Z171" s="37"/>
      <c r="AA171" s="37"/>
      <c r="AB171" s="37"/>
      <c r="AC171" s="37"/>
      <c r="AD171" s="37"/>
      <c r="AE171" s="37"/>
      <c r="AT171" s="20" t="s">
        <v>148</v>
      </c>
      <c r="AU171" s="20" t="s">
        <v>80</v>
      </c>
    </row>
    <row r="172" spans="2:51" s="13" customFormat="1" ht="12">
      <c r="B172" s="199"/>
      <c r="C172" s="200"/>
      <c r="D172" s="201" t="s">
        <v>150</v>
      </c>
      <c r="E172" s="202" t="s">
        <v>19</v>
      </c>
      <c r="F172" s="203" t="s">
        <v>864</v>
      </c>
      <c r="G172" s="200"/>
      <c r="H172" s="204">
        <v>3</v>
      </c>
      <c r="I172" s="205"/>
      <c r="J172" s="200"/>
      <c r="K172" s="200"/>
      <c r="L172" s="206"/>
      <c r="M172" s="207"/>
      <c r="N172" s="208"/>
      <c r="O172" s="208"/>
      <c r="P172" s="208"/>
      <c r="Q172" s="208"/>
      <c r="R172" s="208"/>
      <c r="S172" s="208"/>
      <c r="T172" s="209"/>
      <c r="AT172" s="210" t="s">
        <v>150</v>
      </c>
      <c r="AU172" s="210" t="s">
        <v>80</v>
      </c>
      <c r="AV172" s="13" t="s">
        <v>80</v>
      </c>
      <c r="AW172" s="13" t="s">
        <v>33</v>
      </c>
      <c r="AX172" s="13" t="s">
        <v>78</v>
      </c>
      <c r="AY172" s="210" t="s">
        <v>139</v>
      </c>
    </row>
    <row r="173" spans="2:51" s="13" customFormat="1" ht="12">
      <c r="B173" s="199"/>
      <c r="C173" s="200"/>
      <c r="D173" s="201" t="s">
        <v>150</v>
      </c>
      <c r="E173" s="200"/>
      <c r="F173" s="203" t="s">
        <v>865</v>
      </c>
      <c r="G173" s="200"/>
      <c r="H173" s="204">
        <v>0.003</v>
      </c>
      <c r="I173" s="205"/>
      <c r="J173" s="200"/>
      <c r="K173" s="200"/>
      <c r="L173" s="206"/>
      <c r="M173" s="207"/>
      <c r="N173" s="208"/>
      <c r="O173" s="208"/>
      <c r="P173" s="208"/>
      <c r="Q173" s="208"/>
      <c r="R173" s="208"/>
      <c r="S173" s="208"/>
      <c r="T173" s="209"/>
      <c r="AT173" s="210" t="s">
        <v>150</v>
      </c>
      <c r="AU173" s="210" t="s">
        <v>80</v>
      </c>
      <c r="AV173" s="13" t="s">
        <v>80</v>
      </c>
      <c r="AW173" s="13" t="s">
        <v>4</v>
      </c>
      <c r="AX173" s="13" t="s">
        <v>78</v>
      </c>
      <c r="AY173" s="210" t="s">
        <v>139</v>
      </c>
    </row>
    <row r="174" spans="1:65" s="2" customFormat="1" ht="16.5" customHeight="1">
      <c r="A174" s="37"/>
      <c r="B174" s="38"/>
      <c r="C174" s="244" t="s">
        <v>363</v>
      </c>
      <c r="D174" s="244" t="s">
        <v>275</v>
      </c>
      <c r="E174" s="245" t="s">
        <v>866</v>
      </c>
      <c r="F174" s="246" t="s">
        <v>867</v>
      </c>
      <c r="G174" s="247" t="s">
        <v>868</v>
      </c>
      <c r="H174" s="248">
        <v>3</v>
      </c>
      <c r="I174" s="249"/>
      <c r="J174" s="250">
        <f>ROUND(I174*H174,2)</f>
        <v>0</v>
      </c>
      <c r="K174" s="246" t="s">
        <v>371</v>
      </c>
      <c r="L174" s="251"/>
      <c r="M174" s="252" t="s">
        <v>19</v>
      </c>
      <c r="N174" s="253" t="s">
        <v>42</v>
      </c>
      <c r="O174" s="67"/>
      <c r="P174" s="190">
        <f>O174*H174</f>
        <v>0</v>
      </c>
      <c r="Q174" s="190">
        <v>0.001</v>
      </c>
      <c r="R174" s="190">
        <f>Q174*H174</f>
        <v>0.003</v>
      </c>
      <c r="S174" s="190">
        <v>0</v>
      </c>
      <c r="T174" s="191">
        <f>S174*H174</f>
        <v>0</v>
      </c>
      <c r="U174" s="37"/>
      <c r="V174" s="37"/>
      <c r="W174" s="37"/>
      <c r="X174" s="37"/>
      <c r="Y174" s="37"/>
      <c r="Z174" s="37"/>
      <c r="AA174" s="37"/>
      <c r="AB174" s="37"/>
      <c r="AC174" s="37"/>
      <c r="AD174" s="37"/>
      <c r="AE174" s="37"/>
      <c r="AR174" s="192" t="s">
        <v>191</v>
      </c>
      <c r="AT174" s="192" t="s">
        <v>275</v>
      </c>
      <c r="AU174" s="192" t="s">
        <v>80</v>
      </c>
      <c r="AY174" s="20" t="s">
        <v>139</v>
      </c>
      <c r="BE174" s="193">
        <f>IF(N174="základní",J174,0)</f>
        <v>0</v>
      </c>
      <c r="BF174" s="193">
        <f>IF(N174="snížená",J174,0)</f>
        <v>0</v>
      </c>
      <c r="BG174" s="193">
        <f>IF(N174="zákl. přenesená",J174,0)</f>
        <v>0</v>
      </c>
      <c r="BH174" s="193">
        <f>IF(N174="sníž. přenesená",J174,0)</f>
        <v>0</v>
      </c>
      <c r="BI174" s="193">
        <f>IF(N174="nulová",J174,0)</f>
        <v>0</v>
      </c>
      <c r="BJ174" s="20" t="s">
        <v>78</v>
      </c>
      <c r="BK174" s="193">
        <f>ROUND(I174*H174,2)</f>
        <v>0</v>
      </c>
      <c r="BL174" s="20" t="s">
        <v>146</v>
      </c>
      <c r="BM174" s="192" t="s">
        <v>869</v>
      </c>
    </row>
    <row r="175" spans="1:47" s="2" customFormat="1" ht="19.5">
      <c r="A175" s="37"/>
      <c r="B175" s="38"/>
      <c r="C175" s="39"/>
      <c r="D175" s="201" t="s">
        <v>204</v>
      </c>
      <c r="E175" s="39"/>
      <c r="F175" s="222" t="s">
        <v>870</v>
      </c>
      <c r="G175" s="39"/>
      <c r="H175" s="39"/>
      <c r="I175" s="196"/>
      <c r="J175" s="39"/>
      <c r="K175" s="39"/>
      <c r="L175" s="42"/>
      <c r="M175" s="197"/>
      <c r="N175" s="198"/>
      <c r="O175" s="67"/>
      <c r="P175" s="67"/>
      <c r="Q175" s="67"/>
      <c r="R175" s="67"/>
      <c r="S175" s="67"/>
      <c r="T175" s="68"/>
      <c r="U175" s="37"/>
      <c r="V175" s="37"/>
      <c r="W175" s="37"/>
      <c r="X175" s="37"/>
      <c r="Y175" s="37"/>
      <c r="Z175" s="37"/>
      <c r="AA175" s="37"/>
      <c r="AB175" s="37"/>
      <c r="AC175" s="37"/>
      <c r="AD175" s="37"/>
      <c r="AE175" s="37"/>
      <c r="AT175" s="20" t="s">
        <v>204</v>
      </c>
      <c r="AU175" s="20" t="s">
        <v>80</v>
      </c>
    </row>
    <row r="176" spans="1:65" s="2" customFormat="1" ht="16.5" customHeight="1">
      <c r="A176" s="37"/>
      <c r="B176" s="38"/>
      <c r="C176" s="244" t="s">
        <v>368</v>
      </c>
      <c r="D176" s="244" t="s">
        <v>275</v>
      </c>
      <c r="E176" s="245" t="s">
        <v>871</v>
      </c>
      <c r="F176" s="246" t="s">
        <v>872</v>
      </c>
      <c r="G176" s="247" t="s">
        <v>868</v>
      </c>
      <c r="H176" s="248">
        <v>3</v>
      </c>
      <c r="I176" s="249"/>
      <c r="J176" s="250">
        <f>ROUND(I176*H176,2)</f>
        <v>0</v>
      </c>
      <c r="K176" s="246" t="s">
        <v>371</v>
      </c>
      <c r="L176" s="251"/>
      <c r="M176" s="252" t="s">
        <v>19</v>
      </c>
      <c r="N176" s="253" t="s">
        <v>42</v>
      </c>
      <c r="O176" s="67"/>
      <c r="P176" s="190">
        <f>O176*H176</f>
        <v>0</v>
      </c>
      <c r="Q176" s="190">
        <v>0.001</v>
      </c>
      <c r="R176" s="190">
        <f>Q176*H176</f>
        <v>0.003</v>
      </c>
      <c r="S176" s="190">
        <v>0</v>
      </c>
      <c r="T176" s="191">
        <f>S176*H176</f>
        <v>0</v>
      </c>
      <c r="U176" s="37"/>
      <c r="V176" s="37"/>
      <c r="W176" s="37"/>
      <c r="X176" s="37"/>
      <c r="Y176" s="37"/>
      <c r="Z176" s="37"/>
      <c r="AA176" s="37"/>
      <c r="AB176" s="37"/>
      <c r="AC176" s="37"/>
      <c r="AD176" s="37"/>
      <c r="AE176" s="37"/>
      <c r="AR176" s="192" t="s">
        <v>191</v>
      </c>
      <c r="AT176" s="192" t="s">
        <v>275</v>
      </c>
      <c r="AU176" s="192" t="s">
        <v>80</v>
      </c>
      <c r="AY176" s="20" t="s">
        <v>139</v>
      </c>
      <c r="BE176" s="193">
        <f>IF(N176="základní",J176,0)</f>
        <v>0</v>
      </c>
      <c r="BF176" s="193">
        <f>IF(N176="snížená",J176,0)</f>
        <v>0</v>
      </c>
      <c r="BG176" s="193">
        <f>IF(N176="zákl. přenesená",J176,0)</f>
        <v>0</v>
      </c>
      <c r="BH176" s="193">
        <f>IF(N176="sníž. přenesená",J176,0)</f>
        <v>0</v>
      </c>
      <c r="BI176" s="193">
        <f>IF(N176="nulová",J176,0)</f>
        <v>0</v>
      </c>
      <c r="BJ176" s="20" t="s">
        <v>78</v>
      </c>
      <c r="BK176" s="193">
        <f>ROUND(I176*H176,2)</f>
        <v>0</v>
      </c>
      <c r="BL176" s="20" t="s">
        <v>146</v>
      </c>
      <c r="BM176" s="192" t="s">
        <v>873</v>
      </c>
    </row>
    <row r="177" spans="1:65" s="2" customFormat="1" ht="21.75" customHeight="1">
      <c r="A177" s="37"/>
      <c r="B177" s="38"/>
      <c r="C177" s="181" t="s">
        <v>373</v>
      </c>
      <c r="D177" s="181" t="s">
        <v>141</v>
      </c>
      <c r="E177" s="182" t="s">
        <v>874</v>
      </c>
      <c r="F177" s="183" t="s">
        <v>875</v>
      </c>
      <c r="G177" s="184" t="s">
        <v>194</v>
      </c>
      <c r="H177" s="185">
        <v>0.3</v>
      </c>
      <c r="I177" s="186"/>
      <c r="J177" s="187">
        <f>ROUND(I177*H177,2)</f>
        <v>0</v>
      </c>
      <c r="K177" s="183" t="s">
        <v>145</v>
      </c>
      <c r="L177" s="42"/>
      <c r="M177" s="188" t="s">
        <v>19</v>
      </c>
      <c r="N177" s="189" t="s">
        <v>42</v>
      </c>
      <c r="O177" s="67"/>
      <c r="P177" s="190">
        <f>O177*H177</f>
        <v>0</v>
      </c>
      <c r="Q177" s="190">
        <v>0</v>
      </c>
      <c r="R177" s="190">
        <f>Q177*H177</f>
        <v>0</v>
      </c>
      <c r="S177" s="190">
        <v>0</v>
      </c>
      <c r="T177" s="191">
        <f>S177*H177</f>
        <v>0</v>
      </c>
      <c r="U177" s="37"/>
      <c r="V177" s="37"/>
      <c r="W177" s="37"/>
      <c r="X177" s="37"/>
      <c r="Y177" s="37"/>
      <c r="Z177" s="37"/>
      <c r="AA177" s="37"/>
      <c r="AB177" s="37"/>
      <c r="AC177" s="37"/>
      <c r="AD177" s="37"/>
      <c r="AE177" s="37"/>
      <c r="AR177" s="192" t="s">
        <v>146</v>
      </c>
      <c r="AT177" s="192" t="s">
        <v>141</v>
      </c>
      <c r="AU177" s="192" t="s">
        <v>80</v>
      </c>
      <c r="AY177" s="20" t="s">
        <v>139</v>
      </c>
      <c r="BE177" s="193">
        <f>IF(N177="základní",J177,0)</f>
        <v>0</v>
      </c>
      <c r="BF177" s="193">
        <f>IF(N177="snížená",J177,0)</f>
        <v>0</v>
      </c>
      <c r="BG177" s="193">
        <f>IF(N177="zákl. přenesená",J177,0)</f>
        <v>0</v>
      </c>
      <c r="BH177" s="193">
        <f>IF(N177="sníž. přenesená",J177,0)</f>
        <v>0</v>
      </c>
      <c r="BI177" s="193">
        <f>IF(N177="nulová",J177,0)</f>
        <v>0</v>
      </c>
      <c r="BJ177" s="20" t="s">
        <v>78</v>
      </c>
      <c r="BK177" s="193">
        <f>ROUND(I177*H177,2)</f>
        <v>0</v>
      </c>
      <c r="BL177" s="20" t="s">
        <v>146</v>
      </c>
      <c r="BM177" s="192" t="s">
        <v>876</v>
      </c>
    </row>
    <row r="178" spans="1:47" s="2" customFormat="1" ht="12">
      <c r="A178" s="37"/>
      <c r="B178" s="38"/>
      <c r="C178" s="39"/>
      <c r="D178" s="194" t="s">
        <v>148</v>
      </c>
      <c r="E178" s="39"/>
      <c r="F178" s="195" t="s">
        <v>877</v>
      </c>
      <c r="G178" s="39"/>
      <c r="H178" s="39"/>
      <c r="I178" s="196"/>
      <c r="J178" s="39"/>
      <c r="K178" s="39"/>
      <c r="L178" s="42"/>
      <c r="M178" s="197"/>
      <c r="N178" s="198"/>
      <c r="O178" s="67"/>
      <c r="P178" s="67"/>
      <c r="Q178" s="67"/>
      <c r="R178" s="67"/>
      <c r="S178" s="67"/>
      <c r="T178" s="68"/>
      <c r="U178" s="37"/>
      <c r="V178" s="37"/>
      <c r="W178" s="37"/>
      <c r="X178" s="37"/>
      <c r="Y178" s="37"/>
      <c r="Z178" s="37"/>
      <c r="AA178" s="37"/>
      <c r="AB178" s="37"/>
      <c r="AC178" s="37"/>
      <c r="AD178" s="37"/>
      <c r="AE178" s="37"/>
      <c r="AT178" s="20" t="s">
        <v>148</v>
      </c>
      <c r="AU178" s="20" t="s">
        <v>80</v>
      </c>
    </row>
    <row r="179" spans="2:51" s="15" customFormat="1" ht="12">
      <c r="B179" s="223"/>
      <c r="C179" s="224"/>
      <c r="D179" s="201" t="s">
        <v>150</v>
      </c>
      <c r="E179" s="225" t="s">
        <v>19</v>
      </c>
      <c r="F179" s="226" t="s">
        <v>878</v>
      </c>
      <c r="G179" s="224"/>
      <c r="H179" s="225" t="s">
        <v>19</v>
      </c>
      <c r="I179" s="227"/>
      <c r="J179" s="224"/>
      <c r="K179" s="224"/>
      <c r="L179" s="228"/>
      <c r="M179" s="229"/>
      <c r="N179" s="230"/>
      <c r="O179" s="230"/>
      <c r="P179" s="230"/>
      <c r="Q179" s="230"/>
      <c r="R179" s="230"/>
      <c r="S179" s="230"/>
      <c r="T179" s="231"/>
      <c r="AT179" s="232" t="s">
        <v>150</v>
      </c>
      <c r="AU179" s="232" t="s">
        <v>80</v>
      </c>
      <c r="AV179" s="15" t="s">
        <v>78</v>
      </c>
      <c r="AW179" s="15" t="s">
        <v>33</v>
      </c>
      <c r="AX179" s="15" t="s">
        <v>71</v>
      </c>
      <c r="AY179" s="232" t="s">
        <v>139</v>
      </c>
    </row>
    <row r="180" spans="2:51" s="13" customFormat="1" ht="12">
      <c r="B180" s="199"/>
      <c r="C180" s="200"/>
      <c r="D180" s="201" t="s">
        <v>150</v>
      </c>
      <c r="E180" s="202" t="s">
        <v>19</v>
      </c>
      <c r="F180" s="203" t="s">
        <v>879</v>
      </c>
      <c r="G180" s="200"/>
      <c r="H180" s="204">
        <v>0.3</v>
      </c>
      <c r="I180" s="205"/>
      <c r="J180" s="200"/>
      <c r="K180" s="200"/>
      <c r="L180" s="206"/>
      <c r="M180" s="207"/>
      <c r="N180" s="208"/>
      <c r="O180" s="208"/>
      <c r="P180" s="208"/>
      <c r="Q180" s="208"/>
      <c r="R180" s="208"/>
      <c r="S180" s="208"/>
      <c r="T180" s="209"/>
      <c r="AT180" s="210" t="s">
        <v>150</v>
      </c>
      <c r="AU180" s="210" t="s">
        <v>80</v>
      </c>
      <c r="AV180" s="13" t="s">
        <v>80</v>
      </c>
      <c r="AW180" s="13" t="s">
        <v>33</v>
      </c>
      <c r="AX180" s="13" t="s">
        <v>78</v>
      </c>
      <c r="AY180" s="210" t="s">
        <v>139</v>
      </c>
    </row>
    <row r="181" spans="1:65" s="2" customFormat="1" ht="21.75" customHeight="1">
      <c r="A181" s="37"/>
      <c r="B181" s="38"/>
      <c r="C181" s="181" t="s">
        <v>377</v>
      </c>
      <c r="D181" s="181" t="s">
        <v>141</v>
      </c>
      <c r="E181" s="182" t="s">
        <v>880</v>
      </c>
      <c r="F181" s="183" t="s">
        <v>881</v>
      </c>
      <c r="G181" s="184" t="s">
        <v>194</v>
      </c>
      <c r="H181" s="185">
        <v>0.3</v>
      </c>
      <c r="I181" s="186"/>
      <c r="J181" s="187">
        <f>ROUND(I181*H181,2)</f>
        <v>0</v>
      </c>
      <c r="K181" s="183" t="s">
        <v>145</v>
      </c>
      <c r="L181" s="42"/>
      <c r="M181" s="188" t="s">
        <v>19</v>
      </c>
      <c r="N181" s="189" t="s">
        <v>42</v>
      </c>
      <c r="O181" s="67"/>
      <c r="P181" s="190">
        <f>O181*H181</f>
        <v>0</v>
      </c>
      <c r="Q181" s="190">
        <v>0</v>
      </c>
      <c r="R181" s="190">
        <f>Q181*H181</f>
        <v>0</v>
      </c>
      <c r="S181" s="190">
        <v>0</v>
      </c>
      <c r="T181" s="191">
        <f>S181*H181</f>
        <v>0</v>
      </c>
      <c r="U181" s="37"/>
      <c r="V181" s="37"/>
      <c r="W181" s="37"/>
      <c r="X181" s="37"/>
      <c r="Y181" s="37"/>
      <c r="Z181" s="37"/>
      <c r="AA181" s="37"/>
      <c r="AB181" s="37"/>
      <c r="AC181" s="37"/>
      <c r="AD181" s="37"/>
      <c r="AE181" s="37"/>
      <c r="AR181" s="192" t="s">
        <v>146</v>
      </c>
      <c r="AT181" s="192" t="s">
        <v>141</v>
      </c>
      <c r="AU181" s="192" t="s">
        <v>80</v>
      </c>
      <c r="AY181" s="20" t="s">
        <v>139</v>
      </c>
      <c r="BE181" s="193">
        <f>IF(N181="základní",J181,0)</f>
        <v>0</v>
      </c>
      <c r="BF181" s="193">
        <f>IF(N181="snížená",J181,0)</f>
        <v>0</v>
      </c>
      <c r="BG181" s="193">
        <f>IF(N181="zákl. přenesená",J181,0)</f>
        <v>0</v>
      </c>
      <c r="BH181" s="193">
        <f>IF(N181="sníž. přenesená",J181,0)</f>
        <v>0</v>
      </c>
      <c r="BI181" s="193">
        <f>IF(N181="nulová",J181,0)</f>
        <v>0</v>
      </c>
      <c r="BJ181" s="20" t="s">
        <v>78</v>
      </c>
      <c r="BK181" s="193">
        <f>ROUND(I181*H181,2)</f>
        <v>0</v>
      </c>
      <c r="BL181" s="20" t="s">
        <v>146</v>
      </c>
      <c r="BM181" s="192" t="s">
        <v>882</v>
      </c>
    </row>
    <row r="182" spans="1:47" s="2" customFormat="1" ht="12">
      <c r="A182" s="37"/>
      <c r="B182" s="38"/>
      <c r="C182" s="39"/>
      <c r="D182" s="194" t="s">
        <v>148</v>
      </c>
      <c r="E182" s="39"/>
      <c r="F182" s="195" t="s">
        <v>883</v>
      </c>
      <c r="G182" s="39"/>
      <c r="H182" s="39"/>
      <c r="I182" s="196"/>
      <c r="J182" s="39"/>
      <c r="K182" s="39"/>
      <c r="L182" s="42"/>
      <c r="M182" s="197"/>
      <c r="N182" s="198"/>
      <c r="O182" s="67"/>
      <c r="P182" s="67"/>
      <c r="Q182" s="67"/>
      <c r="R182" s="67"/>
      <c r="S182" s="67"/>
      <c r="T182" s="68"/>
      <c r="U182" s="37"/>
      <c r="V182" s="37"/>
      <c r="W182" s="37"/>
      <c r="X182" s="37"/>
      <c r="Y182" s="37"/>
      <c r="Z182" s="37"/>
      <c r="AA182" s="37"/>
      <c r="AB182" s="37"/>
      <c r="AC182" s="37"/>
      <c r="AD182" s="37"/>
      <c r="AE182" s="37"/>
      <c r="AT182" s="20" t="s">
        <v>148</v>
      </c>
      <c r="AU182" s="20" t="s">
        <v>80</v>
      </c>
    </row>
    <row r="183" spans="1:65" s="2" customFormat="1" ht="24.2" customHeight="1">
      <c r="A183" s="37"/>
      <c r="B183" s="38"/>
      <c r="C183" s="181" t="s">
        <v>381</v>
      </c>
      <c r="D183" s="181" t="s">
        <v>141</v>
      </c>
      <c r="E183" s="182" t="s">
        <v>884</v>
      </c>
      <c r="F183" s="183" t="s">
        <v>885</v>
      </c>
      <c r="G183" s="184" t="s">
        <v>194</v>
      </c>
      <c r="H183" s="185">
        <v>0.3</v>
      </c>
      <c r="I183" s="186"/>
      <c r="J183" s="187">
        <f>ROUND(I183*H183,2)</f>
        <v>0</v>
      </c>
      <c r="K183" s="183" t="s">
        <v>145</v>
      </c>
      <c r="L183" s="42"/>
      <c r="M183" s="188" t="s">
        <v>19</v>
      </c>
      <c r="N183" s="189" t="s">
        <v>42</v>
      </c>
      <c r="O183" s="67"/>
      <c r="P183" s="190">
        <f>O183*H183</f>
        <v>0</v>
      </c>
      <c r="Q183" s="190">
        <v>0</v>
      </c>
      <c r="R183" s="190">
        <f>Q183*H183</f>
        <v>0</v>
      </c>
      <c r="S183" s="190">
        <v>0</v>
      </c>
      <c r="T183" s="191">
        <f>S183*H183</f>
        <v>0</v>
      </c>
      <c r="U183" s="37"/>
      <c r="V183" s="37"/>
      <c r="W183" s="37"/>
      <c r="X183" s="37"/>
      <c r="Y183" s="37"/>
      <c r="Z183" s="37"/>
      <c r="AA183" s="37"/>
      <c r="AB183" s="37"/>
      <c r="AC183" s="37"/>
      <c r="AD183" s="37"/>
      <c r="AE183" s="37"/>
      <c r="AR183" s="192" t="s">
        <v>146</v>
      </c>
      <c r="AT183" s="192" t="s">
        <v>141</v>
      </c>
      <c r="AU183" s="192" t="s">
        <v>80</v>
      </c>
      <c r="AY183" s="20" t="s">
        <v>139</v>
      </c>
      <c r="BE183" s="193">
        <f>IF(N183="základní",J183,0)</f>
        <v>0</v>
      </c>
      <c r="BF183" s="193">
        <f>IF(N183="snížená",J183,0)</f>
        <v>0</v>
      </c>
      <c r="BG183" s="193">
        <f>IF(N183="zákl. přenesená",J183,0)</f>
        <v>0</v>
      </c>
      <c r="BH183" s="193">
        <f>IF(N183="sníž. přenesená",J183,0)</f>
        <v>0</v>
      </c>
      <c r="BI183" s="193">
        <f>IF(N183="nulová",J183,0)</f>
        <v>0</v>
      </c>
      <c r="BJ183" s="20" t="s">
        <v>78</v>
      </c>
      <c r="BK183" s="193">
        <f>ROUND(I183*H183,2)</f>
        <v>0</v>
      </c>
      <c r="BL183" s="20" t="s">
        <v>146</v>
      </c>
      <c r="BM183" s="192" t="s">
        <v>886</v>
      </c>
    </row>
    <row r="184" spans="1:47" s="2" customFormat="1" ht="12">
      <c r="A184" s="37"/>
      <c r="B184" s="38"/>
      <c r="C184" s="39"/>
      <c r="D184" s="194" t="s">
        <v>148</v>
      </c>
      <c r="E184" s="39"/>
      <c r="F184" s="195" t="s">
        <v>887</v>
      </c>
      <c r="G184" s="39"/>
      <c r="H184" s="39"/>
      <c r="I184" s="196"/>
      <c r="J184" s="39"/>
      <c r="K184" s="39"/>
      <c r="L184" s="42"/>
      <c r="M184" s="197"/>
      <c r="N184" s="198"/>
      <c r="O184" s="67"/>
      <c r="P184" s="67"/>
      <c r="Q184" s="67"/>
      <c r="R184" s="67"/>
      <c r="S184" s="67"/>
      <c r="T184" s="68"/>
      <c r="U184" s="37"/>
      <c r="V184" s="37"/>
      <c r="W184" s="37"/>
      <c r="X184" s="37"/>
      <c r="Y184" s="37"/>
      <c r="Z184" s="37"/>
      <c r="AA184" s="37"/>
      <c r="AB184" s="37"/>
      <c r="AC184" s="37"/>
      <c r="AD184" s="37"/>
      <c r="AE184" s="37"/>
      <c r="AT184" s="20" t="s">
        <v>148</v>
      </c>
      <c r="AU184" s="20" t="s">
        <v>80</v>
      </c>
    </row>
    <row r="185" spans="1:47" s="2" customFormat="1" ht="19.5">
      <c r="A185" s="37"/>
      <c r="B185" s="38"/>
      <c r="C185" s="39"/>
      <c r="D185" s="201" t="s">
        <v>204</v>
      </c>
      <c r="E185" s="39"/>
      <c r="F185" s="222" t="s">
        <v>888</v>
      </c>
      <c r="G185" s="39"/>
      <c r="H185" s="39"/>
      <c r="I185" s="196"/>
      <c r="J185" s="39"/>
      <c r="K185" s="39"/>
      <c r="L185" s="42"/>
      <c r="M185" s="197"/>
      <c r="N185" s="198"/>
      <c r="O185" s="67"/>
      <c r="P185" s="67"/>
      <c r="Q185" s="67"/>
      <c r="R185" s="67"/>
      <c r="S185" s="67"/>
      <c r="T185" s="68"/>
      <c r="U185" s="37"/>
      <c r="V185" s="37"/>
      <c r="W185" s="37"/>
      <c r="X185" s="37"/>
      <c r="Y185" s="37"/>
      <c r="Z185" s="37"/>
      <c r="AA185" s="37"/>
      <c r="AB185" s="37"/>
      <c r="AC185" s="37"/>
      <c r="AD185" s="37"/>
      <c r="AE185" s="37"/>
      <c r="AT185" s="20" t="s">
        <v>204</v>
      </c>
      <c r="AU185" s="20" t="s">
        <v>80</v>
      </c>
    </row>
    <row r="186" spans="2:63" s="12" customFormat="1" ht="22.9" customHeight="1">
      <c r="B186" s="165"/>
      <c r="C186" s="166"/>
      <c r="D186" s="167" t="s">
        <v>70</v>
      </c>
      <c r="E186" s="179" t="s">
        <v>637</v>
      </c>
      <c r="F186" s="179" t="s">
        <v>638</v>
      </c>
      <c r="G186" s="166"/>
      <c r="H186" s="166"/>
      <c r="I186" s="169"/>
      <c r="J186" s="180">
        <f>BK186</f>
        <v>0</v>
      </c>
      <c r="K186" s="166"/>
      <c r="L186" s="171"/>
      <c r="M186" s="172"/>
      <c r="N186" s="173"/>
      <c r="O186" s="173"/>
      <c r="P186" s="174">
        <f>SUM(P187:P188)</f>
        <v>0</v>
      </c>
      <c r="Q186" s="173"/>
      <c r="R186" s="174">
        <f>SUM(R187:R188)</f>
        <v>0</v>
      </c>
      <c r="S186" s="173"/>
      <c r="T186" s="175">
        <f>SUM(T187:T188)</f>
        <v>0</v>
      </c>
      <c r="AR186" s="176" t="s">
        <v>78</v>
      </c>
      <c r="AT186" s="177" t="s">
        <v>70</v>
      </c>
      <c r="AU186" s="177" t="s">
        <v>78</v>
      </c>
      <c r="AY186" s="176" t="s">
        <v>139</v>
      </c>
      <c r="BK186" s="178">
        <f>SUM(BK187:BK188)</f>
        <v>0</v>
      </c>
    </row>
    <row r="187" spans="1:65" s="2" customFormat="1" ht="44.25" customHeight="1">
      <c r="A187" s="37"/>
      <c r="B187" s="38"/>
      <c r="C187" s="181" t="s">
        <v>386</v>
      </c>
      <c r="D187" s="181" t="s">
        <v>141</v>
      </c>
      <c r="E187" s="182" t="s">
        <v>889</v>
      </c>
      <c r="F187" s="183" t="s">
        <v>890</v>
      </c>
      <c r="G187" s="184" t="s">
        <v>252</v>
      </c>
      <c r="H187" s="185">
        <v>37.9</v>
      </c>
      <c r="I187" s="186"/>
      <c r="J187" s="187">
        <f>ROUND(I187*H187,2)</f>
        <v>0</v>
      </c>
      <c r="K187" s="183" t="s">
        <v>891</v>
      </c>
      <c r="L187" s="42"/>
      <c r="M187" s="188" t="s">
        <v>19</v>
      </c>
      <c r="N187" s="189" t="s">
        <v>42</v>
      </c>
      <c r="O187" s="67"/>
      <c r="P187" s="190">
        <f>O187*H187</f>
        <v>0</v>
      </c>
      <c r="Q187" s="190">
        <v>0</v>
      </c>
      <c r="R187" s="190">
        <f>Q187*H187</f>
        <v>0</v>
      </c>
      <c r="S187" s="190">
        <v>0</v>
      </c>
      <c r="T187" s="191">
        <f>S187*H187</f>
        <v>0</v>
      </c>
      <c r="U187" s="37"/>
      <c r="V187" s="37"/>
      <c r="W187" s="37"/>
      <c r="X187" s="37"/>
      <c r="Y187" s="37"/>
      <c r="Z187" s="37"/>
      <c r="AA187" s="37"/>
      <c r="AB187" s="37"/>
      <c r="AC187" s="37"/>
      <c r="AD187" s="37"/>
      <c r="AE187" s="37"/>
      <c r="AR187" s="192" t="s">
        <v>146</v>
      </c>
      <c r="AT187" s="192" t="s">
        <v>141</v>
      </c>
      <c r="AU187" s="192" t="s">
        <v>80</v>
      </c>
      <c r="AY187" s="20" t="s">
        <v>139</v>
      </c>
      <c r="BE187" s="193">
        <f>IF(N187="základní",J187,0)</f>
        <v>0</v>
      </c>
      <c r="BF187" s="193">
        <f>IF(N187="snížená",J187,0)</f>
        <v>0</v>
      </c>
      <c r="BG187" s="193">
        <f>IF(N187="zákl. přenesená",J187,0)</f>
        <v>0</v>
      </c>
      <c r="BH187" s="193">
        <f>IF(N187="sníž. přenesená",J187,0)</f>
        <v>0</v>
      </c>
      <c r="BI187" s="193">
        <f>IF(N187="nulová",J187,0)</f>
        <v>0</v>
      </c>
      <c r="BJ187" s="20" t="s">
        <v>78</v>
      </c>
      <c r="BK187" s="193">
        <f>ROUND(I187*H187,2)</f>
        <v>0</v>
      </c>
      <c r="BL187" s="20" t="s">
        <v>146</v>
      </c>
      <c r="BM187" s="192" t="s">
        <v>892</v>
      </c>
    </row>
    <row r="188" spans="1:47" s="2" customFormat="1" ht="12">
      <c r="A188" s="37"/>
      <c r="B188" s="38"/>
      <c r="C188" s="39"/>
      <c r="D188" s="194" t="s">
        <v>148</v>
      </c>
      <c r="E188" s="39"/>
      <c r="F188" s="195" t="s">
        <v>893</v>
      </c>
      <c r="G188" s="39"/>
      <c r="H188" s="39"/>
      <c r="I188" s="196"/>
      <c r="J188" s="39"/>
      <c r="K188" s="39"/>
      <c r="L188" s="42"/>
      <c r="M188" s="197"/>
      <c r="N188" s="198"/>
      <c r="O188" s="67"/>
      <c r="P188" s="67"/>
      <c r="Q188" s="67"/>
      <c r="R188" s="67"/>
      <c r="S188" s="67"/>
      <c r="T188" s="68"/>
      <c r="U188" s="37"/>
      <c r="V188" s="37"/>
      <c r="W188" s="37"/>
      <c r="X188" s="37"/>
      <c r="Y188" s="37"/>
      <c r="Z188" s="37"/>
      <c r="AA188" s="37"/>
      <c r="AB188" s="37"/>
      <c r="AC188" s="37"/>
      <c r="AD188" s="37"/>
      <c r="AE188" s="37"/>
      <c r="AT188" s="20" t="s">
        <v>148</v>
      </c>
      <c r="AU188" s="20" t="s">
        <v>80</v>
      </c>
    </row>
    <row r="189" spans="2:63" s="12" customFormat="1" ht="22.9" customHeight="1">
      <c r="B189" s="165"/>
      <c r="C189" s="166"/>
      <c r="D189" s="167" t="s">
        <v>70</v>
      </c>
      <c r="E189" s="179" t="s">
        <v>681</v>
      </c>
      <c r="F189" s="179" t="s">
        <v>682</v>
      </c>
      <c r="G189" s="166"/>
      <c r="H189" s="166"/>
      <c r="I189" s="169"/>
      <c r="J189" s="180">
        <f>BK189</f>
        <v>0</v>
      </c>
      <c r="K189" s="166"/>
      <c r="L189" s="171"/>
      <c r="M189" s="172"/>
      <c r="N189" s="173"/>
      <c r="O189" s="173"/>
      <c r="P189" s="174">
        <f>SUM(P190:P191)</f>
        <v>0</v>
      </c>
      <c r="Q189" s="173"/>
      <c r="R189" s="174">
        <f>SUM(R190:R191)</f>
        <v>0</v>
      </c>
      <c r="S189" s="173"/>
      <c r="T189" s="175">
        <f>SUM(T190:T191)</f>
        <v>0</v>
      </c>
      <c r="AR189" s="176" t="s">
        <v>78</v>
      </c>
      <c r="AT189" s="177" t="s">
        <v>70</v>
      </c>
      <c r="AU189" s="177" t="s">
        <v>78</v>
      </c>
      <c r="AY189" s="176" t="s">
        <v>139</v>
      </c>
      <c r="BK189" s="178">
        <f>SUM(BK190:BK191)</f>
        <v>0</v>
      </c>
    </row>
    <row r="190" spans="1:65" s="2" customFormat="1" ht="24.2" customHeight="1">
      <c r="A190" s="37"/>
      <c r="B190" s="38"/>
      <c r="C190" s="181" t="s">
        <v>391</v>
      </c>
      <c r="D190" s="181" t="s">
        <v>141</v>
      </c>
      <c r="E190" s="182" t="s">
        <v>894</v>
      </c>
      <c r="F190" s="183" t="s">
        <v>895</v>
      </c>
      <c r="G190" s="184" t="s">
        <v>252</v>
      </c>
      <c r="H190" s="185">
        <v>0.726</v>
      </c>
      <c r="I190" s="186"/>
      <c r="J190" s="187">
        <f>ROUND(I190*H190,2)</f>
        <v>0</v>
      </c>
      <c r="K190" s="183" t="s">
        <v>145</v>
      </c>
      <c r="L190" s="42"/>
      <c r="M190" s="188" t="s">
        <v>19</v>
      </c>
      <c r="N190" s="189" t="s">
        <v>42</v>
      </c>
      <c r="O190" s="67"/>
      <c r="P190" s="190">
        <f>O190*H190</f>
        <v>0</v>
      </c>
      <c r="Q190" s="190">
        <v>0</v>
      </c>
      <c r="R190" s="190">
        <f>Q190*H190</f>
        <v>0</v>
      </c>
      <c r="S190" s="190">
        <v>0</v>
      </c>
      <c r="T190" s="191">
        <f>S190*H190</f>
        <v>0</v>
      </c>
      <c r="U190" s="37"/>
      <c r="V190" s="37"/>
      <c r="W190" s="37"/>
      <c r="X190" s="37"/>
      <c r="Y190" s="37"/>
      <c r="Z190" s="37"/>
      <c r="AA190" s="37"/>
      <c r="AB190" s="37"/>
      <c r="AC190" s="37"/>
      <c r="AD190" s="37"/>
      <c r="AE190" s="37"/>
      <c r="AR190" s="192" t="s">
        <v>146</v>
      </c>
      <c r="AT190" s="192" t="s">
        <v>141</v>
      </c>
      <c r="AU190" s="192" t="s">
        <v>80</v>
      </c>
      <c r="AY190" s="20" t="s">
        <v>139</v>
      </c>
      <c r="BE190" s="193">
        <f>IF(N190="základní",J190,0)</f>
        <v>0</v>
      </c>
      <c r="BF190" s="193">
        <f>IF(N190="snížená",J190,0)</f>
        <v>0</v>
      </c>
      <c r="BG190" s="193">
        <f>IF(N190="zákl. přenesená",J190,0)</f>
        <v>0</v>
      </c>
      <c r="BH190" s="193">
        <f>IF(N190="sníž. přenesená",J190,0)</f>
        <v>0</v>
      </c>
      <c r="BI190" s="193">
        <f>IF(N190="nulová",J190,0)</f>
        <v>0</v>
      </c>
      <c r="BJ190" s="20" t="s">
        <v>78</v>
      </c>
      <c r="BK190" s="193">
        <f>ROUND(I190*H190,2)</f>
        <v>0</v>
      </c>
      <c r="BL190" s="20" t="s">
        <v>146</v>
      </c>
      <c r="BM190" s="192" t="s">
        <v>896</v>
      </c>
    </row>
    <row r="191" spans="1:47" s="2" customFormat="1" ht="12">
      <c r="A191" s="37"/>
      <c r="B191" s="38"/>
      <c r="C191" s="39"/>
      <c r="D191" s="194" t="s">
        <v>148</v>
      </c>
      <c r="E191" s="39"/>
      <c r="F191" s="195" t="s">
        <v>897</v>
      </c>
      <c r="G191" s="39"/>
      <c r="H191" s="39"/>
      <c r="I191" s="196"/>
      <c r="J191" s="39"/>
      <c r="K191" s="39"/>
      <c r="L191" s="42"/>
      <c r="M191" s="254"/>
      <c r="N191" s="255"/>
      <c r="O191" s="256"/>
      <c r="P191" s="256"/>
      <c r="Q191" s="256"/>
      <c r="R191" s="256"/>
      <c r="S191" s="256"/>
      <c r="T191" s="257"/>
      <c r="U191" s="37"/>
      <c r="V191" s="37"/>
      <c r="W191" s="37"/>
      <c r="X191" s="37"/>
      <c r="Y191" s="37"/>
      <c r="Z191" s="37"/>
      <c r="AA191" s="37"/>
      <c r="AB191" s="37"/>
      <c r="AC191" s="37"/>
      <c r="AD191" s="37"/>
      <c r="AE191" s="37"/>
      <c r="AT191" s="20" t="s">
        <v>148</v>
      </c>
      <c r="AU191" s="20" t="s">
        <v>80</v>
      </c>
    </row>
    <row r="192" spans="1:31" s="2" customFormat="1" ht="6.95" customHeight="1">
      <c r="A192" s="37"/>
      <c r="B192" s="50"/>
      <c r="C192" s="51"/>
      <c r="D192" s="51"/>
      <c r="E192" s="51"/>
      <c r="F192" s="51"/>
      <c r="G192" s="51"/>
      <c r="H192" s="51"/>
      <c r="I192" s="51"/>
      <c r="J192" s="51"/>
      <c r="K192" s="51"/>
      <c r="L192" s="42"/>
      <c r="M192" s="37"/>
      <c r="O192" s="37"/>
      <c r="P192" s="37"/>
      <c r="Q192" s="37"/>
      <c r="R192" s="37"/>
      <c r="S192" s="37"/>
      <c r="T192" s="37"/>
      <c r="U192" s="37"/>
      <c r="V192" s="37"/>
      <c r="W192" s="37"/>
      <c r="X192" s="37"/>
      <c r="Y192" s="37"/>
      <c r="Z192" s="37"/>
      <c r="AA192" s="37"/>
      <c r="AB192" s="37"/>
      <c r="AC192" s="37"/>
      <c r="AD192" s="37"/>
      <c r="AE192" s="37"/>
    </row>
  </sheetData>
  <sheetProtection algorithmName="SHA-512" hashValue="nTlk7zZLt1edFUgdz1dxgj04CegUZ96H7kvntaiqxWCGjgectgMhtPQUbijTUEctYwVkTsW1OSPOZ8wEbPmXBA==" saltValue="0npiOWq2r85MCmu0G2knr/AlbHaMQzro3JQBwOZaAyY7DoJP1Ql7ZJAL1rW/mtQz4IJzmjkchk0foj+51uNtOg==" spinCount="100000" sheet="1" objects="1" scenarios="1" formatColumns="0" formatRows="0" autoFilter="0"/>
  <autoFilter ref="C88:K191"/>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3" r:id="rId1" display="https://podminky.urs.cz/item/CS_URS_2024_01/111211101"/>
    <hyperlink ref="F95" r:id="rId2" display="https://podminky.urs.cz/item/CS_URS_2024_01/112151364"/>
    <hyperlink ref="F97" r:id="rId3" display="https://podminky.urs.cz/item/CS_URS_2024_01/112201124"/>
    <hyperlink ref="F99" r:id="rId4" display="https://podminky.urs.cz/item/CS_URS_2024_01/119005151"/>
    <hyperlink ref="F101" r:id="rId5" display="https://podminky.urs.cz/item/CS_URS_2024_01/162201502"/>
    <hyperlink ref="F103" r:id="rId6" display="https://podminky.urs.cz/item/CS_URS_2024_01/162201512"/>
    <hyperlink ref="F105" r:id="rId7" display="https://podminky.urs.cz/item/CS_URS_2024_01/162201522"/>
    <hyperlink ref="F107" r:id="rId8" display="https://podminky.urs.cz/item/CS_URS_2024_01/162301501"/>
    <hyperlink ref="F109" r:id="rId9" display="https://podminky.urs.cz/item/CS_URS_2024_01/162301937"/>
    <hyperlink ref="F113" r:id="rId10" display="https://podminky.urs.cz/item/CS_URS_2024_01/162301957"/>
    <hyperlink ref="F117" r:id="rId11" display="https://podminky.urs.cz/item/CS_URS_2024_01/162301977"/>
    <hyperlink ref="F121" r:id="rId12" display="https://podminky.urs.cz/item/CS_URS_2024_01/162301981"/>
    <hyperlink ref="F125" r:id="rId13" display="https://podminky.urs.cz/item/CS_URS_2024_01/162751117"/>
    <hyperlink ref="F130" r:id="rId14" display="https://podminky.urs.cz/item/CS_URS_2024_01/167151111"/>
    <hyperlink ref="F132" r:id="rId15" display="https://podminky.urs.cz/item/CS_URS_2024_01/171201231"/>
    <hyperlink ref="F136" r:id="rId16" display="https://podminky.urs.cz/item/CS_URS_2024_01/171251201"/>
    <hyperlink ref="F138" r:id="rId17" display="https://podminky.urs.cz/item/CS_URS_2024_01/183101321"/>
    <hyperlink ref="F142" r:id="rId18" display="https://podminky.urs.cz/item/CS_URS_2024_01/184102115"/>
    <hyperlink ref="F145" r:id="rId19" display="https://podminky.urs.cz/item/CS_URS_2024_01/184215132"/>
    <hyperlink ref="F149" r:id="rId20" display="https://podminky.urs.cz/item/CS_URS_2024_01/184501121"/>
    <hyperlink ref="F152" r:id="rId21" display="https://podminky.urs.cz/item/CS_URS_2024_01/184801121"/>
    <hyperlink ref="F158" r:id="rId22" display="https://podminky.urs.cz/item/CS_URS_2024_01/184813211"/>
    <hyperlink ref="F161" r:id="rId23" display="https://podminky.urs.cz/item/CS_URS_2024_01/184818112"/>
    <hyperlink ref="F163" r:id="rId24" display="https://podminky.urs.cz/item/CS_URS_2024_01/184851512"/>
    <hyperlink ref="F165" r:id="rId25" display="https://podminky.urs.cz/item/CS_URS_2024_01/184911111"/>
    <hyperlink ref="F167" r:id="rId26" display="https://podminky.urs.cz/item/CS_URS_2024_01/184911421"/>
    <hyperlink ref="F171" r:id="rId27" display="https://podminky.urs.cz/item/CS_URS_2024_01/185802114"/>
    <hyperlink ref="F178" r:id="rId28" display="https://podminky.urs.cz/item/CS_URS_2024_01/185804311"/>
    <hyperlink ref="F182" r:id="rId29" display="https://podminky.urs.cz/item/CS_URS_2024_01/185851121"/>
    <hyperlink ref="F184" r:id="rId30" display="https://podminky.urs.cz/item/CS_URS_2024_01/185851129"/>
    <hyperlink ref="F188" r:id="rId31" display="https://podminky.urs.cz/item/CS_URS_2023_02/997221858"/>
    <hyperlink ref="F191" r:id="rId32" display="https://podminky.urs.cz/item/CS_URS_2024_01/998231311"/>
  </hyperlinks>
  <printOptions/>
  <pageMargins left="0.39375" right="0.39375" top="0.39375" bottom="0.39375" header="0" footer="0"/>
  <pageSetup blackAndWhite="1" fitToHeight="100" fitToWidth="1" horizontalDpi="600" verticalDpi="600" orientation="portrait" paperSize="9" scale="76" r:id="rId34"/>
  <headerFooter>
    <oddFooter>&amp;CStrana &amp;P z &amp;N</oddFooter>
  </headerFooter>
  <drawing r:id="rId3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2"/>
      <c r="M2" s="382"/>
      <c r="N2" s="382"/>
      <c r="O2" s="382"/>
      <c r="P2" s="382"/>
      <c r="Q2" s="382"/>
      <c r="R2" s="382"/>
      <c r="S2" s="382"/>
      <c r="T2" s="382"/>
      <c r="U2" s="382"/>
      <c r="V2" s="382"/>
      <c r="AT2" s="20" t="s">
        <v>92</v>
      </c>
    </row>
    <row r="3" spans="2:46" s="1" customFormat="1" ht="6.95" customHeight="1">
      <c r="B3" s="111"/>
      <c r="C3" s="112"/>
      <c r="D3" s="112"/>
      <c r="E3" s="112"/>
      <c r="F3" s="112"/>
      <c r="G3" s="112"/>
      <c r="H3" s="112"/>
      <c r="I3" s="112"/>
      <c r="J3" s="112"/>
      <c r="K3" s="112"/>
      <c r="L3" s="23"/>
      <c r="AT3" s="20" t="s">
        <v>80</v>
      </c>
    </row>
    <row r="4" spans="2:46" s="1" customFormat="1" ht="24.95" customHeight="1">
      <c r="B4" s="23"/>
      <c r="D4" s="113" t="s">
        <v>105</v>
      </c>
      <c r="L4" s="23"/>
      <c r="M4" s="114" t="s">
        <v>10</v>
      </c>
      <c r="AT4" s="20" t="s">
        <v>4</v>
      </c>
    </row>
    <row r="5" spans="2:12" s="1" customFormat="1" ht="6.95" customHeight="1">
      <c r="B5" s="23"/>
      <c r="L5" s="23"/>
    </row>
    <row r="6" spans="2:12" s="1" customFormat="1" ht="12" customHeight="1">
      <c r="B6" s="23"/>
      <c r="D6" s="115" t="s">
        <v>16</v>
      </c>
      <c r="L6" s="23"/>
    </row>
    <row r="7" spans="2:12" s="1" customFormat="1" ht="16.5" customHeight="1">
      <c r="B7" s="23"/>
      <c r="E7" s="399" t="str">
        <f>'Rekapitulace stavby'!K6</f>
        <v>Kultivace přednádražního prostoru Bohumín</v>
      </c>
      <c r="F7" s="400"/>
      <c r="G7" s="400"/>
      <c r="H7" s="400"/>
      <c r="L7" s="23"/>
    </row>
    <row r="8" spans="2:12" s="1" customFormat="1" ht="12" customHeight="1">
      <c r="B8" s="23"/>
      <c r="D8" s="115" t="s">
        <v>106</v>
      </c>
      <c r="L8" s="23"/>
    </row>
    <row r="9" spans="1:31" s="2" customFormat="1" ht="16.5" customHeight="1">
      <c r="A9" s="37"/>
      <c r="B9" s="42"/>
      <c r="C9" s="37"/>
      <c r="D9" s="37"/>
      <c r="E9" s="399" t="s">
        <v>107</v>
      </c>
      <c r="F9" s="402"/>
      <c r="G9" s="402"/>
      <c r="H9" s="402"/>
      <c r="I9" s="37"/>
      <c r="J9" s="37"/>
      <c r="K9" s="37"/>
      <c r="L9" s="116"/>
      <c r="S9" s="37"/>
      <c r="T9" s="37"/>
      <c r="U9" s="37"/>
      <c r="V9" s="37"/>
      <c r="W9" s="37"/>
      <c r="X9" s="37"/>
      <c r="Y9" s="37"/>
      <c r="Z9" s="37"/>
      <c r="AA9" s="37"/>
      <c r="AB9" s="37"/>
      <c r="AC9" s="37"/>
      <c r="AD9" s="37"/>
      <c r="AE9" s="37"/>
    </row>
    <row r="10" spans="1:31" s="2" customFormat="1" ht="12" customHeight="1">
      <c r="A10" s="37"/>
      <c r="B10" s="42"/>
      <c r="C10" s="37"/>
      <c r="D10" s="115" t="s">
        <v>703</v>
      </c>
      <c r="E10" s="37"/>
      <c r="F10" s="37"/>
      <c r="G10" s="37"/>
      <c r="H10" s="37"/>
      <c r="I10" s="37"/>
      <c r="J10" s="37"/>
      <c r="K10" s="37"/>
      <c r="L10" s="116"/>
      <c r="S10" s="37"/>
      <c r="T10" s="37"/>
      <c r="U10" s="37"/>
      <c r="V10" s="37"/>
      <c r="W10" s="37"/>
      <c r="X10" s="37"/>
      <c r="Y10" s="37"/>
      <c r="Z10" s="37"/>
      <c r="AA10" s="37"/>
      <c r="AB10" s="37"/>
      <c r="AC10" s="37"/>
      <c r="AD10" s="37"/>
      <c r="AE10" s="37"/>
    </row>
    <row r="11" spans="1:31" s="2" customFormat="1" ht="16.5" customHeight="1">
      <c r="A11" s="37"/>
      <c r="B11" s="42"/>
      <c r="C11" s="37"/>
      <c r="D11" s="37"/>
      <c r="E11" s="401" t="s">
        <v>898</v>
      </c>
      <c r="F11" s="402"/>
      <c r="G11" s="402"/>
      <c r="H11" s="402"/>
      <c r="I11" s="37"/>
      <c r="J11" s="37"/>
      <c r="K11" s="37"/>
      <c r="L11" s="116"/>
      <c r="S11" s="37"/>
      <c r="T11" s="37"/>
      <c r="U11" s="37"/>
      <c r="V11" s="37"/>
      <c r="W11" s="37"/>
      <c r="X11" s="37"/>
      <c r="Y11" s="37"/>
      <c r="Z11" s="37"/>
      <c r="AA11" s="37"/>
      <c r="AB11" s="37"/>
      <c r="AC11" s="37"/>
      <c r="AD11" s="37"/>
      <c r="AE11" s="37"/>
    </row>
    <row r="12" spans="1:31" s="2" customFormat="1" ht="12">
      <c r="A12" s="37"/>
      <c r="B12" s="42"/>
      <c r="C12" s="37"/>
      <c r="D12" s="37"/>
      <c r="E12" s="37"/>
      <c r="F12" s="37"/>
      <c r="G12" s="37"/>
      <c r="H12" s="37"/>
      <c r="I12" s="37"/>
      <c r="J12" s="37"/>
      <c r="K12" s="37"/>
      <c r="L12" s="116"/>
      <c r="S12" s="37"/>
      <c r="T12" s="37"/>
      <c r="U12" s="37"/>
      <c r="V12" s="37"/>
      <c r="W12" s="37"/>
      <c r="X12" s="37"/>
      <c r="Y12" s="37"/>
      <c r="Z12" s="37"/>
      <c r="AA12" s="37"/>
      <c r="AB12" s="37"/>
      <c r="AC12" s="37"/>
      <c r="AD12" s="37"/>
      <c r="AE12" s="37"/>
    </row>
    <row r="13" spans="1:31" s="2" customFormat="1" ht="12" customHeight="1">
      <c r="A13" s="37"/>
      <c r="B13" s="42"/>
      <c r="C13" s="37"/>
      <c r="D13" s="115" t="s">
        <v>18</v>
      </c>
      <c r="E13" s="37"/>
      <c r="F13" s="106" t="s">
        <v>19</v>
      </c>
      <c r="G13" s="37"/>
      <c r="H13" s="37"/>
      <c r="I13" s="115" t="s">
        <v>20</v>
      </c>
      <c r="J13" s="106" t="s">
        <v>19</v>
      </c>
      <c r="K13" s="37"/>
      <c r="L13" s="116"/>
      <c r="S13" s="37"/>
      <c r="T13" s="37"/>
      <c r="U13" s="37"/>
      <c r="V13" s="37"/>
      <c r="W13" s="37"/>
      <c r="X13" s="37"/>
      <c r="Y13" s="37"/>
      <c r="Z13" s="37"/>
      <c r="AA13" s="37"/>
      <c r="AB13" s="37"/>
      <c r="AC13" s="37"/>
      <c r="AD13" s="37"/>
      <c r="AE13" s="37"/>
    </row>
    <row r="14" spans="1:31" s="2" customFormat="1" ht="12" customHeight="1">
      <c r="A14" s="37"/>
      <c r="B14" s="42"/>
      <c r="C14" s="37"/>
      <c r="D14" s="115" t="s">
        <v>21</v>
      </c>
      <c r="E14" s="37"/>
      <c r="F14" s="106" t="s">
        <v>22</v>
      </c>
      <c r="G14" s="37"/>
      <c r="H14" s="37"/>
      <c r="I14" s="115" t="s">
        <v>23</v>
      </c>
      <c r="J14" s="117" t="str">
        <f>'Rekapitulace stavby'!AN8</f>
        <v>16. 1. 2024</v>
      </c>
      <c r="K14" s="37"/>
      <c r="L14" s="116"/>
      <c r="S14" s="37"/>
      <c r="T14" s="37"/>
      <c r="U14" s="37"/>
      <c r="V14" s="37"/>
      <c r="W14" s="37"/>
      <c r="X14" s="37"/>
      <c r="Y14" s="37"/>
      <c r="Z14" s="37"/>
      <c r="AA14" s="37"/>
      <c r="AB14" s="37"/>
      <c r="AC14" s="37"/>
      <c r="AD14" s="37"/>
      <c r="AE14" s="37"/>
    </row>
    <row r="15" spans="1:31" s="2" customFormat="1" ht="10.9" customHeight="1">
      <c r="A15" s="37"/>
      <c r="B15" s="42"/>
      <c r="C15" s="37"/>
      <c r="D15" s="37"/>
      <c r="E15" s="37"/>
      <c r="F15" s="37"/>
      <c r="G15" s="37"/>
      <c r="H15" s="37"/>
      <c r="I15" s="37"/>
      <c r="J15" s="37"/>
      <c r="K15" s="37"/>
      <c r="L15" s="116"/>
      <c r="S15" s="37"/>
      <c r="T15" s="37"/>
      <c r="U15" s="37"/>
      <c r="V15" s="37"/>
      <c r="W15" s="37"/>
      <c r="X15" s="37"/>
      <c r="Y15" s="37"/>
      <c r="Z15" s="37"/>
      <c r="AA15" s="37"/>
      <c r="AB15" s="37"/>
      <c r="AC15" s="37"/>
      <c r="AD15" s="37"/>
      <c r="AE15" s="37"/>
    </row>
    <row r="16" spans="1:31" s="2" customFormat="1" ht="12" customHeight="1">
      <c r="A16" s="37"/>
      <c r="B16" s="42"/>
      <c r="C16" s="37"/>
      <c r="D16" s="115" t="s">
        <v>25</v>
      </c>
      <c r="E16" s="37"/>
      <c r="F16" s="37"/>
      <c r="G16" s="37"/>
      <c r="H16" s="37"/>
      <c r="I16" s="115" t="s">
        <v>26</v>
      </c>
      <c r="J16" s="106" t="s">
        <v>19</v>
      </c>
      <c r="K16" s="37"/>
      <c r="L16" s="116"/>
      <c r="S16" s="37"/>
      <c r="T16" s="37"/>
      <c r="U16" s="37"/>
      <c r="V16" s="37"/>
      <c r="W16" s="37"/>
      <c r="X16" s="37"/>
      <c r="Y16" s="37"/>
      <c r="Z16" s="37"/>
      <c r="AA16" s="37"/>
      <c r="AB16" s="37"/>
      <c r="AC16" s="37"/>
      <c r="AD16" s="37"/>
      <c r="AE16" s="37"/>
    </row>
    <row r="17" spans="1:31" s="2" customFormat="1" ht="18" customHeight="1">
      <c r="A17" s="37"/>
      <c r="B17" s="42"/>
      <c r="C17" s="37"/>
      <c r="D17" s="37"/>
      <c r="E17" s="106" t="s">
        <v>27</v>
      </c>
      <c r="F17" s="37"/>
      <c r="G17" s="37"/>
      <c r="H17" s="37"/>
      <c r="I17" s="115" t="s">
        <v>28</v>
      </c>
      <c r="J17" s="106" t="s">
        <v>19</v>
      </c>
      <c r="K17" s="37"/>
      <c r="L17" s="116"/>
      <c r="S17" s="37"/>
      <c r="T17" s="37"/>
      <c r="U17" s="37"/>
      <c r="V17" s="37"/>
      <c r="W17" s="37"/>
      <c r="X17" s="37"/>
      <c r="Y17" s="37"/>
      <c r="Z17" s="37"/>
      <c r="AA17" s="37"/>
      <c r="AB17" s="37"/>
      <c r="AC17" s="37"/>
      <c r="AD17" s="37"/>
      <c r="AE17" s="37"/>
    </row>
    <row r="18" spans="1:31" s="2" customFormat="1" ht="6.95" customHeight="1">
      <c r="A18" s="37"/>
      <c r="B18" s="42"/>
      <c r="C18" s="37"/>
      <c r="D18" s="37"/>
      <c r="E18" s="37"/>
      <c r="F18" s="37"/>
      <c r="G18" s="37"/>
      <c r="H18" s="37"/>
      <c r="I18" s="37"/>
      <c r="J18" s="37"/>
      <c r="K18" s="37"/>
      <c r="L18" s="116"/>
      <c r="S18" s="37"/>
      <c r="T18" s="37"/>
      <c r="U18" s="37"/>
      <c r="V18" s="37"/>
      <c r="W18" s="37"/>
      <c r="X18" s="37"/>
      <c r="Y18" s="37"/>
      <c r="Z18" s="37"/>
      <c r="AA18" s="37"/>
      <c r="AB18" s="37"/>
      <c r="AC18" s="37"/>
      <c r="AD18" s="37"/>
      <c r="AE18" s="37"/>
    </row>
    <row r="19" spans="1:31" s="2" customFormat="1" ht="12" customHeight="1">
      <c r="A19" s="37"/>
      <c r="B19" s="42"/>
      <c r="C19" s="37"/>
      <c r="D19" s="115" t="s">
        <v>29</v>
      </c>
      <c r="E19" s="37"/>
      <c r="F19" s="37"/>
      <c r="G19" s="37"/>
      <c r="H19" s="37"/>
      <c r="I19" s="115" t="s">
        <v>26</v>
      </c>
      <c r="J19" s="33" t="str">
        <f>'Rekapitulace stavby'!AN13</f>
        <v>Vyplň údaj</v>
      </c>
      <c r="K19" s="37"/>
      <c r="L19" s="116"/>
      <c r="S19" s="37"/>
      <c r="T19" s="37"/>
      <c r="U19" s="37"/>
      <c r="V19" s="37"/>
      <c r="W19" s="37"/>
      <c r="X19" s="37"/>
      <c r="Y19" s="37"/>
      <c r="Z19" s="37"/>
      <c r="AA19" s="37"/>
      <c r="AB19" s="37"/>
      <c r="AC19" s="37"/>
      <c r="AD19" s="37"/>
      <c r="AE19" s="37"/>
    </row>
    <row r="20" spans="1:31" s="2" customFormat="1" ht="18" customHeight="1">
      <c r="A20" s="37"/>
      <c r="B20" s="42"/>
      <c r="C20" s="37"/>
      <c r="D20" s="37"/>
      <c r="E20" s="403" t="str">
        <f>'Rekapitulace stavby'!E14</f>
        <v>Vyplň údaj</v>
      </c>
      <c r="F20" s="404"/>
      <c r="G20" s="404"/>
      <c r="H20" s="404"/>
      <c r="I20" s="115" t="s">
        <v>28</v>
      </c>
      <c r="J20" s="33" t="str">
        <f>'Rekapitulace stavby'!AN14</f>
        <v>Vyplň údaj</v>
      </c>
      <c r="K20" s="37"/>
      <c r="L20" s="116"/>
      <c r="S20" s="37"/>
      <c r="T20" s="37"/>
      <c r="U20" s="37"/>
      <c r="V20" s="37"/>
      <c r="W20" s="37"/>
      <c r="X20" s="37"/>
      <c r="Y20" s="37"/>
      <c r="Z20" s="37"/>
      <c r="AA20" s="37"/>
      <c r="AB20" s="37"/>
      <c r="AC20" s="37"/>
      <c r="AD20" s="37"/>
      <c r="AE20" s="37"/>
    </row>
    <row r="21" spans="1:31" s="2" customFormat="1" ht="6.95" customHeight="1">
      <c r="A21" s="37"/>
      <c r="B21" s="42"/>
      <c r="C21" s="37"/>
      <c r="D21" s="37"/>
      <c r="E21" s="37"/>
      <c r="F21" s="37"/>
      <c r="G21" s="37"/>
      <c r="H21" s="37"/>
      <c r="I21" s="37"/>
      <c r="J21" s="37"/>
      <c r="K21" s="37"/>
      <c r="L21" s="116"/>
      <c r="S21" s="37"/>
      <c r="T21" s="37"/>
      <c r="U21" s="37"/>
      <c r="V21" s="37"/>
      <c r="W21" s="37"/>
      <c r="X21" s="37"/>
      <c r="Y21" s="37"/>
      <c r="Z21" s="37"/>
      <c r="AA21" s="37"/>
      <c r="AB21" s="37"/>
      <c r="AC21" s="37"/>
      <c r="AD21" s="37"/>
      <c r="AE21" s="37"/>
    </row>
    <row r="22" spans="1:31" s="2" customFormat="1" ht="12" customHeight="1">
      <c r="A22" s="37"/>
      <c r="B22" s="42"/>
      <c r="C22" s="37"/>
      <c r="D22" s="115" t="s">
        <v>31</v>
      </c>
      <c r="E22" s="37"/>
      <c r="F22" s="37"/>
      <c r="G22" s="37"/>
      <c r="H22" s="37"/>
      <c r="I22" s="115" t="s">
        <v>26</v>
      </c>
      <c r="J22" s="106" t="s">
        <v>19</v>
      </c>
      <c r="K22" s="37"/>
      <c r="L22" s="116"/>
      <c r="S22" s="37"/>
      <c r="T22" s="37"/>
      <c r="U22" s="37"/>
      <c r="V22" s="37"/>
      <c r="W22" s="37"/>
      <c r="X22" s="37"/>
      <c r="Y22" s="37"/>
      <c r="Z22" s="37"/>
      <c r="AA22" s="37"/>
      <c r="AB22" s="37"/>
      <c r="AC22" s="37"/>
      <c r="AD22" s="37"/>
      <c r="AE22" s="37"/>
    </row>
    <row r="23" spans="1:31" s="2" customFormat="1" ht="18" customHeight="1">
      <c r="A23" s="37"/>
      <c r="B23" s="42"/>
      <c r="C23" s="37"/>
      <c r="D23" s="37"/>
      <c r="E23" s="106" t="s">
        <v>32</v>
      </c>
      <c r="F23" s="37"/>
      <c r="G23" s="37"/>
      <c r="H23" s="37"/>
      <c r="I23" s="115" t="s">
        <v>28</v>
      </c>
      <c r="J23" s="106" t="s">
        <v>19</v>
      </c>
      <c r="K23" s="37"/>
      <c r="L23" s="116"/>
      <c r="S23" s="37"/>
      <c r="T23" s="37"/>
      <c r="U23" s="37"/>
      <c r="V23" s="37"/>
      <c r="W23" s="37"/>
      <c r="X23" s="37"/>
      <c r="Y23" s="37"/>
      <c r="Z23" s="37"/>
      <c r="AA23" s="37"/>
      <c r="AB23" s="37"/>
      <c r="AC23" s="37"/>
      <c r="AD23" s="37"/>
      <c r="AE23" s="37"/>
    </row>
    <row r="24" spans="1:31" s="2" customFormat="1" ht="6.95" customHeight="1">
      <c r="A24" s="37"/>
      <c r="B24" s="42"/>
      <c r="C24" s="37"/>
      <c r="D24" s="37"/>
      <c r="E24" s="37"/>
      <c r="F24" s="37"/>
      <c r="G24" s="37"/>
      <c r="H24" s="37"/>
      <c r="I24" s="37"/>
      <c r="J24" s="37"/>
      <c r="K24" s="37"/>
      <c r="L24" s="116"/>
      <c r="S24" s="37"/>
      <c r="T24" s="37"/>
      <c r="U24" s="37"/>
      <c r="V24" s="37"/>
      <c r="W24" s="37"/>
      <c r="X24" s="37"/>
      <c r="Y24" s="37"/>
      <c r="Z24" s="37"/>
      <c r="AA24" s="37"/>
      <c r="AB24" s="37"/>
      <c r="AC24" s="37"/>
      <c r="AD24" s="37"/>
      <c r="AE24" s="37"/>
    </row>
    <row r="25" spans="1:31" s="2" customFormat="1" ht="12" customHeight="1">
      <c r="A25" s="37"/>
      <c r="B25" s="42"/>
      <c r="C25" s="37"/>
      <c r="D25" s="115" t="s">
        <v>34</v>
      </c>
      <c r="E25" s="37"/>
      <c r="F25" s="37"/>
      <c r="G25" s="37"/>
      <c r="H25" s="37"/>
      <c r="I25" s="115" t="s">
        <v>26</v>
      </c>
      <c r="J25" s="106" t="s">
        <v>19</v>
      </c>
      <c r="K25" s="37"/>
      <c r="L25" s="116"/>
      <c r="S25" s="37"/>
      <c r="T25" s="37"/>
      <c r="U25" s="37"/>
      <c r="V25" s="37"/>
      <c r="W25" s="37"/>
      <c r="X25" s="37"/>
      <c r="Y25" s="37"/>
      <c r="Z25" s="37"/>
      <c r="AA25" s="37"/>
      <c r="AB25" s="37"/>
      <c r="AC25" s="37"/>
      <c r="AD25" s="37"/>
      <c r="AE25" s="37"/>
    </row>
    <row r="26" spans="1:31" s="2" customFormat="1" ht="18" customHeight="1">
      <c r="A26" s="37"/>
      <c r="B26" s="42"/>
      <c r="C26" s="37"/>
      <c r="D26" s="37"/>
      <c r="E26" s="106" t="s">
        <v>32</v>
      </c>
      <c r="F26" s="37"/>
      <c r="G26" s="37"/>
      <c r="H26" s="37"/>
      <c r="I26" s="115" t="s">
        <v>28</v>
      </c>
      <c r="J26" s="106" t="s">
        <v>19</v>
      </c>
      <c r="K26" s="37"/>
      <c r="L26" s="116"/>
      <c r="S26" s="37"/>
      <c r="T26" s="37"/>
      <c r="U26" s="37"/>
      <c r="V26" s="37"/>
      <c r="W26" s="37"/>
      <c r="X26" s="37"/>
      <c r="Y26" s="37"/>
      <c r="Z26" s="37"/>
      <c r="AA26" s="37"/>
      <c r="AB26" s="37"/>
      <c r="AC26" s="37"/>
      <c r="AD26" s="37"/>
      <c r="AE26" s="37"/>
    </row>
    <row r="27" spans="1:31" s="2" customFormat="1" ht="6.95" customHeight="1">
      <c r="A27" s="37"/>
      <c r="B27" s="42"/>
      <c r="C27" s="37"/>
      <c r="D27" s="37"/>
      <c r="E27" s="37"/>
      <c r="F27" s="37"/>
      <c r="G27" s="37"/>
      <c r="H27" s="37"/>
      <c r="I27" s="37"/>
      <c r="J27" s="37"/>
      <c r="K27" s="37"/>
      <c r="L27" s="116"/>
      <c r="S27" s="37"/>
      <c r="T27" s="37"/>
      <c r="U27" s="37"/>
      <c r="V27" s="37"/>
      <c r="W27" s="37"/>
      <c r="X27" s="37"/>
      <c r="Y27" s="37"/>
      <c r="Z27" s="37"/>
      <c r="AA27" s="37"/>
      <c r="AB27" s="37"/>
      <c r="AC27" s="37"/>
      <c r="AD27" s="37"/>
      <c r="AE27" s="37"/>
    </row>
    <row r="28" spans="1:31" s="2" customFormat="1" ht="12" customHeight="1">
      <c r="A28" s="37"/>
      <c r="B28" s="42"/>
      <c r="C28" s="37"/>
      <c r="D28" s="115" t="s">
        <v>35</v>
      </c>
      <c r="E28" s="37"/>
      <c r="F28" s="37"/>
      <c r="G28" s="37"/>
      <c r="H28" s="37"/>
      <c r="I28" s="37"/>
      <c r="J28" s="37"/>
      <c r="K28" s="37"/>
      <c r="L28" s="116"/>
      <c r="S28" s="37"/>
      <c r="T28" s="37"/>
      <c r="U28" s="37"/>
      <c r="V28" s="37"/>
      <c r="W28" s="37"/>
      <c r="X28" s="37"/>
      <c r="Y28" s="37"/>
      <c r="Z28" s="37"/>
      <c r="AA28" s="37"/>
      <c r="AB28" s="37"/>
      <c r="AC28" s="37"/>
      <c r="AD28" s="37"/>
      <c r="AE28" s="37"/>
    </row>
    <row r="29" spans="1:31" s="8" customFormat="1" ht="16.5" customHeight="1">
      <c r="A29" s="118"/>
      <c r="B29" s="119"/>
      <c r="C29" s="118"/>
      <c r="D29" s="118"/>
      <c r="E29" s="405" t="s">
        <v>19</v>
      </c>
      <c r="F29" s="405"/>
      <c r="G29" s="405"/>
      <c r="H29" s="405"/>
      <c r="I29" s="118"/>
      <c r="J29" s="118"/>
      <c r="K29" s="118"/>
      <c r="L29" s="120"/>
      <c r="S29" s="118"/>
      <c r="T29" s="118"/>
      <c r="U29" s="118"/>
      <c r="V29" s="118"/>
      <c r="W29" s="118"/>
      <c r="X29" s="118"/>
      <c r="Y29" s="118"/>
      <c r="Z29" s="118"/>
      <c r="AA29" s="118"/>
      <c r="AB29" s="118"/>
      <c r="AC29" s="118"/>
      <c r="AD29" s="118"/>
      <c r="AE29" s="118"/>
    </row>
    <row r="30" spans="1:31" s="2" customFormat="1" ht="6.95" customHeight="1">
      <c r="A30" s="37"/>
      <c r="B30" s="42"/>
      <c r="C30" s="37"/>
      <c r="D30" s="37"/>
      <c r="E30" s="37"/>
      <c r="F30" s="37"/>
      <c r="G30" s="37"/>
      <c r="H30" s="37"/>
      <c r="I30" s="37"/>
      <c r="J30" s="37"/>
      <c r="K30" s="37"/>
      <c r="L30" s="116"/>
      <c r="S30" s="37"/>
      <c r="T30" s="37"/>
      <c r="U30" s="37"/>
      <c r="V30" s="37"/>
      <c r="W30" s="37"/>
      <c r="X30" s="37"/>
      <c r="Y30" s="37"/>
      <c r="Z30" s="37"/>
      <c r="AA30" s="37"/>
      <c r="AB30" s="37"/>
      <c r="AC30" s="37"/>
      <c r="AD30" s="37"/>
      <c r="AE30" s="37"/>
    </row>
    <row r="31" spans="1:31" s="2" customFormat="1" ht="6.95" customHeight="1">
      <c r="A31" s="37"/>
      <c r="B31" s="42"/>
      <c r="C31" s="37"/>
      <c r="D31" s="121"/>
      <c r="E31" s="121"/>
      <c r="F31" s="121"/>
      <c r="G31" s="121"/>
      <c r="H31" s="121"/>
      <c r="I31" s="121"/>
      <c r="J31" s="121"/>
      <c r="K31" s="121"/>
      <c r="L31" s="116"/>
      <c r="S31" s="37"/>
      <c r="T31" s="37"/>
      <c r="U31" s="37"/>
      <c r="V31" s="37"/>
      <c r="W31" s="37"/>
      <c r="X31" s="37"/>
      <c r="Y31" s="37"/>
      <c r="Z31" s="37"/>
      <c r="AA31" s="37"/>
      <c r="AB31" s="37"/>
      <c r="AC31" s="37"/>
      <c r="AD31" s="37"/>
      <c r="AE31" s="37"/>
    </row>
    <row r="32" spans="1:31" s="2" customFormat="1" ht="25.35" customHeight="1">
      <c r="A32" s="37"/>
      <c r="B32" s="42"/>
      <c r="C32" s="37"/>
      <c r="D32" s="122" t="s">
        <v>37</v>
      </c>
      <c r="E32" s="37"/>
      <c r="F32" s="37"/>
      <c r="G32" s="37"/>
      <c r="H32" s="37"/>
      <c r="I32" s="37"/>
      <c r="J32" s="123">
        <f>ROUND(J91,2)</f>
        <v>0</v>
      </c>
      <c r="K32" s="37"/>
      <c r="L32" s="116"/>
      <c r="S32" s="37"/>
      <c r="T32" s="37"/>
      <c r="U32" s="37"/>
      <c r="V32" s="37"/>
      <c r="W32" s="37"/>
      <c r="X32" s="37"/>
      <c r="Y32" s="37"/>
      <c r="Z32" s="37"/>
      <c r="AA32" s="37"/>
      <c r="AB32" s="37"/>
      <c r="AC32" s="37"/>
      <c r="AD32" s="37"/>
      <c r="AE32" s="37"/>
    </row>
    <row r="33" spans="1:31" s="2" customFormat="1" ht="6.95" customHeight="1">
      <c r="A33" s="37"/>
      <c r="B33" s="42"/>
      <c r="C33" s="37"/>
      <c r="D33" s="121"/>
      <c r="E33" s="121"/>
      <c r="F33" s="121"/>
      <c r="G33" s="121"/>
      <c r="H33" s="121"/>
      <c r="I33" s="121"/>
      <c r="J33" s="121"/>
      <c r="K33" s="121"/>
      <c r="L33" s="116"/>
      <c r="S33" s="37"/>
      <c r="T33" s="37"/>
      <c r="U33" s="37"/>
      <c r="V33" s="37"/>
      <c r="W33" s="37"/>
      <c r="X33" s="37"/>
      <c r="Y33" s="37"/>
      <c r="Z33" s="37"/>
      <c r="AA33" s="37"/>
      <c r="AB33" s="37"/>
      <c r="AC33" s="37"/>
      <c r="AD33" s="37"/>
      <c r="AE33" s="37"/>
    </row>
    <row r="34" spans="1:31" s="2" customFormat="1" ht="14.45" customHeight="1">
      <c r="A34" s="37"/>
      <c r="B34" s="42"/>
      <c r="C34" s="37"/>
      <c r="D34" s="37"/>
      <c r="E34" s="37"/>
      <c r="F34" s="124" t="s">
        <v>39</v>
      </c>
      <c r="G34" s="37"/>
      <c r="H34" s="37"/>
      <c r="I34" s="124" t="s">
        <v>38</v>
      </c>
      <c r="J34" s="124" t="s">
        <v>40</v>
      </c>
      <c r="K34" s="37"/>
      <c r="L34" s="116"/>
      <c r="S34" s="37"/>
      <c r="T34" s="37"/>
      <c r="U34" s="37"/>
      <c r="V34" s="37"/>
      <c r="W34" s="37"/>
      <c r="X34" s="37"/>
      <c r="Y34" s="37"/>
      <c r="Z34" s="37"/>
      <c r="AA34" s="37"/>
      <c r="AB34" s="37"/>
      <c r="AC34" s="37"/>
      <c r="AD34" s="37"/>
      <c r="AE34" s="37"/>
    </row>
    <row r="35" spans="1:31" s="2" customFormat="1" ht="14.45" customHeight="1">
      <c r="A35" s="37"/>
      <c r="B35" s="42"/>
      <c r="C35" s="37"/>
      <c r="D35" s="125" t="s">
        <v>41</v>
      </c>
      <c r="E35" s="115" t="s">
        <v>42</v>
      </c>
      <c r="F35" s="126">
        <f>ROUND((SUM(BE91:BE156)),2)</f>
        <v>0</v>
      </c>
      <c r="G35" s="37"/>
      <c r="H35" s="37"/>
      <c r="I35" s="127">
        <v>0.21</v>
      </c>
      <c r="J35" s="126">
        <f>ROUND(((SUM(BE91:BE156))*I35),2)</f>
        <v>0</v>
      </c>
      <c r="K35" s="37"/>
      <c r="L35" s="116"/>
      <c r="S35" s="37"/>
      <c r="T35" s="37"/>
      <c r="U35" s="37"/>
      <c r="V35" s="37"/>
      <c r="W35" s="37"/>
      <c r="X35" s="37"/>
      <c r="Y35" s="37"/>
      <c r="Z35" s="37"/>
      <c r="AA35" s="37"/>
      <c r="AB35" s="37"/>
      <c r="AC35" s="37"/>
      <c r="AD35" s="37"/>
      <c r="AE35" s="37"/>
    </row>
    <row r="36" spans="1:31" s="2" customFormat="1" ht="14.45" customHeight="1">
      <c r="A36" s="37"/>
      <c r="B36" s="42"/>
      <c r="C36" s="37"/>
      <c r="D36" s="37"/>
      <c r="E36" s="115" t="s">
        <v>43</v>
      </c>
      <c r="F36" s="126">
        <f>ROUND((SUM(BF91:BF156)),2)</f>
        <v>0</v>
      </c>
      <c r="G36" s="37"/>
      <c r="H36" s="37"/>
      <c r="I36" s="127">
        <v>0.12</v>
      </c>
      <c r="J36" s="126">
        <f>ROUND(((SUM(BF91:BF156))*I36),2)</f>
        <v>0</v>
      </c>
      <c r="K36" s="37"/>
      <c r="L36" s="116"/>
      <c r="S36" s="37"/>
      <c r="T36" s="37"/>
      <c r="U36" s="37"/>
      <c r="V36" s="37"/>
      <c r="W36" s="37"/>
      <c r="X36" s="37"/>
      <c r="Y36" s="37"/>
      <c r="Z36" s="37"/>
      <c r="AA36" s="37"/>
      <c r="AB36" s="37"/>
      <c r="AC36" s="37"/>
      <c r="AD36" s="37"/>
      <c r="AE36" s="37"/>
    </row>
    <row r="37" spans="1:31" s="2" customFormat="1" ht="14.45" customHeight="1" hidden="1">
      <c r="A37" s="37"/>
      <c r="B37" s="42"/>
      <c r="C37" s="37"/>
      <c r="D37" s="37"/>
      <c r="E37" s="115" t="s">
        <v>44</v>
      </c>
      <c r="F37" s="126">
        <f>ROUND((SUM(BG91:BG156)),2)</f>
        <v>0</v>
      </c>
      <c r="G37" s="37"/>
      <c r="H37" s="37"/>
      <c r="I37" s="127">
        <v>0.21</v>
      </c>
      <c r="J37" s="126">
        <f>0</f>
        <v>0</v>
      </c>
      <c r="K37" s="37"/>
      <c r="L37" s="116"/>
      <c r="S37" s="37"/>
      <c r="T37" s="37"/>
      <c r="U37" s="37"/>
      <c r="V37" s="37"/>
      <c r="W37" s="37"/>
      <c r="X37" s="37"/>
      <c r="Y37" s="37"/>
      <c r="Z37" s="37"/>
      <c r="AA37" s="37"/>
      <c r="AB37" s="37"/>
      <c r="AC37" s="37"/>
      <c r="AD37" s="37"/>
      <c r="AE37" s="37"/>
    </row>
    <row r="38" spans="1:31" s="2" customFormat="1" ht="14.45" customHeight="1" hidden="1">
      <c r="A38" s="37"/>
      <c r="B38" s="42"/>
      <c r="C38" s="37"/>
      <c r="D38" s="37"/>
      <c r="E38" s="115" t="s">
        <v>45</v>
      </c>
      <c r="F38" s="126">
        <f>ROUND((SUM(BH91:BH156)),2)</f>
        <v>0</v>
      </c>
      <c r="G38" s="37"/>
      <c r="H38" s="37"/>
      <c r="I38" s="127">
        <v>0.12</v>
      </c>
      <c r="J38" s="126">
        <f>0</f>
        <v>0</v>
      </c>
      <c r="K38" s="37"/>
      <c r="L38" s="116"/>
      <c r="S38" s="37"/>
      <c r="T38" s="37"/>
      <c r="U38" s="37"/>
      <c r="V38" s="37"/>
      <c r="W38" s="37"/>
      <c r="X38" s="37"/>
      <c r="Y38" s="37"/>
      <c r="Z38" s="37"/>
      <c r="AA38" s="37"/>
      <c r="AB38" s="37"/>
      <c r="AC38" s="37"/>
      <c r="AD38" s="37"/>
      <c r="AE38" s="37"/>
    </row>
    <row r="39" spans="1:31" s="2" customFormat="1" ht="14.45" customHeight="1" hidden="1">
      <c r="A39" s="37"/>
      <c r="B39" s="42"/>
      <c r="C39" s="37"/>
      <c r="D39" s="37"/>
      <c r="E39" s="115" t="s">
        <v>46</v>
      </c>
      <c r="F39" s="126">
        <f>ROUND((SUM(BI91:BI156)),2)</f>
        <v>0</v>
      </c>
      <c r="G39" s="37"/>
      <c r="H39" s="37"/>
      <c r="I39" s="127">
        <v>0</v>
      </c>
      <c r="J39" s="126">
        <f>0</f>
        <v>0</v>
      </c>
      <c r="K39" s="37"/>
      <c r="L39" s="116"/>
      <c r="S39" s="37"/>
      <c r="T39" s="37"/>
      <c r="U39" s="37"/>
      <c r="V39" s="37"/>
      <c r="W39" s="37"/>
      <c r="X39" s="37"/>
      <c r="Y39" s="37"/>
      <c r="Z39" s="37"/>
      <c r="AA39" s="37"/>
      <c r="AB39" s="37"/>
      <c r="AC39" s="37"/>
      <c r="AD39" s="37"/>
      <c r="AE39" s="37"/>
    </row>
    <row r="40" spans="1:31" s="2" customFormat="1" ht="6.95" customHeight="1">
      <c r="A40" s="37"/>
      <c r="B40" s="42"/>
      <c r="C40" s="37"/>
      <c r="D40" s="37"/>
      <c r="E40" s="37"/>
      <c r="F40" s="37"/>
      <c r="G40" s="37"/>
      <c r="H40" s="37"/>
      <c r="I40" s="37"/>
      <c r="J40" s="37"/>
      <c r="K40" s="37"/>
      <c r="L40" s="116"/>
      <c r="S40" s="37"/>
      <c r="T40" s="37"/>
      <c r="U40" s="37"/>
      <c r="V40" s="37"/>
      <c r="W40" s="37"/>
      <c r="X40" s="37"/>
      <c r="Y40" s="37"/>
      <c r="Z40" s="37"/>
      <c r="AA40" s="37"/>
      <c r="AB40" s="37"/>
      <c r="AC40" s="37"/>
      <c r="AD40" s="37"/>
      <c r="AE40" s="37"/>
    </row>
    <row r="41" spans="1:31" s="2" customFormat="1" ht="25.35" customHeight="1">
      <c r="A41" s="37"/>
      <c r="B41" s="42"/>
      <c r="C41" s="128"/>
      <c r="D41" s="129" t="s">
        <v>47</v>
      </c>
      <c r="E41" s="130"/>
      <c r="F41" s="130"/>
      <c r="G41" s="131" t="s">
        <v>48</v>
      </c>
      <c r="H41" s="132" t="s">
        <v>49</v>
      </c>
      <c r="I41" s="130"/>
      <c r="J41" s="133">
        <f>SUM(J32:J39)</f>
        <v>0</v>
      </c>
      <c r="K41" s="134"/>
      <c r="L41" s="116"/>
      <c r="S41" s="37"/>
      <c r="T41" s="37"/>
      <c r="U41" s="37"/>
      <c r="V41" s="37"/>
      <c r="W41" s="37"/>
      <c r="X41" s="37"/>
      <c r="Y41" s="37"/>
      <c r="Z41" s="37"/>
      <c r="AA41" s="37"/>
      <c r="AB41" s="37"/>
      <c r="AC41" s="37"/>
      <c r="AD41" s="37"/>
      <c r="AE41" s="37"/>
    </row>
    <row r="42" spans="1:31" s="2" customFormat="1" ht="14.45" customHeight="1">
      <c r="A42" s="37"/>
      <c r="B42" s="135"/>
      <c r="C42" s="136"/>
      <c r="D42" s="136"/>
      <c r="E42" s="136"/>
      <c r="F42" s="136"/>
      <c r="G42" s="136"/>
      <c r="H42" s="136"/>
      <c r="I42" s="136"/>
      <c r="J42" s="136"/>
      <c r="K42" s="136"/>
      <c r="L42" s="116"/>
      <c r="S42" s="37"/>
      <c r="T42" s="37"/>
      <c r="U42" s="37"/>
      <c r="V42" s="37"/>
      <c r="W42" s="37"/>
      <c r="X42" s="37"/>
      <c r="Y42" s="37"/>
      <c r="Z42" s="37"/>
      <c r="AA42" s="37"/>
      <c r="AB42" s="37"/>
      <c r="AC42" s="37"/>
      <c r="AD42" s="37"/>
      <c r="AE42" s="37"/>
    </row>
    <row r="46" spans="1:31" s="2" customFormat="1" ht="6.95" customHeight="1">
      <c r="A46" s="37"/>
      <c r="B46" s="137"/>
      <c r="C46" s="138"/>
      <c r="D46" s="138"/>
      <c r="E46" s="138"/>
      <c r="F46" s="138"/>
      <c r="G46" s="138"/>
      <c r="H46" s="138"/>
      <c r="I46" s="138"/>
      <c r="J46" s="138"/>
      <c r="K46" s="138"/>
      <c r="L46" s="116"/>
      <c r="S46" s="37"/>
      <c r="T46" s="37"/>
      <c r="U46" s="37"/>
      <c r="V46" s="37"/>
      <c r="W46" s="37"/>
      <c r="X46" s="37"/>
      <c r="Y46" s="37"/>
      <c r="Z46" s="37"/>
      <c r="AA46" s="37"/>
      <c r="AB46" s="37"/>
      <c r="AC46" s="37"/>
      <c r="AD46" s="37"/>
      <c r="AE46" s="37"/>
    </row>
    <row r="47" spans="1:31" s="2" customFormat="1" ht="24.95" customHeight="1">
      <c r="A47" s="37"/>
      <c r="B47" s="38"/>
      <c r="C47" s="26" t="s">
        <v>108</v>
      </c>
      <c r="D47" s="39"/>
      <c r="E47" s="39"/>
      <c r="F47" s="39"/>
      <c r="G47" s="39"/>
      <c r="H47" s="39"/>
      <c r="I47" s="39"/>
      <c r="J47" s="39"/>
      <c r="K47" s="39"/>
      <c r="L47" s="116"/>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16"/>
      <c r="S48" s="37"/>
      <c r="T48" s="37"/>
      <c r="U48" s="37"/>
      <c r="V48" s="37"/>
      <c r="W48" s="37"/>
      <c r="X48" s="37"/>
      <c r="Y48" s="37"/>
      <c r="Z48" s="37"/>
      <c r="AA48" s="37"/>
      <c r="AB48" s="37"/>
      <c r="AC48" s="37"/>
      <c r="AD48" s="37"/>
      <c r="AE48" s="37"/>
    </row>
    <row r="49" spans="1:31" s="2" customFormat="1" ht="12" customHeight="1">
      <c r="A49" s="37"/>
      <c r="B49" s="38"/>
      <c r="C49" s="32" t="s">
        <v>16</v>
      </c>
      <c r="D49" s="39"/>
      <c r="E49" s="39"/>
      <c r="F49" s="39"/>
      <c r="G49" s="39"/>
      <c r="H49" s="39"/>
      <c r="I49" s="39"/>
      <c r="J49" s="39"/>
      <c r="K49" s="39"/>
      <c r="L49" s="116"/>
      <c r="S49" s="37"/>
      <c r="T49" s="37"/>
      <c r="U49" s="37"/>
      <c r="V49" s="37"/>
      <c r="W49" s="37"/>
      <c r="X49" s="37"/>
      <c r="Y49" s="37"/>
      <c r="Z49" s="37"/>
      <c r="AA49" s="37"/>
      <c r="AB49" s="37"/>
      <c r="AC49" s="37"/>
      <c r="AD49" s="37"/>
      <c r="AE49" s="37"/>
    </row>
    <row r="50" spans="1:31" s="2" customFormat="1" ht="16.5" customHeight="1">
      <c r="A50" s="37"/>
      <c r="B50" s="38"/>
      <c r="C50" s="39"/>
      <c r="D50" s="39"/>
      <c r="E50" s="397" t="str">
        <f>E7</f>
        <v>Kultivace přednádražního prostoru Bohumín</v>
      </c>
      <c r="F50" s="398"/>
      <c r="G50" s="398"/>
      <c r="H50" s="398"/>
      <c r="I50" s="39"/>
      <c r="J50" s="39"/>
      <c r="K50" s="39"/>
      <c r="L50" s="116"/>
      <c r="S50" s="37"/>
      <c r="T50" s="37"/>
      <c r="U50" s="37"/>
      <c r="V50" s="37"/>
      <c r="W50" s="37"/>
      <c r="X50" s="37"/>
      <c r="Y50" s="37"/>
      <c r="Z50" s="37"/>
      <c r="AA50" s="37"/>
      <c r="AB50" s="37"/>
      <c r="AC50" s="37"/>
      <c r="AD50" s="37"/>
      <c r="AE50" s="37"/>
    </row>
    <row r="51" spans="2:12" s="1" customFormat="1" ht="12" customHeight="1">
      <c r="B51" s="24"/>
      <c r="C51" s="32" t="s">
        <v>106</v>
      </c>
      <c r="D51" s="25"/>
      <c r="E51" s="25"/>
      <c r="F51" s="25"/>
      <c r="G51" s="25"/>
      <c r="H51" s="25"/>
      <c r="I51" s="25"/>
      <c r="J51" s="25"/>
      <c r="K51" s="25"/>
      <c r="L51" s="23"/>
    </row>
    <row r="52" spans="1:31" s="2" customFormat="1" ht="16.5" customHeight="1">
      <c r="A52" s="37"/>
      <c r="B52" s="38"/>
      <c r="C52" s="39"/>
      <c r="D52" s="39"/>
      <c r="E52" s="397" t="s">
        <v>107</v>
      </c>
      <c r="F52" s="396"/>
      <c r="G52" s="396"/>
      <c r="H52" s="396"/>
      <c r="I52" s="39"/>
      <c r="J52" s="39"/>
      <c r="K52" s="39"/>
      <c r="L52" s="116"/>
      <c r="S52" s="37"/>
      <c r="T52" s="37"/>
      <c r="U52" s="37"/>
      <c r="V52" s="37"/>
      <c r="W52" s="37"/>
      <c r="X52" s="37"/>
      <c r="Y52" s="37"/>
      <c r="Z52" s="37"/>
      <c r="AA52" s="37"/>
      <c r="AB52" s="37"/>
      <c r="AC52" s="37"/>
      <c r="AD52" s="37"/>
      <c r="AE52" s="37"/>
    </row>
    <row r="53" spans="1:31" s="2" customFormat="1" ht="12" customHeight="1">
      <c r="A53" s="37"/>
      <c r="B53" s="38"/>
      <c r="C53" s="32" t="s">
        <v>703</v>
      </c>
      <c r="D53" s="39"/>
      <c r="E53" s="39"/>
      <c r="F53" s="39"/>
      <c r="G53" s="39"/>
      <c r="H53" s="39"/>
      <c r="I53" s="39"/>
      <c r="J53" s="39"/>
      <c r="K53" s="39"/>
      <c r="L53" s="116"/>
      <c r="S53" s="37"/>
      <c r="T53" s="37"/>
      <c r="U53" s="37"/>
      <c r="V53" s="37"/>
      <c r="W53" s="37"/>
      <c r="X53" s="37"/>
      <c r="Y53" s="37"/>
      <c r="Z53" s="37"/>
      <c r="AA53" s="37"/>
      <c r="AB53" s="37"/>
      <c r="AC53" s="37"/>
      <c r="AD53" s="37"/>
      <c r="AE53" s="37"/>
    </row>
    <row r="54" spans="1:31" s="2" customFormat="1" ht="16.5" customHeight="1">
      <c r="A54" s="37"/>
      <c r="B54" s="38"/>
      <c r="C54" s="39"/>
      <c r="D54" s="39"/>
      <c r="E54" s="376" t="str">
        <f>E11</f>
        <v>SO 101.4 - Ochrana vedení</v>
      </c>
      <c r="F54" s="396"/>
      <c r="G54" s="396"/>
      <c r="H54" s="396"/>
      <c r="I54" s="39"/>
      <c r="J54" s="39"/>
      <c r="K54" s="39"/>
      <c r="L54" s="116"/>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16"/>
      <c r="S55" s="37"/>
      <c r="T55" s="37"/>
      <c r="U55" s="37"/>
      <c r="V55" s="37"/>
      <c r="W55" s="37"/>
      <c r="X55" s="37"/>
      <c r="Y55" s="37"/>
      <c r="Z55" s="37"/>
      <c r="AA55" s="37"/>
      <c r="AB55" s="37"/>
      <c r="AC55" s="37"/>
      <c r="AD55" s="37"/>
      <c r="AE55" s="37"/>
    </row>
    <row r="56" spans="1:31" s="2" customFormat="1" ht="12" customHeight="1">
      <c r="A56" s="37"/>
      <c r="B56" s="38"/>
      <c r="C56" s="32" t="s">
        <v>21</v>
      </c>
      <c r="D56" s="39"/>
      <c r="E56" s="39"/>
      <c r="F56" s="30" t="str">
        <f>F14</f>
        <v>přednádražní prostor Bohumín</v>
      </c>
      <c r="G56" s="39"/>
      <c r="H56" s="39"/>
      <c r="I56" s="32" t="s">
        <v>23</v>
      </c>
      <c r="J56" s="62" t="str">
        <f>IF(J14="","",J14)</f>
        <v>16. 1. 2024</v>
      </c>
      <c r="K56" s="39"/>
      <c r="L56" s="116"/>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16"/>
      <c r="S57" s="37"/>
      <c r="T57" s="37"/>
      <c r="U57" s="37"/>
      <c r="V57" s="37"/>
      <c r="W57" s="37"/>
      <c r="X57" s="37"/>
      <c r="Y57" s="37"/>
      <c r="Z57" s="37"/>
      <c r="AA57" s="37"/>
      <c r="AB57" s="37"/>
      <c r="AC57" s="37"/>
      <c r="AD57" s="37"/>
      <c r="AE57" s="37"/>
    </row>
    <row r="58" spans="1:31" s="2" customFormat="1" ht="15.2" customHeight="1">
      <c r="A58" s="37"/>
      <c r="B58" s="38"/>
      <c r="C58" s="32" t="s">
        <v>25</v>
      </c>
      <c r="D58" s="39"/>
      <c r="E58" s="39"/>
      <c r="F58" s="30" t="str">
        <f>E17</f>
        <v>Město Bohumín, Masarykova 158, 73581 Bohumín</v>
      </c>
      <c r="G58" s="39"/>
      <c r="H58" s="39"/>
      <c r="I58" s="32" t="s">
        <v>31</v>
      </c>
      <c r="J58" s="35" t="str">
        <f>E23</f>
        <v>PUDIS a.s.</v>
      </c>
      <c r="K58" s="39"/>
      <c r="L58" s="116"/>
      <c r="S58" s="37"/>
      <c r="T58" s="37"/>
      <c r="U58" s="37"/>
      <c r="V58" s="37"/>
      <c r="W58" s="37"/>
      <c r="X58" s="37"/>
      <c r="Y58" s="37"/>
      <c r="Z58" s="37"/>
      <c r="AA58" s="37"/>
      <c r="AB58" s="37"/>
      <c r="AC58" s="37"/>
      <c r="AD58" s="37"/>
      <c r="AE58" s="37"/>
    </row>
    <row r="59" spans="1:31" s="2" customFormat="1" ht="15.2" customHeight="1">
      <c r="A59" s="37"/>
      <c r="B59" s="38"/>
      <c r="C59" s="32" t="s">
        <v>29</v>
      </c>
      <c r="D59" s="39"/>
      <c r="E59" s="39"/>
      <c r="F59" s="30" t="str">
        <f>IF(E20="","",E20)</f>
        <v>Vyplň údaj</v>
      </c>
      <c r="G59" s="39"/>
      <c r="H59" s="39"/>
      <c r="I59" s="32" t="s">
        <v>34</v>
      </c>
      <c r="J59" s="35" t="str">
        <f>E26</f>
        <v>PUDIS a.s.</v>
      </c>
      <c r="K59" s="39"/>
      <c r="L59" s="116"/>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39"/>
      <c r="J60" s="39"/>
      <c r="K60" s="39"/>
      <c r="L60" s="116"/>
      <c r="S60" s="37"/>
      <c r="T60" s="37"/>
      <c r="U60" s="37"/>
      <c r="V60" s="37"/>
      <c r="W60" s="37"/>
      <c r="X60" s="37"/>
      <c r="Y60" s="37"/>
      <c r="Z60" s="37"/>
      <c r="AA60" s="37"/>
      <c r="AB60" s="37"/>
      <c r="AC60" s="37"/>
      <c r="AD60" s="37"/>
      <c r="AE60" s="37"/>
    </row>
    <row r="61" spans="1:31" s="2" customFormat="1" ht="29.25" customHeight="1">
      <c r="A61" s="37"/>
      <c r="B61" s="38"/>
      <c r="C61" s="139" t="s">
        <v>109</v>
      </c>
      <c r="D61" s="140"/>
      <c r="E61" s="140"/>
      <c r="F61" s="140"/>
      <c r="G61" s="140"/>
      <c r="H61" s="140"/>
      <c r="I61" s="140"/>
      <c r="J61" s="141" t="s">
        <v>110</v>
      </c>
      <c r="K61" s="140"/>
      <c r="L61" s="116"/>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39"/>
      <c r="J62" s="39"/>
      <c r="K62" s="39"/>
      <c r="L62" s="116"/>
      <c r="S62" s="37"/>
      <c r="T62" s="37"/>
      <c r="U62" s="37"/>
      <c r="V62" s="37"/>
      <c r="W62" s="37"/>
      <c r="X62" s="37"/>
      <c r="Y62" s="37"/>
      <c r="Z62" s="37"/>
      <c r="AA62" s="37"/>
      <c r="AB62" s="37"/>
      <c r="AC62" s="37"/>
      <c r="AD62" s="37"/>
      <c r="AE62" s="37"/>
    </row>
    <row r="63" spans="1:47" s="2" customFormat="1" ht="22.9" customHeight="1">
      <c r="A63" s="37"/>
      <c r="B63" s="38"/>
      <c r="C63" s="142" t="s">
        <v>69</v>
      </c>
      <c r="D63" s="39"/>
      <c r="E63" s="39"/>
      <c r="F63" s="39"/>
      <c r="G63" s="39"/>
      <c r="H63" s="39"/>
      <c r="I63" s="39"/>
      <c r="J63" s="80">
        <f>J91</f>
        <v>0</v>
      </c>
      <c r="K63" s="39"/>
      <c r="L63" s="116"/>
      <c r="S63" s="37"/>
      <c r="T63" s="37"/>
      <c r="U63" s="37"/>
      <c r="V63" s="37"/>
      <c r="W63" s="37"/>
      <c r="X63" s="37"/>
      <c r="Y63" s="37"/>
      <c r="Z63" s="37"/>
      <c r="AA63" s="37"/>
      <c r="AB63" s="37"/>
      <c r="AC63" s="37"/>
      <c r="AD63" s="37"/>
      <c r="AE63" s="37"/>
      <c r="AU63" s="20" t="s">
        <v>111</v>
      </c>
    </row>
    <row r="64" spans="2:12" s="9" customFormat="1" ht="24.95" customHeight="1">
      <c r="B64" s="143"/>
      <c r="C64" s="144"/>
      <c r="D64" s="145" t="s">
        <v>112</v>
      </c>
      <c r="E64" s="146"/>
      <c r="F64" s="146"/>
      <c r="G64" s="146"/>
      <c r="H64" s="146"/>
      <c r="I64" s="146"/>
      <c r="J64" s="147">
        <f>J92</f>
        <v>0</v>
      </c>
      <c r="K64" s="144"/>
      <c r="L64" s="148"/>
    </row>
    <row r="65" spans="2:12" s="10" customFormat="1" ht="19.9" customHeight="1">
      <c r="B65" s="149"/>
      <c r="C65" s="100"/>
      <c r="D65" s="150" t="s">
        <v>113</v>
      </c>
      <c r="E65" s="151"/>
      <c r="F65" s="151"/>
      <c r="G65" s="151"/>
      <c r="H65" s="151"/>
      <c r="I65" s="151"/>
      <c r="J65" s="152">
        <f>J93</f>
        <v>0</v>
      </c>
      <c r="K65" s="100"/>
      <c r="L65" s="153"/>
    </row>
    <row r="66" spans="2:12" s="9" customFormat="1" ht="24.95" customHeight="1">
      <c r="B66" s="143"/>
      <c r="C66" s="144"/>
      <c r="D66" s="145" t="s">
        <v>122</v>
      </c>
      <c r="E66" s="146"/>
      <c r="F66" s="146"/>
      <c r="G66" s="146"/>
      <c r="H66" s="146"/>
      <c r="I66" s="146"/>
      <c r="J66" s="147">
        <f>J123</f>
        <v>0</v>
      </c>
      <c r="K66" s="144"/>
      <c r="L66" s="148"/>
    </row>
    <row r="67" spans="2:12" s="10" customFormat="1" ht="19.9" customHeight="1">
      <c r="B67" s="149"/>
      <c r="C67" s="100"/>
      <c r="D67" s="150" t="s">
        <v>899</v>
      </c>
      <c r="E67" s="151"/>
      <c r="F67" s="151"/>
      <c r="G67" s="151"/>
      <c r="H67" s="151"/>
      <c r="I67" s="151"/>
      <c r="J67" s="152">
        <f>J124</f>
        <v>0</v>
      </c>
      <c r="K67" s="100"/>
      <c r="L67" s="153"/>
    </row>
    <row r="68" spans="2:12" s="9" customFormat="1" ht="24.95" customHeight="1">
      <c r="B68" s="143"/>
      <c r="C68" s="144"/>
      <c r="D68" s="145" t="s">
        <v>900</v>
      </c>
      <c r="E68" s="146"/>
      <c r="F68" s="146"/>
      <c r="G68" s="146"/>
      <c r="H68" s="146"/>
      <c r="I68" s="146"/>
      <c r="J68" s="147">
        <f>J127</f>
        <v>0</v>
      </c>
      <c r="K68" s="144"/>
      <c r="L68" s="148"/>
    </row>
    <row r="69" spans="2:12" s="10" customFormat="1" ht="19.9" customHeight="1">
      <c r="B69" s="149"/>
      <c r="C69" s="100"/>
      <c r="D69" s="150" t="s">
        <v>901</v>
      </c>
      <c r="E69" s="151"/>
      <c r="F69" s="151"/>
      <c r="G69" s="151"/>
      <c r="H69" s="151"/>
      <c r="I69" s="151"/>
      <c r="J69" s="152">
        <f>J128</f>
        <v>0</v>
      </c>
      <c r="K69" s="100"/>
      <c r="L69" s="153"/>
    </row>
    <row r="70" spans="1:31" s="2" customFormat="1" ht="21.75" customHeight="1">
      <c r="A70" s="37"/>
      <c r="B70" s="38"/>
      <c r="C70" s="39"/>
      <c r="D70" s="39"/>
      <c r="E70" s="39"/>
      <c r="F70" s="39"/>
      <c r="G70" s="39"/>
      <c r="H70" s="39"/>
      <c r="I70" s="39"/>
      <c r="J70" s="39"/>
      <c r="K70" s="39"/>
      <c r="L70" s="116"/>
      <c r="S70" s="37"/>
      <c r="T70" s="37"/>
      <c r="U70" s="37"/>
      <c r="V70" s="37"/>
      <c r="W70" s="37"/>
      <c r="X70" s="37"/>
      <c r="Y70" s="37"/>
      <c r="Z70" s="37"/>
      <c r="AA70" s="37"/>
      <c r="AB70" s="37"/>
      <c r="AC70" s="37"/>
      <c r="AD70" s="37"/>
      <c r="AE70" s="37"/>
    </row>
    <row r="71" spans="1:31" s="2" customFormat="1" ht="6.95" customHeight="1">
      <c r="A71" s="37"/>
      <c r="B71" s="50"/>
      <c r="C71" s="51"/>
      <c r="D71" s="51"/>
      <c r="E71" s="51"/>
      <c r="F71" s="51"/>
      <c r="G71" s="51"/>
      <c r="H71" s="51"/>
      <c r="I71" s="51"/>
      <c r="J71" s="51"/>
      <c r="K71" s="51"/>
      <c r="L71" s="116"/>
      <c r="S71" s="37"/>
      <c r="T71" s="37"/>
      <c r="U71" s="37"/>
      <c r="V71" s="37"/>
      <c r="W71" s="37"/>
      <c r="X71" s="37"/>
      <c r="Y71" s="37"/>
      <c r="Z71" s="37"/>
      <c r="AA71" s="37"/>
      <c r="AB71" s="37"/>
      <c r="AC71" s="37"/>
      <c r="AD71" s="37"/>
      <c r="AE71" s="37"/>
    </row>
    <row r="75" spans="1:31" s="2" customFormat="1" ht="6.95" customHeight="1">
      <c r="A75" s="37"/>
      <c r="B75" s="52"/>
      <c r="C75" s="53"/>
      <c r="D75" s="53"/>
      <c r="E75" s="53"/>
      <c r="F75" s="53"/>
      <c r="G75" s="53"/>
      <c r="H75" s="53"/>
      <c r="I75" s="53"/>
      <c r="J75" s="53"/>
      <c r="K75" s="53"/>
      <c r="L75" s="116"/>
      <c r="S75" s="37"/>
      <c r="T75" s="37"/>
      <c r="U75" s="37"/>
      <c r="V75" s="37"/>
      <c r="W75" s="37"/>
      <c r="X75" s="37"/>
      <c r="Y75" s="37"/>
      <c r="Z75" s="37"/>
      <c r="AA75" s="37"/>
      <c r="AB75" s="37"/>
      <c r="AC75" s="37"/>
      <c r="AD75" s="37"/>
      <c r="AE75" s="37"/>
    </row>
    <row r="76" spans="1:31" s="2" customFormat="1" ht="24.95" customHeight="1">
      <c r="A76" s="37"/>
      <c r="B76" s="38"/>
      <c r="C76" s="26" t="s">
        <v>124</v>
      </c>
      <c r="D76" s="39"/>
      <c r="E76" s="39"/>
      <c r="F76" s="39"/>
      <c r="G76" s="39"/>
      <c r="H76" s="39"/>
      <c r="I76" s="39"/>
      <c r="J76" s="39"/>
      <c r="K76" s="39"/>
      <c r="L76" s="116"/>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16"/>
      <c r="S77" s="37"/>
      <c r="T77" s="37"/>
      <c r="U77" s="37"/>
      <c r="V77" s="37"/>
      <c r="W77" s="37"/>
      <c r="X77" s="37"/>
      <c r="Y77" s="37"/>
      <c r="Z77" s="37"/>
      <c r="AA77" s="37"/>
      <c r="AB77" s="37"/>
      <c r="AC77" s="37"/>
      <c r="AD77" s="37"/>
      <c r="AE77" s="37"/>
    </row>
    <row r="78" spans="1:31" s="2" customFormat="1" ht="12" customHeight="1">
      <c r="A78" s="37"/>
      <c r="B78" s="38"/>
      <c r="C78" s="32" t="s">
        <v>16</v>
      </c>
      <c r="D78" s="39"/>
      <c r="E78" s="39"/>
      <c r="F78" s="39"/>
      <c r="G78" s="39"/>
      <c r="H78" s="39"/>
      <c r="I78" s="39"/>
      <c r="J78" s="39"/>
      <c r="K78" s="39"/>
      <c r="L78" s="116"/>
      <c r="S78" s="37"/>
      <c r="T78" s="37"/>
      <c r="U78" s="37"/>
      <c r="V78" s="37"/>
      <c r="W78" s="37"/>
      <c r="X78" s="37"/>
      <c r="Y78" s="37"/>
      <c r="Z78" s="37"/>
      <c r="AA78" s="37"/>
      <c r="AB78" s="37"/>
      <c r="AC78" s="37"/>
      <c r="AD78" s="37"/>
      <c r="AE78" s="37"/>
    </row>
    <row r="79" spans="1:31" s="2" customFormat="1" ht="16.5" customHeight="1">
      <c r="A79" s="37"/>
      <c r="B79" s="38"/>
      <c r="C79" s="39"/>
      <c r="D79" s="39"/>
      <c r="E79" s="397" t="str">
        <f>E7</f>
        <v>Kultivace přednádražního prostoru Bohumín</v>
      </c>
      <c r="F79" s="398"/>
      <c r="G79" s="398"/>
      <c r="H79" s="398"/>
      <c r="I79" s="39"/>
      <c r="J79" s="39"/>
      <c r="K79" s="39"/>
      <c r="L79" s="116"/>
      <c r="S79" s="37"/>
      <c r="T79" s="37"/>
      <c r="U79" s="37"/>
      <c r="V79" s="37"/>
      <c r="W79" s="37"/>
      <c r="X79" s="37"/>
      <c r="Y79" s="37"/>
      <c r="Z79" s="37"/>
      <c r="AA79" s="37"/>
      <c r="AB79" s="37"/>
      <c r="AC79" s="37"/>
      <c r="AD79" s="37"/>
      <c r="AE79" s="37"/>
    </row>
    <row r="80" spans="2:12" s="1" customFormat="1" ht="12" customHeight="1">
      <c r="B80" s="24"/>
      <c r="C80" s="32" t="s">
        <v>106</v>
      </c>
      <c r="D80" s="25"/>
      <c r="E80" s="25"/>
      <c r="F80" s="25"/>
      <c r="G80" s="25"/>
      <c r="H80" s="25"/>
      <c r="I80" s="25"/>
      <c r="J80" s="25"/>
      <c r="K80" s="25"/>
      <c r="L80" s="23"/>
    </row>
    <row r="81" spans="1:31" s="2" customFormat="1" ht="16.5" customHeight="1">
      <c r="A81" s="37"/>
      <c r="B81" s="38"/>
      <c r="C81" s="39"/>
      <c r="D81" s="39"/>
      <c r="E81" s="397" t="s">
        <v>107</v>
      </c>
      <c r="F81" s="396"/>
      <c r="G81" s="396"/>
      <c r="H81" s="396"/>
      <c r="I81" s="39"/>
      <c r="J81" s="39"/>
      <c r="K81" s="39"/>
      <c r="L81" s="116"/>
      <c r="S81" s="37"/>
      <c r="T81" s="37"/>
      <c r="U81" s="37"/>
      <c r="V81" s="37"/>
      <c r="W81" s="37"/>
      <c r="X81" s="37"/>
      <c r="Y81" s="37"/>
      <c r="Z81" s="37"/>
      <c r="AA81" s="37"/>
      <c r="AB81" s="37"/>
      <c r="AC81" s="37"/>
      <c r="AD81" s="37"/>
      <c r="AE81" s="37"/>
    </row>
    <row r="82" spans="1:31" s="2" customFormat="1" ht="12" customHeight="1">
      <c r="A82" s="37"/>
      <c r="B82" s="38"/>
      <c r="C82" s="32" t="s">
        <v>703</v>
      </c>
      <c r="D82" s="39"/>
      <c r="E82" s="39"/>
      <c r="F82" s="39"/>
      <c r="G82" s="39"/>
      <c r="H82" s="39"/>
      <c r="I82" s="39"/>
      <c r="J82" s="39"/>
      <c r="K82" s="39"/>
      <c r="L82" s="116"/>
      <c r="S82" s="37"/>
      <c r="T82" s="37"/>
      <c r="U82" s="37"/>
      <c r="V82" s="37"/>
      <c r="W82" s="37"/>
      <c r="X82" s="37"/>
      <c r="Y82" s="37"/>
      <c r="Z82" s="37"/>
      <c r="AA82" s="37"/>
      <c r="AB82" s="37"/>
      <c r="AC82" s="37"/>
      <c r="AD82" s="37"/>
      <c r="AE82" s="37"/>
    </row>
    <row r="83" spans="1:31" s="2" customFormat="1" ht="16.5" customHeight="1">
      <c r="A83" s="37"/>
      <c r="B83" s="38"/>
      <c r="C83" s="39"/>
      <c r="D83" s="39"/>
      <c r="E83" s="376" t="str">
        <f>E11</f>
        <v>SO 101.4 - Ochrana vedení</v>
      </c>
      <c r="F83" s="396"/>
      <c r="G83" s="396"/>
      <c r="H83" s="396"/>
      <c r="I83" s="39"/>
      <c r="J83" s="39"/>
      <c r="K83" s="39"/>
      <c r="L83" s="116"/>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16"/>
      <c r="S84" s="37"/>
      <c r="T84" s="37"/>
      <c r="U84" s="37"/>
      <c r="V84" s="37"/>
      <c r="W84" s="37"/>
      <c r="X84" s="37"/>
      <c r="Y84" s="37"/>
      <c r="Z84" s="37"/>
      <c r="AA84" s="37"/>
      <c r="AB84" s="37"/>
      <c r="AC84" s="37"/>
      <c r="AD84" s="37"/>
      <c r="AE84" s="37"/>
    </row>
    <row r="85" spans="1:31" s="2" customFormat="1" ht="12" customHeight="1">
      <c r="A85" s="37"/>
      <c r="B85" s="38"/>
      <c r="C85" s="32" t="s">
        <v>21</v>
      </c>
      <c r="D85" s="39"/>
      <c r="E85" s="39"/>
      <c r="F85" s="30" t="str">
        <f>F14</f>
        <v>přednádražní prostor Bohumín</v>
      </c>
      <c r="G85" s="39"/>
      <c r="H85" s="39"/>
      <c r="I85" s="32" t="s">
        <v>23</v>
      </c>
      <c r="J85" s="62" t="str">
        <f>IF(J14="","",J14)</f>
        <v>16. 1. 2024</v>
      </c>
      <c r="K85" s="39"/>
      <c r="L85" s="116"/>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16"/>
      <c r="S86" s="37"/>
      <c r="T86" s="37"/>
      <c r="U86" s="37"/>
      <c r="V86" s="37"/>
      <c r="W86" s="37"/>
      <c r="X86" s="37"/>
      <c r="Y86" s="37"/>
      <c r="Z86" s="37"/>
      <c r="AA86" s="37"/>
      <c r="AB86" s="37"/>
      <c r="AC86" s="37"/>
      <c r="AD86" s="37"/>
      <c r="AE86" s="37"/>
    </row>
    <row r="87" spans="1:31" s="2" customFormat="1" ht="15.2" customHeight="1">
      <c r="A87" s="37"/>
      <c r="B87" s="38"/>
      <c r="C87" s="32" t="s">
        <v>25</v>
      </c>
      <c r="D87" s="39"/>
      <c r="E87" s="39"/>
      <c r="F87" s="30" t="str">
        <f>E17</f>
        <v>Město Bohumín, Masarykova 158, 73581 Bohumín</v>
      </c>
      <c r="G87" s="39"/>
      <c r="H87" s="39"/>
      <c r="I87" s="32" t="s">
        <v>31</v>
      </c>
      <c r="J87" s="35" t="str">
        <f>E23</f>
        <v>PUDIS a.s.</v>
      </c>
      <c r="K87" s="39"/>
      <c r="L87" s="116"/>
      <c r="S87" s="37"/>
      <c r="T87" s="37"/>
      <c r="U87" s="37"/>
      <c r="V87" s="37"/>
      <c r="W87" s="37"/>
      <c r="X87" s="37"/>
      <c r="Y87" s="37"/>
      <c r="Z87" s="37"/>
      <c r="AA87" s="37"/>
      <c r="AB87" s="37"/>
      <c r="AC87" s="37"/>
      <c r="AD87" s="37"/>
      <c r="AE87" s="37"/>
    </row>
    <row r="88" spans="1:31" s="2" customFormat="1" ht="15.2" customHeight="1">
      <c r="A88" s="37"/>
      <c r="B88" s="38"/>
      <c r="C88" s="32" t="s">
        <v>29</v>
      </c>
      <c r="D88" s="39"/>
      <c r="E88" s="39"/>
      <c r="F88" s="30" t="str">
        <f>IF(E20="","",E20)</f>
        <v>Vyplň údaj</v>
      </c>
      <c r="G88" s="39"/>
      <c r="H88" s="39"/>
      <c r="I88" s="32" t="s">
        <v>34</v>
      </c>
      <c r="J88" s="35" t="str">
        <f>E26</f>
        <v>PUDIS a.s.</v>
      </c>
      <c r="K88" s="39"/>
      <c r="L88" s="116"/>
      <c r="S88" s="37"/>
      <c r="T88" s="37"/>
      <c r="U88" s="37"/>
      <c r="V88" s="37"/>
      <c r="W88" s="37"/>
      <c r="X88" s="37"/>
      <c r="Y88" s="37"/>
      <c r="Z88" s="37"/>
      <c r="AA88" s="37"/>
      <c r="AB88" s="37"/>
      <c r="AC88" s="37"/>
      <c r="AD88" s="37"/>
      <c r="AE88" s="37"/>
    </row>
    <row r="89" spans="1:31" s="2" customFormat="1" ht="10.35" customHeight="1">
      <c r="A89" s="37"/>
      <c r="B89" s="38"/>
      <c r="C89" s="39"/>
      <c r="D89" s="39"/>
      <c r="E89" s="39"/>
      <c r="F89" s="39"/>
      <c r="G89" s="39"/>
      <c r="H89" s="39"/>
      <c r="I89" s="39"/>
      <c r="J89" s="39"/>
      <c r="K89" s="39"/>
      <c r="L89" s="116"/>
      <c r="S89" s="37"/>
      <c r="T89" s="37"/>
      <c r="U89" s="37"/>
      <c r="V89" s="37"/>
      <c r="W89" s="37"/>
      <c r="X89" s="37"/>
      <c r="Y89" s="37"/>
      <c r="Z89" s="37"/>
      <c r="AA89" s="37"/>
      <c r="AB89" s="37"/>
      <c r="AC89" s="37"/>
      <c r="AD89" s="37"/>
      <c r="AE89" s="37"/>
    </row>
    <row r="90" spans="1:31" s="11" customFormat="1" ht="29.25" customHeight="1">
      <c r="A90" s="154"/>
      <c r="B90" s="155"/>
      <c r="C90" s="156" t="s">
        <v>125</v>
      </c>
      <c r="D90" s="157" t="s">
        <v>56</v>
      </c>
      <c r="E90" s="157" t="s">
        <v>52</v>
      </c>
      <c r="F90" s="157" t="s">
        <v>53</v>
      </c>
      <c r="G90" s="157" t="s">
        <v>126</v>
      </c>
      <c r="H90" s="157" t="s">
        <v>127</v>
      </c>
      <c r="I90" s="157" t="s">
        <v>128</v>
      </c>
      <c r="J90" s="157" t="s">
        <v>110</v>
      </c>
      <c r="K90" s="158" t="s">
        <v>129</v>
      </c>
      <c r="L90" s="159"/>
      <c r="M90" s="71" t="s">
        <v>19</v>
      </c>
      <c r="N90" s="72" t="s">
        <v>41</v>
      </c>
      <c r="O90" s="72" t="s">
        <v>130</v>
      </c>
      <c r="P90" s="72" t="s">
        <v>131</v>
      </c>
      <c r="Q90" s="72" t="s">
        <v>132</v>
      </c>
      <c r="R90" s="72" t="s">
        <v>133</v>
      </c>
      <c r="S90" s="72" t="s">
        <v>134</v>
      </c>
      <c r="T90" s="73" t="s">
        <v>135</v>
      </c>
      <c r="U90" s="154"/>
      <c r="V90" s="154"/>
      <c r="W90" s="154"/>
      <c r="X90" s="154"/>
      <c r="Y90" s="154"/>
      <c r="Z90" s="154"/>
      <c r="AA90" s="154"/>
      <c r="AB90" s="154"/>
      <c r="AC90" s="154"/>
      <c r="AD90" s="154"/>
      <c r="AE90" s="154"/>
    </row>
    <row r="91" spans="1:63" s="2" customFormat="1" ht="22.9" customHeight="1">
      <c r="A91" s="37"/>
      <c r="B91" s="38"/>
      <c r="C91" s="78" t="s">
        <v>136</v>
      </c>
      <c r="D91" s="39"/>
      <c r="E91" s="39"/>
      <c r="F91" s="39"/>
      <c r="G91" s="39"/>
      <c r="H91" s="39"/>
      <c r="I91" s="39"/>
      <c r="J91" s="160">
        <f>BK91</f>
        <v>0</v>
      </c>
      <c r="K91" s="39"/>
      <c r="L91" s="42"/>
      <c r="M91" s="74"/>
      <c r="N91" s="161"/>
      <c r="O91" s="75"/>
      <c r="P91" s="162">
        <f>P92+P123+P127</f>
        <v>0</v>
      </c>
      <c r="Q91" s="75"/>
      <c r="R91" s="162">
        <f>R92+R123+R127</f>
        <v>15.433277999999998</v>
      </c>
      <c r="S91" s="75"/>
      <c r="T91" s="163">
        <f>T92+T123+T127</f>
        <v>0</v>
      </c>
      <c r="U91" s="37"/>
      <c r="V91" s="37"/>
      <c r="W91" s="37"/>
      <c r="X91" s="37"/>
      <c r="Y91" s="37"/>
      <c r="Z91" s="37"/>
      <c r="AA91" s="37"/>
      <c r="AB91" s="37"/>
      <c r="AC91" s="37"/>
      <c r="AD91" s="37"/>
      <c r="AE91" s="37"/>
      <c r="AT91" s="20" t="s">
        <v>70</v>
      </c>
      <c r="AU91" s="20" t="s">
        <v>111</v>
      </c>
      <c r="BK91" s="164">
        <f>BK92+BK123+BK127</f>
        <v>0</v>
      </c>
    </row>
    <row r="92" spans="2:63" s="12" customFormat="1" ht="25.9" customHeight="1">
      <c r="B92" s="165"/>
      <c r="C92" s="166"/>
      <c r="D92" s="167" t="s">
        <v>70</v>
      </c>
      <c r="E92" s="168" t="s">
        <v>137</v>
      </c>
      <c r="F92" s="168" t="s">
        <v>138</v>
      </c>
      <c r="G92" s="166"/>
      <c r="H92" s="166"/>
      <c r="I92" s="169"/>
      <c r="J92" s="170">
        <f>BK92</f>
        <v>0</v>
      </c>
      <c r="K92" s="166"/>
      <c r="L92" s="171"/>
      <c r="M92" s="172"/>
      <c r="N92" s="173"/>
      <c r="O92" s="173"/>
      <c r="P92" s="174">
        <f>P93</f>
        <v>0</v>
      </c>
      <c r="Q92" s="173"/>
      <c r="R92" s="174">
        <f>R93</f>
        <v>0</v>
      </c>
      <c r="S92" s="173"/>
      <c r="T92" s="175">
        <f>T93</f>
        <v>0</v>
      </c>
      <c r="AR92" s="176" t="s">
        <v>78</v>
      </c>
      <c r="AT92" s="177" t="s">
        <v>70</v>
      </c>
      <c r="AU92" s="177" t="s">
        <v>71</v>
      </c>
      <c r="AY92" s="176" t="s">
        <v>139</v>
      </c>
      <c r="BK92" s="178">
        <f>BK93</f>
        <v>0</v>
      </c>
    </row>
    <row r="93" spans="2:63" s="12" customFormat="1" ht="22.9" customHeight="1">
      <c r="B93" s="165"/>
      <c r="C93" s="166"/>
      <c r="D93" s="167" t="s">
        <v>70</v>
      </c>
      <c r="E93" s="179" t="s">
        <v>78</v>
      </c>
      <c r="F93" s="179" t="s">
        <v>140</v>
      </c>
      <c r="G93" s="166"/>
      <c r="H93" s="166"/>
      <c r="I93" s="169"/>
      <c r="J93" s="180">
        <f>BK93</f>
        <v>0</v>
      </c>
      <c r="K93" s="166"/>
      <c r="L93" s="171"/>
      <c r="M93" s="172"/>
      <c r="N93" s="173"/>
      <c r="O93" s="173"/>
      <c r="P93" s="174">
        <f>SUM(P94:P122)</f>
        <v>0</v>
      </c>
      <c r="Q93" s="173"/>
      <c r="R93" s="174">
        <f>SUM(R94:R122)</f>
        <v>0</v>
      </c>
      <c r="S93" s="173"/>
      <c r="T93" s="175">
        <f>SUM(T94:T122)</f>
        <v>0</v>
      </c>
      <c r="AR93" s="176" t="s">
        <v>78</v>
      </c>
      <c r="AT93" s="177" t="s">
        <v>70</v>
      </c>
      <c r="AU93" s="177" t="s">
        <v>78</v>
      </c>
      <c r="AY93" s="176" t="s">
        <v>139</v>
      </c>
      <c r="BK93" s="178">
        <f>SUM(BK94:BK122)</f>
        <v>0</v>
      </c>
    </row>
    <row r="94" spans="1:65" s="2" customFormat="1" ht="37.9" customHeight="1">
      <c r="A94" s="37"/>
      <c r="B94" s="38"/>
      <c r="C94" s="181" t="s">
        <v>78</v>
      </c>
      <c r="D94" s="181" t="s">
        <v>141</v>
      </c>
      <c r="E94" s="182" t="s">
        <v>200</v>
      </c>
      <c r="F94" s="183" t="s">
        <v>201</v>
      </c>
      <c r="G94" s="184" t="s">
        <v>194</v>
      </c>
      <c r="H94" s="185">
        <v>44</v>
      </c>
      <c r="I94" s="186"/>
      <c r="J94" s="187">
        <f>ROUND(I94*H94,2)</f>
        <v>0</v>
      </c>
      <c r="K94" s="183" t="s">
        <v>145</v>
      </c>
      <c r="L94" s="42"/>
      <c r="M94" s="188" t="s">
        <v>19</v>
      </c>
      <c r="N94" s="189" t="s">
        <v>42</v>
      </c>
      <c r="O94" s="67"/>
      <c r="P94" s="190">
        <f>O94*H94</f>
        <v>0</v>
      </c>
      <c r="Q94" s="190">
        <v>0</v>
      </c>
      <c r="R94" s="190">
        <f>Q94*H94</f>
        <v>0</v>
      </c>
      <c r="S94" s="190">
        <v>0</v>
      </c>
      <c r="T94" s="191">
        <f>S94*H94</f>
        <v>0</v>
      </c>
      <c r="U94" s="37"/>
      <c r="V94" s="37"/>
      <c r="W94" s="37"/>
      <c r="X94" s="37"/>
      <c r="Y94" s="37"/>
      <c r="Z94" s="37"/>
      <c r="AA94" s="37"/>
      <c r="AB94" s="37"/>
      <c r="AC94" s="37"/>
      <c r="AD94" s="37"/>
      <c r="AE94" s="37"/>
      <c r="AR94" s="192" t="s">
        <v>146</v>
      </c>
      <c r="AT94" s="192" t="s">
        <v>141</v>
      </c>
      <c r="AU94" s="192" t="s">
        <v>80</v>
      </c>
      <c r="AY94" s="20" t="s">
        <v>139</v>
      </c>
      <c r="BE94" s="193">
        <f>IF(N94="základní",J94,0)</f>
        <v>0</v>
      </c>
      <c r="BF94" s="193">
        <f>IF(N94="snížená",J94,0)</f>
        <v>0</v>
      </c>
      <c r="BG94" s="193">
        <f>IF(N94="zákl. přenesená",J94,0)</f>
        <v>0</v>
      </c>
      <c r="BH94" s="193">
        <f>IF(N94="sníž. přenesená",J94,0)</f>
        <v>0</v>
      </c>
      <c r="BI94" s="193">
        <f>IF(N94="nulová",J94,0)</f>
        <v>0</v>
      </c>
      <c r="BJ94" s="20" t="s">
        <v>78</v>
      </c>
      <c r="BK94" s="193">
        <f>ROUND(I94*H94,2)</f>
        <v>0</v>
      </c>
      <c r="BL94" s="20" t="s">
        <v>146</v>
      </c>
      <c r="BM94" s="192" t="s">
        <v>902</v>
      </c>
    </row>
    <row r="95" spans="1:47" s="2" customFormat="1" ht="12">
      <c r="A95" s="37"/>
      <c r="B95" s="38"/>
      <c r="C95" s="39"/>
      <c r="D95" s="194" t="s">
        <v>148</v>
      </c>
      <c r="E95" s="39"/>
      <c r="F95" s="195" t="s">
        <v>203</v>
      </c>
      <c r="G95" s="39"/>
      <c r="H95" s="39"/>
      <c r="I95" s="196"/>
      <c r="J95" s="39"/>
      <c r="K95" s="39"/>
      <c r="L95" s="42"/>
      <c r="M95" s="197"/>
      <c r="N95" s="198"/>
      <c r="O95" s="67"/>
      <c r="P95" s="67"/>
      <c r="Q95" s="67"/>
      <c r="R95" s="67"/>
      <c r="S95" s="67"/>
      <c r="T95" s="68"/>
      <c r="U95" s="37"/>
      <c r="V95" s="37"/>
      <c r="W95" s="37"/>
      <c r="X95" s="37"/>
      <c r="Y95" s="37"/>
      <c r="Z95" s="37"/>
      <c r="AA95" s="37"/>
      <c r="AB95" s="37"/>
      <c r="AC95" s="37"/>
      <c r="AD95" s="37"/>
      <c r="AE95" s="37"/>
      <c r="AT95" s="20" t="s">
        <v>148</v>
      </c>
      <c r="AU95" s="20" t="s">
        <v>80</v>
      </c>
    </row>
    <row r="96" spans="2:51" s="13" customFormat="1" ht="12">
      <c r="B96" s="199"/>
      <c r="C96" s="200"/>
      <c r="D96" s="201" t="s">
        <v>150</v>
      </c>
      <c r="E96" s="202" t="s">
        <v>19</v>
      </c>
      <c r="F96" s="203" t="s">
        <v>903</v>
      </c>
      <c r="G96" s="200"/>
      <c r="H96" s="204">
        <v>12</v>
      </c>
      <c r="I96" s="205"/>
      <c r="J96" s="200"/>
      <c r="K96" s="200"/>
      <c r="L96" s="206"/>
      <c r="M96" s="207"/>
      <c r="N96" s="208"/>
      <c r="O96" s="208"/>
      <c r="P96" s="208"/>
      <c r="Q96" s="208"/>
      <c r="R96" s="208"/>
      <c r="S96" s="208"/>
      <c r="T96" s="209"/>
      <c r="AT96" s="210" t="s">
        <v>150</v>
      </c>
      <c r="AU96" s="210" t="s">
        <v>80</v>
      </c>
      <c r="AV96" s="13" t="s">
        <v>80</v>
      </c>
      <c r="AW96" s="13" t="s">
        <v>33</v>
      </c>
      <c r="AX96" s="13" t="s">
        <v>71</v>
      </c>
      <c r="AY96" s="210" t="s">
        <v>139</v>
      </c>
    </row>
    <row r="97" spans="2:51" s="13" customFormat="1" ht="12">
      <c r="B97" s="199"/>
      <c r="C97" s="200"/>
      <c r="D97" s="201" t="s">
        <v>150</v>
      </c>
      <c r="E97" s="202" t="s">
        <v>19</v>
      </c>
      <c r="F97" s="203" t="s">
        <v>904</v>
      </c>
      <c r="G97" s="200"/>
      <c r="H97" s="204">
        <v>9.6</v>
      </c>
      <c r="I97" s="205"/>
      <c r="J97" s="200"/>
      <c r="K97" s="200"/>
      <c r="L97" s="206"/>
      <c r="M97" s="207"/>
      <c r="N97" s="208"/>
      <c r="O97" s="208"/>
      <c r="P97" s="208"/>
      <c r="Q97" s="208"/>
      <c r="R97" s="208"/>
      <c r="S97" s="208"/>
      <c r="T97" s="209"/>
      <c r="AT97" s="210" t="s">
        <v>150</v>
      </c>
      <c r="AU97" s="210" t="s">
        <v>80</v>
      </c>
      <c r="AV97" s="13" t="s">
        <v>80</v>
      </c>
      <c r="AW97" s="13" t="s">
        <v>33</v>
      </c>
      <c r="AX97" s="13" t="s">
        <v>71</v>
      </c>
      <c r="AY97" s="210" t="s">
        <v>139</v>
      </c>
    </row>
    <row r="98" spans="2:51" s="13" customFormat="1" ht="12">
      <c r="B98" s="199"/>
      <c r="C98" s="200"/>
      <c r="D98" s="201" t="s">
        <v>150</v>
      </c>
      <c r="E98" s="202" t="s">
        <v>19</v>
      </c>
      <c r="F98" s="203" t="s">
        <v>905</v>
      </c>
      <c r="G98" s="200"/>
      <c r="H98" s="204">
        <v>22.4</v>
      </c>
      <c r="I98" s="205"/>
      <c r="J98" s="200"/>
      <c r="K98" s="200"/>
      <c r="L98" s="206"/>
      <c r="M98" s="207"/>
      <c r="N98" s="208"/>
      <c r="O98" s="208"/>
      <c r="P98" s="208"/>
      <c r="Q98" s="208"/>
      <c r="R98" s="208"/>
      <c r="S98" s="208"/>
      <c r="T98" s="209"/>
      <c r="AT98" s="210" t="s">
        <v>150</v>
      </c>
      <c r="AU98" s="210" t="s">
        <v>80</v>
      </c>
      <c r="AV98" s="13" t="s">
        <v>80</v>
      </c>
      <c r="AW98" s="13" t="s">
        <v>33</v>
      </c>
      <c r="AX98" s="13" t="s">
        <v>71</v>
      </c>
      <c r="AY98" s="210" t="s">
        <v>139</v>
      </c>
    </row>
    <row r="99" spans="2:51" s="14" customFormat="1" ht="12">
      <c r="B99" s="211"/>
      <c r="C99" s="212"/>
      <c r="D99" s="201" t="s">
        <v>150</v>
      </c>
      <c r="E99" s="213" t="s">
        <v>19</v>
      </c>
      <c r="F99" s="214" t="s">
        <v>154</v>
      </c>
      <c r="G99" s="212"/>
      <c r="H99" s="215">
        <v>44</v>
      </c>
      <c r="I99" s="216"/>
      <c r="J99" s="212"/>
      <c r="K99" s="212"/>
      <c r="L99" s="217"/>
      <c r="M99" s="218"/>
      <c r="N99" s="219"/>
      <c r="O99" s="219"/>
      <c r="P99" s="219"/>
      <c r="Q99" s="219"/>
      <c r="R99" s="219"/>
      <c r="S99" s="219"/>
      <c r="T99" s="220"/>
      <c r="AT99" s="221" t="s">
        <v>150</v>
      </c>
      <c r="AU99" s="221" t="s">
        <v>80</v>
      </c>
      <c r="AV99" s="14" t="s">
        <v>146</v>
      </c>
      <c r="AW99" s="14" t="s">
        <v>33</v>
      </c>
      <c r="AX99" s="14" t="s">
        <v>78</v>
      </c>
      <c r="AY99" s="221" t="s">
        <v>139</v>
      </c>
    </row>
    <row r="100" spans="1:65" s="2" customFormat="1" ht="44.25" customHeight="1">
      <c r="A100" s="37"/>
      <c r="B100" s="38"/>
      <c r="C100" s="181" t="s">
        <v>80</v>
      </c>
      <c r="D100" s="181" t="s">
        <v>141</v>
      </c>
      <c r="E100" s="182" t="s">
        <v>906</v>
      </c>
      <c r="F100" s="183" t="s">
        <v>907</v>
      </c>
      <c r="G100" s="184" t="s">
        <v>194</v>
      </c>
      <c r="H100" s="185">
        <v>44</v>
      </c>
      <c r="I100" s="186"/>
      <c r="J100" s="187">
        <f>ROUND(I100*H100,2)</f>
        <v>0</v>
      </c>
      <c r="K100" s="183" t="s">
        <v>145</v>
      </c>
      <c r="L100" s="42"/>
      <c r="M100" s="188" t="s">
        <v>19</v>
      </c>
      <c r="N100" s="189" t="s">
        <v>42</v>
      </c>
      <c r="O100" s="67"/>
      <c r="P100" s="190">
        <f>O100*H100</f>
        <v>0</v>
      </c>
      <c r="Q100" s="190">
        <v>0</v>
      </c>
      <c r="R100" s="190">
        <f>Q100*H100</f>
        <v>0</v>
      </c>
      <c r="S100" s="190">
        <v>0</v>
      </c>
      <c r="T100" s="191">
        <f>S100*H100</f>
        <v>0</v>
      </c>
      <c r="U100" s="37"/>
      <c r="V100" s="37"/>
      <c r="W100" s="37"/>
      <c r="X100" s="37"/>
      <c r="Y100" s="37"/>
      <c r="Z100" s="37"/>
      <c r="AA100" s="37"/>
      <c r="AB100" s="37"/>
      <c r="AC100" s="37"/>
      <c r="AD100" s="37"/>
      <c r="AE100" s="37"/>
      <c r="AR100" s="192" t="s">
        <v>146</v>
      </c>
      <c r="AT100" s="192" t="s">
        <v>141</v>
      </c>
      <c r="AU100" s="192" t="s">
        <v>80</v>
      </c>
      <c r="AY100" s="20" t="s">
        <v>139</v>
      </c>
      <c r="BE100" s="193">
        <f>IF(N100="základní",J100,0)</f>
        <v>0</v>
      </c>
      <c r="BF100" s="193">
        <f>IF(N100="snížená",J100,0)</f>
        <v>0</v>
      </c>
      <c r="BG100" s="193">
        <f>IF(N100="zákl. přenesená",J100,0)</f>
        <v>0</v>
      </c>
      <c r="BH100" s="193">
        <f>IF(N100="sníž. přenesená",J100,0)</f>
        <v>0</v>
      </c>
      <c r="BI100" s="193">
        <f>IF(N100="nulová",J100,0)</f>
        <v>0</v>
      </c>
      <c r="BJ100" s="20" t="s">
        <v>78</v>
      </c>
      <c r="BK100" s="193">
        <f>ROUND(I100*H100,2)</f>
        <v>0</v>
      </c>
      <c r="BL100" s="20" t="s">
        <v>146</v>
      </c>
      <c r="BM100" s="192" t="s">
        <v>908</v>
      </c>
    </row>
    <row r="101" spans="1:47" s="2" customFormat="1" ht="12">
      <c r="A101" s="37"/>
      <c r="B101" s="38"/>
      <c r="C101" s="39"/>
      <c r="D101" s="194" t="s">
        <v>148</v>
      </c>
      <c r="E101" s="39"/>
      <c r="F101" s="195" t="s">
        <v>909</v>
      </c>
      <c r="G101" s="39"/>
      <c r="H101" s="39"/>
      <c r="I101" s="196"/>
      <c r="J101" s="39"/>
      <c r="K101" s="39"/>
      <c r="L101" s="42"/>
      <c r="M101" s="197"/>
      <c r="N101" s="198"/>
      <c r="O101" s="67"/>
      <c r="P101" s="67"/>
      <c r="Q101" s="67"/>
      <c r="R101" s="67"/>
      <c r="S101" s="67"/>
      <c r="T101" s="68"/>
      <c r="U101" s="37"/>
      <c r="V101" s="37"/>
      <c r="W101" s="37"/>
      <c r="X101" s="37"/>
      <c r="Y101" s="37"/>
      <c r="Z101" s="37"/>
      <c r="AA101" s="37"/>
      <c r="AB101" s="37"/>
      <c r="AC101" s="37"/>
      <c r="AD101" s="37"/>
      <c r="AE101" s="37"/>
      <c r="AT101" s="20" t="s">
        <v>148</v>
      </c>
      <c r="AU101" s="20" t="s">
        <v>80</v>
      </c>
    </row>
    <row r="102" spans="1:65" s="2" customFormat="1" ht="62.65" customHeight="1">
      <c r="A102" s="37"/>
      <c r="B102" s="38"/>
      <c r="C102" s="181" t="s">
        <v>161</v>
      </c>
      <c r="D102" s="181" t="s">
        <v>141</v>
      </c>
      <c r="E102" s="182" t="s">
        <v>231</v>
      </c>
      <c r="F102" s="183" t="s">
        <v>232</v>
      </c>
      <c r="G102" s="184" t="s">
        <v>194</v>
      </c>
      <c r="H102" s="185">
        <v>44</v>
      </c>
      <c r="I102" s="186"/>
      <c r="J102" s="187">
        <f>ROUND(I102*H102,2)</f>
        <v>0</v>
      </c>
      <c r="K102" s="183" t="s">
        <v>145</v>
      </c>
      <c r="L102" s="42"/>
      <c r="M102" s="188" t="s">
        <v>19</v>
      </c>
      <c r="N102" s="189" t="s">
        <v>42</v>
      </c>
      <c r="O102" s="67"/>
      <c r="P102" s="190">
        <f>O102*H102</f>
        <v>0</v>
      </c>
      <c r="Q102" s="190">
        <v>0</v>
      </c>
      <c r="R102" s="190">
        <f>Q102*H102</f>
        <v>0</v>
      </c>
      <c r="S102" s="190">
        <v>0</v>
      </c>
      <c r="T102" s="191">
        <f>S102*H102</f>
        <v>0</v>
      </c>
      <c r="U102" s="37"/>
      <c r="V102" s="37"/>
      <c r="W102" s="37"/>
      <c r="X102" s="37"/>
      <c r="Y102" s="37"/>
      <c r="Z102" s="37"/>
      <c r="AA102" s="37"/>
      <c r="AB102" s="37"/>
      <c r="AC102" s="37"/>
      <c r="AD102" s="37"/>
      <c r="AE102" s="37"/>
      <c r="AR102" s="192" t="s">
        <v>146</v>
      </c>
      <c r="AT102" s="192" t="s">
        <v>141</v>
      </c>
      <c r="AU102" s="192" t="s">
        <v>80</v>
      </c>
      <c r="AY102" s="20" t="s">
        <v>139</v>
      </c>
      <c r="BE102" s="193">
        <f>IF(N102="základní",J102,0)</f>
        <v>0</v>
      </c>
      <c r="BF102" s="193">
        <f>IF(N102="snížená",J102,0)</f>
        <v>0</v>
      </c>
      <c r="BG102" s="193">
        <f>IF(N102="zákl. přenesená",J102,0)</f>
        <v>0</v>
      </c>
      <c r="BH102" s="193">
        <f>IF(N102="sníž. přenesená",J102,0)</f>
        <v>0</v>
      </c>
      <c r="BI102" s="193">
        <f>IF(N102="nulová",J102,0)</f>
        <v>0</v>
      </c>
      <c r="BJ102" s="20" t="s">
        <v>78</v>
      </c>
      <c r="BK102" s="193">
        <f>ROUND(I102*H102,2)</f>
        <v>0</v>
      </c>
      <c r="BL102" s="20" t="s">
        <v>146</v>
      </c>
      <c r="BM102" s="192" t="s">
        <v>910</v>
      </c>
    </row>
    <row r="103" spans="1:47" s="2" customFormat="1" ht="12">
      <c r="A103" s="37"/>
      <c r="B103" s="38"/>
      <c r="C103" s="39"/>
      <c r="D103" s="194" t="s">
        <v>148</v>
      </c>
      <c r="E103" s="39"/>
      <c r="F103" s="195" t="s">
        <v>234</v>
      </c>
      <c r="G103" s="39"/>
      <c r="H103" s="39"/>
      <c r="I103" s="196"/>
      <c r="J103" s="39"/>
      <c r="K103" s="39"/>
      <c r="L103" s="42"/>
      <c r="M103" s="197"/>
      <c r="N103" s="198"/>
      <c r="O103" s="67"/>
      <c r="P103" s="67"/>
      <c r="Q103" s="67"/>
      <c r="R103" s="67"/>
      <c r="S103" s="67"/>
      <c r="T103" s="68"/>
      <c r="U103" s="37"/>
      <c r="V103" s="37"/>
      <c r="W103" s="37"/>
      <c r="X103" s="37"/>
      <c r="Y103" s="37"/>
      <c r="Z103" s="37"/>
      <c r="AA103" s="37"/>
      <c r="AB103" s="37"/>
      <c r="AC103" s="37"/>
      <c r="AD103" s="37"/>
      <c r="AE103" s="37"/>
      <c r="AT103" s="20" t="s">
        <v>148</v>
      </c>
      <c r="AU103" s="20" t="s">
        <v>80</v>
      </c>
    </row>
    <row r="104" spans="1:47" s="2" customFormat="1" ht="19.5">
      <c r="A104" s="37"/>
      <c r="B104" s="38"/>
      <c r="C104" s="39"/>
      <c r="D104" s="201" t="s">
        <v>204</v>
      </c>
      <c r="E104" s="39"/>
      <c r="F104" s="222" t="s">
        <v>235</v>
      </c>
      <c r="G104" s="39"/>
      <c r="H104" s="39"/>
      <c r="I104" s="196"/>
      <c r="J104" s="39"/>
      <c r="K104" s="39"/>
      <c r="L104" s="42"/>
      <c r="M104" s="197"/>
      <c r="N104" s="198"/>
      <c r="O104" s="67"/>
      <c r="P104" s="67"/>
      <c r="Q104" s="67"/>
      <c r="R104" s="67"/>
      <c r="S104" s="67"/>
      <c r="T104" s="68"/>
      <c r="U104" s="37"/>
      <c r="V104" s="37"/>
      <c r="W104" s="37"/>
      <c r="X104" s="37"/>
      <c r="Y104" s="37"/>
      <c r="Z104" s="37"/>
      <c r="AA104" s="37"/>
      <c r="AB104" s="37"/>
      <c r="AC104" s="37"/>
      <c r="AD104" s="37"/>
      <c r="AE104" s="37"/>
      <c r="AT104" s="20" t="s">
        <v>204</v>
      </c>
      <c r="AU104" s="20" t="s">
        <v>80</v>
      </c>
    </row>
    <row r="105" spans="1:65" s="2" customFormat="1" ht="62.65" customHeight="1">
      <c r="A105" s="37"/>
      <c r="B105" s="38"/>
      <c r="C105" s="181" t="s">
        <v>146</v>
      </c>
      <c r="D105" s="181" t="s">
        <v>141</v>
      </c>
      <c r="E105" s="182" t="s">
        <v>237</v>
      </c>
      <c r="F105" s="183" t="s">
        <v>238</v>
      </c>
      <c r="G105" s="184" t="s">
        <v>194</v>
      </c>
      <c r="H105" s="185">
        <v>44</v>
      </c>
      <c r="I105" s="186"/>
      <c r="J105" s="187">
        <f>ROUND(I105*H105,2)</f>
        <v>0</v>
      </c>
      <c r="K105" s="183" t="s">
        <v>145</v>
      </c>
      <c r="L105" s="42"/>
      <c r="M105" s="188" t="s">
        <v>19</v>
      </c>
      <c r="N105" s="189" t="s">
        <v>42</v>
      </c>
      <c r="O105" s="67"/>
      <c r="P105" s="190">
        <f>O105*H105</f>
        <v>0</v>
      </c>
      <c r="Q105" s="190">
        <v>0</v>
      </c>
      <c r="R105" s="190">
        <f>Q105*H105</f>
        <v>0</v>
      </c>
      <c r="S105" s="190">
        <v>0</v>
      </c>
      <c r="T105" s="191">
        <f>S105*H105</f>
        <v>0</v>
      </c>
      <c r="U105" s="37"/>
      <c r="V105" s="37"/>
      <c r="W105" s="37"/>
      <c r="X105" s="37"/>
      <c r="Y105" s="37"/>
      <c r="Z105" s="37"/>
      <c r="AA105" s="37"/>
      <c r="AB105" s="37"/>
      <c r="AC105" s="37"/>
      <c r="AD105" s="37"/>
      <c r="AE105" s="37"/>
      <c r="AR105" s="192" t="s">
        <v>146</v>
      </c>
      <c r="AT105" s="192" t="s">
        <v>141</v>
      </c>
      <c r="AU105" s="192" t="s">
        <v>80</v>
      </c>
      <c r="AY105" s="20" t="s">
        <v>139</v>
      </c>
      <c r="BE105" s="193">
        <f>IF(N105="základní",J105,0)</f>
        <v>0</v>
      </c>
      <c r="BF105" s="193">
        <f>IF(N105="snížená",J105,0)</f>
        <v>0</v>
      </c>
      <c r="BG105" s="193">
        <f>IF(N105="zákl. přenesená",J105,0)</f>
        <v>0</v>
      </c>
      <c r="BH105" s="193">
        <f>IF(N105="sníž. přenesená",J105,0)</f>
        <v>0</v>
      </c>
      <c r="BI105" s="193">
        <f>IF(N105="nulová",J105,0)</f>
        <v>0</v>
      </c>
      <c r="BJ105" s="20" t="s">
        <v>78</v>
      </c>
      <c r="BK105" s="193">
        <f>ROUND(I105*H105,2)</f>
        <v>0</v>
      </c>
      <c r="BL105" s="20" t="s">
        <v>146</v>
      </c>
      <c r="BM105" s="192" t="s">
        <v>911</v>
      </c>
    </row>
    <row r="106" spans="1:47" s="2" customFormat="1" ht="12">
      <c r="A106" s="37"/>
      <c r="B106" s="38"/>
      <c r="C106" s="39"/>
      <c r="D106" s="194" t="s">
        <v>148</v>
      </c>
      <c r="E106" s="39"/>
      <c r="F106" s="195" t="s">
        <v>240</v>
      </c>
      <c r="G106" s="39"/>
      <c r="H106" s="39"/>
      <c r="I106" s="196"/>
      <c r="J106" s="39"/>
      <c r="K106" s="39"/>
      <c r="L106" s="42"/>
      <c r="M106" s="197"/>
      <c r="N106" s="198"/>
      <c r="O106" s="67"/>
      <c r="P106" s="67"/>
      <c r="Q106" s="67"/>
      <c r="R106" s="67"/>
      <c r="S106" s="67"/>
      <c r="T106" s="68"/>
      <c r="U106" s="37"/>
      <c r="V106" s="37"/>
      <c r="W106" s="37"/>
      <c r="X106" s="37"/>
      <c r="Y106" s="37"/>
      <c r="Z106" s="37"/>
      <c r="AA106" s="37"/>
      <c r="AB106" s="37"/>
      <c r="AC106" s="37"/>
      <c r="AD106" s="37"/>
      <c r="AE106" s="37"/>
      <c r="AT106" s="20" t="s">
        <v>148</v>
      </c>
      <c r="AU106" s="20" t="s">
        <v>80</v>
      </c>
    </row>
    <row r="107" spans="1:47" s="2" customFormat="1" ht="19.5">
      <c r="A107" s="37"/>
      <c r="B107" s="38"/>
      <c r="C107" s="39"/>
      <c r="D107" s="201" t="s">
        <v>204</v>
      </c>
      <c r="E107" s="39"/>
      <c r="F107" s="222" t="s">
        <v>241</v>
      </c>
      <c r="G107" s="39"/>
      <c r="H107" s="39"/>
      <c r="I107" s="196"/>
      <c r="J107" s="39"/>
      <c r="K107" s="39"/>
      <c r="L107" s="42"/>
      <c r="M107" s="197"/>
      <c r="N107" s="198"/>
      <c r="O107" s="67"/>
      <c r="P107" s="67"/>
      <c r="Q107" s="67"/>
      <c r="R107" s="67"/>
      <c r="S107" s="67"/>
      <c r="T107" s="68"/>
      <c r="U107" s="37"/>
      <c r="V107" s="37"/>
      <c r="W107" s="37"/>
      <c r="X107" s="37"/>
      <c r="Y107" s="37"/>
      <c r="Z107" s="37"/>
      <c r="AA107" s="37"/>
      <c r="AB107" s="37"/>
      <c r="AC107" s="37"/>
      <c r="AD107" s="37"/>
      <c r="AE107" s="37"/>
      <c r="AT107" s="20" t="s">
        <v>204</v>
      </c>
      <c r="AU107" s="20" t="s">
        <v>80</v>
      </c>
    </row>
    <row r="108" spans="1:65" s="2" customFormat="1" ht="44.25" customHeight="1">
      <c r="A108" s="37"/>
      <c r="B108" s="38"/>
      <c r="C108" s="181" t="s">
        <v>171</v>
      </c>
      <c r="D108" s="181" t="s">
        <v>141</v>
      </c>
      <c r="E108" s="182" t="s">
        <v>912</v>
      </c>
      <c r="F108" s="183" t="s">
        <v>913</v>
      </c>
      <c r="G108" s="184" t="s">
        <v>194</v>
      </c>
      <c r="H108" s="185">
        <v>88</v>
      </c>
      <c r="I108" s="186"/>
      <c r="J108" s="187">
        <f>ROUND(I108*H108,2)</f>
        <v>0</v>
      </c>
      <c r="K108" s="183" t="s">
        <v>145</v>
      </c>
      <c r="L108" s="42"/>
      <c r="M108" s="188" t="s">
        <v>19</v>
      </c>
      <c r="N108" s="189" t="s">
        <v>42</v>
      </c>
      <c r="O108" s="67"/>
      <c r="P108" s="190">
        <f>O108*H108</f>
        <v>0</v>
      </c>
      <c r="Q108" s="190">
        <v>0</v>
      </c>
      <c r="R108" s="190">
        <f>Q108*H108</f>
        <v>0</v>
      </c>
      <c r="S108" s="190">
        <v>0</v>
      </c>
      <c r="T108" s="191">
        <f>S108*H108</f>
        <v>0</v>
      </c>
      <c r="U108" s="37"/>
      <c r="V108" s="37"/>
      <c r="W108" s="37"/>
      <c r="X108" s="37"/>
      <c r="Y108" s="37"/>
      <c r="Z108" s="37"/>
      <c r="AA108" s="37"/>
      <c r="AB108" s="37"/>
      <c r="AC108" s="37"/>
      <c r="AD108" s="37"/>
      <c r="AE108" s="37"/>
      <c r="AR108" s="192" t="s">
        <v>146</v>
      </c>
      <c r="AT108" s="192" t="s">
        <v>141</v>
      </c>
      <c r="AU108" s="192" t="s">
        <v>80</v>
      </c>
      <c r="AY108" s="20" t="s">
        <v>139</v>
      </c>
      <c r="BE108" s="193">
        <f>IF(N108="základní",J108,0)</f>
        <v>0</v>
      </c>
      <c r="BF108" s="193">
        <f>IF(N108="snížená",J108,0)</f>
        <v>0</v>
      </c>
      <c r="BG108" s="193">
        <f>IF(N108="zákl. přenesená",J108,0)</f>
        <v>0</v>
      </c>
      <c r="BH108" s="193">
        <f>IF(N108="sníž. přenesená",J108,0)</f>
        <v>0</v>
      </c>
      <c r="BI108" s="193">
        <f>IF(N108="nulová",J108,0)</f>
        <v>0</v>
      </c>
      <c r="BJ108" s="20" t="s">
        <v>78</v>
      </c>
      <c r="BK108" s="193">
        <f>ROUND(I108*H108,2)</f>
        <v>0</v>
      </c>
      <c r="BL108" s="20" t="s">
        <v>146</v>
      </c>
      <c r="BM108" s="192" t="s">
        <v>914</v>
      </c>
    </row>
    <row r="109" spans="1:47" s="2" customFormat="1" ht="12">
      <c r="A109" s="37"/>
      <c r="B109" s="38"/>
      <c r="C109" s="39"/>
      <c r="D109" s="194" t="s">
        <v>148</v>
      </c>
      <c r="E109" s="39"/>
      <c r="F109" s="195" t="s">
        <v>915</v>
      </c>
      <c r="G109" s="39"/>
      <c r="H109" s="39"/>
      <c r="I109" s="196"/>
      <c r="J109" s="39"/>
      <c r="K109" s="39"/>
      <c r="L109" s="42"/>
      <c r="M109" s="197"/>
      <c r="N109" s="198"/>
      <c r="O109" s="67"/>
      <c r="P109" s="67"/>
      <c r="Q109" s="67"/>
      <c r="R109" s="67"/>
      <c r="S109" s="67"/>
      <c r="T109" s="68"/>
      <c r="U109" s="37"/>
      <c r="V109" s="37"/>
      <c r="W109" s="37"/>
      <c r="X109" s="37"/>
      <c r="Y109" s="37"/>
      <c r="Z109" s="37"/>
      <c r="AA109" s="37"/>
      <c r="AB109" s="37"/>
      <c r="AC109" s="37"/>
      <c r="AD109" s="37"/>
      <c r="AE109" s="37"/>
      <c r="AT109" s="20" t="s">
        <v>148</v>
      </c>
      <c r="AU109" s="20" t="s">
        <v>80</v>
      </c>
    </row>
    <row r="110" spans="1:47" s="2" customFormat="1" ht="19.5">
      <c r="A110" s="37"/>
      <c r="B110" s="38"/>
      <c r="C110" s="39"/>
      <c r="D110" s="201" t="s">
        <v>204</v>
      </c>
      <c r="E110" s="39"/>
      <c r="F110" s="222" t="s">
        <v>247</v>
      </c>
      <c r="G110" s="39"/>
      <c r="H110" s="39"/>
      <c r="I110" s="196"/>
      <c r="J110" s="39"/>
      <c r="K110" s="39"/>
      <c r="L110" s="42"/>
      <c r="M110" s="197"/>
      <c r="N110" s="198"/>
      <c r="O110" s="67"/>
      <c r="P110" s="67"/>
      <c r="Q110" s="67"/>
      <c r="R110" s="67"/>
      <c r="S110" s="67"/>
      <c r="T110" s="68"/>
      <c r="U110" s="37"/>
      <c r="V110" s="37"/>
      <c r="W110" s="37"/>
      <c r="X110" s="37"/>
      <c r="Y110" s="37"/>
      <c r="Z110" s="37"/>
      <c r="AA110" s="37"/>
      <c r="AB110" s="37"/>
      <c r="AC110" s="37"/>
      <c r="AD110" s="37"/>
      <c r="AE110" s="37"/>
      <c r="AT110" s="20" t="s">
        <v>204</v>
      </c>
      <c r="AU110" s="20" t="s">
        <v>80</v>
      </c>
    </row>
    <row r="111" spans="2:51" s="13" customFormat="1" ht="12">
      <c r="B111" s="199"/>
      <c r="C111" s="200"/>
      <c r="D111" s="201" t="s">
        <v>150</v>
      </c>
      <c r="E111" s="200"/>
      <c r="F111" s="203" t="s">
        <v>916</v>
      </c>
      <c r="G111" s="200"/>
      <c r="H111" s="204">
        <v>88</v>
      </c>
      <c r="I111" s="205"/>
      <c r="J111" s="200"/>
      <c r="K111" s="200"/>
      <c r="L111" s="206"/>
      <c r="M111" s="207"/>
      <c r="N111" s="208"/>
      <c r="O111" s="208"/>
      <c r="P111" s="208"/>
      <c r="Q111" s="208"/>
      <c r="R111" s="208"/>
      <c r="S111" s="208"/>
      <c r="T111" s="209"/>
      <c r="AT111" s="210" t="s">
        <v>150</v>
      </c>
      <c r="AU111" s="210" t="s">
        <v>80</v>
      </c>
      <c r="AV111" s="13" t="s">
        <v>80</v>
      </c>
      <c r="AW111" s="13" t="s">
        <v>4</v>
      </c>
      <c r="AX111" s="13" t="s">
        <v>78</v>
      </c>
      <c r="AY111" s="210" t="s">
        <v>139</v>
      </c>
    </row>
    <row r="112" spans="1:65" s="2" customFormat="1" ht="37.9" customHeight="1">
      <c r="A112" s="37"/>
      <c r="B112" s="38"/>
      <c r="C112" s="181" t="s">
        <v>176</v>
      </c>
      <c r="D112" s="181" t="s">
        <v>141</v>
      </c>
      <c r="E112" s="182" t="s">
        <v>917</v>
      </c>
      <c r="F112" s="183" t="s">
        <v>259</v>
      </c>
      <c r="G112" s="184" t="s">
        <v>194</v>
      </c>
      <c r="H112" s="185">
        <v>44</v>
      </c>
      <c r="I112" s="186"/>
      <c r="J112" s="187">
        <f>ROUND(I112*H112,2)</f>
        <v>0</v>
      </c>
      <c r="K112" s="183" t="s">
        <v>145</v>
      </c>
      <c r="L112" s="42"/>
      <c r="M112" s="188" t="s">
        <v>19</v>
      </c>
      <c r="N112" s="189" t="s">
        <v>42</v>
      </c>
      <c r="O112" s="67"/>
      <c r="P112" s="190">
        <f>O112*H112</f>
        <v>0</v>
      </c>
      <c r="Q112" s="190">
        <v>0</v>
      </c>
      <c r="R112" s="190">
        <f>Q112*H112</f>
        <v>0</v>
      </c>
      <c r="S112" s="190">
        <v>0</v>
      </c>
      <c r="T112" s="191">
        <f>S112*H112</f>
        <v>0</v>
      </c>
      <c r="U112" s="37"/>
      <c r="V112" s="37"/>
      <c r="W112" s="37"/>
      <c r="X112" s="37"/>
      <c r="Y112" s="37"/>
      <c r="Z112" s="37"/>
      <c r="AA112" s="37"/>
      <c r="AB112" s="37"/>
      <c r="AC112" s="37"/>
      <c r="AD112" s="37"/>
      <c r="AE112" s="37"/>
      <c r="AR112" s="192" t="s">
        <v>146</v>
      </c>
      <c r="AT112" s="192" t="s">
        <v>141</v>
      </c>
      <c r="AU112" s="192" t="s">
        <v>80</v>
      </c>
      <c r="AY112" s="20" t="s">
        <v>139</v>
      </c>
      <c r="BE112" s="193">
        <f>IF(N112="základní",J112,0)</f>
        <v>0</v>
      </c>
      <c r="BF112" s="193">
        <f>IF(N112="snížená",J112,0)</f>
        <v>0</v>
      </c>
      <c r="BG112" s="193">
        <f>IF(N112="zákl. přenesená",J112,0)</f>
        <v>0</v>
      </c>
      <c r="BH112" s="193">
        <f>IF(N112="sníž. přenesená",J112,0)</f>
        <v>0</v>
      </c>
      <c r="BI112" s="193">
        <f>IF(N112="nulová",J112,0)</f>
        <v>0</v>
      </c>
      <c r="BJ112" s="20" t="s">
        <v>78</v>
      </c>
      <c r="BK112" s="193">
        <f>ROUND(I112*H112,2)</f>
        <v>0</v>
      </c>
      <c r="BL112" s="20" t="s">
        <v>146</v>
      </c>
      <c r="BM112" s="192" t="s">
        <v>918</v>
      </c>
    </row>
    <row r="113" spans="1:47" s="2" customFormat="1" ht="12">
      <c r="A113" s="37"/>
      <c r="B113" s="38"/>
      <c r="C113" s="39"/>
      <c r="D113" s="194" t="s">
        <v>148</v>
      </c>
      <c r="E113" s="39"/>
      <c r="F113" s="195" t="s">
        <v>919</v>
      </c>
      <c r="G113" s="39"/>
      <c r="H113" s="39"/>
      <c r="I113" s="196"/>
      <c r="J113" s="39"/>
      <c r="K113" s="39"/>
      <c r="L113" s="42"/>
      <c r="M113" s="197"/>
      <c r="N113" s="198"/>
      <c r="O113" s="67"/>
      <c r="P113" s="67"/>
      <c r="Q113" s="67"/>
      <c r="R113" s="67"/>
      <c r="S113" s="67"/>
      <c r="T113" s="68"/>
      <c r="U113" s="37"/>
      <c r="V113" s="37"/>
      <c r="W113" s="37"/>
      <c r="X113" s="37"/>
      <c r="Y113" s="37"/>
      <c r="Z113" s="37"/>
      <c r="AA113" s="37"/>
      <c r="AB113" s="37"/>
      <c r="AC113" s="37"/>
      <c r="AD113" s="37"/>
      <c r="AE113" s="37"/>
      <c r="AT113" s="20" t="s">
        <v>148</v>
      </c>
      <c r="AU113" s="20" t="s">
        <v>80</v>
      </c>
    </row>
    <row r="114" spans="1:65" s="2" customFormat="1" ht="44.25" customHeight="1">
      <c r="A114" s="37"/>
      <c r="B114" s="38"/>
      <c r="C114" s="181" t="s">
        <v>184</v>
      </c>
      <c r="D114" s="181" t="s">
        <v>141</v>
      </c>
      <c r="E114" s="182" t="s">
        <v>250</v>
      </c>
      <c r="F114" s="183" t="s">
        <v>251</v>
      </c>
      <c r="G114" s="184" t="s">
        <v>252</v>
      </c>
      <c r="H114" s="185">
        <v>83.6</v>
      </c>
      <c r="I114" s="186"/>
      <c r="J114" s="187">
        <f>ROUND(I114*H114,2)</f>
        <v>0</v>
      </c>
      <c r="K114" s="183" t="s">
        <v>145</v>
      </c>
      <c r="L114" s="42"/>
      <c r="M114" s="188" t="s">
        <v>19</v>
      </c>
      <c r="N114" s="189" t="s">
        <v>42</v>
      </c>
      <c r="O114" s="67"/>
      <c r="P114" s="190">
        <f>O114*H114</f>
        <v>0</v>
      </c>
      <c r="Q114" s="190">
        <v>0</v>
      </c>
      <c r="R114" s="190">
        <f>Q114*H114</f>
        <v>0</v>
      </c>
      <c r="S114" s="190">
        <v>0</v>
      </c>
      <c r="T114" s="191">
        <f>S114*H114</f>
        <v>0</v>
      </c>
      <c r="U114" s="37"/>
      <c r="V114" s="37"/>
      <c r="W114" s="37"/>
      <c r="X114" s="37"/>
      <c r="Y114" s="37"/>
      <c r="Z114" s="37"/>
      <c r="AA114" s="37"/>
      <c r="AB114" s="37"/>
      <c r="AC114" s="37"/>
      <c r="AD114" s="37"/>
      <c r="AE114" s="37"/>
      <c r="AR114" s="192" t="s">
        <v>146</v>
      </c>
      <c r="AT114" s="192" t="s">
        <v>141</v>
      </c>
      <c r="AU114" s="192" t="s">
        <v>80</v>
      </c>
      <c r="AY114" s="20" t="s">
        <v>139</v>
      </c>
      <c r="BE114" s="193">
        <f>IF(N114="základní",J114,0)</f>
        <v>0</v>
      </c>
      <c r="BF114" s="193">
        <f>IF(N114="snížená",J114,0)</f>
        <v>0</v>
      </c>
      <c r="BG114" s="193">
        <f>IF(N114="zákl. přenesená",J114,0)</f>
        <v>0</v>
      </c>
      <c r="BH114" s="193">
        <f>IF(N114="sníž. přenesená",J114,0)</f>
        <v>0</v>
      </c>
      <c r="BI114" s="193">
        <f>IF(N114="nulová",J114,0)</f>
        <v>0</v>
      </c>
      <c r="BJ114" s="20" t="s">
        <v>78</v>
      </c>
      <c r="BK114" s="193">
        <f>ROUND(I114*H114,2)</f>
        <v>0</v>
      </c>
      <c r="BL114" s="20" t="s">
        <v>146</v>
      </c>
      <c r="BM114" s="192" t="s">
        <v>920</v>
      </c>
    </row>
    <row r="115" spans="1:47" s="2" customFormat="1" ht="12">
      <c r="A115" s="37"/>
      <c r="B115" s="38"/>
      <c r="C115" s="39"/>
      <c r="D115" s="194" t="s">
        <v>148</v>
      </c>
      <c r="E115" s="39"/>
      <c r="F115" s="195" t="s">
        <v>254</v>
      </c>
      <c r="G115" s="39"/>
      <c r="H115" s="39"/>
      <c r="I115" s="196"/>
      <c r="J115" s="39"/>
      <c r="K115" s="39"/>
      <c r="L115" s="42"/>
      <c r="M115" s="197"/>
      <c r="N115" s="198"/>
      <c r="O115" s="67"/>
      <c r="P115" s="67"/>
      <c r="Q115" s="67"/>
      <c r="R115" s="67"/>
      <c r="S115" s="67"/>
      <c r="T115" s="68"/>
      <c r="U115" s="37"/>
      <c r="V115" s="37"/>
      <c r="W115" s="37"/>
      <c r="X115" s="37"/>
      <c r="Y115" s="37"/>
      <c r="Z115" s="37"/>
      <c r="AA115" s="37"/>
      <c r="AB115" s="37"/>
      <c r="AC115" s="37"/>
      <c r="AD115" s="37"/>
      <c r="AE115" s="37"/>
      <c r="AT115" s="20" t="s">
        <v>148</v>
      </c>
      <c r="AU115" s="20" t="s">
        <v>80</v>
      </c>
    </row>
    <row r="116" spans="1:47" s="2" customFormat="1" ht="19.5">
      <c r="A116" s="37"/>
      <c r="B116" s="38"/>
      <c r="C116" s="39"/>
      <c r="D116" s="201" t="s">
        <v>204</v>
      </c>
      <c r="E116" s="39"/>
      <c r="F116" s="222" t="s">
        <v>255</v>
      </c>
      <c r="G116" s="39"/>
      <c r="H116" s="39"/>
      <c r="I116" s="196"/>
      <c r="J116" s="39"/>
      <c r="K116" s="39"/>
      <c r="L116" s="42"/>
      <c r="M116" s="197"/>
      <c r="N116" s="198"/>
      <c r="O116" s="67"/>
      <c r="P116" s="67"/>
      <c r="Q116" s="67"/>
      <c r="R116" s="67"/>
      <c r="S116" s="67"/>
      <c r="T116" s="68"/>
      <c r="U116" s="37"/>
      <c r="V116" s="37"/>
      <c r="W116" s="37"/>
      <c r="X116" s="37"/>
      <c r="Y116" s="37"/>
      <c r="Z116" s="37"/>
      <c r="AA116" s="37"/>
      <c r="AB116" s="37"/>
      <c r="AC116" s="37"/>
      <c r="AD116" s="37"/>
      <c r="AE116" s="37"/>
      <c r="AT116" s="20" t="s">
        <v>204</v>
      </c>
      <c r="AU116" s="20" t="s">
        <v>80</v>
      </c>
    </row>
    <row r="117" spans="2:51" s="13" customFormat="1" ht="12">
      <c r="B117" s="199"/>
      <c r="C117" s="200"/>
      <c r="D117" s="201" t="s">
        <v>150</v>
      </c>
      <c r="E117" s="200"/>
      <c r="F117" s="203" t="s">
        <v>921</v>
      </c>
      <c r="G117" s="200"/>
      <c r="H117" s="204">
        <v>83.6</v>
      </c>
      <c r="I117" s="205"/>
      <c r="J117" s="200"/>
      <c r="K117" s="200"/>
      <c r="L117" s="206"/>
      <c r="M117" s="207"/>
      <c r="N117" s="208"/>
      <c r="O117" s="208"/>
      <c r="P117" s="208"/>
      <c r="Q117" s="208"/>
      <c r="R117" s="208"/>
      <c r="S117" s="208"/>
      <c r="T117" s="209"/>
      <c r="AT117" s="210" t="s">
        <v>150</v>
      </c>
      <c r="AU117" s="210" t="s">
        <v>80</v>
      </c>
      <c r="AV117" s="13" t="s">
        <v>80</v>
      </c>
      <c r="AW117" s="13" t="s">
        <v>4</v>
      </c>
      <c r="AX117" s="13" t="s">
        <v>78</v>
      </c>
      <c r="AY117" s="210" t="s">
        <v>139</v>
      </c>
    </row>
    <row r="118" spans="1:65" s="2" customFormat="1" ht="44.25" customHeight="1">
      <c r="A118" s="37"/>
      <c r="B118" s="38"/>
      <c r="C118" s="181" t="s">
        <v>191</v>
      </c>
      <c r="D118" s="181" t="s">
        <v>141</v>
      </c>
      <c r="E118" s="182" t="s">
        <v>922</v>
      </c>
      <c r="F118" s="183" t="s">
        <v>923</v>
      </c>
      <c r="G118" s="184" t="s">
        <v>194</v>
      </c>
      <c r="H118" s="185">
        <v>44</v>
      </c>
      <c r="I118" s="186"/>
      <c r="J118" s="187">
        <f>ROUND(I118*H118,2)</f>
        <v>0</v>
      </c>
      <c r="K118" s="183" t="s">
        <v>145</v>
      </c>
      <c r="L118" s="42"/>
      <c r="M118" s="188" t="s">
        <v>19</v>
      </c>
      <c r="N118" s="189" t="s">
        <v>42</v>
      </c>
      <c r="O118" s="67"/>
      <c r="P118" s="190">
        <f>O118*H118</f>
        <v>0</v>
      </c>
      <c r="Q118" s="190">
        <v>0</v>
      </c>
      <c r="R118" s="190">
        <f>Q118*H118</f>
        <v>0</v>
      </c>
      <c r="S118" s="190">
        <v>0</v>
      </c>
      <c r="T118" s="191">
        <f>S118*H118</f>
        <v>0</v>
      </c>
      <c r="U118" s="37"/>
      <c r="V118" s="37"/>
      <c r="W118" s="37"/>
      <c r="X118" s="37"/>
      <c r="Y118" s="37"/>
      <c r="Z118" s="37"/>
      <c r="AA118" s="37"/>
      <c r="AB118" s="37"/>
      <c r="AC118" s="37"/>
      <c r="AD118" s="37"/>
      <c r="AE118" s="37"/>
      <c r="AR118" s="192" t="s">
        <v>146</v>
      </c>
      <c r="AT118" s="192" t="s">
        <v>141</v>
      </c>
      <c r="AU118" s="192" t="s">
        <v>80</v>
      </c>
      <c r="AY118" s="20" t="s">
        <v>139</v>
      </c>
      <c r="BE118" s="193">
        <f>IF(N118="základní",J118,0)</f>
        <v>0</v>
      </c>
      <c r="BF118" s="193">
        <f>IF(N118="snížená",J118,0)</f>
        <v>0</v>
      </c>
      <c r="BG118" s="193">
        <f>IF(N118="zákl. přenesená",J118,0)</f>
        <v>0</v>
      </c>
      <c r="BH118" s="193">
        <f>IF(N118="sníž. přenesená",J118,0)</f>
        <v>0</v>
      </c>
      <c r="BI118" s="193">
        <f>IF(N118="nulová",J118,0)</f>
        <v>0</v>
      </c>
      <c r="BJ118" s="20" t="s">
        <v>78</v>
      </c>
      <c r="BK118" s="193">
        <f>ROUND(I118*H118,2)</f>
        <v>0</v>
      </c>
      <c r="BL118" s="20" t="s">
        <v>146</v>
      </c>
      <c r="BM118" s="192" t="s">
        <v>924</v>
      </c>
    </row>
    <row r="119" spans="1:47" s="2" customFormat="1" ht="12">
      <c r="A119" s="37"/>
      <c r="B119" s="38"/>
      <c r="C119" s="39"/>
      <c r="D119" s="194" t="s">
        <v>148</v>
      </c>
      <c r="E119" s="39"/>
      <c r="F119" s="195" t="s">
        <v>925</v>
      </c>
      <c r="G119" s="39"/>
      <c r="H119" s="39"/>
      <c r="I119" s="196"/>
      <c r="J119" s="39"/>
      <c r="K119" s="39"/>
      <c r="L119" s="42"/>
      <c r="M119" s="197"/>
      <c r="N119" s="198"/>
      <c r="O119" s="67"/>
      <c r="P119" s="67"/>
      <c r="Q119" s="67"/>
      <c r="R119" s="67"/>
      <c r="S119" s="67"/>
      <c r="T119" s="68"/>
      <c r="U119" s="37"/>
      <c r="V119" s="37"/>
      <c r="W119" s="37"/>
      <c r="X119" s="37"/>
      <c r="Y119" s="37"/>
      <c r="Z119" s="37"/>
      <c r="AA119" s="37"/>
      <c r="AB119" s="37"/>
      <c r="AC119" s="37"/>
      <c r="AD119" s="37"/>
      <c r="AE119" s="37"/>
      <c r="AT119" s="20" t="s">
        <v>148</v>
      </c>
      <c r="AU119" s="20" t="s">
        <v>80</v>
      </c>
    </row>
    <row r="120" spans="1:65" s="2" customFormat="1" ht="16.5" customHeight="1">
      <c r="A120" s="37"/>
      <c r="B120" s="38"/>
      <c r="C120" s="244" t="s">
        <v>199</v>
      </c>
      <c r="D120" s="244" t="s">
        <v>275</v>
      </c>
      <c r="E120" s="245" t="s">
        <v>276</v>
      </c>
      <c r="F120" s="246" t="s">
        <v>277</v>
      </c>
      <c r="G120" s="247" t="s">
        <v>252</v>
      </c>
      <c r="H120" s="248">
        <v>83.6</v>
      </c>
      <c r="I120" s="249"/>
      <c r="J120" s="250">
        <f>ROUND(I120*H120,2)</f>
        <v>0</v>
      </c>
      <c r="K120" s="246" t="s">
        <v>145</v>
      </c>
      <c r="L120" s="251"/>
      <c r="M120" s="252" t="s">
        <v>19</v>
      </c>
      <c r="N120" s="253" t="s">
        <v>42</v>
      </c>
      <c r="O120" s="67"/>
      <c r="P120" s="190">
        <f>O120*H120</f>
        <v>0</v>
      </c>
      <c r="Q120" s="190">
        <v>0</v>
      </c>
      <c r="R120" s="190">
        <f>Q120*H120</f>
        <v>0</v>
      </c>
      <c r="S120" s="190">
        <v>0</v>
      </c>
      <c r="T120" s="191">
        <f>S120*H120</f>
        <v>0</v>
      </c>
      <c r="U120" s="37"/>
      <c r="V120" s="37"/>
      <c r="W120" s="37"/>
      <c r="X120" s="37"/>
      <c r="Y120" s="37"/>
      <c r="Z120" s="37"/>
      <c r="AA120" s="37"/>
      <c r="AB120" s="37"/>
      <c r="AC120" s="37"/>
      <c r="AD120" s="37"/>
      <c r="AE120" s="37"/>
      <c r="AR120" s="192" t="s">
        <v>191</v>
      </c>
      <c r="AT120" s="192" t="s">
        <v>275</v>
      </c>
      <c r="AU120" s="192" t="s">
        <v>80</v>
      </c>
      <c r="AY120" s="20" t="s">
        <v>139</v>
      </c>
      <c r="BE120" s="193">
        <f>IF(N120="základní",J120,0)</f>
        <v>0</v>
      </c>
      <c r="BF120" s="193">
        <f>IF(N120="snížená",J120,0)</f>
        <v>0</v>
      </c>
      <c r="BG120" s="193">
        <f>IF(N120="zákl. přenesená",J120,0)</f>
        <v>0</v>
      </c>
      <c r="BH120" s="193">
        <f>IF(N120="sníž. přenesená",J120,0)</f>
        <v>0</v>
      </c>
      <c r="BI120" s="193">
        <f>IF(N120="nulová",J120,0)</f>
        <v>0</v>
      </c>
      <c r="BJ120" s="20" t="s">
        <v>78</v>
      </c>
      <c r="BK120" s="193">
        <f>ROUND(I120*H120,2)</f>
        <v>0</v>
      </c>
      <c r="BL120" s="20" t="s">
        <v>146</v>
      </c>
      <c r="BM120" s="192" t="s">
        <v>926</v>
      </c>
    </row>
    <row r="121" spans="1:47" s="2" customFormat="1" ht="39">
      <c r="A121" s="37"/>
      <c r="B121" s="38"/>
      <c r="C121" s="39"/>
      <c r="D121" s="201" t="s">
        <v>204</v>
      </c>
      <c r="E121" s="39"/>
      <c r="F121" s="222" t="s">
        <v>279</v>
      </c>
      <c r="G121" s="39"/>
      <c r="H121" s="39"/>
      <c r="I121" s="196"/>
      <c r="J121" s="39"/>
      <c r="K121" s="39"/>
      <c r="L121" s="42"/>
      <c r="M121" s="197"/>
      <c r="N121" s="198"/>
      <c r="O121" s="67"/>
      <c r="P121" s="67"/>
      <c r="Q121" s="67"/>
      <c r="R121" s="67"/>
      <c r="S121" s="67"/>
      <c r="T121" s="68"/>
      <c r="U121" s="37"/>
      <c r="V121" s="37"/>
      <c r="W121" s="37"/>
      <c r="X121" s="37"/>
      <c r="Y121" s="37"/>
      <c r="Z121" s="37"/>
      <c r="AA121" s="37"/>
      <c r="AB121" s="37"/>
      <c r="AC121" s="37"/>
      <c r="AD121" s="37"/>
      <c r="AE121" s="37"/>
      <c r="AT121" s="20" t="s">
        <v>204</v>
      </c>
      <c r="AU121" s="20" t="s">
        <v>80</v>
      </c>
    </row>
    <row r="122" spans="2:51" s="13" customFormat="1" ht="12">
      <c r="B122" s="199"/>
      <c r="C122" s="200"/>
      <c r="D122" s="201" t="s">
        <v>150</v>
      </c>
      <c r="E122" s="200"/>
      <c r="F122" s="203" t="s">
        <v>921</v>
      </c>
      <c r="G122" s="200"/>
      <c r="H122" s="204">
        <v>83.6</v>
      </c>
      <c r="I122" s="205"/>
      <c r="J122" s="200"/>
      <c r="K122" s="200"/>
      <c r="L122" s="206"/>
      <c r="M122" s="207"/>
      <c r="N122" s="208"/>
      <c r="O122" s="208"/>
      <c r="P122" s="208"/>
      <c r="Q122" s="208"/>
      <c r="R122" s="208"/>
      <c r="S122" s="208"/>
      <c r="T122" s="209"/>
      <c r="AT122" s="210" t="s">
        <v>150</v>
      </c>
      <c r="AU122" s="210" t="s">
        <v>80</v>
      </c>
      <c r="AV122" s="13" t="s">
        <v>80</v>
      </c>
      <c r="AW122" s="13" t="s">
        <v>4</v>
      </c>
      <c r="AX122" s="13" t="s">
        <v>78</v>
      </c>
      <c r="AY122" s="210" t="s">
        <v>139</v>
      </c>
    </row>
    <row r="123" spans="2:63" s="12" customFormat="1" ht="25.9" customHeight="1">
      <c r="B123" s="165"/>
      <c r="C123" s="166"/>
      <c r="D123" s="167" t="s">
        <v>70</v>
      </c>
      <c r="E123" s="168" t="s">
        <v>688</v>
      </c>
      <c r="F123" s="168" t="s">
        <v>689</v>
      </c>
      <c r="G123" s="166"/>
      <c r="H123" s="166"/>
      <c r="I123" s="169"/>
      <c r="J123" s="170">
        <f>BK123</f>
        <v>0</v>
      </c>
      <c r="K123" s="166"/>
      <c r="L123" s="171"/>
      <c r="M123" s="172"/>
      <c r="N123" s="173"/>
      <c r="O123" s="173"/>
      <c r="P123" s="174">
        <f>P124</f>
        <v>0</v>
      </c>
      <c r="Q123" s="173"/>
      <c r="R123" s="174">
        <f>R124</f>
        <v>0</v>
      </c>
      <c r="S123" s="173"/>
      <c r="T123" s="175">
        <f>T124</f>
        <v>0</v>
      </c>
      <c r="AR123" s="176" t="s">
        <v>80</v>
      </c>
      <c r="AT123" s="177" t="s">
        <v>70</v>
      </c>
      <c r="AU123" s="177" t="s">
        <v>71</v>
      </c>
      <c r="AY123" s="176" t="s">
        <v>139</v>
      </c>
      <c r="BK123" s="178">
        <f>BK124</f>
        <v>0</v>
      </c>
    </row>
    <row r="124" spans="2:63" s="12" customFormat="1" ht="22.9" customHeight="1">
      <c r="B124" s="165"/>
      <c r="C124" s="166"/>
      <c r="D124" s="167" t="s">
        <v>70</v>
      </c>
      <c r="E124" s="179" t="s">
        <v>927</v>
      </c>
      <c r="F124" s="179" t="s">
        <v>928</v>
      </c>
      <c r="G124" s="166"/>
      <c r="H124" s="166"/>
      <c r="I124" s="169"/>
      <c r="J124" s="180">
        <f>BK124</f>
        <v>0</v>
      </c>
      <c r="K124" s="166"/>
      <c r="L124" s="171"/>
      <c r="M124" s="172"/>
      <c r="N124" s="173"/>
      <c r="O124" s="173"/>
      <c r="P124" s="174">
        <f>SUM(P125:P126)</f>
        <v>0</v>
      </c>
      <c r="Q124" s="173"/>
      <c r="R124" s="174">
        <f>SUM(R125:R126)</f>
        <v>0</v>
      </c>
      <c r="S124" s="173"/>
      <c r="T124" s="175">
        <f>SUM(T125:T126)</f>
        <v>0</v>
      </c>
      <c r="AR124" s="176" t="s">
        <v>80</v>
      </c>
      <c r="AT124" s="177" t="s">
        <v>70</v>
      </c>
      <c r="AU124" s="177" t="s">
        <v>78</v>
      </c>
      <c r="AY124" s="176" t="s">
        <v>139</v>
      </c>
      <c r="BK124" s="178">
        <f>SUM(BK125:BK126)</f>
        <v>0</v>
      </c>
    </row>
    <row r="125" spans="1:65" s="2" customFormat="1" ht="37.9" customHeight="1">
      <c r="A125" s="37"/>
      <c r="B125" s="38"/>
      <c r="C125" s="181" t="s">
        <v>209</v>
      </c>
      <c r="D125" s="181" t="s">
        <v>141</v>
      </c>
      <c r="E125" s="182" t="s">
        <v>929</v>
      </c>
      <c r="F125" s="183" t="s">
        <v>930</v>
      </c>
      <c r="G125" s="184" t="s">
        <v>430</v>
      </c>
      <c r="H125" s="185">
        <v>6</v>
      </c>
      <c r="I125" s="186"/>
      <c r="J125" s="187">
        <f>ROUND(I125*H125,2)</f>
        <v>0</v>
      </c>
      <c r="K125" s="183" t="s">
        <v>145</v>
      </c>
      <c r="L125" s="42"/>
      <c r="M125" s="188" t="s">
        <v>19</v>
      </c>
      <c r="N125" s="189" t="s">
        <v>42</v>
      </c>
      <c r="O125" s="67"/>
      <c r="P125" s="190">
        <f>O125*H125</f>
        <v>0</v>
      </c>
      <c r="Q125" s="190">
        <v>0</v>
      </c>
      <c r="R125" s="190">
        <f>Q125*H125</f>
        <v>0</v>
      </c>
      <c r="S125" s="190">
        <v>0</v>
      </c>
      <c r="T125" s="191">
        <f>S125*H125</f>
        <v>0</v>
      </c>
      <c r="U125" s="37"/>
      <c r="V125" s="37"/>
      <c r="W125" s="37"/>
      <c r="X125" s="37"/>
      <c r="Y125" s="37"/>
      <c r="Z125" s="37"/>
      <c r="AA125" s="37"/>
      <c r="AB125" s="37"/>
      <c r="AC125" s="37"/>
      <c r="AD125" s="37"/>
      <c r="AE125" s="37"/>
      <c r="AR125" s="192" t="s">
        <v>242</v>
      </c>
      <c r="AT125" s="192" t="s">
        <v>141</v>
      </c>
      <c r="AU125" s="192" t="s">
        <v>80</v>
      </c>
      <c r="AY125" s="20" t="s">
        <v>139</v>
      </c>
      <c r="BE125" s="193">
        <f>IF(N125="základní",J125,0)</f>
        <v>0</v>
      </c>
      <c r="BF125" s="193">
        <f>IF(N125="snížená",J125,0)</f>
        <v>0</v>
      </c>
      <c r="BG125" s="193">
        <f>IF(N125="zákl. přenesená",J125,0)</f>
        <v>0</v>
      </c>
      <c r="BH125" s="193">
        <f>IF(N125="sníž. přenesená",J125,0)</f>
        <v>0</v>
      </c>
      <c r="BI125" s="193">
        <f>IF(N125="nulová",J125,0)</f>
        <v>0</v>
      </c>
      <c r="BJ125" s="20" t="s">
        <v>78</v>
      </c>
      <c r="BK125" s="193">
        <f>ROUND(I125*H125,2)</f>
        <v>0</v>
      </c>
      <c r="BL125" s="20" t="s">
        <v>242</v>
      </c>
      <c r="BM125" s="192" t="s">
        <v>931</v>
      </c>
    </row>
    <row r="126" spans="1:47" s="2" customFormat="1" ht="12">
      <c r="A126" s="37"/>
      <c r="B126" s="38"/>
      <c r="C126" s="39"/>
      <c r="D126" s="194" t="s">
        <v>148</v>
      </c>
      <c r="E126" s="39"/>
      <c r="F126" s="195" t="s">
        <v>932</v>
      </c>
      <c r="G126" s="39"/>
      <c r="H126" s="39"/>
      <c r="I126" s="196"/>
      <c r="J126" s="39"/>
      <c r="K126" s="39"/>
      <c r="L126" s="42"/>
      <c r="M126" s="197"/>
      <c r="N126" s="198"/>
      <c r="O126" s="67"/>
      <c r="P126" s="67"/>
      <c r="Q126" s="67"/>
      <c r="R126" s="67"/>
      <c r="S126" s="67"/>
      <c r="T126" s="68"/>
      <c r="U126" s="37"/>
      <c r="V126" s="37"/>
      <c r="W126" s="37"/>
      <c r="X126" s="37"/>
      <c r="Y126" s="37"/>
      <c r="Z126" s="37"/>
      <c r="AA126" s="37"/>
      <c r="AB126" s="37"/>
      <c r="AC126" s="37"/>
      <c r="AD126" s="37"/>
      <c r="AE126" s="37"/>
      <c r="AT126" s="20" t="s">
        <v>148</v>
      </c>
      <c r="AU126" s="20" t="s">
        <v>80</v>
      </c>
    </row>
    <row r="127" spans="2:63" s="12" customFormat="1" ht="25.9" customHeight="1">
      <c r="B127" s="165"/>
      <c r="C127" s="166"/>
      <c r="D127" s="167" t="s">
        <v>70</v>
      </c>
      <c r="E127" s="168" t="s">
        <v>275</v>
      </c>
      <c r="F127" s="168" t="s">
        <v>933</v>
      </c>
      <c r="G127" s="166"/>
      <c r="H127" s="166"/>
      <c r="I127" s="169"/>
      <c r="J127" s="170">
        <f>BK127</f>
        <v>0</v>
      </c>
      <c r="K127" s="166"/>
      <c r="L127" s="171"/>
      <c r="M127" s="172"/>
      <c r="N127" s="173"/>
      <c r="O127" s="173"/>
      <c r="P127" s="174">
        <f>P128</f>
        <v>0</v>
      </c>
      <c r="Q127" s="173"/>
      <c r="R127" s="174">
        <f>R128</f>
        <v>15.433277999999998</v>
      </c>
      <c r="S127" s="173"/>
      <c r="T127" s="175">
        <f>T128</f>
        <v>0</v>
      </c>
      <c r="AR127" s="176" t="s">
        <v>161</v>
      </c>
      <c r="AT127" s="177" t="s">
        <v>70</v>
      </c>
      <c r="AU127" s="177" t="s">
        <v>71</v>
      </c>
      <c r="AY127" s="176" t="s">
        <v>139</v>
      </c>
      <c r="BK127" s="178">
        <f>BK128</f>
        <v>0</v>
      </c>
    </row>
    <row r="128" spans="2:63" s="12" customFormat="1" ht="22.9" customHeight="1">
      <c r="B128" s="165"/>
      <c r="C128" s="166"/>
      <c r="D128" s="167" t="s">
        <v>70</v>
      </c>
      <c r="E128" s="179" t="s">
        <v>934</v>
      </c>
      <c r="F128" s="179" t="s">
        <v>935</v>
      </c>
      <c r="G128" s="166"/>
      <c r="H128" s="166"/>
      <c r="I128" s="169"/>
      <c r="J128" s="180">
        <f>BK128</f>
        <v>0</v>
      </c>
      <c r="K128" s="166"/>
      <c r="L128" s="171"/>
      <c r="M128" s="172"/>
      <c r="N128" s="173"/>
      <c r="O128" s="173"/>
      <c r="P128" s="174">
        <f>SUM(P129:P156)</f>
        <v>0</v>
      </c>
      <c r="Q128" s="173"/>
      <c r="R128" s="174">
        <f>SUM(R129:R156)</f>
        <v>15.433277999999998</v>
      </c>
      <c r="S128" s="173"/>
      <c r="T128" s="175">
        <f>SUM(T129:T156)</f>
        <v>0</v>
      </c>
      <c r="AR128" s="176" t="s">
        <v>161</v>
      </c>
      <c r="AT128" s="177" t="s">
        <v>70</v>
      </c>
      <c r="AU128" s="177" t="s">
        <v>78</v>
      </c>
      <c r="AY128" s="176" t="s">
        <v>139</v>
      </c>
      <c r="BK128" s="178">
        <f>SUM(BK129:BK156)</f>
        <v>0</v>
      </c>
    </row>
    <row r="129" spans="1:65" s="2" customFormat="1" ht="24.2" customHeight="1">
      <c r="A129" s="37"/>
      <c r="B129" s="38"/>
      <c r="C129" s="181" t="s">
        <v>214</v>
      </c>
      <c r="D129" s="181" t="s">
        <v>141</v>
      </c>
      <c r="E129" s="182" t="s">
        <v>936</v>
      </c>
      <c r="F129" s="183" t="s">
        <v>937</v>
      </c>
      <c r="G129" s="184" t="s">
        <v>938</v>
      </c>
      <c r="H129" s="185">
        <v>0.055</v>
      </c>
      <c r="I129" s="186"/>
      <c r="J129" s="187">
        <f>ROUND(I129*H129,2)</f>
        <v>0</v>
      </c>
      <c r="K129" s="183" t="s">
        <v>145</v>
      </c>
      <c r="L129" s="42"/>
      <c r="M129" s="188" t="s">
        <v>19</v>
      </c>
      <c r="N129" s="189" t="s">
        <v>42</v>
      </c>
      <c r="O129" s="67"/>
      <c r="P129" s="190">
        <f>O129*H129</f>
        <v>0</v>
      </c>
      <c r="Q129" s="190">
        <v>0.0088</v>
      </c>
      <c r="R129" s="190">
        <f>Q129*H129</f>
        <v>0.00048400000000000006</v>
      </c>
      <c r="S129" s="190">
        <v>0</v>
      </c>
      <c r="T129" s="191">
        <f>S129*H129</f>
        <v>0</v>
      </c>
      <c r="U129" s="37"/>
      <c r="V129" s="37"/>
      <c r="W129" s="37"/>
      <c r="X129" s="37"/>
      <c r="Y129" s="37"/>
      <c r="Z129" s="37"/>
      <c r="AA129" s="37"/>
      <c r="AB129" s="37"/>
      <c r="AC129" s="37"/>
      <c r="AD129" s="37"/>
      <c r="AE129" s="37"/>
      <c r="AR129" s="192" t="s">
        <v>517</v>
      </c>
      <c r="AT129" s="192" t="s">
        <v>141</v>
      </c>
      <c r="AU129" s="192" t="s">
        <v>80</v>
      </c>
      <c r="AY129" s="20" t="s">
        <v>139</v>
      </c>
      <c r="BE129" s="193">
        <f>IF(N129="základní",J129,0)</f>
        <v>0</v>
      </c>
      <c r="BF129" s="193">
        <f>IF(N129="snížená",J129,0)</f>
        <v>0</v>
      </c>
      <c r="BG129" s="193">
        <f>IF(N129="zákl. přenesená",J129,0)</f>
        <v>0</v>
      </c>
      <c r="BH129" s="193">
        <f>IF(N129="sníž. přenesená",J129,0)</f>
        <v>0</v>
      </c>
      <c r="BI129" s="193">
        <f>IF(N129="nulová",J129,0)</f>
        <v>0</v>
      </c>
      <c r="BJ129" s="20" t="s">
        <v>78</v>
      </c>
      <c r="BK129" s="193">
        <f>ROUND(I129*H129,2)</f>
        <v>0</v>
      </c>
      <c r="BL129" s="20" t="s">
        <v>517</v>
      </c>
      <c r="BM129" s="192" t="s">
        <v>939</v>
      </c>
    </row>
    <row r="130" spans="1:47" s="2" customFormat="1" ht="12">
      <c r="A130" s="37"/>
      <c r="B130" s="38"/>
      <c r="C130" s="39"/>
      <c r="D130" s="194" t="s">
        <v>148</v>
      </c>
      <c r="E130" s="39"/>
      <c r="F130" s="195" t="s">
        <v>940</v>
      </c>
      <c r="G130" s="39"/>
      <c r="H130" s="39"/>
      <c r="I130" s="196"/>
      <c r="J130" s="39"/>
      <c r="K130" s="39"/>
      <c r="L130" s="42"/>
      <c r="M130" s="197"/>
      <c r="N130" s="198"/>
      <c r="O130" s="67"/>
      <c r="P130" s="67"/>
      <c r="Q130" s="67"/>
      <c r="R130" s="67"/>
      <c r="S130" s="67"/>
      <c r="T130" s="68"/>
      <c r="U130" s="37"/>
      <c r="V130" s="37"/>
      <c r="W130" s="37"/>
      <c r="X130" s="37"/>
      <c r="Y130" s="37"/>
      <c r="Z130" s="37"/>
      <c r="AA130" s="37"/>
      <c r="AB130" s="37"/>
      <c r="AC130" s="37"/>
      <c r="AD130" s="37"/>
      <c r="AE130" s="37"/>
      <c r="AT130" s="20" t="s">
        <v>148</v>
      </c>
      <c r="AU130" s="20" t="s">
        <v>80</v>
      </c>
    </row>
    <row r="131" spans="2:51" s="13" customFormat="1" ht="12">
      <c r="B131" s="199"/>
      <c r="C131" s="200"/>
      <c r="D131" s="201" t="s">
        <v>150</v>
      </c>
      <c r="E131" s="202" t="s">
        <v>19</v>
      </c>
      <c r="F131" s="203" t="s">
        <v>941</v>
      </c>
      <c r="G131" s="200"/>
      <c r="H131" s="204">
        <v>15</v>
      </c>
      <c r="I131" s="205"/>
      <c r="J131" s="200"/>
      <c r="K131" s="200"/>
      <c r="L131" s="206"/>
      <c r="M131" s="207"/>
      <c r="N131" s="208"/>
      <c r="O131" s="208"/>
      <c r="P131" s="208"/>
      <c r="Q131" s="208"/>
      <c r="R131" s="208"/>
      <c r="S131" s="208"/>
      <c r="T131" s="209"/>
      <c r="AT131" s="210" t="s">
        <v>150</v>
      </c>
      <c r="AU131" s="210" t="s">
        <v>80</v>
      </c>
      <c r="AV131" s="13" t="s">
        <v>80</v>
      </c>
      <c r="AW131" s="13" t="s">
        <v>33</v>
      </c>
      <c r="AX131" s="13" t="s">
        <v>71</v>
      </c>
      <c r="AY131" s="210" t="s">
        <v>139</v>
      </c>
    </row>
    <row r="132" spans="2:51" s="13" customFormat="1" ht="12">
      <c r="B132" s="199"/>
      <c r="C132" s="200"/>
      <c r="D132" s="201" t="s">
        <v>150</v>
      </c>
      <c r="E132" s="202" t="s">
        <v>19</v>
      </c>
      <c r="F132" s="203" t="s">
        <v>942</v>
      </c>
      <c r="G132" s="200"/>
      <c r="H132" s="204">
        <v>12</v>
      </c>
      <c r="I132" s="205"/>
      <c r="J132" s="200"/>
      <c r="K132" s="200"/>
      <c r="L132" s="206"/>
      <c r="M132" s="207"/>
      <c r="N132" s="208"/>
      <c r="O132" s="208"/>
      <c r="P132" s="208"/>
      <c r="Q132" s="208"/>
      <c r="R132" s="208"/>
      <c r="S132" s="208"/>
      <c r="T132" s="209"/>
      <c r="AT132" s="210" t="s">
        <v>150</v>
      </c>
      <c r="AU132" s="210" t="s">
        <v>80</v>
      </c>
      <c r="AV132" s="13" t="s">
        <v>80</v>
      </c>
      <c r="AW132" s="13" t="s">
        <v>33</v>
      </c>
      <c r="AX132" s="13" t="s">
        <v>71</v>
      </c>
      <c r="AY132" s="210" t="s">
        <v>139</v>
      </c>
    </row>
    <row r="133" spans="2:51" s="13" customFormat="1" ht="12">
      <c r="B133" s="199"/>
      <c r="C133" s="200"/>
      <c r="D133" s="201" t="s">
        <v>150</v>
      </c>
      <c r="E133" s="202" t="s">
        <v>19</v>
      </c>
      <c r="F133" s="203" t="s">
        <v>943</v>
      </c>
      <c r="G133" s="200"/>
      <c r="H133" s="204">
        <v>28</v>
      </c>
      <c r="I133" s="205"/>
      <c r="J133" s="200"/>
      <c r="K133" s="200"/>
      <c r="L133" s="206"/>
      <c r="M133" s="207"/>
      <c r="N133" s="208"/>
      <c r="O133" s="208"/>
      <c r="P133" s="208"/>
      <c r="Q133" s="208"/>
      <c r="R133" s="208"/>
      <c r="S133" s="208"/>
      <c r="T133" s="209"/>
      <c r="AT133" s="210" t="s">
        <v>150</v>
      </c>
      <c r="AU133" s="210" t="s">
        <v>80</v>
      </c>
      <c r="AV133" s="13" t="s">
        <v>80</v>
      </c>
      <c r="AW133" s="13" t="s">
        <v>33</v>
      </c>
      <c r="AX133" s="13" t="s">
        <v>71</v>
      </c>
      <c r="AY133" s="210" t="s">
        <v>139</v>
      </c>
    </row>
    <row r="134" spans="2:51" s="14" customFormat="1" ht="12">
      <c r="B134" s="211"/>
      <c r="C134" s="212"/>
      <c r="D134" s="201" t="s">
        <v>150</v>
      </c>
      <c r="E134" s="213" t="s">
        <v>19</v>
      </c>
      <c r="F134" s="214" t="s">
        <v>154</v>
      </c>
      <c r="G134" s="212"/>
      <c r="H134" s="215">
        <v>55</v>
      </c>
      <c r="I134" s="216"/>
      <c r="J134" s="212"/>
      <c r="K134" s="212"/>
      <c r="L134" s="217"/>
      <c r="M134" s="218"/>
      <c r="N134" s="219"/>
      <c r="O134" s="219"/>
      <c r="P134" s="219"/>
      <c r="Q134" s="219"/>
      <c r="R134" s="219"/>
      <c r="S134" s="219"/>
      <c r="T134" s="220"/>
      <c r="AT134" s="221" t="s">
        <v>150</v>
      </c>
      <c r="AU134" s="221" t="s">
        <v>80</v>
      </c>
      <c r="AV134" s="14" t="s">
        <v>146</v>
      </c>
      <c r="AW134" s="14" t="s">
        <v>33</v>
      </c>
      <c r="AX134" s="14" t="s">
        <v>78</v>
      </c>
      <c r="AY134" s="221" t="s">
        <v>139</v>
      </c>
    </row>
    <row r="135" spans="2:51" s="13" customFormat="1" ht="12">
      <c r="B135" s="199"/>
      <c r="C135" s="200"/>
      <c r="D135" s="201" t="s">
        <v>150</v>
      </c>
      <c r="E135" s="200"/>
      <c r="F135" s="203" t="s">
        <v>944</v>
      </c>
      <c r="G135" s="200"/>
      <c r="H135" s="204">
        <v>0.055</v>
      </c>
      <c r="I135" s="205"/>
      <c r="J135" s="200"/>
      <c r="K135" s="200"/>
      <c r="L135" s="206"/>
      <c r="M135" s="207"/>
      <c r="N135" s="208"/>
      <c r="O135" s="208"/>
      <c r="P135" s="208"/>
      <c r="Q135" s="208"/>
      <c r="R135" s="208"/>
      <c r="S135" s="208"/>
      <c r="T135" s="209"/>
      <c r="AT135" s="210" t="s">
        <v>150</v>
      </c>
      <c r="AU135" s="210" t="s">
        <v>80</v>
      </c>
      <c r="AV135" s="13" t="s">
        <v>80</v>
      </c>
      <c r="AW135" s="13" t="s">
        <v>4</v>
      </c>
      <c r="AX135" s="13" t="s">
        <v>78</v>
      </c>
      <c r="AY135" s="210" t="s">
        <v>139</v>
      </c>
    </row>
    <row r="136" spans="1:65" s="2" customFormat="1" ht="24.2" customHeight="1">
      <c r="A136" s="37"/>
      <c r="B136" s="38"/>
      <c r="C136" s="181" t="s">
        <v>8</v>
      </c>
      <c r="D136" s="181" t="s">
        <v>141</v>
      </c>
      <c r="E136" s="182" t="s">
        <v>945</v>
      </c>
      <c r="F136" s="183" t="s">
        <v>946</v>
      </c>
      <c r="G136" s="184" t="s">
        <v>430</v>
      </c>
      <c r="H136" s="185">
        <v>20</v>
      </c>
      <c r="I136" s="186"/>
      <c r="J136" s="187">
        <f>ROUND(I136*H136,2)</f>
        <v>0</v>
      </c>
      <c r="K136" s="183" t="s">
        <v>145</v>
      </c>
      <c r="L136" s="42"/>
      <c r="M136" s="188" t="s">
        <v>19</v>
      </c>
      <c r="N136" s="189" t="s">
        <v>42</v>
      </c>
      <c r="O136" s="67"/>
      <c r="P136" s="190">
        <f>O136*H136</f>
        <v>0</v>
      </c>
      <c r="Q136" s="190">
        <v>0.0076</v>
      </c>
      <c r="R136" s="190">
        <f>Q136*H136</f>
        <v>0.152</v>
      </c>
      <c r="S136" s="190">
        <v>0</v>
      </c>
      <c r="T136" s="191">
        <f>S136*H136</f>
        <v>0</v>
      </c>
      <c r="U136" s="37"/>
      <c r="V136" s="37"/>
      <c r="W136" s="37"/>
      <c r="X136" s="37"/>
      <c r="Y136" s="37"/>
      <c r="Z136" s="37"/>
      <c r="AA136" s="37"/>
      <c r="AB136" s="37"/>
      <c r="AC136" s="37"/>
      <c r="AD136" s="37"/>
      <c r="AE136" s="37"/>
      <c r="AR136" s="192" t="s">
        <v>517</v>
      </c>
      <c r="AT136" s="192" t="s">
        <v>141</v>
      </c>
      <c r="AU136" s="192" t="s">
        <v>80</v>
      </c>
      <c r="AY136" s="20" t="s">
        <v>139</v>
      </c>
      <c r="BE136" s="193">
        <f>IF(N136="základní",J136,0)</f>
        <v>0</v>
      </c>
      <c r="BF136" s="193">
        <f>IF(N136="snížená",J136,0)</f>
        <v>0</v>
      </c>
      <c r="BG136" s="193">
        <f>IF(N136="zákl. přenesená",J136,0)</f>
        <v>0</v>
      </c>
      <c r="BH136" s="193">
        <f>IF(N136="sníž. přenesená",J136,0)</f>
        <v>0</v>
      </c>
      <c r="BI136" s="193">
        <f>IF(N136="nulová",J136,0)</f>
        <v>0</v>
      </c>
      <c r="BJ136" s="20" t="s">
        <v>78</v>
      </c>
      <c r="BK136" s="193">
        <f>ROUND(I136*H136,2)</f>
        <v>0</v>
      </c>
      <c r="BL136" s="20" t="s">
        <v>517</v>
      </c>
      <c r="BM136" s="192" t="s">
        <v>947</v>
      </c>
    </row>
    <row r="137" spans="1:47" s="2" customFormat="1" ht="12">
      <c r="A137" s="37"/>
      <c r="B137" s="38"/>
      <c r="C137" s="39"/>
      <c r="D137" s="194" t="s">
        <v>148</v>
      </c>
      <c r="E137" s="39"/>
      <c r="F137" s="195" t="s">
        <v>948</v>
      </c>
      <c r="G137" s="39"/>
      <c r="H137" s="39"/>
      <c r="I137" s="196"/>
      <c r="J137" s="39"/>
      <c r="K137" s="39"/>
      <c r="L137" s="42"/>
      <c r="M137" s="197"/>
      <c r="N137" s="198"/>
      <c r="O137" s="67"/>
      <c r="P137" s="67"/>
      <c r="Q137" s="67"/>
      <c r="R137" s="67"/>
      <c r="S137" s="67"/>
      <c r="T137" s="68"/>
      <c r="U137" s="37"/>
      <c r="V137" s="37"/>
      <c r="W137" s="37"/>
      <c r="X137" s="37"/>
      <c r="Y137" s="37"/>
      <c r="Z137" s="37"/>
      <c r="AA137" s="37"/>
      <c r="AB137" s="37"/>
      <c r="AC137" s="37"/>
      <c r="AD137" s="37"/>
      <c r="AE137" s="37"/>
      <c r="AT137" s="20" t="s">
        <v>148</v>
      </c>
      <c r="AU137" s="20" t="s">
        <v>80</v>
      </c>
    </row>
    <row r="138" spans="1:65" s="2" customFormat="1" ht="37.9" customHeight="1">
      <c r="A138" s="37"/>
      <c r="B138" s="38"/>
      <c r="C138" s="181" t="s">
        <v>225</v>
      </c>
      <c r="D138" s="181" t="s">
        <v>141</v>
      </c>
      <c r="E138" s="182" t="s">
        <v>949</v>
      </c>
      <c r="F138" s="183" t="s">
        <v>950</v>
      </c>
      <c r="G138" s="184" t="s">
        <v>179</v>
      </c>
      <c r="H138" s="185">
        <v>55</v>
      </c>
      <c r="I138" s="186"/>
      <c r="J138" s="187">
        <f>ROUND(I138*H138,2)</f>
        <v>0</v>
      </c>
      <c r="K138" s="183" t="s">
        <v>145</v>
      </c>
      <c r="L138" s="42"/>
      <c r="M138" s="188" t="s">
        <v>19</v>
      </c>
      <c r="N138" s="189" t="s">
        <v>42</v>
      </c>
      <c r="O138" s="67"/>
      <c r="P138" s="190">
        <f>O138*H138</f>
        <v>0</v>
      </c>
      <c r="Q138" s="190">
        <v>0.200147</v>
      </c>
      <c r="R138" s="190">
        <f>Q138*H138</f>
        <v>11.008085</v>
      </c>
      <c r="S138" s="190">
        <v>0</v>
      </c>
      <c r="T138" s="191">
        <f>S138*H138</f>
        <v>0</v>
      </c>
      <c r="U138" s="37"/>
      <c r="V138" s="37"/>
      <c r="W138" s="37"/>
      <c r="X138" s="37"/>
      <c r="Y138" s="37"/>
      <c r="Z138" s="37"/>
      <c r="AA138" s="37"/>
      <c r="AB138" s="37"/>
      <c r="AC138" s="37"/>
      <c r="AD138" s="37"/>
      <c r="AE138" s="37"/>
      <c r="AR138" s="192" t="s">
        <v>517</v>
      </c>
      <c r="AT138" s="192" t="s">
        <v>141</v>
      </c>
      <c r="AU138" s="192" t="s">
        <v>80</v>
      </c>
      <c r="AY138" s="20" t="s">
        <v>139</v>
      </c>
      <c r="BE138" s="193">
        <f>IF(N138="základní",J138,0)</f>
        <v>0</v>
      </c>
      <c r="BF138" s="193">
        <f>IF(N138="snížená",J138,0)</f>
        <v>0</v>
      </c>
      <c r="BG138" s="193">
        <f>IF(N138="zákl. přenesená",J138,0)</f>
        <v>0</v>
      </c>
      <c r="BH138" s="193">
        <f>IF(N138="sníž. přenesená",J138,0)</f>
        <v>0</v>
      </c>
      <c r="BI138" s="193">
        <f>IF(N138="nulová",J138,0)</f>
        <v>0</v>
      </c>
      <c r="BJ138" s="20" t="s">
        <v>78</v>
      </c>
      <c r="BK138" s="193">
        <f>ROUND(I138*H138,2)</f>
        <v>0</v>
      </c>
      <c r="BL138" s="20" t="s">
        <v>517</v>
      </c>
      <c r="BM138" s="192" t="s">
        <v>951</v>
      </c>
    </row>
    <row r="139" spans="1:47" s="2" customFormat="1" ht="12">
      <c r="A139" s="37"/>
      <c r="B139" s="38"/>
      <c r="C139" s="39"/>
      <c r="D139" s="194" t="s">
        <v>148</v>
      </c>
      <c r="E139" s="39"/>
      <c r="F139" s="195" t="s">
        <v>952</v>
      </c>
      <c r="G139" s="39"/>
      <c r="H139" s="39"/>
      <c r="I139" s="196"/>
      <c r="J139" s="39"/>
      <c r="K139" s="39"/>
      <c r="L139" s="42"/>
      <c r="M139" s="197"/>
      <c r="N139" s="198"/>
      <c r="O139" s="67"/>
      <c r="P139" s="67"/>
      <c r="Q139" s="67"/>
      <c r="R139" s="67"/>
      <c r="S139" s="67"/>
      <c r="T139" s="68"/>
      <c r="U139" s="37"/>
      <c r="V139" s="37"/>
      <c r="W139" s="37"/>
      <c r="X139" s="37"/>
      <c r="Y139" s="37"/>
      <c r="Z139" s="37"/>
      <c r="AA139" s="37"/>
      <c r="AB139" s="37"/>
      <c r="AC139" s="37"/>
      <c r="AD139" s="37"/>
      <c r="AE139" s="37"/>
      <c r="AT139" s="20" t="s">
        <v>148</v>
      </c>
      <c r="AU139" s="20" t="s">
        <v>80</v>
      </c>
    </row>
    <row r="140" spans="1:65" s="2" customFormat="1" ht="37.9" customHeight="1">
      <c r="A140" s="37"/>
      <c r="B140" s="38"/>
      <c r="C140" s="181" t="s">
        <v>230</v>
      </c>
      <c r="D140" s="181" t="s">
        <v>141</v>
      </c>
      <c r="E140" s="182" t="s">
        <v>953</v>
      </c>
      <c r="F140" s="183" t="s">
        <v>954</v>
      </c>
      <c r="G140" s="184" t="s">
        <v>179</v>
      </c>
      <c r="H140" s="185">
        <v>55</v>
      </c>
      <c r="I140" s="186"/>
      <c r="J140" s="187">
        <f>ROUND(I140*H140,2)</f>
        <v>0</v>
      </c>
      <c r="K140" s="183" t="s">
        <v>145</v>
      </c>
      <c r="L140" s="42"/>
      <c r="M140" s="188" t="s">
        <v>19</v>
      </c>
      <c r="N140" s="189" t="s">
        <v>42</v>
      </c>
      <c r="O140" s="67"/>
      <c r="P140" s="190">
        <f>O140*H140</f>
        <v>0</v>
      </c>
      <c r="Q140" s="190">
        <v>9.18E-05</v>
      </c>
      <c r="R140" s="190">
        <f>Q140*H140</f>
        <v>0.005049</v>
      </c>
      <c r="S140" s="190">
        <v>0</v>
      </c>
      <c r="T140" s="191">
        <f>S140*H140</f>
        <v>0</v>
      </c>
      <c r="U140" s="37"/>
      <c r="V140" s="37"/>
      <c r="W140" s="37"/>
      <c r="X140" s="37"/>
      <c r="Y140" s="37"/>
      <c r="Z140" s="37"/>
      <c r="AA140" s="37"/>
      <c r="AB140" s="37"/>
      <c r="AC140" s="37"/>
      <c r="AD140" s="37"/>
      <c r="AE140" s="37"/>
      <c r="AR140" s="192" t="s">
        <v>517</v>
      </c>
      <c r="AT140" s="192" t="s">
        <v>141</v>
      </c>
      <c r="AU140" s="192" t="s">
        <v>80</v>
      </c>
      <c r="AY140" s="20" t="s">
        <v>139</v>
      </c>
      <c r="BE140" s="193">
        <f>IF(N140="základní",J140,0)</f>
        <v>0</v>
      </c>
      <c r="BF140" s="193">
        <f>IF(N140="snížená",J140,0)</f>
        <v>0</v>
      </c>
      <c r="BG140" s="193">
        <f>IF(N140="zákl. přenesená",J140,0)</f>
        <v>0</v>
      </c>
      <c r="BH140" s="193">
        <f>IF(N140="sníž. přenesená",J140,0)</f>
        <v>0</v>
      </c>
      <c r="BI140" s="193">
        <f>IF(N140="nulová",J140,0)</f>
        <v>0</v>
      </c>
      <c r="BJ140" s="20" t="s">
        <v>78</v>
      </c>
      <c r="BK140" s="193">
        <f>ROUND(I140*H140,2)</f>
        <v>0</v>
      </c>
      <c r="BL140" s="20" t="s">
        <v>517</v>
      </c>
      <c r="BM140" s="192" t="s">
        <v>955</v>
      </c>
    </row>
    <row r="141" spans="1:47" s="2" customFormat="1" ht="12">
      <c r="A141" s="37"/>
      <c r="B141" s="38"/>
      <c r="C141" s="39"/>
      <c r="D141" s="194" t="s">
        <v>148</v>
      </c>
      <c r="E141" s="39"/>
      <c r="F141" s="195" t="s">
        <v>956</v>
      </c>
      <c r="G141" s="39"/>
      <c r="H141" s="39"/>
      <c r="I141" s="196"/>
      <c r="J141" s="39"/>
      <c r="K141" s="39"/>
      <c r="L141" s="42"/>
      <c r="M141" s="197"/>
      <c r="N141" s="198"/>
      <c r="O141" s="67"/>
      <c r="P141" s="67"/>
      <c r="Q141" s="67"/>
      <c r="R141" s="67"/>
      <c r="S141" s="67"/>
      <c r="T141" s="68"/>
      <c r="U141" s="37"/>
      <c r="V141" s="37"/>
      <c r="W141" s="37"/>
      <c r="X141" s="37"/>
      <c r="Y141" s="37"/>
      <c r="Z141" s="37"/>
      <c r="AA141" s="37"/>
      <c r="AB141" s="37"/>
      <c r="AC141" s="37"/>
      <c r="AD141" s="37"/>
      <c r="AE141" s="37"/>
      <c r="AT141" s="20" t="s">
        <v>148</v>
      </c>
      <c r="AU141" s="20" t="s">
        <v>80</v>
      </c>
    </row>
    <row r="142" spans="1:65" s="2" customFormat="1" ht="49.15" customHeight="1">
      <c r="A142" s="37"/>
      <c r="B142" s="38"/>
      <c r="C142" s="181" t="s">
        <v>236</v>
      </c>
      <c r="D142" s="181" t="s">
        <v>141</v>
      </c>
      <c r="E142" s="182" t="s">
        <v>957</v>
      </c>
      <c r="F142" s="183" t="s">
        <v>958</v>
      </c>
      <c r="G142" s="184" t="s">
        <v>179</v>
      </c>
      <c r="H142" s="185">
        <v>28</v>
      </c>
      <c r="I142" s="186"/>
      <c r="J142" s="187">
        <f>ROUND(I142*H142,2)</f>
        <v>0</v>
      </c>
      <c r="K142" s="183" t="s">
        <v>145</v>
      </c>
      <c r="L142" s="42"/>
      <c r="M142" s="188" t="s">
        <v>19</v>
      </c>
      <c r="N142" s="189" t="s">
        <v>42</v>
      </c>
      <c r="O142" s="67"/>
      <c r="P142" s="190">
        <f>O142*H142</f>
        <v>0</v>
      </c>
      <c r="Q142" s="190">
        <v>0</v>
      </c>
      <c r="R142" s="190">
        <f>Q142*H142</f>
        <v>0</v>
      </c>
      <c r="S142" s="190">
        <v>0</v>
      </c>
      <c r="T142" s="191">
        <f>S142*H142</f>
        <v>0</v>
      </c>
      <c r="U142" s="37"/>
      <c r="V142" s="37"/>
      <c r="W142" s="37"/>
      <c r="X142" s="37"/>
      <c r="Y142" s="37"/>
      <c r="Z142" s="37"/>
      <c r="AA142" s="37"/>
      <c r="AB142" s="37"/>
      <c r="AC142" s="37"/>
      <c r="AD142" s="37"/>
      <c r="AE142" s="37"/>
      <c r="AR142" s="192" t="s">
        <v>517</v>
      </c>
      <c r="AT142" s="192" t="s">
        <v>141</v>
      </c>
      <c r="AU142" s="192" t="s">
        <v>80</v>
      </c>
      <c r="AY142" s="20" t="s">
        <v>139</v>
      </c>
      <c r="BE142" s="193">
        <f>IF(N142="základní",J142,0)</f>
        <v>0</v>
      </c>
      <c r="BF142" s="193">
        <f>IF(N142="snížená",J142,0)</f>
        <v>0</v>
      </c>
      <c r="BG142" s="193">
        <f>IF(N142="zákl. přenesená",J142,0)</f>
        <v>0</v>
      </c>
      <c r="BH142" s="193">
        <f>IF(N142="sníž. přenesená",J142,0)</f>
        <v>0</v>
      </c>
      <c r="BI142" s="193">
        <f>IF(N142="nulová",J142,0)</f>
        <v>0</v>
      </c>
      <c r="BJ142" s="20" t="s">
        <v>78</v>
      </c>
      <c r="BK142" s="193">
        <f>ROUND(I142*H142,2)</f>
        <v>0</v>
      </c>
      <c r="BL142" s="20" t="s">
        <v>517</v>
      </c>
      <c r="BM142" s="192" t="s">
        <v>959</v>
      </c>
    </row>
    <row r="143" spans="1:47" s="2" customFormat="1" ht="12">
      <c r="A143" s="37"/>
      <c r="B143" s="38"/>
      <c r="C143" s="39"/>
      <c r="D143" s="194" t="s">
        <v>148</v>
      </c>
      <c r="E143" s="39"/>
      <c r="F143" s="195" t="s">
        <v>960</v>
      </c>
      <c r="G143" s="39"/>
      <c r="H143" s="39"/>
      <c r="I143" s="196"/>
      <c r="J143" s="39"/>
      <c r="K143" s="39"/>
      <c r="L143" s="42"/>
      <c r="M143" s="197"/>
      <c r="N143" s="198"/>
      <c r="O143" s="67"/>
      <c r="P143" s="67"/>
      <c r="Q143" s="67"/>
      <c r="R143" s="67"/>
      <c r="S143" s="67"/>
      <c r="T143" s="68"/>
      <c r="U143" s="37"/>
      <c r="V143" s="37"/>
      <c r="W143" s="37"/>
      <c r="X143" s="37"/>
      <c r="Y143" s="37"/>
      <c r="Z143" s="37"/>
      <c r="AA143" s="37"/>
      <c r="AB143" s="37"/>
      <c r="AC143" s="37"/>
      <c r="AD143" s="37"/>
      <c r="AE143" s="37"/>
      <c r="AT143" s="20" t="s">
        <v>148</v>
      </c>
      <c r="AU143" s="20" t="s">
        <v>80</v>
      </c>
    </row>
    <row r="144" spans="1:65" s="2" customFormat="1" ht="24.2" customHeight="1">
      <c r="A144" s="37"/>
      <c r="B144" s="38"/>
      <c r="C144" s="244" t="s">
        <v>242</v>
      </c>
      <c r="D144" s="244" t="s">
        <v>275</v>
      </c>
      <c r="E144" s="245" t="s">
        <v>961</v>
      </c>
      <c r="F144" s="246" t="s">
        <v>962</v>
      </c>
      <c r="G144" s="247" t="s">
        <v>179</v>
      </c>
      <c r="H144" s="248">
        <v>28.56</v>
      </c>
      <c r="I144" s="249"/>
      <c r="J144" s="250">
        <f>ROUND(I144*H144,2)</f>
        <v>0</v>
      </c>
      <c r="K144" s="246" t="s">
        <v>145</v>
      </c>
      <c r="L144" s="251"/>
      <c r="M144" s="252" t="s">
        <v>19</v>
      </c>
      <c r="N144" s="253" t="s">
        <v>42</v>
      </c>
      <c r="O144" s="67"/>
      <c r="P144" s="190">
        <f>O144*H144</f>
        <v>0</v>
      </c>
      <c r="Q144" s="190">
        <v>0.06</v>
      </c>
      <c r="R144" s="190">
        <f>Q144*H144</f>
        <v>1.7135999999999998</v>
      </c>
      <c r="S144" s="190">
        <v>0</v>
      </c>
      <c r="T144" s="191">
        <f>S144*H144</f>
        <v>0</v>
      </c>
      <c r="U144" s="37"/>
      <c r="V144" s="37"/>
      <c r="W144" s="37"/>
      <c r="X144" s="37"/>
      <c r="Y144" s="37"/>
      <c r="Z144" s="37"/>
      <c r="AA144" s="37"/>
      <c r="AB144" s="37"/>
      <c r="AC144" s="37"/>
      <c r="AD144" s="37"/>
      <c r="AE144" s="37"/>
      <c r="AR144" s="192" t="s">
        <v>963</v>
      </c>
      <c r="AT144" s="192" t="s">
        <v>275</v>
      </c>
      <c r="AU144" s="192" t="s">
        <v>80</v>
      </c>
      <c r="AY144" s="20" t="s">
        <v>139</v>
      </c>
      <c r="BE144" s="193">
        <f>IF(N144="základní",J144,0)</f>
        <v>0</v>
      </c>
      <c r="BF144" s="193">
        <f>IF(N144="snížená",J144,0)</f>
        <v>0</v>
      </c>
      <c r="BG144" s="193">
        <f>IF(N144="zákl. přenesená",J144,0)</f>
        <v>0</v>
      </c>
      <c r="BH144" s="193">
        <f>IF(N144="sníž. přenesená",J144,0)</f>
        <v>0</v>
      </c>
      <c r="BI144" s="193">
        <f>IF(N144="nulová",J144,0)</f>
        <v>0</v>
      </c>
      <c r="BJ144" s="20" t="s">
        <v>78</v>
      </c>
      <c r="BK144" s="193">
        <f>ROUND(I144*H144,2)</f>
        <v>0</v>
      </c>
      <c r="BL144" s="20" t="s">
        <v>963</v>
      </c>
      <c r="BM144" s="192" t="s">
        <v>964</v>
      </c>
    </row>
    <row r="145" spans="2:51" s="13" customFormat="1" ht="12">
      <c r="B145" s="199"/>
      <c r="C145" s="200"/>
      <c r="D145" s="201" t="s">
        <v>150</v>
      </c>
      <c r="E145" s="200"/>
      <c r="F145" s="203" t="s">
        <v>965</v>
      </c>
      <c r="G145" s="200"/>
      <c r="H145" s="204">
        <v>28.56</v>
      </c>
      <c r="I145" s="205"/>
      <c r="J145" s="200"/>
      <c r="K145" s="200"/>
      <c r="L145" s="206"/>
      <c r="M145" s="207"/>
      <c r="N145" s="208"/>
      <c r="O145" s="208"/>
      <c r="P145" s="208"/>
      <c r="Q145" s="208"/>
      <c r="R145" s="208"/>
      <c r="S145" s="208"/>
      <c r="T145" s="209"/>
      <c r="AT145" s="210" t="s">
        <v>150</v>
      </c>
      <c r="AU145" s="210" t="s">
        <v>80</v>
      </c>
      <c r="AV145" s="13" t="s">
        <v>80</v>
      </c>
      <c r="AW145" s="13" t="s">
        <v>4</v>
      </c>
      <c r="AX145" s="13" t="s">
        <v>78</v>
      </c>
      <c r="AY145" s="210" t="s">
        <v>139</v>
      </c>
    </row>
    <row r="146" spans="1:65" s="2" customFormat="1" ht="37.9" customHeight="1">
      <c r="A146" s="37"/>
      <c r="B146" s="38"/>
      <c r="C146" s="181" t="s">
        <v>249</v>
      </c>
      <c r="D146" s="181" t="s">
        <v>141</v>
      </c>
      <c r="E146" s="182" t="s">
        <v>966</v>
      </c>
      <c r="F146" s="183" t="s">
        <v>967</v>
      </c>
      <c r="G146" s="184" t="s">
        <v>179</v>
      </c>
      <c r="H146" s="185">
        <v>27</v>
      </c>
      <c r="I146" s="186"/>
      <c r="J146" s="187">
        <f>ROUND(I146*H146,2)</f>
        <v>0</v>
      </c>
      <c r="K146" s="183" t="s">
        <v>145</v>
      </c>
      <c r="L146" s="42"/>
      <c r="M146" s="188" t="s">
        <v>19</v>
      </c>
      <c r="N146" s="189" t="s">
        <v>42</v>
      </c>
      <c r="O146" s="67"/>
      <c r="P146" s="190">
        <f>O146*H146</f>
        <v>0</v>
      </c>
      <c r="Q146" s="190">
        <v>0</v>
      </c>
      <c r="R146" s="190">
        <f>Q146*H146</f>
        <v>0</v>
      </c>
      <c r="S146" s="190">
        <v>0</v>
      </c>
      <c r="T146" s="191">
        <f>S146*H146</f>
        <v>0</v>
      </c>
      <c r="U146" s="37"/>
      <c r="V146" s="37"/>
      <c r="W146" s="37"/>
      <c r="X146" s="37"/>
      <c r="Y146" s="37"/>
      <c r="Z146" s="37"/>
      <c r="AA146" s="37"/>
      <c r="AB146" s="37"/>
      <c r="AC146" s="37"/>
      <c r="AD146" s="37"/>
      <c r="AE146" s="37"/>
      <c r="AR146" s="192" t="s">
        <v>517</v>
      </c>
      <c r="AT146" s="192" t="s">
        <v>141</v>
      </c>
      <c r="AU146" s="192" t="s">
        <v>80</v>
      </c>
      <c r="AY146" s="20" t="s">
        <v>139</v>
      </c>
      <c r="BE146" s="193">
        <f>IF(N146="základní",J146,0)</f>
        <v>0</v>
      </c>
      <c r="BF146" s="193">
        <f>IF(N146="snížená",J146,0)</f>
        <v>0</v>
      </c>
      <c r="BG146" s="193">
        <f>IF(N146="zákl. přenesená",J146,0)</f>
        <v>0</v>
      </c>
      <c r="BH146" s="193">
        <f>IF(N146="sníž. přenesená",J146,0)</f>
        <v>0</v>
      </c>
      <c r="BI146" s="193">
        <f>IF(N146="nulová",J146,0)</f>
        <v>0</v>
      </c>
      <c r="BJ146" s="20" t="s">
        <v>78</v>
      </c>
      <c r="BK146" s="193">
        <f>ROUND(I146*H146,2)</f>
        <v>0</v>
      </c>
      <c r="BL146" s="20" t="s">
        <v>517</v>
      </c>
      <c r="BM146" s="192" t="s">
        <v>968</v>
      </c>
    </row>
    <row r="147" spans="1:47" s="2" customFormat="1" ht="12">
      <c r="A147" s="37"/>
      <c r="B147" s="38"/>
      <c r="C147" s="39"/>
      <c r="D147" s="194" t="s">
        <v>148</v>
      </c>
      <c r="E147" s="39"/>
      <c r="F147" s="195" t="s">
        <v>969</v>
      </c>
      <c r="G147" s="39"/>
      <c r="H147" s="39"/>
      <c r="I147" s="196"/>
      <c r="J147" s="39"/>
      <c r="K147" s="39"/>
      <c r="L147" s="42"/>
      <c r="M147" s="197"/>
      <c r="N147" s="198"/>
      <c r="O147" s="67"/>
      <c r="P147" s="67"/>
      <c r="Q147" s="67"/>
      <c r="R147" s="67"/>
      <c r="S147" s="67"/>
      <c r="T147" s="68"/>
      <c r="U147" s="37"/>
      <c r="V147" s="37"/>
      <c r="W147" s="37"/>
      <c r="X147" s="37"/>
      <c r="Y147" s="37"/>
      <c r="Z147" s="37"/>
      <c r="AA147" s="37"/>
      <c r="AB147" s="37"/>
      <c r="AC147" s="37"/>
      <c r="AD147" s="37"/>
      <c r="AE147" s="37"/>
      <c r="AT147" s="20" t="s">
        <v>148</v>
      </c>
      <c r="AU147" s="20" t="s">
        <v>80</v>
      </c>
    </row>
    <row r="148" spans="2:51" s="13" customFormat="1" ht="12">
      <c r="B148" s="199"/>
      <c r="C148" s="200"/>
      <c r="D148" s="201" t="s">
        <v>150</v>
      </c>
      <c r="E148" s="202" t="s">
        <v>19</v>
      </c>
      <c r="F148" s="203" t="s">
        <v>941</v>
      </c>
      <c r="G148" s="200"/>
      <c r="H148" s="204">
        <v>15</v>
      </c>
      <c r="I148" s="205"/>
      <c r="J148" s="200"/>
      <c r="K148" s="200"/>
      <c r="L148" s="206"/>
      <c r="M148" s="207"/>
      <c r="N148" s="208"/>
      <c r="O148" s="208"/>
      <c r="P148" s="208"/>
      <c r="Q148" s="208"/>
      <c r="R148" s="208"/>
      <c r="S148" s="208"/>
      <c r="T148" s="209"/>
      <c r="AT148" s="210" t="s">
        <v>150</v>
      </c>
      <c r="AU148" s="210" t="s">
        <v>80</v>
      </c>
      <c r="AV148" s="13" t="s">
        <v>80</v>
      </c>
      <c r="AW148" s="13" t="s">
        <v>33</v>
      </c>
      <c r="AX148" s="13" t="s">
        <v>71</v>
      </c>
      <c r="AY148" s="210" t="s">
        <v>139</v>
      </c>
    </row>
    <row r="149" spans="2:51" s="13" customFormat="1" ht="12">
      <c r="B149" s="199"/>
      <c r="C149" s="200"/>
      <c r="D149" s="201" t="s">
        <v>150</v>
      </c>
      <c r="E149" s="202" t="s">
        <v>19</v>
      </c>
      <c r="F149" s="203" t="s">
        <v>942</v>
      </c>
      <c r="G149" s="200"/>
      <c r="H149" s="204">
        <v>12</v>
      </c>
      <c r="I149" s="205"/>
      <c r="J149" s="200"/>
      <c r="K149" s="200"/>
      <c r="L149" s="206"/>
      <c r="M149" s="207"/>
      <c r="N149" s="208"/>
      <c r="O149" s="208"/>
      <c r="P149" s="208"/>
      <c r="Q149" s="208"/>
      <c r="R149" s="208"/>
      <c r="S149" s="208"/>
      <c r="T149" s="209"/>
      <c r="AT149" s="210" t="s">
        <v>150</v>
      </c>
      <c r="AU149" s="210" t="s">
        <v>80</v>
      </c>
      <c r="AV149" s="13" t="s">
        <v>80</v>
      </c>
      <c r="AW149" s="13" t="s">
        <v>33</v>
      </c>
      <c r="AX149" s="13" t="s">
        <v>71</v>
      </c>
      <c r="AY149" s="210" t="s">
        <v>139</v>
      </c>
    </row>
    <row r="150" spans="2:51" s="14" customFormat="1" ht="12">
      <c r="B150" s="211"/>
      <c r="C150" s="212"/>
      <c r="D150" s="201" t="s">
        <v>150</v>
      </c>
      <c r="E150" s="213" t="s">
        <v>19</v>
      </c>
      <c r="F150" s="214" t="s">
        <v>154</v>
      </c>
      <c r="G150" s="212"/>
      <c r="H150" s="215">
        <v>27</v>
      </c>
      <c r="I150" s="216"/>
      <c r="J150" s="212"/>
      <c r="K150" s="212"/>
      <c r="L150" s="217"/>
      <c r="M150" s="218"/>
      <c r="N150" s="219"/>
      <c r="O150" s="219"/>
      <c r="P150" s="219"/>
      <c r="Q150" s="219"/>
      <c r="R150" s="219"/>
      <c r="S150" s="219"/>
      <c r="T150" s="220"/>
      <c r="AT150" s="221" t="s">
        <v>150</v>
      </c>
      <c r="AU150" s="221" t="s">
        <v>80</v>
      </c>
      <c r="AV150" s="14" t="s">
        <v>146</v>
      </c>
      <c r="AW150" s="14" t="s">
        <v>33</v>
      </c>
      <c r="AX150" s="14" t="s">
        <v>78</v>
      </c>
      <c r="AY150" s="221" t="s">
        <v>139</v>
      </c>
    </row>
    <row r="151" spans="1:65" s="2" customFormat="1" ht="24.2" customHeight="1">
      <c r="A151" s="37"/>
      <c r="B151" s="38"/>
      <c r="C151" s="244" t="s">
        <v>257</v>
      </c>
      <c r="D151" s="244" t="s">
        <v>275</v>
      </c>
      <c r="E151" s="245" t="s">
        <v>970</v>
      </c>
      <c r="F151" s="246" t="s">
        <v>971</v>
      </c>
      <c r="G151" s="247" t="s">
        <v>179</v>
      </c>
      <c r="H151" s="248">
        <v>15</v>
      </c>
      <c r="I151" s="249"/>
      <c r="J151" s="250">
        <f>ROUND(I151*H151,2)</f>
        <v>0</v>
      </c>
      <c r="K151" s="246" t="s">
        <v>145</v>
      </c>
      <c r="L151" s="251"/>
      <c r="M151" s="252" t="s">
        <v>19</v>
      </c>
      <c r="N151" s="253" t="s">
        <v>42</v>
      </c>
      <c r="O151" s="67"/>
      <c r="P151" s="190">
        <f>O151*H151</f>
        <v>0</v>
      </c>
      <c r="Q151" s="190">
        <v>0.00078</v>
      </c>
      <c r="R151" s="190">
        <f>Q151*H151</f>
        <v>0.0117</v>
      </c>
      <c r="S151" s="190">
        <v>0</v>
      </c>
      <c r="T151" s="191">
        <f>S151*H151</f>
        <v>0</v>
      </c>
      <c r="U151" s="37"/>
      <c r="V151" s="37"/>
      <c r="W151" s="37"/>
      <c r="X151" s="37"/>
      <c r="Y151" s="37"/>
      <c r="Z151" s="37"/>
      <c r="AA151" s="37"/>
      <c r="AB151" s="37"/>
      <c r="AC151" s="37"/>
      <c r="AD151" s="37"/>
      <c r="AE151" s="37"/>
      <c r="AR151" s="192" t="s">
        <v>963</v>
      </c>
      <c r="AT151" s="192" t="s">
        <v>275</v>
      </c>
      <c r="AU151" s="192" t="s">
        <v>80</v>
      </c>
      <c r="AY151" s="20" t="s">
        <v>139</v>
      </c>
      <c r="BE151" s="193">
        <f>IF(N151="základní",J151,0)</f>
        <v>0</v>
      </c>
      <c r="BF151" s="193">
        <f>IF(N151="snížená",J151,0)</f>
        <v>0</v>
      </c>
      <c r="BG151" s="193">
        <f>IF(N151="zákl. přenesená",J151,0)</f>
        <v>0</v>
      </c>
      <c r="BH151" s="193">
        <f>IF(N151="sníž. přenesená",J151,0)</f>
        <v>0</v>
      </c>
      <c r="BI151" s="193">
        <f>IF(N151="nulová",J151,0)</f>
        <v>0</v>
      </c>
      <c r="BJ151" s="20" t="s">
        <v>78</v>
      </c>
      <c r="BK151" s="193">
        <f>ROUND(I151*H151,2)</f>
        <v>0</v>
      </c>
      <c r="BL151" s="20" t="s">
        <v>963</v>
      </c>
      <c r="BM151" s="192" t="s">
        <v>972</v>
      </c>
    </row>
    <row r="152" spans="1:65" s="2" customFormat="1" ht="24.2" customHeight="1">
      <c r="A152" s="37"/>
      <c r="B152" s="38"/>
      <c r="C152" s="244" t="s">
        <v>262</v>
      </c>
      <c r="D152" s="244" t="s">
        <v>275</v>
      </c>
      <c r="E152" s="245" t="s">
        <v>973</v>
      </c>
      <c r="F152" s="246" t="s">
        <v>974</v>
      </c>
      <c r="G152" s="247" t="s">
        <v>179</v>
      </c>
      <c r="H152" s="248">
        <v>12</v>
      </c>
      <c r="I152" s="249"/>
      <c r="J152" s="250">
        <f>ROUND(I152*H152,2)</f>
        <v>0</v>
      </c>
      <c r="K152" s="246" t="s">
        <v>145</v>
      </c>
      <c r="L152" s="251"/>
      <c r="M152" s="252" t="s">
        <v>19</v>
      </c>
      <c r="N152" s="253" t="s">
        <v>42</v>
      </c>
      <c r="O152" s="67"/>
      <c r="P152" s="190">
        <f>O152*H152</f>
        <v>0</v>
      </c>
      <c r="Q152" s="190">
        <v>0.00128</v>
      </c>
      <c r="R152" s="190">
        <f>Q152*H152</f>
        <v>0.015360000000000002</v>
      </c>
      <c r="S152" s="190">
        <v>0</v>
      </c>
      <c r="T152" s="191">
        <f>S152*H152</f>
        <v>0</v>
      </c>
      <c r="U152" s="37"/>
      <c r="V152" s="37"/>
      <c r="W152" s="37"/>
      <c r="X152" s="37"/>
      <c r="Y152" s="37"/>
      <c r="Z152" s="37"/>
      <c r="AA152" s="37"/>
      <c r="AB152" s="37"/>
      <c r="AC152" s="37"/>
      <c r="AD152" s="37"/>
      <c r="AE152" s="37"/>
      <c r="AR152" s="192" t="s">
        <v>963</v>
      </c>
      <c r="AT152" s="192" t="s">
        <v>275</v>
      </c>
      <c r="AU152" s="192" t="s">
        <v>80</v>
      </c>
      <c r="AY152" s="20" t="s">
        <v>139</v>
      </c>
      <c r="BE152" s="193">
        <f>IF(N152="základní",J152,0)</f>
        <v>0</v>
      </c>
      <c r="BF152" s="193">
        <f>IF(N152="snížená",J152,0)</f>
        <v>0</v>
      </c>
      <c r="BG152" s="193">
        <f>IF(N152="zákl. přenesená",J152,0)</f>
        <v>0</v>
      </c>
      <c r="BH152" s="193">
        <f>IF(N152="sníž. přenesená",J152,0)</f>
        <v>0</v>
      </c>
      <c r="BI152" s="193">
        <f>IF(N152="nulová",J152,0)</f>
        <v>0</v>
      </c>
      <c r="BJ152" s="20" t="s">
        <v>78</v>
      </c>
      <c r="BK152" s="193">
        <f>ROUND(I152*H152,2)</f>
        <v>0</v>
      </c>
      <c r="BL152" s="20" t="s">
        <v>963</v>
      </c>
      <c r="BM152" s="192" t="s">
        <v>975</v>
      </c>
    </row>
    <row r="153" spans="1:65" s="2" customFormat="1" ht="37.9" customHeight="1">
      <c r="A153" s="37"/>
      <c r="B153" s="38"/>
      <c r="C153" s="181" t="s">
        <v>274</v>
      </c>
      <c r="D153" s="181" t="s">
        <v>141</v>
      </c>
      <c r="E153" s="182" t="s">
        <v>976</v>
      </c>
      <c r="F153" s="183" t="s">
        <v>977</v>
      </c>
      <c r="G153" s="184" t="s">
        <v>144</v>
      </c>
      <c r="H153" s="185">
        <v>28</v>
      </c>
      <c r="I153" s="186"/>
      <c r="J153" s="187">
        <f>ROUND(I153*H153,2)</f>
        <v>0</v>
      </c>
      <c r="K153" s="183" t="s">
        <v>145</v>
      </c>
      <c r="L153" s="42"/>
      <c r="M153" s="188" t="s">
        <v>19</v>
      </c>
      <c r="N153" s="189" t="s">
        <v>42</v>
      </c>
      <c r="O153" s="67"/>
      <c r="P153" s="190">
        <f>O153*H153</f>
        <v>0</v>
      </c>
      <c r="Q153" s="190">
        <v>0.09025</v>
      </c>
      <c r="R153" s="190">
        <f>Q153*H153</f>
        <v>2.527</v>
      </c>
      <c r="S153" s="190">
        <v>0</v>
      </c>
      <c r="T153" s="191">
        <f>S153*H153</f>
        <v>0</v>
      </c>
      <c r="U153" s="37"/>
      <c r="V153" s="37"/>
      <c r="W153" s="37"/>
      <c r="X153" s="37"/>
      <c r="Y153" s="37"/>
      <c r="Z153" s="37"/>
      <c r="AA153" s="37"/>
      <c r="AB153" s="37"/>
      <c r="AC153" s="37"/>
      <c r="AD153" s="37"/>
      <c r="AE153" s="37"/>
      <c r="AR153" s="192" t="s">
        <v>517</v>
      </c>
      <c r="AT153" s="192" t="s">
        <v>141</v>
      </c>
      <c r="AU153" s="192" t="s">
        <v>80</v>
      </c>
      <c r="AY153" s="20" t="s">
        <v>139</v>
      </c>
      <c r="BE153" s="193">
        <f>IF(N153="základní",J153,0)</f>
        <v>0</v>
      </c>
      <c r="BF153" s="193">
        <f>IF(N153="snížená",J153,0)</f>
        <v>0</v>
      </c>
      <c r="BG153" s="193">
        <f>IF(N153="zákl. přenesená",J153,0)</f>
        <v>0</v>
      </c>
      <c r="BH153" s="193">
        <f>IF(N153="sníž. přenesená",J153,0)</f>
        <v>0</v>
      </c>
      <c r="BI153" s="193">
        <f>IF(N153="nulová",J153,0)</f>
        <v>0</v>
      </c>
      <c r="BJ153" s="20" t="s">
        <v>78</v>
      </c>
      <c r="BK153" s="193">
        <f>ROUND(I153*H153,2)</f>
        <v>0</v>
      </c>
      <c r="BL153" s="20" t="s">
        <v>517</v>
      </c>
      <c r="BM153" s="192" t="s">
        <v>978</v>
      </c>
    </row>
    <row r="154" spans="1:47" s="2" customFormat="1" ht="12">
      <c r="A154" s="37"/>
      <c r="B154" s="38"/>
      <c r="C154" s="39"/>
      <c r="D154" s="194" t="s">
        <v>148</v>
      </c>
      <c r="E154" s="39"/>
      <c r="F154" s="195" t="s">
        <v>979</v>
      </c>
      <c r="G154" s="39"/>
      <c r="H154" s="39"/>
      <c r="I154" s="196"/>
      <c r="J154" s="39"/>
      <c r="K154" s="39"/>
      <c r="L154" s="42"/>
      <c r="M154" s="197"/>
      <c r="N154" s="198"/>
      <c r="O154" s="67"/>
      <c r="P154" s="67"/>
      <c r="Q154" s="67"/>
      <c r="R154" s="67"/>
      <c r="S154" s="67"/>
      <c r="T154" s="68"/>
      <c r="U154" s="37"/>
      <c r="V154" s="37"/>
      <c r="W154" s="37"/>
      <c r="X154" s="37"/>
      <c r="Y154" s="37"/>
      <c r="Z154" s="37"/>
      <c r="AA154" s="37"/>
      <c r="AB154" s="37"/>
      <c r="AC154" s="37"/>
      <c r="AD154" s="37"/>
      <c r="AE154" s="37"/>
      <c r="AT154" s="20" t="s">
        <v>148</v>
      </c>
      <c r="AU154" s="20" t="s">
        <v>80</v>
      </c>
    </row>
    <row r="155" spans="1:65" s="2" customFormat="1" ht="33" customHeight="1">
      <c r="A155" s="37"/>
      <c r="B155" s="38"/>
      <c r="C155" s="181" t="s">
        <v>7</v>
      </c>
      <c r="D155" s="181" t="s">
        <v>141</v>
      </c>
      <c r="E155" s="182" t="s">
        <v>980</v>
      </c>
      <c r="F155" s="183" t="s">
        <v>981</v>
      </c>
      <c r="G155" s="184" t="s">
        <v>252</v>
      </c>
      <c r="H155" s="185">
        <v>15.433</v>
      </c>
      <c r="I155" s="186"/>
      <c r="J155" s="187">
        <f>ROUND(I155*H155,2)</f>
        <v>0</v>
      </c>
      <c r="K155" s="183" t="s">
        <v>145</v>
      </c>
      <c r="L155" s="42"/>
      <c r="M155" s="188" t="s">
        <v>19</v>
      </c>
      <c r="N155" s="189" t="s">
        <v>42</v>
      </c>
      <c r="O155" s="67"/>
      <c r="P155" s="190">
        <f>O155*H155</f>
        <v>0</v>
      </c>
      <c r="Q155" s="190">
        <v>0</v>
      </c>
      <c r="R155" s="190">
        <f>Q155*H155</f>
        <v>0</v>
      </c>
      <c r="S155" s="190">
        <v>0</v>
      </c>
      <c r="T155" s="191">
        <f>S155*H155</f>
        <v>0</v>
      </c>
      <c r="U155" s="37"/>
      <c r="V155" s="37"/>
      <c r="W155" s="37"/>
      <c r="X155" s="37"/>
      <c r="Y155" s="37"/>
      <c r="Z155" s="37"/>
      <c r="AA155" s="37"/>
      <c r="AB155" s="37"/>
      <c r="AC155" s="37"/>
      <c r="AD155" s="37"/>
      <c r="AE155" s="37"/>
      <c r="AR155" s="192" t="s">
        <v>517</v>
      </c>
      <c r="AT155" s="192" t="s">
        <v>141</v>
      </c>
      <c r="AU155" s="192" t="s">
        <v>80</v>
      </c>
      <c r="AY155" s="20" t="s">
        <v>139</v>
      </c>
      <c r="BE155" s="193">
        <f>IF(N155="základní",J155,0)</f>
        <v>0</v>
      </c>
      <c r="BF155" s="193">
        <f>IF(N155="snížená",J155,0)</f>
        <v>0</v>
      </c>
      <c r="BG155" s="193">
        <f>IF(N155="zákl. přenesená",J155,0)</f>
        <v>0</v>
      </c>
      <c r="BH155" s="193">
        <f>IF(N155="sníž. přenesená",J155,0)</f>
        <v>0</v>
      </c>
      <c r="BI155" s="193">
        <f>IF(N155="nulová",J155,0)</f>
        <v>0</v>
      </c>
      <c r="BJ155" s="20" t="s">
        <v>78</v>
      </c>
      <c r="BK155" s="193">
        <f>ROUND(I155*H155,2)</f>
        <v>0</v>
      </c>
      <c r="BL155" s="20" t="s">
        <v>517</v>
      </c>
      <c r="BM155" s="192" t="s">
        <v>982</v>
      </c>
    </row>
    <row r="156" spans="1:47" s="2" customFormat="1" ht="12">
      <c r="A156" s="37"/>
      <c r="B156" s="38"/>
      <c r="C156" s="39"/>
      <c r="D156" s="194" t="s">
        <v>148</v>
      </c>
      <c r="E156" s="39"/>
      <c r="F156" s="195" t="s">
        <v>983</v>
      </c>
      <c r="G156" s="39"/>
      <c r="H156" s="39"/>
      <c r="I156" s="196"/>
      <c r="J156" s="39"/>
      <c r="K156" s="39"/>
      <c r="L156" s="42"/>
      <c r="M156" s="254"/>
      <c r="N156" s="255"/>
      <c r="O156" s="256"/>
      <c r="P156" s="256"/>
      <c r="Q156" s="256"/>
      <c r="R156" s="256"/>
      <c r="S156" s="256"/>
      <c r="T156" s="257"/>
      <c r="U156" s="37"/>
      <c r="V156" s="37"/>
      <c r="W156" s="37"/>
      <c r="X156" s="37"/>
      <c r="Y156" s="37"/>
      <c r="Z156" s="37"/>
      <c r="AA156" s="37"/>
      <c r="AB156" s="37"/>
      <c r="AC156" s="37"/>
      <c r="AD156" s="37"/>
      <c r="AE156" s="37"/>
      <c r="AT156" s="20" t="s">
        <v>148</v>
      </c>
      <c r="AU156" s="20" t="s">
        <v>80</v>
      </c>
    </row>
    <row r="157" spans="1:31" s="2" customFormat="1" ht="6.95" customHeight="1">
      <c r="A157" s="37"/>
      <c r="B157" s="50"/>
      <c r="C157" s="51"/>
      <c r="D157" s="51"/>
      <c r="E157" s="51"/>
      <c r="F157" s="51"/>
      <c r="G157" s="51"/>
      <c r="H157" s="51"/>
      <c r="I157" s="51"/>
      <c r="J157" s="51"/>
      <c r="K157" s="51"/>
      <c r="L157" s="42"/>
      <c r="M157" s="37"/>
      <c r="O157" s="37"/>
      <c r="P157" s="37"/>
      <c r="Q157" s="37"/>
      <c r="R157" s="37"/>
      <c r="S157" s="37"/>
      <c r="T157" s="37"/>
      <c r="U157" s="37"/>
      <c r="V157" s="37"/>
      <c r="W157" s="37"/>
      <c r="X157" s="37"/>
      <c r="Y157" s="37"/>
      <c r="Z157" s="37"/>
      <c r="AA157" s="37"/>
      <c r="AB157" s="37"/>
      <c r="AC157" s="37"/>
      <c r="AD157" s="37"/>
      <c r="AE157" s="37"/>
    </row>
  </sheetData>
  <sheetProtection algorithmName="SHA-512" hashValue="DgJ/STshtweWUSwv6X4uQkKVoQ5RhptlHDQyIYqh5w7xg1V/pMclc73eQGk0oS/Iq9j8lgCJa+PzT48c2RyDgg==" saltValue="AkTYC9KmeG/NUVmmd9iGRJIkD9Txh8AzfI4fEXPXNg8oqyVzwuzAeUMPPOT//WucIcDsgkhTnPm60rELlaE8BA==" spinCount="100000" sheet="1" objects="1" scenarios="1" formatColumns="0" formatRows="0" autoFilter="0"/>
  <autoFilter ref="C90:K156"/>
  <mergeCells count="12">
    <mergeCell ref="E83:H83"/>
    <mergeCell ref="L2:V2"/>
    <mergeCell ref="E50:H50"/>
    <mergeCell ref="E52:H52"/>
    <mergeCell ref="E54:H54"/>
    <mergeCell ref="E79:H79"/>
    <mergeCell ref="E81:H81"/>
    <mergeCell ref="E7:H7"/>
    <mergeCell ref="E9:H9"/>
    <mergeCell ref="E11:H11"/>
    <mergeCell ref="E20:H20"/>
    <mergeCell ref="E29:H29"/>
  </mergeCells>
  <hyperlinks>
    <hyperlink ref="F95" r:id="rId1" display="https://podminky.urs.cz/item/CS_URS_2024_01/129001101"/>
    <hyperlink ref="F101" r:id="rId2" display="https://podminky.urs.cz/item/CS_URS_2024_01/132254102"/>
    <hyperlink ref="F103" r:id="rId3" display="https://podminky.urs.cz/item/CS_URS_2024_01/162351104"/>
    <hyperlink ref="F106" r:id="rId4" display="https://podminky.urs.cz/item/CS_URS_2024_01/162751117"/>
    <hyperlink ref="F109" r:id="rId5" display="https://podminky.urs.cz/item/CS_URS_2024_01/167151101"/>
    <hyperlink ref="F113" r:id="rId6" display="https://podminky.urs.cz/item/CS_URS_2024_01/171201201"/>
    <hyperlink ref="F115" r:id="rId7" display="https://podminky.urs.cz/item/CS_URS_2024_01/171201231"/>
    <hyperlink ref="F119" r:id="rId8" display="https://podminky.urs.cz/item/CS_URS_2024_01/174111101"/>
    <hyperlink ref="F126" r:id="rId9" display="https://podminky.urs.cz/item/CS_URS_2024_01/741132321"/>
    <hyperlink ref="F130" r:id="rId10" display="https://podminky.urs.cz/item/CS_URS_2024_01/460010024"/>
    <hyperlink ref="F137" r:id="rId11" display="https://podminky.urs.cz/item/CS_URS_2024_01/460242211"/>
    <hyperlink ref="F139" r:id="rId12" display="https://podminky.urs.cz/item/CS_URS_2024_01/460421082"/>
    <hyperlink ref="F141" r:id="rId13" display="https://podminky.urs.cz/item/CS_URS_2024_01/460671113"/>
    <hyperlink ref="F143" r:id="rId14" display="https://podminky.urs.cz/item/CS_URS_2024_01/460751112"/>
    <hyperlink ref="F147" r:id="rId15" display="https://podminky.urs.cz/item/CS_URS_2024_01/460791214"/>
    <hyperlink ref="F154" r:id="rId16" display="https://podminky.urs.cz/item/CS_URS_2024_01/460811111"/>
    <hyperlink ref="F156" r:id="rId17" display="https://podminky.urs.cz/item/CS_URS_2024_01/469981111"/>
  </hyperlinks>
  <printOptions/>
  <pageMargins left="0.39375" right="0.39375" top="0.39375" bottom="0.39375" header="0" footer="0"/>
  <pageSetup blackAndWhite="1" fitToHeight="100" fitToWidth="1" horizontalDpi="600" verticalDpi="600" orientation="portrait" paperSize="9" scale="76" r:id="rId19"/>
  <headerFooter>
    <oddFooter>&amp;CStrana &amp;P z &amp;N</oddFooter>
  </headerFooter>
  <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2"/>
      <c r="M2" s="382"/>
      <c r="N2" s="382"/>
      <c r="O2" s="382"/>
      <c r="P2" s="382"/>
      <c r="Q2" s="382"/>
      <c r="R2" s="382"/>
      <c r="S2" s="382"/>
      <c r="T2" s="382"/>
      <c r="U2" s="382"/>
      <c r="V2" s="382"/>
      <c r="AT2" s="20" t="s">
        <v>95</v>
      </c>
    </row>
    <row r="3" spans="2:46" s="1" customFormat="1" ht="6.95" customHeight="1">
      <c r="B3" s="111"/>
      <c r="C3" s="112"/>
      <c r="D3" s="112"/>
      <c r="E3" s="112"/>
      <c r="F3" s="112"/>
      <c r="G3" s="112"/>
      <c r="H3" s="112"/>
      <c r="I3" s="112"/>
      <c r="J3" s="112"/>
      <c r="K3" s="112"/>
      <c r="L3" s="23"/>
      <c r="AT3" s="20" t="s">
        <v>80</v>
      </c>
    </row>
    <row r="4" spans="2:46" s="1" customFormat="1" ht="24.95" customHeight="1">
      <c r="B4" s="23"/>
      <c r="D4" s="113" t="s">
        <v>105</v>
      </c>
      <c r="L4" s="23"/>
      <c r="M4" s="114" t="s">
        <v>10</v>
      </c>
      <c r="AT4" s="20" t="s">
        <v>4</v>
      </c>
    </row>
    <row r="5" spans="2:12" s="1" customFormat="1" ht="6.95" customHeight="1">
      <c r="B5" s="23"/>
      <c r="L5" s="23"/>
    </row>
    <row r="6" spans="2:12" s="1" customFormat="1" ht="12" customHeight="1">
      <c r="B6" s="23"/>
      <c r="D6" s="115" t="s">
        <v>16</v>
      </c>
      <c r="L6" s="23"/>
    </row>
    <row r="7" spans="2:12" s="1" customFormat="1" ht="16.5" customHeight="1">
      <c r="B7" s="23"/>
      <c r="E7" s="399" t="str">
        <f>'Rekapitulace stavby'!K6</f>
        <v>Kultivace přednádražního prostoru Bohumín</v>
      </c>
      <c r="F7" s="400"/>
      <c r="G7" s="400"/>
      <c r="H7" s="400"/>
      <c r="L7" s="23"/>
    </row>
    <row r="8" spans="1:31" s="2" customFormat="1" ht="12" customHeight="1">
      <c r="A8" s="37"/>
      <c r="B8" s="42"/>
      <c r="C8" s="37"/>
      <c r="D8" s="115" t="s">
        <v>106</v>
      </c>
      <c r="E8" s="37"/>
      <c r="F8" s="37"/>
      <c r="G8" s="37"/>
      <c r="H8" s="37"/>
      <c r="I8" s="37"/>
      <c r="J8" s="37"/>
      <c r="K8" s="37"/>
      <c r="L8" s="116"/>
      <c r="S8" s="37"/>
      <c r="T8" s="37"/>
      <c r="U8" s="37"/>
      <c r="V8" s="37"/>
      <c r="W8" s="37"/>
      <c r="X8" s="37"/>
      <c r="Y8" s="37"/>
      <c r="Z8" s="37"/>
      <c r="AA8" s="37"/>
      <c r="AB8" s="37"/>
      <c r="AC8" s="37"/>
      <c r="AD8" s="37"/>
      <c r="AE8" s="37"/>
    </row>
    <row r="9" spans="1:31" s="2" customFormat="1" ht="16.5" customHeight="1">
      <c r="A9" s="37"/>
      <c r="B9" s="42"/>
      <c r="C9" s="37"/>
      <c r="D9" s="37"/>
      <c r="E9" s="401" t="s">
        <v>984</v>
      </c>
      <c r="F9" s="402"/>
      <c r="G9" s="402"/>
      <c r="H9" s="402"/>
      <c r="I9" s="37"/>
      <c r="J9" s="37"/>
      <c r="K9" s="37"/>
      <c r="L9" s="116"/>
      <c r="S9" s="37"/>
      <c r="T9" s="37"/>
      <c r="U9" s="37"/>
      <c r="V9" s="37"/>
      <c r="W9" s="37"/>
      <c r="X9" s="37"/>
      <c r="Y9" s="37"/>
      <c r="Z9" s="37"/>
      <c r="AA9" s="37"/>
      <c r="AB9" s="37"/>
      <c r="AC9" s="37"/>
      <c r="AD9" s="37"/>
      <c r="AE9" s="37"/>
    </row>
    <row r="10" spans="1:31" s="2" customFormat="1" ht="12">
      <c r="A10" s="37"/>
      <c r="B10" s="42"/>
      <c r="C10" s="37"/>
      <c r="D10" s="37"/>
      <c r="E10" s="37"/>
      <c r="F10" s="37"/>
      <c r="G10" s="37"/>
      <c r="H10" s="37"/>
      <c r="I10" s="37"/>
      <c r="J10" s="37"/>
      <c r="K10" s="37"/>
      <c r="L10" s="116"/>
      <c r="S10" s="37"/>
      <c r="T10" s="37"/>
      <c r="U10" s="37"/>
      <c r="V10" s="37"/>
      <c r="W10" s="37"/>
      <c r="X10" s="37"/>
      <c r="Y10" s="37"/>
      <c r="Z10" s="37"/>
      <c r="AA10" s="37"/>
      <c r="AB10" s="37"/>
      <c r="AC10" s="37"/>
      <c r="AD10" s="37"/>
      <c r="AE10" s="37"/>
    </row>
    <row r="11" spans="1:31" s="2" customFormat="1" ht="12" customHeight="1">
      <c r="A11" s="37"/>
      <c r="B11" s="42"/>
      <c r="C11" s="37"/>
      <c r="D11" s="115" t="s">
        <v>18</v>
      </c>
      <c r="E11" s="37"/>
      <c r="F11" s="106" t="s">
        <v>19</v>
      </c>
      <c r="G11" s="37"/>
      <c r="H11" s="37"/>
      <c r="I11" s="115" t="s">
        <v>20</v>
      </c>
      <c r="J11" s="106" t="s">
        <v>19</v>
      </c>
      <c r="K11" s="37"/>
      <c r="L11" s="116"/>
      <c r="S11" s="37"/>
      <c r="T11" s="37"/>
      <c r="U11" s="37"/>
      <c r="V11" s="37"/>
      <c r="W11" s="37"/>
      <c r="X11" s="37"/>
      <c r="Y11" s="37"/>
      <c r="Z11" s="37"/>
      <c r="AA11" s="37"/>
      <c r="AB11" s="37"/>
      <c r="AC11" s="37"/>
      <c r="AD11" s="37"/>
      <c r="AE11" s="37"/>
    </row>
    <row r="12" spans="1:31" s="2" customFormat="1" ht="12" customHeight="1">
      <c r="A12" s="37"/>
      <c r="B12" s="42"/>
      <c r="C12" s="37"/>
      <c r="D12" s="115" t="s">
        <v>21</v>
      </c>
      <c r="E12" s="37"/>
      <c r="F12" s="106" t="s">
        <v>22</v>
      </c>
      <c r="G12" s="37"/>
      <c r="H12" s="37"/>
      <c r="I12" s="115" t="s">
        <v>23</v>
      </c>
      <c r="J12" s="117" t="str">
        <f>'Rekapitulace stavby'!AN8</f>
        <v>16. 1. 2024</v>
      </c>
      <c r="K12" s="37"/>
      <c r="L12" s="116"/>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16"/>
      <c r="S13" s="37"/>
      <c r="T13" s="37"/>
      <c r="U13" s="37"/>
      <c r="V13" s="37"/>
      <c r="W13" s="37"/>
      <c r="X13" s="37"/>
      <c r="Y13" s="37"/>
      <c r="Z13" s="37"/>
      <c r="AA13" s="37"/>
      <c r="AB13" s="37"/>
      <c r="AC13" s="37"/>
      <c r="AD13" s="37"/>
      <c r="AE13" s="37"/>
    </row>
    <row r="14" spans="1:31" s="2" customFormat="1" ht="12" customHeight="1">
      <c r="A14" s="37"/>
      <c r="B14" s="42"/>
      <c r="C14" s="37"/>
      <c r="D14" s="115" t="s">
        <v>25</v>
      </c>
      <c r="E14" s="37"/>
      <c r="F14" s="37"/>
      <c r="G14" s="37"/>
      <c r="H14" s="37"/>
      <c r="I14" s="115" t="s">
        <v>26</v>
      </c>
      <c r="J14" s="106" t="s">
        <v>19</v>
      </c>
      <c r="K14" s="37"/>
      <c r="L14" s="116"/>
      <c r="S14" s="37"/>
      <c r="T14" s="37"/>
      <c r="U14" s="37"/>
      <c r="V14" s="37"/>
      <c r="W14" s="37"/>
      <c r="X14" s="37"/>
      <c r="Y14" s="37"/>
      <c r="Z14" s="37"/>
      <c r="AA14" s="37"/>
      <c r="AB14" s="37"/>
      <c r="AC14" s="37"/>
      <c r="AD14" s="37"/>
      <c r="AE14" s="37"/>
    </row>
    <row r="15" spans="1:31" s="2" customFormat="1" ht="18" customHeight="1">
      <c r="A15" s="37"/>
      <c r="B15" s="42"/>
      <c r="C15" s="37"/>
      <c r="D15" s="37"/>
      <c r="E15" s="106" t="s">
        <v>27</v>
      </c>
      <c r="F15" s="37"/>
      <c r="G15" s="37"/>
      <c r="H15" s="37"/>
      <c r="I15" s="115" t="s">
        <v>28</v>
      </c>
      <c r="J15" s="106" t="s">
        <v>19</v>
      </c>
      <c r="K15" s="37"/>
      <c r="L15" s="116"/>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16"/>
      <c r="S16" s="37"/>
      <c r="T16" s="37"/>
      <c r="U16" s="37"/>
      <c r="V16" s="37"/>
      <c r="W16" s="37"/>
      <c r="X16" s="37"/>
      <c r="Y16" s="37"/>
      <c r="Z16" s="37"/>
      <c r="AA16" s="37"/>
      <c r="AB16" s="37"/>
      <c r="AC16" s="37"/>
      <c r="AD16" s="37"/>
      <c r="AE16" s="37"/>
    </row>
    <row r="17" spans="1:31" s="2" customFormat="1" ht="12" customHeight="1">
      <c r="A17" s="37"/>
      <c r="B17" s="42"/>
      <c r="C17" s="37"/>
      <c r="D17" s="115" t="s">
        <v>29</v>
      </c>
      <c r="E17" s="37"/>
      <c r="F17" s="37"/>
      <c r="G17" s="37"/>
      <c r="H17" s="37"/>
      <c r="I17" s="115" t="s">
        <v>26</v>
      </c>
      <c r="J17" s="33" t="str">
        <f>'Rekapitulace stavby'!AN13</f>
        <v>Vyplň údaj</v>
      </c>
      <c r="K17" s="37"/>
      <c r="L17" s="116"/>
      <c r="S17" s="37"/>
      <c r="T17" s="37"/>
      <c r="U17" s="37"/>
      <c r="V17" s="37"/>
      <c r="W17" s="37"/>
      <c r="X17" s="37"/>
      <c r="Y17" s="37"/>
      <c r="Z17" s="37"/>
      <c r="AA17" s="37"/>
      <c r="AB17" s="37"/>
      <c r="AC17" s="37"/>
      <c r="AD17" s="37"/>
      <c r="AE17" s="37"/>
    </row>
    <row r="18" spans="1:31" s="2" customFormat="1" ht="18" customHeight="1">
      <c r="A18" s="37"/>
      <c r="B18" s="42"/>
      <c r="C18" s="37"/>
      <c r="D18" s="37"/>
      <c r="E18" s="403" t="str">
        <f>'Rekapitulace stavby'!E14</f>
        <v>Vyplň údaj</v>
      </c>
      <c r="F18" s="404"/>
      <c r="G18" s="404"/>
      <c r="H18" s="404"/>
      <c r="I18" s="115" t="s">
        <v>28</v>
      </c>
      <c r="J18" s="33" t="str">
        <f>'Rekapitulace stavby'!AN14</f>
        <v>Vyplň údaj</v>
      </c>
      <c r="K18" s="37"/>
      <c r="L18" s="116"/>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16"/>
      <c r="S19" s="37"/>
      <c r="T19" s="37"/>
      <c r="U19" s="37"/>
      <c r="V19" s="37"/>
      <c r="W19" s="37"/>
      <c r="X19" s="37"/>
      <c r="Y19" s="37"/>
      <c r="Z19" s="37"/>
      <c r="AA19" s="37"/>
      <c r="AB19" s="37"/>
      <c r="AC19" s="37"/>
      <c r="AD19" s="37"/>
      <c r="AE19" s="37"/>
    </row>
    <row r="20" spans="1:31" s="2" customFormat="1" ht="12" customHeight="1">
      <c r="A20" s="37"/>
      <c r="B20" s="42"/>
      <c r="C20" s="37"/>
      <c r="D20" s="115" t="s">
        <v>31</v>
      </c>
      <c r="E20" s="37"/>
      <c r="F20" s="37"/>
      <c r="G20" s="37"/>
      <c r="H20" s="37"/>
      <c r="I20" s="115" t="s">
        <v>26</v>
      </c>
      <c r="J20" s="106" t="s">
        <v>19</v>
      </c>
      <c r="K20" s="37"/>
      <c r="L20" s="116"/>
      <c r="S20" s="37"/>
      <c r="T20" s="37"/>
      <c r="U20" s="37"/>
      <c r="V20" s="37"/>
      <c r="W20" s="37"/>
      <c r="X20" s="37"/>
      <c r="Y20" s="37"/>
      <c r="Z20" s="37"/>
      <c r="AA20" s="37"/>
      <c r="AB20" s="37"/>
      <c r="AC20" s="37"/>
      <c r="AD20" s="37"/>
      <c r="AE20" s="37"/>
    </row>
    <row r="21" spans="1:31" s="2" customFormat="1" ht="18" customHeight="1">
      <c r="A21" s="37"/>
      <c r="B21" s="42"/>
      <c r="C21" s="37"/>
      <c r="D21" s="37"/>
      <c r="E21" s="106" t="s">
        <v>985</v>
      </c>
      <c r="F21" s="37"/>
      <c r="G21" s="37"/>
      <c r="H21" s="37"/>
      <c r="I21" s="115" t="s">
        <v>28</v>
      </c>
      <c r="J21" s="106" t="s">
        <v>19</v>
      </c>
      <c r="K21" s="37"/>
      <c r="L21" s="116"/>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16"/>
      <c r="S22" s="37"/>
      <c r="T22" s="37"/>
      <c r="U22" s="37"/>
      <c r="V22" s="37"/>
      <c r="W22" s="37"/>
      <c r="X22" s="37"/>
      <c r="Y22" s="37"/>
      <c r="Z22" s="37"/>
      <c r="AA22" s="37"/>
      <c r="AB22" s="37"/>
      <c r="AC22" s="37"/>
      <c r="AD22" s="37"/>
      <c r="AE22" s="37"/>
    </row>
    <row r="23" spans="1:31" s="2" customFormat="1" ht="12" customHeight="1">
      <c r="A23" s="37"/>
      <c r="B23" s="42"/>
      <c r="C23" s="37"/>
      <c r="D23" s="115" t="s">
        <v>34</v>
      </c>
      <c r="E23" s="37"/>
      <c r="F23" s="37"/>
      <c r="G23" s="37"/>
      <c r="H23" s="37"/>
      <c r="I23" s="115" t="s">
        <v>26</v>
      </c>
      <c r="J23" s="106" t="s">
        <v>19</v>
      </c>
      <c r="K23" s="37"/>
      <c r="L23" s="116"/>
      <c r="S23" s="37"/>
      <c r="T23" s="37"/>
      <c r="U23" s="37"/>
      <c r="V23" s="37"/>
      <c r="W23" s="37"/>
      <c r="X23" s="37"/>
      <c r="Y23" s="37"/>
      <c r="Z23" s="37"/>
      <c r="AA23" s="37"/>
      <c r="AB23" s="37"/>
      <c r="AC23" s="37"/>
      <c r="AD23" s="37"/>
      <c r="AE23" s="37"/>
    </row>
    <row r="24" spans="1:31" s="2" customFormat="1" ht="18" customHeight="1">
      <c r="A24" s="37"/>
      <c r="B24" s="42"/>
      <c r="C24" s="37"/>
      <c r="D24" s="37"/>
      <c r="E24" s="106" t="s">
        <v>986</v>
      </c>
      <c r="F24" s="37"/>
      <c r="G24" s="37"/>
      <c r="H24" s="37"/>
      <c r="I24" s="115" t="s">
        <v>28</v>
      </c>
      <c r="J24" s="106" t="s">
        <v>19</v>
      </c>
      <c r="K24" s="37"/>
      <c r="L24" s="116"/>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16"/>
      <c r="S25" s="37"/>
      <c r="T25" s="37"/>
      <c r="U25" s="37"/>
      <c r="V25" s="37"/>
      <c r="W25" s="37"/>
      <c r="X25" s="37"/>
      <c r="Y25" s="37"/>
      <c r="Z25" s="37"/>
      <c r="AA25" s="37"/>
      <c r="AB25" s="37"/>
      <c r="AC25" s="37"/>
      <c r="AD25" s="37"/>
      <c r="AE25" s="37"/>
    </row>
    <row r="26" spans="1:31" s="2" customFormat="1" ht="12" customHeight="1">
      <c r="A26" s="37"/>
      <c r="B26" s="42"/>
      <c r="C26" s="37"/>
      <c r="D26" s="115" t="s">
        <v>35</v>
      </c>
      <c r="E26" s="37"/>
      <c r="F26" s="37"/>
      <c r="G26" s="37"/>
      <c r="H26" s="37"/>
      <c r="I26" s="37"/>
      <c r="J26" s="37"/>
      <c r="K26" s="37"/>
      <c r="L26" s="116"/>
      <c r="S26" s="37"/>
      <c r="T26" s="37"/>
      <c r="U26" s="37"/>
      <c r="V26" s="37"/>
      <c r="W26" s="37"/>
      <c r="X26" s="37"/>
      <c r="Y26" s="37"/>
      <c r="Z26" s="37"/>
      <c r="AA26" s="37"/>
      <c r="AB26" s="37"/>
      <c r="AC26" s="37"/>
      <c r="AD26" s="37"/>
      <c r="AE26" s="37"/>
    </row>
    <row r="27" spans="1:31" s="8" customFormat="1" ht="71.25" customHeight="1">
      <c r="A27" s="118"/>
      <c r="B27" s="119"/>
      <c r="C27" s="118"/>
      <c r="D27" s="118"/>
      <c r="E27" s="405" t="s">
        <v>36</v>
      </c>
      <c r="F27" s="405"/>
      <c r="G27" s="405"/>
      <c r="H27" s="405"/>
      <c r="I27" s="118"/>
      <c r="J27" s="118"/>
      <c r="K27" s="118"/>
      <c r="L27" s="120"/>
      <c r="S27" s="118"/>
      <c r="T27" s="118"/>
      <c r="U27" s="118"/>
      <c r="V27" s="118"/>
      <c r="W27" s="118"/>
      <c r="X27" s="118"/>
      <c r="Y27" s="118"/>
      <c r="Z27" s="118"/>
      <c r="AA27" s="118"/>
      <c r="AB27" s="118"/>
      <c r="AC27" s="118"/>
      <c r="AD27" s="118"/>
      <c r="AE27" s="118"/>
    </row>
    <row r="28" spans="1:31" s="2" customFormat="1" ht="6.95" customHeight="1">
      <c r="A28" s="37"/>
      <c r="B28" s="42"/>
      <c r="C28" s="37"/>
      <c r="D28" s="37"/>
      <c r="E28" s="37"/>
      <c r="F28" s="37"/>
      <c r="G28" s="37"/>
      <c r="H28" s="37"/>
      <c r="I28" s="37"/>
      <c r="J28" s="37"/>
      <c r="K28" s="37"/>
      <c r="L28" s="116"/>
      <c r="S28" s="37"/>
      <c r="T28" s="37"/>
      <c r="U28" s="37"/>
      <c r="V28" s="37"/>
      <c r="W28" s="37"/>
      <c r="X28" s="37"/>
      <c r="Y28" s="37"/>
      <c r="Z28" s="37"/>
      <c r="AA28" s="37"/>
      <c r="AB28" s="37"/>
      <c r="AC28" s="37"/>
      <c r="AD28" s="37"/>
      <c r="AE28" s="37"/>
    </row>
    <row r="29" spans="1:31" s="2" customFormat="1" ht="6.95" customHeight="1">
      <c r="A29" s="37"/>
      <c r="B29" s="42"/>
      <c r="C29" s="37"/>
      <c r="D29" s="121"/>
      <c r="E29" s="121"/>
      <c r="F29" s="121"/>
      <c r="G29" s="121"/>
      <c r="H29" s="121"/>
      <c r="I29" s="121"/>
      <c r="J29" s="121"/>
      <c r="K29" s="121"/>
      <c r="L29" s="116"/>
      <c r="S29" s="37"/>
      <c r="T29" s="37"/>
      <c r="U29" s="37"/>
      <c r="V29" s="37"/>
      <c r="W29" s="37"/>
      <c r="X29" s="37"/>
      <c r="Y29" s="37"/>
      <c r="Z29" s="37"/>
      <c r="AA29" s="37"/>
      <c r="AB29" s="37"/>
      <c r="AC29" s="37"/>
      <c r="AD29" s="37"/>
      <c r="AE29" s="37"/>
    </row>
    <row r="30" spans="1:31" s="2" customFormat="1" ht="25.35" customHeight="1">
      <c r="A30" s="37"/>
      <c r="B30" s="42"/>
      <c r="C30" s="37"/>
      <c r="D30" s="122" t="s">
        <v>37</v>
      </c>
      <c r="E30" s="37"/>
      <c r="F30" s="37"/>
      <c r="G30" s="37"/>
      <c r="H30" s="37"/>
      <c r="I30" s="37"/>
      <c r="J30" s="123">
        <f>ROUND(J89,2)</f>
        <v>0</v>
      </c>
      <c r="K30" s="37"/>
      <c r="L30" s="116"/>
      <c r="S30" s="37"/>
      <c r="T30" s="37"/>
      <c r="U30" s="37"/>
      <c r="V30" s="37"/>
      <c r="W30" s="37"/>
      <c r="X30" s="37"/>
      <c r="Y30" s="37"/>
      <c r="Z30" s="37"/>
      <c r="AA30" s="37"/>
      <c r="AB30" s="37"/>
      <c r="AC30" s="37"/>
      <c r="AD30" s="37"/>
      <c r="AE30" s="37"/>
    </row>
    <row r="31" spans="1:31" s="2" customFormat="1" ht="6.95" customHeight="1">
      <c r="A31" s="37"/>
      <c r="B31" s="42"/>
      <c r="C31" s="37"/>
      <c r="D31" s="121"/>
      <c r="E31" s="121"/>
      <c r="F31" s="121"/>
      <c r="G31" s="121"/>
      <c r="H31" s="121"/>
      <c r="I31" s="121"/>
      <c r="J31" s="121"/>
      <c r="K31" s="121"/>
      <c r="L31" s="116"/>
      <c r="S31" s="37"/>
      <c r="T31" s="37"/>
      <c r="U31" s="37"/>
      <c r="V31" s="37"/>
      <c r="W31" s="37"/>
      <c r="X31" s="37"/>
      <c r="Y31" s="37"/>
      <c r="Z31" s="37"/>
      <c r="AA31" s="37"/>
      <c r="AB31" s="37"/>
      <c r="AC31" s="37"/>
      <c r="AD31" s="37"/>
      <c r="AE31" s="37"/>
    </row>
    <row r="32" spans="1:31" s="2" customFormat="1" ht="14.45" customHeight="1">
      <c r="A32" s="37"/>
      <c r="B32" s="42"/>
      <c r="C32" s="37"/>
      <c r="D32" s="37"/>
      <c r="E32" s="37"/>
      <c r="F32" s="124" t="s">
        <v>39</v>
      </c>
      <c r="G32" s="37"/>
      <c r="H32" s="37"/>
      <c r="I32" s="124" t="s">
        <v>38</v>
      </c>
      <c r="J32" s="124" t="s">
        <v>40</v>
      </c>
      <c r="K32" s="37"/>
      <c r="L32" s="116"/>
      <c r="S32" s="37"/>
      <c r="T32" s="37"/>
      <c r="U32" s="37"/>
      <c r="V32" s="37"/>
      <c r="W32" s="37"/>
      <c r="X32" s="37"/>
      <c r="Y32" s="37"/>
      <c r="Z32" s="37"/>
      <c r="AA32" s="37"/>
      <c r="AB32" s="37"/>
      <c r="AC32" s="37"/>
      <c r="AD32" s="37"/>
      <c r="AE32" s="37"/>
    </row>
    <row r="33" spans="1:31" s="2" customFormat="1" ht="14.45" customHeight="1">
      <c r="A33" s="37"/>
      <c r="B33" s="42"/>
      <c r="C33" s="37"/>
      <c r="D33" s="125" t="s">
        <v>41</v>
      </c>
      <c r="E33" s="115" t="s">
        <v>42</v>
      </c>
      <c r="F33" s="126">
        <f>ROUND((SUM(BE89:BE198)),2)</f>
        <v>0</v>
      </c>
      <c r="G33" s="37"/>
      <c r="H33" s="37"/>
      <c r="I33" s="127">
        <v>0.21</v>
      </c>
      <c r="J33" s="126">
        <f>ROUND(((SUM(BE89:BE198))*I33),2)</f>
        <v>0</v>
      </c>
      <c r="K33" s="37"/>
      <c r="L33" s="116"/>
      <c r="S33" s="37"/>
      <c r="T33" s="37"/>
      <c r="U33" s="37"/>
      <c r="V33" s="37"/>
      <c r="W33" s="37"/>
      <c r="X33" s="37"/>
      <c r="Y33" s="37"/>
      <c r="Z33" s="37"/>
      <c r="AA33" s="37"/>
      <c r="AB33" s="37"/>
      <c r="AC33" s="37"/>
      <c r="AD33" s="37"/>
      <c r="AE33" s="37"/>
    </row>
    <row r="34" spans="1:31" s="2" customFormat="1" ht="14.45" customHeight="1">
      <c r="A34" s="37"/>
      <c r="B34" s="42"/>
      <c r="C34" s="37"/>
      <c r="D34" s="37"/>
      <c r="E34" s="115" t="s">
        <v>43</v>
      </c>
      <c r="F34" s="126">
        <f>ROUND((SUM(BF89:BF198)),2)</f>
        <v>0</v>
      </c>
      <c r="G34" s="37"/>
      <c r="H34" s="37"/>
      <c r="I34" s="127">
        <v>0.12</v>
      </c>
      <c r="J34" s="126">
        <f>ROUND(((SUM(BF89:BF198))*I34),2)</f>
        <v>0</v>
      </c>
      <c r="K34" s="37"/>
      <c r="L34" s="116"/>
      <c r="S34" s="37"/>
      <c r="T34" s="37"/>
      <c r="U34" s="37"/>
      <c r="V34" s="37"/>
      <c r="W34" s="37"/>
      <c r="X34" s="37"/>
      <c r="Y34" s="37"/>
      <c r="Z34" s="37"/>
      <c r="AA34" s="37"/>
      <c r="AB34" s="37"/>
      <c r="AC34" s="37"/>
      <c r="AD34" s="37"/>
      <c r="AE34" s="37"/>
    </row>
    <row r="35" spans="1:31" s="2" customFormat="1" ht="14.45" customHeight="1" hidden="1">
      <c r="A35" s="37"/>
      <c r="B35" s="42"/>
      <c r="C35" s="37"/>
      <c r="D35" s="37"/>
      <c r="E35" s="115" t="s">
        <v>44</v>
      </c>
      <c r="F35" s="126">
        <f>ROUND((SUM(BG89:BG198)),2)</f>
        <v>0</v>
      </c>
      <c r="G35" s="37"/>
      <c r="H35" s="37"/>
      <c r="I35" s="127">
        <v>0.21</v>
      </c>
      <c r="J35" s="126">
        <f>0</f>
        <v>0</v>
      </c>
      <c r="K35" s="37"/>
      <c r="L35" s="116"/>
      <c r="S35" s="37"/>
      <c r="T35" s="37"/>
      <c r="U35" s="37"/>
      <c r="V35" s="37"/>
      <c r="W35" s="37"/>
      <c r="X35" s="37"/>
      <c r="Y35" s="37"/>
      <c r="Z35" s="37"/>
      <c r="AA35" s="37"/>
      <c r="AB35" s="37"/>
      <c r="AC35" s="37"/>
      <c r="AD35" s="37"/>
      <c r="AE35" s="37"/>
    </row>
    <row r="36" spans="1:31" s="2" customFormat="1" ht="14.45" customHeight="1" hidden="1">
      <c r="A36" s="37"/>
      <c r="B36" s="42"/>
      <c r="C36" s="37"/>
      <c r="D36" s="37"/>
      <c r="E36" s="115" t="s">
        <v>45</v>
      </c>
      <c r="F36" s="126">
        <f>ROUND((SUM(BH89:BH198)),2)</f>
        <v>0</v>
      </c>
      <c r="G36" s="37"/>
      <c r="H36" s="37"/>
      <c r="I36" s="127">
        <v>0.12</v>
      </c>
      <c r="J36" s="126">
        <f>0</f>
        <v>0</v>
      </c>
      <c r="K36" s="37"/>
      <c r="L36" s="116"/>
      <c r="S36" s="37"/>
      <c r="T36" s="37"/>
      <c r="U36" s="37"/>
      <c r="V36" s="37"/>
      <c r="W36" s="37"/>
      <c r="X36" s="37"/>
      <c r="Y36" s="37"/>
      <c r="Z36" s="37"/>
      <c r="AA36" s="37"/>
      <c r="AB36" s="37"/>
      <c r="AC36" s="37"/>
      <c r="AD36" s="37"/>
      <c r="AE36" s="37"/>
    </row>
    <row r="37" spans="1:31" s="2" customFormat="1" ht="14.45" customHeight="1" hidden="1">
      <c r="A37" s="37"/>
      <c r="B37" s="42"/>
      <c r="C37" s="37"/>
      <c r="D37" s="37"/>
      <c r="E37" s="115" t="s">
        <v>46</v>
      </c>
      <c r="F37" s="126">
        <f>ROUND((SUM(BI89:BI198)),2)</f>
        <v>0</v>
      </c>
      <c r="G37" s="37"/>
      <c r="H37" s="37"/>
      <c r="I37" s="127">
        <v>0</v>
      </c>
      <c r="J37" s="126">
        <f>0</f>
        <v>0</v>
      </c>
      <c r="K37" s="37"/>
      <c r="L37" s="116"/>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16"/>
      <c r="S38" s="37"/>
      <c r="T38" s="37"/>
      <c r="U38" s="37"/>
      <c r="V38" s="37"/>
      <c r="W38" s="37"/>
      <c r="X38" s="37"/>
      <c r="Y38" s="37"/>
      <c r="Z38" s="37"/>
      <c r="AA38" s="37"/>
      <c r="AB38" s="37"/>
      <c r="AC38" s="37"/>
      <c r="AD38" s="37"/>
      <c r="AE38" s="37"/>
    </row>
    <row r="39" spans="1:31" s="2" customFormat="1" ht="25.35" customHeight="1">
      <c r="A39" s="37"/>
      <c r="B39" s="42"/>
      <c r="C39" s="128"/>
      <c r="D39" s="129" t="s">
        <v>47</v>
      </c>
      <c r="E39" s="130"/>
      <c r="F39" s="130"/>
      <c r="G39" s="131" t="s">
        <v>48</v>
      </c>
      <c r="H39" s="132" t="s">
        <v>49</v>
      </c>
      <c r="I39" s="130"/>
      <c r="J39" s="133">
        <f>SUM(J30:J37)</f>
        <v>0</v>
      </c>
      <c r="K39" s="134"/>
      <c r="L39" s="116"/>
      <c r="S39" s="37"/>
      <c r="T39" s="37"/>
      <c r="U39" s="37"/>
      <c r="V39" s="37"/>
      <c r="W39" s="37"/>
      <c r="X39" s="37"/>
      <c r="Y39" s="37"/>
      <c r="Z39" s="37"/>
      <c r="AA39" s="37"/>
      <c r="AB39" s="37"/>
      <c r="AC39" s="37"/>
      <c r="AD39" s="37"/>
      <c r="AE39" s="37"/>
    </row>
    <row r="40" spans="1:31" s="2" customFormat="1" ht="14.45" customHeight="1">
      <c r="A40" s="37"/>
      <c r="B40" s="135"/>
      <c r="C40" s="136"/>
      <c r="D40" s="136"/>
      <c r="E40" s="136"/>
      <c r="F40" s="136"/>
      <c r="G40" s="136"/>
      <c r="H40" s="136"/>
      <c r="I40" s="136"/>
      <c r="J40" s="136"/>
      <c r="K40" s="136"/>
      <c r="L40" s="116"/>
      <c r="S40" s="37"/>
      <c r="T40" s="37"/>
      <c r="U40" s="37"/>
      <c r="V40" s="37"/>
      <c r="W40" s="37"/>
      <c r="X40" s="37"/>
      <c r="Y40" s="37"/>
      <c r="Z40" s="37"/>
      <c r="AA40" s="37"/>
      <c r="AB40" s="37"/>
      <c r="AC40" s="37"/>
      <c r="AD40" s="37"/>
      <c r="AE40" s="37"/>
    </row>
    <row r="44" spans="1:31" s="2" customFormat="1" ht="6.95" customHeight="1">
      <c r="A44" s="37"/>
      <c r="B44" s="137"/>
      <c r="C44" s="138"/>
      <c r="D44" s="138"/>
      <c r="E44" s="138"/>
      <c r="F44" s="138"/>
      <c r="G44" s="138"/>
      <c r="H44" s="138"/>
      <c r="I44" s="138"/>
      <c r="J44" s="138"/>
      <c r="K44" s="138"/>
      <c r="L44" s="116"/>
      <c r="S44" s="37"/>
      <c r="T44" s="37"/>
      <c r="U44" s="37"/>
      <c r="V44" s="37"/>
      <c r="W44" s="37"/>
      <c r="X44" s="37"/>
      <c r="Y44" s="37"/>
      <c r="Z44" s="37"/>
      <c r="AA44" s="37"/>
      <c r="AB44" s="37"/>
      <c r="AC44" s="37"/>
      <c r="AD44" s="37"/>
      <c r="AE44" s="37"/>
    </row>
    <row r="45" spans="1:31" s="2" customFormat="1" ht="24.95" customHeight="1">
      <c r="A45" s="37"/>
      <c r="B45" s="38"/>
      <c r="C45" s="26" t="s">
        <v>108</v>
      </c>
      <c r="D45" s="39"/>
      <c r="E45" s="39"/>
      <c r="F45" s="39"/>
      <c r="G45" s="39"/>
      <c r="H45" s="39"/>
      <c r="I45" s="39"/>
      <c r="J45" s="39"/>
      <c r="K45" s="39"/>
      <c r="L45" s="11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16"/>
      <c r="S46" s="37"/>
      <c r="T46" s="37"/>
      <c r="U46" s="37"/>
      <c r="V46" s="37"/>
      <c r="W46" s="37"/>
      <c r="X46" s="37"/>
      <c r="Y46" s="37"/>
      <c r="Z46" s="37"/>
      <c r="AA46" s="37"/>
      <c r="AB46" s="37"/>
      <c r="AC46" s="37"/>
      <c r="AD46" s="37"/>
      <c r="AE46" s="37"/>
    </row>
    <row r="47" spans="1:31" s="2" customFormat="1" ht="12" customHeight="1">
      <c r="A47" s="37"/>
      <c r="B47" s="38"/>
      <c r="C47" s="32" t="s">
        <v>16</v>
      </c>
      <c r="D47" s="39"/>
      <c r="E47" s="39"/>
      <c r="F47" s="39"/>
      <c r="G47" s="39"/>
      <c r="H47" s="39"/>
      <c r="I47" s="39"/>
      <c r="J47" s="39"/>
      <c r="K47" s="39"/>
      <c r="L47" s="116"/>
      <c r="S47" s="37"/>
      <c r="T47" s="37"/>
      <c r="U47" s="37"/>
      <c r="V47" s="37"/>
      <c r="W47" s="37"/>
      <c r="X47" s="37"/>
      <c r="Y47" s="37"/>
      <c r="Z47" s="37"/>
      <c r="AA47" s="37"/>
      <c r="AB47" s="37"/>
      <c r="AC47" s="37"/>
      <c r="AD47" s="37"/>
      <c r="AE47" s="37"/>
    </row>
    <row r="48" spans="1:31" s="2" customFormat="1" ht="16.5" customHeight="1">
      <c r="A48" s="37"/>
      <c r="B48" s="38"/>
      <c r="C48" s="39"/>
      <c r="D48" s="39"/>
      <c r="E48" s="397" t="str">
        <f>E7</f>
        <v>Kultivace přednádražního prostoru Bohumín</v>
      </c>
      <c r="F48" s="398"/>
      <c r="G48" s="398"/>
      <c r="H48" s="398"/>
      <c r="I48" s="39"/>
      <c r="J48" s="39"/>
      <c r="K48" s="39"/>
      <c r="L48" s="116"/>
      <c r="S48" s="37"/>
      <c r="T48" s="37"/>
      <c r="U48" s="37"/>
      <c r="V48" s="37"/>
      <c r="W48" s="37"/>
      <c r="X48" s="37"/>
      <c r="Y48" s="37"/>
      <c r="Z48" s="37"/>
      <c r="AA48" s="37"/>
      <c r="AB48" s="37"/>
      <c r="AC48" s="37"/>
      <c r="AD48" s="37"/>
      <c r="AE48" s="37"/>
    </row>
    <row r="49" spans="1:31" s="2" customFormat="1" ht="12" customHeight="1">
      <c r="A49" s="37"/>
      <c r="B49" s="38"/>
      <c r="C49" s="32" t="s">
        <v>106</v>
      </c>
      <c r="D49" s="39"/>
      <c r="E49" s="39"/>
      <c r="F49" s="39"/>
      <c r="G49" s="39"/>
      <c r="H49" s="39"/>
      <c r="I49" s="39"/>
      <c r="J49" s="39"/>
      <c r="K49" s="39"/>
      <c r="L49" s="116"/>
      <c r="S49" s="37"/>
      <c r="T49" s="37"/>
      <c r="U49" s="37"/>
      <c r="V49" s="37"/>
      <c r="W49" s="37"/>
      <c r="X49" s="37"/>
      <c r="Y49" s="37"/>
      <c r="Z49" s="37"/>
      <c r="AA49" s="37"/>
      <c r="AB49" s="37"/>
      <c r="AC49" s="37"/>
      <c r="AD49" s="37"/>
      <c r="AE49" s="37"/>
    </row>
    <row r="50" spans="1:31" s="2" customFormat="1" ht="16.5" customHeight="1">
      <c r="A50" s="37"/>
      <c r="B50" s="38"/>
      <c r="C50" s="39"/>
      <c r="D50" s="39"/>
      <c r="E50" s="376" t="str">
        <f>E9</f>
        <v>SO 401 - Veřejné osvětlení</v>
      </c>
      <c r="F50" s="396"/>
      <c r="G50" s="396"/>
      <c r="H50" s="396"/>
      <c r="I50" s="39"/>
      <c r="J50" s="39"/>
      <c r="K50" s="39"/>
      <c r="L50" s="11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16"/>
      <c r="S51" s="37"/>
      <c r="T51" s="37"/>
      <c r="U51" s="37"/>
      <c r="V51" s="37"/>
      <c r="W51" s="37"/>
      <c r="X51" s="37"/>
      <c r="Y51" s="37"/>
      <c r="Z51" s="37"/>
      <c r="AA51" s="37"/>
      <c r="AB51" s="37"/>
      <c r="AC51" s="37"/>
      <c r="AD51" s="37"/>
      <c r="AE51" s="37"/>
    </row>
    <row r="52" spans="1:31" s="2" customFormat="1" ht="12" customHeight="1">
      <c r="A52" s="37"/>
      <c r="B52" s="38"/>
      <c r="C52" s="32" t="s">
        <v>21</v>
      </c>
      <c r="D52" s="39"/>
      <c r="E52" s="39"/>
      <c r="F52" s="30" t="str">
        <f>F12</f>
        <v>přednádražní prostor Bohumín</v>
      </c>
      <c r="G52" s="39"/>
      <c r="H52" s="39"/>
      <c r="I52" s="32" t="s">
        <v>23</v>
      </c>
      <c r="J52" s="62" t="str">
        <f>IF(J12="","",J12)</f>
        <v>16. 1. 2024</v>
      </c>
      <c r="K52" s="39"/>
      <c r="L52" s="11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16"/>
      <c r="S53" s="37"/>
      <c r="T53" s="37"/>
      <c r="U53" s="37"/>
      <c r="V53" s="37"/>
      <c r="W53" s="37"/>
      <c r="X53" s="37"/>
      <c r="Y53" s="37"/>
      <c r="Z53" s="37"/>
      <c r="AA53" s="37"/>
      <c r="AB53" s="37"/>
      <c r="AC53" s="37"/>
      <c r="AD53" s="37"/>
      <c r="AE53" s="37"/>
    </row>
    <row r="54" spans="1:31" s="2" customFormat="1" ht="15.2" customHeight="1">
      <c r="A54" s="37"/>
      <c r="B54" s="38"/>
      <c r="C54" s="32" t="s">
        <v>25</v>
      </c>
      <c r="D54" s="39"/>
      <c r="E54" s="39"/>
      <c r="F54" s="30" t="str">
        <f>E15</f>
        <v>Město Bohumín, Masarykova 158, 73581 Bohumín</v>
      </c>
      <c r="G54" s="39"/>
      <c r="H54" s="39"/>
      <c r="I54" s="32" t="s">
        <v>31</v>
      </c>
      <c r="J54" s="35" t="str">
        <f>E21</f>
        <v>Amper design s.r.o.</v>
      </c>
      <c r="K54" s="39"/>
      <c r="L54" s="116"/>
      <c r="S54" s="37"/>
      <c r="T54" s="37"/>
      <c r="U54" s="37"/>
      <c r="V54" s="37"/>
      <c r="W54" s="37"/>
      <c r="X54" s="37"/>
      <c r="Y54" s="37"/>
      <c r="Z54" s="37"/>
      <c r="AA54" s="37"/>
      <c r="AB54" s="37"/>
      <c r="AC54" s="37"/>
      <c r="AD54" s="37"/>
      <c r="AE54" s="37"/>
    </row>
    <row r="55" spans="1:31" s="2" customFormat="1" ht="15.2" customHeight="1">
      <c r="A55" s="37"/>
      <c r="B55" s="38"/>
      <c r="C55" s="32" t="s">
        <v>29</v>
      </c>
      <c r="D55" s="39"/>
      <c r="E55" s="39"/>
      <c r="F55" s="30" t="str">
        <f>IF(E18="","",E18)</f>
        <v>Vyplň údaj</v>
      </c>
      <c r="G55" s="39"/>
      <c r="H55" s="39"/>
      <c r="I55" s="32" t="s">
        <v>34</v>
      </c>
      <c r="J55" s="35" t="str">
        <f>E24</f>
        <v xml:space="preserve">Ing. Jaroslav Holáň </v>
      </c>
      <c r="K55" s="39"/>
      <c r="L55" s="116"/>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16"/>
      <c r="S56" s="37"/>
      <c r="T56" s="37"/>
      <c r="U56" s="37"/>
      <c r="V56" s="37"/>
      <c r="W56" s="37"/>
      <c r="X56" s="37"/>
      <c r="Y56" s="37"/>
      <c r="Z56" s="37"/>
      <c r="AA56" s="37"/>
      <c r="AB56" s="37"/>
      <c r="AC56" s="37"/>
      <c r="AD56" s="37"/>
      <c r="AE56" s="37"/>
    </row>
    <row r="57" spans="1:31" s="2" customFormat="1" ht="29.25" customHeight="1">
      <c r="A57" s="37"/>
      <c r="B57" s="38"/>
      <c r="C57" s="139" t="s">
        <v>109</v>
      </c>
      <c r="D57" s="140"/>
      <c r="E57" s="140"/>
      <c r="F57" s="140"/>
      <c r="G57" s="140"/>
      <c r="H57" s="140"/>
      <c r="I57" s="140"/>
      <c r="J57" s="141" t="s">
        <v>110</v>
      </c>
      <c r="K57" s="140"/>
      <c r="L57" s="116"/>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16"/>
      <c r="S58" s="37"/>
      <c r="T58" s="37"/>
      <c r="U58" s="37"/>
      <c r="V58" s="37"/>
      <c r="W58" s="37"/>
      <c r="X58" s="37"/>
      <c r="Y58" s="37"/>
      <c r="Z58" s="37"/>
      <c r="AA58" s="37"/>
      <c r="AB58" s="37"/>
      <c r="AC58" s="37"/>
      <c r="AD58" s="37"/>
      <c r="AE58" s="37"/>
    </row>
    <row r="59" spans="1:47" s="2" customFormat="1" ht="22.9" customHeight="1">
      <c r="A59" s="37"/>
      <c r="B59" s="38"/>
      <c r="C59" s="142" t="s">
        <v>69</v>
      </c>
      <c r="D59" s="39"/>
      <c r="E59" s="39"/>
      <c r="F59" s="39"/>
      <c r="G59" s="39"/>
      <c r="H59" s="39"/>
      <c r="I59" s="39"/>
      <c r="J59" s="80">
        <f>J89</f>
        <v>0</v>
      </c>
      <c r="K59" s="39"/>
      <c r="L59" s="116"/>
      <c r="S59" s="37"/>
      <c r="T59" s="37"/>
      <c r="U59" s="37"/>
      <c r="V59" s="37"/>
      <c r="W59" s="37"/>
      <c r="X59" s="37"/>
      <c r="Y59" s="37"/>
      <c r="Z59" s="37"/>
      <c r="AA59" s="37"/>
      <c r="AB59" s="37"/>
      <c r="AC59" s="37"/>
      <c r="AD59" s="37"/>
      <c r="AE59" s="37"/>
      <c r="AU59" s="20" t="s">
        <v>111</v>
      </c>
    </row>
    <row r="60" spans="2:12" s="9" customFormat="1" ht="24.95" customHeight="1">
      <c r="B60" s="143"/>
      <c r="C60" s="144"/>
      <c r="D60" s="145" t="s">
        <v>112</v>
      </c>
      <c r="E60" s="146"/>
      <c r="F60" s="146"/>
      <c r="G60" s="146"/>
      <c r="H60" s="146"/>
      <c r="I60" s="146"/>
      <c r="J60" s="147">
        <f>J90</f>
        <v>0</v>
      </c>
      <c r="K60" s="144"/>
      <c r="L60" s="148"/>
    </row>
    <row r="61" spans="2:12" s="10" customFormat="1" ht="19.9" customHeight="1">
      <c r="B61" s="149"/>
      <c r="C61" s="100"/>
      <c r="D61" s="150" t="s">
        <v>113</v>
      </c>
      <c r="E61" s="151"/>
      <c r="F61" s="151"/>
      <c r="G61" s="151"/>
      <c r="H61" s="151"/>
      <c r="I61" s="151"/>
      <c r="J61" s="152">
        <f>J91</f>
        <v>0</v>
      </c>
      <c r="K61" s="100"/>
      <c r="L61" s="153"/>
    </row>
    <row r="62" spans="2:12" s="10" customFormat="1" ht="19.9" customHeight="1">
      <c r="B62" s="149"/>
      <c r="C62" s="100"/>
      <c r="D62" s="150" t="s">
        <v>114</v>
      </c>
      <c r="E62" s="151"/>
      <c r="F62" s="151"/>
      <c r="G62" s="151"/>
      <c r="H62" s="151"/>
      <c r="I62" s="151"/>
      <c r="J62" s="152">
        <f>J132</f>
        <v>0</v>
      </c>
      <c r="K62" s="100"/>
      <c r="L62" s="153"/>
    </row>
    <row r="63" spans="2:12" s="10" customFormat="1" ht="19.9" customHeight="1">
      <c r="B63" s="149"/>
      <c r="C63" s="100"/>
      <c r="D63" s="150" t="s">
        <v>116</v>
      </c>
      <c r="E63" s="151"/>
      <c r="F63" s="151"/>
      <c r="G63" s="151"/>
      <c r="H63" s="151"/>
      <c r="I63" s="151"/>
      <c r="J63" s="152">
        <f>J157</f>
        <v>0</v>
      </c>
      <c r="K63" s="100"/>
      <c r="L63" s="153"/>
    </row>
    <row r="64" spans="2:12" s="10" customFormat="1" ht="19.9" customHeight="1">
      <c r="B64" s="149"/>
      <c r="C64" s="100"/>
      <c r="D64" s="150" t="s">
        <v>119</v>
      </c>
      <c r="E64" s="151"/>
      <c r="F64" s="151"/>
      <c r="G64" s="151"/>
      <c r="H64" s="151"/>
      <c r="I64" s="151"/>
      <c r="J64" s="152">
        <f>J161</f>
        <v>0</v>
      </c>
      <c r="K64" s="100"/>
      <c r="L64" s="153"/>
    </row>
    <row r="65" spans="2:12" s="10" customFormat="1" ht="19.9" customHeight="1">
      <c r="B65" s="149"/>
      <c r="C65" s="100"/>
      <c r="D65" s="150" t="s">
        <v>120</v>
      </c>
      <c r="E65" s="151"/>
      <c r="F65" s="151"/>
      <c r="G65" s="151"/>
      <c r="H65" s="151"/>
      <c r="I65" s="151"/>
      <c r="J65" s="152">
        <f>J165</f>
        <v>0</v>
      </c>
      <c r="K65" s="100"/>
      <c r="L65" s="153"/>
    </row>
    <row r="66" spans="2:12" s="9" customFormat="1" ht="24.95" customHeight="1">
      <c r="B66" s="143"/>
      <c r="C66" s="144"/>
      <c r="D66" s="145" t="s">
        <v>900</v>
      </c>
      <c r="E66" s="146"/>
      <c r="F66" s="146"/>
      <c r="G66" s="146"/>
      <c r="H66" s="146"/>
      <c r="I66" s="146"/>
      <c r="J66" s="147">
        <f>J170</f>
        <v>0</v>
      </c>
      <c r="K66" s="144"/>
      <c r="L66" s="148"/>
    </row>
    <row r="67" spans="2:12" s="10" customFormat="1" ht="19.9" customHeight="1">
      <c r="B67" s="149"/>
      <c r="C67" s="100"/>
      <c r="D67" s="150" t="s">
        <v>987</v>
      </c>
      <c r="E67" s="151"/>
      <c r="F67" s="151"/>
      <c r="G67" s="151"/>
      <c r="H67" s="151"/>
      <c r="I67" s="151"/>
      <c r="J67" s="152">
        <f>J171</f>
        <v>0</v>
      </c>
      <c r="K67" s="100"/>
      <c r="L67" s="153"/>
    </row>
    <row r="68" spans="2:12" s="10" customFormat="1" ht="14.85" customHeight="1">
      <c r="B68" s="149"/>
      <c r="C68" s="100"/>
      <c r="D68" s="150" t="s">
        <v>988</v>
      </c>
      <c r="E68" s="151"/>
      <c r="F68" s="151"/>
      <c r="G68" s="151"/>
      <c r="H68" s="151"/>
      <c r="I68" s="151"/>
      <c r="J68" s="152">
        <f>J172</f>
        <v>0</v>
      </c>
      <c r="K68" s="100"/>
      <c r="L68" s="153"/>
    </row>
    <row r="69" spans="2:12" s="10" customFormat="1" ht="14.85" customHeight="1">
      <c r="B69" s="149"/>
      <c r="C69" s="100"/>
      <c r="D69" s="150" t="s">
        <v>989</v>
      </c>
      <c r="E69" s="151"/>
      <c r="F69" s="151"/>
      <c r="G69" s="151"/>
      <c r="H69" s="151"/>
      <c r="I69" s="151"/>
      <c r="J69" s="152">
        <f>J187</f>
        <v>0</v>
      </c>
      <c r="K69" s="100"/>
      <c r="L69" s="153"/>
    </row>
    <row r="70" spans="1:31" s="2" customFormat="1" ht="21.75" customHeight="1">
      <c r="A70" s="37"/>
      <c r="B70" s="38"/>
      <c r="C70" s="39"/>
      <c r="D70" s="39"/>
      <c r="E70" s="39"/>
      <c r="F70" s="39"/>
      <c r="G70" s="39"/>
      <c r="H70" s="39"/>
      <c r="I70" s="39"/>
      <c r="J70" s="39"/>
      <c r="K70" s="39"/>
      <c r="L70" s="116"/>
      <c r="S70" s="37"/>
      <c r="T70" s="37"/>
      <c r="U70" s="37"/>
      <c r="V70" s="37"/>
      <c r="W70" s="37"/>
      <c r="X70" s="37"/>
      <c r="Y70" s="37"/>
      <c r="Z70" s="37"/>
      <c r="AA70" s="37"/>
      <c r="AB70" s="37"/>
      <c r="AC70" s="37"/>
      <c r="AD70" s="37"/>
      <c r="AE70" s="37"/>
    </row>
    <row r="71" spans="1:31" s="2" customFormat="1" ht="6.95" customHeight="1">
      <c r="A71" s="37"/>
      <c r="B71" s="50"/>
      <c r="C71" s="51"/>
      <c r="D71" s="51"/>
      <c r="E71" s="51"/>
      <c r="F71" s="51"/>
      <c r="G71" s="51"/>
      <c r="H71" s="51"/>
      <c r="I71" s="51"/>
      <c r="J71" s="51"/>
      <c r="K71" s="51"/>
      <c r="L71" s="116"/>
      <c r="S71" s="37"/>
      <c r="T71" s="37"/>
      <c r="U71" s="37"/>
      <c r="V71" s="37"/>
      <c r="W71" s="37"/>
      <c r="X71" s="37"/>
      <c r="Y71" s="37"/>
      <c r="Z71" s="37"/>
      <c r="AA71" s="37"/>
      <c r="AB71" s="37"/>
      <c r="AC71" s="37"/>
      <c r="AD71" s="37"/>
      <c r="AE71" s="37"/>
    </row>
    <row r="75" spans="1:31" s="2" customFormat="1" ht="6.95" customHeight="1">
      <c r="A75" s="37"/>
      <c r="B75" s="52"/>
      <c r="C75" s="53"/>
      <c r="D75" s="53"/>
      <c r="E75" s="53"/>
      <c r="F75" s="53"/>
      <c r="G75" s="53"/>
      <c r="H75" s="53"/>
      <c r="I75" s="53"/>
      <c r="J75" s="53"/>
      <c r="K75" s="53"/>
      <c r="L75" s="116"/>
      <c r="S75" s="37"/>
      <c r="T75" s="37"/>
      <c r="U75" s="37"/>
      <c r="V75" s="37"/>
      <c r="W75" s="37"/>
      <c r="X75" s="37"/>
      <c r="Y75" s="37"/>
      <c r="Z75" s="37"/>
      <c r="AA75" s="37"/>
      <c r="AB75" s="37"/>
      <c r="AC75" s="37"/>
      <c r="AD75" s="37"/>
      <c r="AE75" s="37"/>
    </row>
    <row r="76" spans="1:31" s="2" customFormat="1" ht="24.95" customHeight="1">
      <c r="A76" s="37"/>
      <c r="B76" s="38"/>
      <c r="C76" s="26" t="s">
        <v>124</v>
      </c>
      <c r="D76" s="39"/>
      <c r="E76" s="39"/>
      <c r="F76" s="39"/>
      <c r="G76" s="39"/>
      <c r="H76" s="39"/>
      <c r="I76" s="39"/>
      <c r="J76" s="39"/>
      <c r="K76" s="39"/>
      <c r="L76" s="116"/>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16"/>
      <c r="S77" s="37"/>
      <c r="T77" s="37"/>
      <c r="U77" s="37"/>
      <c r="V77" s="37"/>
      <c r="W77" s="37"/>
      <c r="X77" s="37"/>
      <c r="Y77" s="37"/>
      <c r="Z77" s="37"/>
      <c r="AA77" s="37"/>
      <c r="AB77" s="37"/>
      <c r="AC77" s="37"/>
      <c r="AD77" s="37"/>
      <c r="AE77" s="37"/>
    </row>
    <row r="78" spans="1:31" s="2" customFormat="1" ht="12" customHeight="1">
      <c r="A78" s="37"/>
      <c r="B78" s="38"/>
      <c r="C78" s="32" t="s">
        <v>16</v>
      </c>
      <c r="D78" s="39"/>
      <c r="E78" s="39"/>
      <c r="F78" s="39"/>
      <c r="G78" s="39"/>
      <c r="H78" s="39"/>
      <c r="I78" s="39"/>
      <c r="J78" s="39"/>
      <c r="K78" s="39"/>
      <c r="L78" s="116"/>
      <c r="S78" s="37"/>
      <c r="T78" s="37"/>
      <c r="U78" s="37"/>
      <c r="V78" s="37"/>
      <c r="W78" s="37"/>
      <c r="X78" s="37"/>
      <c r="Y78" s="37"/>
      <c r="Z78" s="37"/>
      <c r="AA78" s="37"/>
      <c r="AB78" s="37"/>
      <c r="AC78" s="37"/>
      <c r="AD78" s="37"/>
      <c r="AE78" s="37"/>
    </row>
    <row r="79" spans="1:31" s="2" customFormat="1" ht="16.5" customHeight="1">
      <c r="A79" s="37"/>
      <c r="B79" s="38"/>
      <c r="C79" s="39"/>
      <c r="D79" s="39"/>
      <c r="E79" s="397" t="str">
        <f>E7</f>
        <v>Kultivace přednádražního prostoru Bohumín</v>
      </c>
      <c r="F79" s="398"/>
      <c r="G79" s="398"/>
      <c r="H79" s="398"/>
      <c r="I79" s="39"/>
      <c r="J79" s="39"/>
      <c r="K79" s="39"/>
      <c r="L79" s="116"/>
      <c r="S79" s="37"/>
      <c r="T79" s="37"/>
      <c r="U79" s="37"/>
      <c r="V79" s="37"/>
      <c r="W79" s="37"/>
      <c r="X79" s="37"/>
      <c r="Y79" s="37"/>
      <c r="Z79" s="37"/>
      <c r="AA79" s="37"/>
      <c r="AB79" s="37"/>
      <c r="AC79" s="37"/>
      <c r="AD79" s="37"/>
      <c r="AE79" s="37"/>
    </row>
    <row r="80" spans="1:31" s="2" customFormat="1" ht="12" customHeight="1">
      <c r="A80" s="37"/>
      <c r="B80" s="38"/>
      <c r="C80" s="32" t="s">
        <v>106</v>
      </c>
      <c r="D80" s="39"/>
      <c r="E80" s="39"/>
      <c r="F80" s="39"/>
      <c r="G80" s="39"/>
      <c r="H80" s="39"/>
      <c r="I80" s="39"/>
      <c r="J80" s="39"/>
      <c r="K80" s="39"/>
      <c r="L80" s="116"/>
      <c r="S80" s="37"/>
      <c r="T80" s="37"/>
      <c r="U80" s="37"/>
      <c r="V80" s="37"/>
      <c r="W80" s="37"/>
      <c r="X80" s="37"/>
      <c r="Y80" s="37"/>
      <c r="Z80" s="37"/>
      <c r="AA80" s="37"/>
      <c r="AB80" s="37"/>
      <c r="AC80" s="37"/>
      <c r="AD80" s="37"/>
      <c r="AE80" s="37"/>
    </row>
    <row r="81" spans="1:31" s="2" customFormat="1" ht="16.5" customHeight="1">
      <c r="A81" s="37"/>
      <c r="B81" s="38"/>
      <c r="C81" s="39"/>
      <c r="D81" s="39"/>
      <c r="E81" s="376" t="str">
        <f>E9</f>
        <v>SO 401 - Veřejné osvětlení</v>
      </c>
      <c r="F81" s="396"/>
      <c r="G81" s="396"/>
      <c r="H81" s="396"/>
      <c r="I81" s="39"/>
      <c r="J81" s="39"/>
      <c r="K81" s="39"/>
      <c r="L81" s="116"/>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116"/>
      <c r="S82" s="37"/>
      <c r="T82" s="37"/>
      <c r="U82" s="37"/>
      <c r="V82" s="37"/>
      <c r="W82" s="37"/>
      <c r="X82" s="37"/>
      <c r="Y82" s="37"/>
      <c r="Z82" s="37"/>
      <c r="AA82" s="37"/>
      <c r="AB82" s="37"/>
      <c r="AC82" s="37"/>
      <c r="AD82" s="37"/>
      <c r="AE82" s="37"/>
    </row>
    <row r="83" spans="1:31" s="2" customFormat="1" ht="12" customHeight="1">
      <c r="A83" s="37"/>
      <c r="B83" s="38"/>
      <c r="C83" s="32" t="s">
        <v>21</v>
      </c>
      <c r="D83" s="39"/>
      <c r="E83" s="39"/>
      <c r="F83" s="30" t="str">
        <f>F12</f>
        <v>přednádražní prostor Bohumín</v>
      </c>
      <c r="G83" s="39"/>
      <c r="H83" s="39"/>
      <c r="I83" s="32" t="s">
        <v>23</v>
      </c>
      <c r="J83" s="62" t="str">
        <f>IF(J12="","",J12)</f>
        <v>16. 1. 2024</v>
      </c>
      <c r="K83" s="39"/>
      <c r="L83" s="116"/>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16"/>
      <c r="S84" s="37"/>
      <c r="T84" s="37"/>
      <c r="U84" s="37"/>
      <c r="V84" s="37"/>
      <c r="W84" s="37"/>
      <c r="X84" s="37"/>
      <c r="Y84" s="37"/>
      <c r="Z84" s="37"/>
      <c r="AA84" s="37"/>
      <c r="AB84" s="37"/>
      <c r="AC84" s="37"/>
      <c r="AD84" s="37"/>
      <c r="AE84" s="37"/>
    </row>
    <row r="85" spans="1:31" s="2" customFormat="1" ht="15.2" customHeight="1">
      <c r="A85" s="37"/>
      <c r="B85" s="38"/>
      <c r="C85" s="32" t="s">
        <v>25</v>
      </c>
      <c r="D85" s="39"/>
      <c r="E85" s="39"/>
      <c r="F85" s="30" t="str">
        <f>E15</f>
        <v>Město Bohumín, Masarykova 158, 73581 Bohumín</v>
      </c>
      <c r="G85" s="39"/>
      <c r="H85" s="39"/>
      <c r="I85" s="32" t="s">
        <v>31</v>
      </c>
      <c r="J85" s="35" t="str">
        <f>E21</f>
        <v>Amper design s.r.o.</v>
      </c>
      <c r="K85" s="39"/>
      <c r="L85" s="116"/>
      <c r="S85" s="37"/>
      <c r="T85" s="37"/>
      <c r="U85" s="37"/>
      <c r="V85" s="37"/>
      <c r="W85" s="37"/>
      <c r="X85" s="37"/>
      <c r="Y85" s="37"/>
      <c r="Z85" s="37"/>
      <c r="AA85" s="37"/>
      <c r="AB85" s="37"/>
      <c r="AC85" s="37"/>
      <c r="AD85" s="37"/>
      <c r="AE85" s="37"/>
    </row>
    <row r="86" spans="1:31" s="2" customFormat="1" ht="15.2" customHeight="1">
      <c r="A86" s="37"/>
      <c r="B86" s="38"/>
      <c r="C86" s="32" t="s">
        <v>29</v>
      </c>
      <c r="D86" s="39"/>
      <c r="E86" s="39"/>
      <c r="F86" s="30" t="str">
        <f>IF(E18="","",E18)</f>
        <v>Vyplň údaj</v>
      </c>
      <c r="G86" s="39"/>
      <c r="H86" s="39"/>
      <c r="I86" s="32" t="s">
        <v>34</v>
      </c>
      <c r="J86" s="35" t="str">
        <f>E24</f>
        <v xml:space="preserve">Ing. Jaroslav Holáň </v>
      </c>
      <c r="K86" s="39"/>
      <c r="L86" s="116"/>
      <c r="S86" s="37"/>
      <c r="T86" s="37"/>
      <c r="U86" s="37"/>
      <c r="V86" s="37"/>
      <c r="W86" s="37"/>
      <c r="X86" s="37"/>
      <c r="Y86" s="37"/>
      <c r="Z86" s="37"/>
      <c r="AA86" s="37"/>
      <c r="AB86" s="37"/>
      <c r="AC86" s="37"/>
      <c r="AD86" s="37"/>
      <c r="AE86" s="37"/>
    </row>
    <row r="87" spans="1:31" s="2" customFormat="1" ht="10.35" customHeight="1">
      <c r="A87" s="37"/>
      <c r="B87" s="38"/>
      <c r="C87" s="39"/>
      <c r="D87" s="39"/>
      <c r="E87" s="39"/>
      <c r="F87" s="39"/>
      <c r="G87" s="39"/>
      <c r="H87" s="39"/>
      <c r="I87" s="39"/>
      <c r="J87" s="39"/>
      <c r="K87" s="39"/>
      <c r="L87" s="116"/>
      <c r="S87" s="37"/>
      <c r="T87" s="37"/>
      <c r="U87" s="37"/>
      <c r="V87" s="37"/>
      <c r="W87" s="37"/>
      <c r="X87" s="37"/>
      <c r="Y87" s="37"/>
      <c r="Z87" s="37"/>
      <c r="AA87" s="37"/>
      <c r="AB87" s="37"/>
      <c r="AC87" s="37"/>
      <c r="AD87" s="37"/>
      <c r="AE87" s="37"/>
    </row>
    <row r="88" spans="1:31" s="11" customFormat="1" ht="29.25" customHeight="1">
      <c r="A88" s="154"/>
      <c r="B88" s="155"/>
      <c r="C88" s="156" t="s">
        <v>125</v>
      </c>
      <c r="D88" s="157" t="s">
        <v>56</v>
      </c>
      <c r="E88" s="157" t="s">
        <v>52</v>
      </c>
      <c r="F88" s="157" t="s">
        <v>53</v>
      </c>
      <c r="G88" s="157" t="s">
        <v>126</v>
      </c>
      <c r="H88" s="157" t="s">
        <v>127</v>
      </c>
      <c r="I88" s="157" t="s">
        <v>128</v>
      </c>
      <c r="J88" s="157" t="s">
        <v>110</v>
      </c>
      <c r="K88" s="158" t="s">
        <v>129</v>
      </c>
      <c r="L88" s="159"/>
      <c r="M88" s="71" t="s">
        <v>19</v>
      </c>
      <c r="N88" s="72" t="s">
        <v>41</v>
      </c>
      <c r="O88" s="72" t="s">
        <v>130</v>
      </c>
      <c r="P88" s="72" t="s">
        <v>131</v>
      </c>
      <c r="Q88" s="72" t="s">
        <v>132</v>
      </c>
      <c r="R88" s="72" t="s">
        <v>133</v>
      </c>
      <c r="S88" s="72" t="s">
        <v>134</v>
      </c>
      <c r="T88" s="73" t="s">
        <v>135</v>
      </c>
      <c r="U88" s="154"/>
      <c r="V88" s="154"/>
      <c r="W88" s="154"/>
      <c r="X88" s="154"/>
      <c r="Y88" s="154"/>
      <c r="Z88" s="154"/>
      <c r="AA88" s="154"/>
      <c r="AB88" s="154"/>
      <c r="AC88" s="154"/>
      <c r="AD88" s="154"/>
      <c r="AE88" s="154"/>
    </row>
    <row r="89" spans="1:63" s="2" customFormat="1" ht="22.9" customHeight="1">
      <c r="A89" s="37"/>
      <c r="B89" s="38"/>
      <c r="C89" s="78" t="s">
        <v>136</v>
      </c>
      <c r="D89" s="39"/>
      <c r="E89" s="39"/>
      <c r="F89" s="39"/>
      <c r="G89" s="39"/>
      <c r="H89" s="39"/>
      <c r="I89" s="39"/>
      <c r="J89" s="160">
        <f>BK89</f>
        <v>0</v>
      </c>
      <c r="K89" s="39"/>
      <c r="L89" s="42"/>
      <c r="M89" s="74"/>
      <c r="N89" s="161"/>
      <c r="O89" s="75"/>
      <c r="P89" s="162">
        <f>P90+P170</f>
        <v>0</v>
      </c>
      <c r="Q89" s="75"/>
      <c r="R89" s="162">
        <f>R90+R170</f>
        <v>3.56552238</v>
      </c>
      <c r="S89" s="75"/>
      <c r="T89" s="163">
        <f>T90+T170</f>
        <v>1.69</v>
      </c>
      <c r="U89" s="37"/>
      <c r="V89" s="37"/>
      <c r="W89" s="37"/>
      <c r="X89" s="37"/>
      <c r="Y89" s="37"/>
      <c r="Z89" s="37"/>
      <c r="AA89" s="37"/>
      <c r="AB89" s="37"/>
      <c r="AC89" s="37"/>
      <c r="AD89" s="37"/>
      <c r="AE89" s="37"/>
      <c r="AT89" s="20" t="s">
        <v>70</v>
      </c>
      <c r="AU89" s="20" t="s">
        <v>111</v>
      </c>
      <c r="BK89" s="164">
        <f>BK90+BK170</f>
        <v>0</v>
      </c>
    </row>
    <row r="90" spans="2:63" s="12" customFormat="1" ht="25.9" customHeight="1">
      <c r="B90" s="165"/>
      <c r="C90" s="166"/>
      <c r="D90" s="167" t="s">
        <v>70</v>
      </c>
      <c r="E90" s="168" t="s">
        <v>137</v>
      </c>
      <c r="F90" s="168" t="s">
        <v>138</v>
      </c>
      <c r="G90" s="166"/>
      <c r="H90" s="166"/>
      <c r="I90" s="169"/>
      <c r="J90" s="170">
        <f>BK90</f>
        <v>0</v>
      </c>
      <c r="K90" s="166"/>
      <c r="L90" s="171"/>
      <c r="M90" s="172"/>
      <c r="N90" s="173"/>
      <c r="O90" s="173"/>
      <c r="P90" s="174">
        <f>P91+P132+P157+P161+P165</f>
        <v>0</v>
      </c>
      <c r="Q90" s="173"/>
      <c r="R90" s="174">
        <f>R91+R132+R157+R161+R165</f>
        <v>3.56552238</v>
      </c>
      <c r="S90" s="173"/>
      <c r="T90" s="175">
        <f>T91+T132+T157+T161+T165</f>
        <v>1.69</v>
      </c>
      <c r="AR90" s="176" t="s">
        <v>78</v>
      </c>
      <c r="AT90" s="177" t="s">
        <v>70</v>
      </c>
      <c r="AU90" s="177" t="s">
        <v>71</v>
      </c>
      <c r="AY90" s="176" t="s">
        <v>139</v>
      </c>
      <c r="BK90" s="178">
        <f>BK91+BK132+BK157+BK161+BK165</f>
        <v>0</v>
      </c>
    </row>
    <row r="91" spans="2:63" s="12" customFormat="1" ht="22.9" customHeight="1">
      <c r="B91" s="165"/>
      <c r="C91" s="166"/>
      <c r="D91" s="167" t="s">
        <v>70</v>
      </c>
      <c r="E91" s="179" t="s">
        <v>78</v>
      </c>
      <c r="F91" s="179" t="s">
        <v>140</v>
      </c>
      <c r="G91" s="166"/>
      <c r="H91" s="166"/>
      <c r="I91" s="169"/>
      <c r="J91" s="180">
        <f>BK91</f>
        <v>0</v>
      </c>
      <c r="K91" s="166"/>
      <c r="L91" s="171"/>
      <c r="M91" s="172"/>
      <c r="N91" s="173"/>
      <c r="O91" s="173"/>
      <c r="P91" s="174">
        <f>SUM(P92:P131)</f>
        <v>0</v>
      </c>
      <c r="Q91" s="173"/>
      <c r="R91" s="174">
        <f>SUM(R92:R131)</f>
        <v>2.024</v>
      </c>
      <c r="S91" s="173"/>
      <c r="T91" s="175">
        <f>SUM(T92:T131)</f>
        <v>0</v>
      </c>
      <c r="AR91" s="176" t="s">
        <v>78</v>
      </c>
      <c r="AT91" s="177" t="s">
        <v>70</v>
      </c>
      <c r="AU91" s="177" t="s">
        <v>78</v>
      </c>
      <c r="AY91" s="176" t="s">
        <v>139</v>
      </c>
      <c r="BK91" s="178">
        <f>SUM(BK92:BK131)</f>
        <v>0</v>
      </c>
    </row>
    <row r="92" spans="1:65" s="2" customFormat="1" ht="24.2" customHeight="1">
      <c r="A92" s="37"/>
      <c r="B92" s="38"/>
      <c r="C92" s="181" t="s">
        <v>78</v>
      </c>
      <c r="D92" s="181" t="s">
        <v>141</v>
      </c>
      <c r="E92" s="182" t="s">
        <v>990</v>
      </c>
      <c r="F92" s="183" t="s">
        <v>991</v>
      </c>
      <c r="G92" s="184" t="s">
        <v>194</v>
      </c>
      <c r="H92" s="185">
        <v>1.859</v>
      </c>
      <c r="I92" s="186"/>
      <c r="J92" s="187">
        <f>ROUND(I92*H92,2)</f>
        <v>0</v>
      </c>
      <c r="K92" s="183" t="s">
        <v>19</v>
      </c>
      <c r="L92" s="42"/>
      <c r="M92" s="188" t="s">
        <v>19</v>
      </c>
      <c r="N92" s="189" t="s">
        <v>42</v>
      </c>
      <c r="O92" s="67"/>
      <c r="P92" s="190">
        <f>O92*H92</f>
        <v>0</v>
      </c>
      <c r="Q92" s="190">
        <v>0</v>
      </c>
      <c r="R92" s="190">
        <f>Q92*H92</f>
        <v>0</v>
      </c>
      <c r="S92" s="190">
        <v>0</v>
      </c>
      <c r="T92" s="191">
        <f>S92*H92</f>
        <v>0</v>
      </c>
      <c r="U92" s="37"/>
      <c r="V92" s="37"/>
      <c r="W92" s="37"/>
      <c r="X92" s="37"/>
      <c r="Y92" s="37"/>
      <c r="Z92" s="37"/>
      <c r="AA92" s="37"/>
      <c r="AB92" s="37"/>
      <c r="AC92" s="37"/>
      <c r="AD92" s="37"/>
      <c r="AE92" s="37"/>
      <c r="AR92" s="192" t="s">
        <v>146</v>
      </c>
      <c r="AT92" s="192" t="s">
        <v>141</v>
      </c>
      <c r="AU92" s="192" t="s">
        <v>80</v>
      </c>
      <c r="AY92" s="20" t="s">
        <v>139</v>
      </c>
      <c r="BE92" s="193">
        <f>IF(N92="základní",J92,0)</f>
        <v>0</v>
      </c>
      <c r="BF92" s="193">
        <f>IF(N92="snížená",J92,0)</f>
        <v>0</v>
      </c>
      <c r="BG92" s="193">
        <f>IF(N92="zákl. přenesená",J92,0)</f>
        <v>0</v>
      </c>
      <c r="BH92" s="193">
        <f>IF(N92="sníž. přenesená",J92,0)</f>
        <v>0</v>
      </c>
      <c r="BI92" s="193">
        <f>IF(N92="nulová",J92,0)</f>
        <v>0</v>
      </c>
      <c r="BJ92" s="20" t="s">
        <v>78</v>
      </c>
      <c r="BK92" s="193">
        <f>ROUND(I92*H92,2)</f>
        <v>0</v>
      </c>
      <c r="BL92" s="20" t="s">
        <v>146</v>
      </c>
      <c r="BM92" s="192" t="s">
        <v>992</v>
      </c>
    </row>
    <row r="93" spans="2:51" s="15" customFormat="1" ht="12">
      <c r="B93" s="223"/>
      <c r="C93" s="224"/>
      <c r="D93" s="201" t="s">
        <v>150</v>
      </c>
      <c r="E93" s="225" t="s">
        <v>19</v>
      </c>
      <c r="F93" s="226" t="s">
        <v>993</v>
      </c>
      <c r="G93" s="224"/>
      <c r="H93" s="225" t="s">
        <v>19</v>
      </c>
      <c r="I93" s="227"/>
      <c r="J93" s="224"/>
      <c r="K93" s="224"/>
      <c r="L93" s="228"/>
      <c r="M93" s="229"/>
      <c r="N93" s="230"/>
      <c r="O93" s="230"/>
      <c r="P93" s="230"/>
      <c r="Q93" s="230"/>
      <c r="R93" s="230"/>
      <c r="S93" s="230"/>
      <c r="T93" s="231"/>
      <c r="AT93" s="232" t="s">
        <v>150</v>
      </c>
      <c r="AU93" s="232" t="s">
        <v>80</v>
      </c>
      <c r="AV93" s="15" t="s">
        <v>78</v>
      </c>
      <c r="AW93" s="15" t="s">
        <v>33</v>
      </c>
      <c r="AX93" s="15" t="s">
        <v>71</v>
      </c>
      <c r="AY93" s="232" t="s">
        <v>139</v>
      </c>
    </row>
    <row r="94" spans="2:51" s="13" customFormat="1" ht="12">
      <c r="B94" s="199"/>
      <c r="C94" s="200"/>
      <c r="D94" s="201" t="s">
        <v>150</v>
      </c>
      <c r="E94" s="202" t="s">
        <v>19</v>
      </c>
      <c r="F94" s="203" t="s">
        <v>994</v>
      </c>
      <c r="G94" s="200"/>
      <c r="H94" s="204">
        <v>1.014</v>
      </c>
      <c r="I94" s="205"/>
      <c r="J94" s="200"/>
      <c r="K94" s="200"/>
      <c r="L94" s="206"/>
      <c r="M94" s="207"/>
      <c r="N94" s="208"/>
      <c r="O94" s="208"/>
      <c r="P94" s="208"/>
      <c r="Q94" s="208"/>
      <c r="R94" s="208"/>
      <c r="S94" s="208"/>
      <c r="T94" s="209"/>
      <c r="AT94" s="210" t="s">
        <v>150</v>
      </c>
      <c r="AU94" s="210" t="s">
        <v>80</v>
      </c>
      <c r="AV94" s="13" t="s">
        <v>80</v>
      </c>
      <c r="AW94" s="13" t="s">
        <v>33</v>
      </c>
      <c r="AX94" s="13" t="s">
        <v>71</v>
      </c>
      <c r="AY94" s="210" t="s">
        <v>139</v>
      </c>
    </row>
    <row r="95" spans="2:51" s="15" customFormat="1" ht="12">
      <c r="B95" s="223"/>
      <c r="C95" s="224"/>
      <c r="D95" s="201" t="s">
        <v>150</v>
      </c>
      <c r="E95" s="225" t="s">
        <v>19</v>
      </c>
      <c r="F95" s="226" t="s">
        <v>995</v>
      </c>
      <c r="G95" s="224"/>
      <c r="H95" s="225" t="s">
        <v>19</v>
      </c>
      <c r="I95" s="227"/>
      <c r="J95" s="224"/>
      <c r="K95" s="224"/>
      <c r="L95" s="228"/>
      <c r="M95" s="229"/>
      <c r="N95" s="230"/>
      <c r="O95" s="230"/>
      <c r="P95" s="230"/>
      <c r="Q95" s="230"/>
      <c r="R95" s="230"/>
      <c r="S95" s="230"/>
      <c r="T95" s="231"/>
      <c r="AT95" s="232" t="s">
        <v>150</v>
      </c>
      <c r="AU95" s="232" t="s">
        <v>80</v>
      </c>
      <c r="AV95" s="15" t="s">
        <v>78</v>
      </c>
      <c r="AW95" s="15" t="s">
        <v>33</v>
      </c>
      <c r="AX95" s="15" t="s">
        <v>71</v>
      </c>
      <c r="AY95" s="232" t="s">
        <v>139</v>
      </c>
    </row>
    <row r="96" spans="2:51" s="13" customFormat="1" ht="12">
      <c r="B96" s="199"/>
      <c r="C96" s="200"/>
      <c r="D96" s="201" t="s">
        <v>150</v>
      </c>
      <c r="E96" s="202" t="s">
        <v>19</v>
      </c>
      <c r="F96" s="203" t="s">
        <v>996</v>
      </c>
      <c r="G96" s="200"/>
      <c r="H96" s="204">
        <v>0.845</v>
      </c>
      <c r="I96" s="205"/>
      <c r="J96" s="200"/>
      <c r="K96" s="200"/>
      <c r="L96" s="206"/>
      <c r="M96" s="207"/>
      <c r="N96" s="208"/>
      <c r="O96" s="208"/>
      <c r="P96" s="208"/>
      <c r="Q96" s="208"/>
      <c r="R96" s="208"/>
      <c r="S96" s="208"/>
      <c r="T96" s="209"/>
      <c r="AT96" s="210" t="s">
        <v>150</v>
      </c>
      <c r="AU96" s="210" t="s">
        <v>80</v>
      </c>
      <c r="AV96" s="13" t="s">
        <v>80</v>
      </c>
      <c r="AW96" s="13" t="s">
        <v>33</v>
      </c>
      <c r="AX96" s="13" t="s">
        <v>71</v>
      </c>
      <c r="AY96" s="210" t="s">
        <v>139</v>
      </c>
    </row>
    <row r="97" spans="2:51" s="14" customFormat="1" ht="12">
      <c r="B97" s="211"/>
      <c r="C97" s="212"/>
      <c r="D97" s="201" t="s">
        <v>150</v>
      </c>
      <c r="E97" s="213" t="s">
        <v>19</v>
      </c>
      <c r="F97" s="214" t="s">
        <v>154</v>
      </c>
      <c r="G97" s="212"/>
      <c r="H97" s="215">
        <v>1.859</v>
      </c>
      <c r="I97" s="216"/>
      <c r="J97" s="212"/>
      <c r="K97" s="212"/>
      <c r="L97" s="217"/>
      <c r="M97" s="218"/>
      <c r="N97" s="219"/>
      <c r="O97" s="219"/>
      <c r="P97" s="219"/>
      <c r="Q97" s="219"/>
      <c r="R97" s="219"/>
      <c r="S97" s="219"/>
      <c r="T97" s="220"/>
      <c r="AT97" s="221" t="s">
        <v>150</v>
      </c>
      <c r="AU97" s="221" t="s">
        <v>80</v>
      </c>
      <c r="AV97" s="14" t="s">
        <v>146</v>
      </c>
      <c r="AW97" s="14" t="s">
        <v>33</v>
      </c>
      <c r="AX97" s="14" t="s">
        <v>78</v>
      </c>
      <c r="AY97" s="221" t="s">
        <v>139</v>
      </c>
    </row>
    <row r="98" spans="1:65" s="2" customFormat="1" ht="37.9" customHeight="1">
      <c r="A98" s="37"/>
      <c r="B98" s="38"/>
      <c r="C98" s="181" t="s">
        <v>80</v>
      </c>
      <c r="D98" s="181" t="s">
        <v>141</v>
      </c>
      <c r="E98" s="182" t="s">
        <v>997</v>
      </c>
      <c r="F98" s="183" t="s">
        <v>998</v>
      </c>
      <c r="G98" s="184" t="s">
        <v>194</v>
      </c>
      <c r="H98" s="185">
        <v>1.419</v>
      </c>
      <c r="I98" s="186"/>
      <c r="J98" s="187">
        <f>ROUND(I98*H98,2)</f>
        <v>0</v>
      </c>
      <c r="K98" s="183" t="s">
        <v>19</v>
      </c>
      <c r="L98" s="42"/>
      <c r="M98" s="188" t="s">
        <v>19</v>
      </c>
      <c r="N98" s="189" t="s">
        <v>42</v>
      </c>
      <c r="O98" s="67"/>
      <c r="P98" s="190">
        <f>O98*H98</f>
        <v>0</v>
      </c>
      <c r="Q98" s="190">
        <v>0</v>
      </c>
      <c r="R98" s="190">
        <f>Q98*H98</f>
        <v>0</v>
      </c>
      <c r="S98" s="190">
        <v>0</v>
      </c>
      <c r="T98" s="191">
        <f>S98*H98</f>
        <v>0</v>
      </c>
      <c r="U98" s="37"/>
      <c r="V98" s="37"/>
      <c r="W98" s="37"/>
      <c r="X98" s="37"/>
      <c r="Y98" s="37"/>
      <c r="Z98" s="37"/>
      <c r="AA98" s="37"/>
      <c r="AB98" s="37"/>
      <c r="AC98" s="37"/>
      <c r="AD98" s="37"/>
      <c r="AE98" s="37"/>
      <c r="AR98" s="192" t="s">
        <v>146</v>
      </c>
      <c r="AT98" s="192" t="s">
        <v>141</v>
      </c>
      <c r="AU98" s="192" t="s">
        <v>80</v>
      </c>
      <c r="AY98" s="20" t="s">
        <v>139</v>
      </c>
      <c r="BE98" s="193">
        <f>IF(N98="základní",J98,0)</f>
        <v>0</v>
      </c>
      <c r="BF98" s="193">
        <f>IF(N98="snížená",J98,0)</f>
        <v>0</v>
      </c>
      <c r="BG98" s="193">
        <f>IF(N98="zákl. přenesená",J98,0)</f>
        <v>0</v>
      </c>
      <c r="BH98" s="193">
        <f>IF(N98="sníž. přenesená",J98,0)</f>
        <v>0</v>
      </c>
      <c r="BI98" s="193">
        <f>IF(N98="nulová",J98,0)</f>
        <v>0</v>
      </c>
      <c r="BJ98" s="20" t="s">
        <v>78</v>
      </c>
      <c r="BK98" s="193">
        <f>ROUND(I98*H98,2)</f>
        <v>0</v>
      </c>
      <c r="BL98" s="20" t="s">
        <v>146</v>
      </c>
      <c r="BM98" s="192" t="s">
        <v>999</v>
      </c>
    </row>
    <row r="99" spans="2:51" s="15" customFormat="1" ht="12">
      <c r="B99" s="223"/>
      <c r="C99" s="224"/>
      <c r="D99" s="201" t="s">
        <v>150</v>
      </c>
      <c r="E99" s="225" t="s">
        <v>19</v>
      </c>
      <c r="F99" s="226" t="s">
        <v>1000</v>
      </c>
      <c r="G99" s="224"/>
      <c r="H99" s="225" t="s">
        <v>19</v>
      </c>
      <c r="I99" s="227"/>
      <c r="J99" s="224"/>
      <c r="K99" s="224"/>
      <c r="L99" s="228"/>
      <c r="M99" s="229"/>
      <c r="N99" s="230"/>
      <c r="O99" s="230"/>
      <c r="P99" s="230"/>
      <c r="Q99" s="230"/>
      <c r="R99" s="230"/>
      <c r="S99" s="230"/>
      <c r="T99" s="231"/>
      <c r="AT99" s="232" t="s">
        <v>150</v>
      </c>
      <c r="AU99" s="232" t="s">
        <v>80</v>
      </c>
      <c r="AV99" s="15" t="s">
        <v>78</v>
      </c>
      <c r="AW99" s="15" t="s">
        <v>33</v>
      </c>
      <c r="AX99" s="15" t="s">
        <v>71</v>
      </c>
      <c r="AY99" s="232" t="s">
        <v>139</v>
      </c>
    </row>
    <row r="100" spans="2:51" s="13" customFormat="1" ht="12">
      <c r="B100" s="199"/>
      <c r="C100" s="200"/>
      <c r="D100" s="201" t="s">
        <v>150</v>
      </c>
      <c r="E100" s="202" t="s">
        <v>19</v>
      </c>
      <c r="F100" s="203" t="s">
        <v>1001</v>
      </c>
      <c r="G100" s="200"/>
      <c r="H100" s="204">
        <v>0.11</v>
      </c>
      <c r="I100" s="205"/>
      <c r="J100" s="200"/>
      <c r="K100" s="200"/>
      <c r="L100" s="206"/>
      <c r="M100" s="207"/>
      <c r="N100" s="208"/>
      <c r="O100" s="208"/>
      <c r="P100" s="208"/>
      <c r="Q100" s="208"/>
      <c r="R100" s="208"/>
      <c r="S100" s="208"/>
      <c r="T100" s="209"/>
      <c r="AT100" s="210" t="s">
        <v>150</v>
      </c>
      <c r="AU100" s="210" t="s">
        <v>80</v>
      </c>
      <c r="AV100" s="13" t="s">
        <v>80</v>
      </c>
      <c r="AW100" s="13" t="s">
        <v>33</v>
      </c>
      <c r="AX100" s="13" t="s">
        <v>71</v>
      </c>
      <c r="AY100" s="210" t="s">
        <v>139</v>
      </c>
    </row>
    <row r="101" spans="2:51" s="15" customFormat="1" ht="12">
      <c r="B101" s="223"/>
      <c r="C101" s="224"/>
      <c r="D101" s="201" t="s">
        <v>150</v>
      </c>
      <c r="E101" s="225" t="s">
        <v>19</v>
      </c>
      <c r="F101" s="226" t="s">
        <v>1002</v>
      </c>
      <c r="G101" s="224"/>
      <c r="H101" s="225" t="s">
        <v>19</v>
      </c>
      <c r="I101" s="227"/>
      <c r="J101" s="224"/>
      <c r="K101" s="224"/>
      <c r="L101" s="228"/>
      <c r="M101" s="229"/>
      <c r="N101" s="230"/>
      <c r="O101" s="230"/>
      <c r="P101" s="230"/>
      <c r="Q101" s="230"/>
      <c r="R101" s="230"/>
      <c r="S101" s="230"/>
      <c r="T101" s="231"/>
      <c r="AT101" s="232" t="s">
        <v>150</v>
      </c>
      <c r="AU101" s="232" t="s">
        <v>80</v>
      </c>
      <c r="AV101" s="15" t="s">
        <v>78</v>
      </c>
      <c r="AW101" s="15" t="s">
        <v>33</v>
      </c>
      <c r="AX101" s="15" t="s">
        <v>71</v>
      </c>
      <c r="AY101" s="232" t="s">
        <v>139</v>
      </c>
    </row>
    <row r="102" spans="2:51" s="13" customFormat="1" ht="12">
      <c r="B102" s="199"/>
      <c r="C102" s="200"/>
      <c r="D102" s="201" t="s">
        <v>150</v>
      </c>
      <c r="E102" s="202" t="s">
        <v>19</v>
      </c>
      <c r="F102" s="203" t="s">
        <v>1003</v>
      </c>
      <c r="G102" s="200"/>
      <c r="H102" s="204">
        <v>1.309</v>
      </c>
      <c r="I102" s="205"/>
      <c r="J102" s="200"/>
      <c r="K102" s="200"/>
      <c r="L102" s="206"/>
      <c r="M102" s="207"/>
      <c r="N102" s="208"/>
      <c r="O102" s="208"/>
      <c r="P102" s="208"/>
      <c r="Q102" s="208"/>
      <c r="R102" s="208"/>
      <c r="S102" s="208"/>
      <c r="T102" s="209"/>
      <c r="AT102" s="210" t="s">
        <v>150</v>
      </c>
      <c r="AU102" s="210" t="s">
        <v>80</v>
      </c>
      <c r="AV102" s="13" t="s">
        <v>80</v>
      </c>
      <c r="AW102" s="13" t="s">
        <v>33</v>
      </c>
      <c r="AX102" s="13" t="s">
        <v>71</v>
      </c>
      <c r="AY102" s="210" t="s">
        <v>139</v>
      </c>
    </row>
    <row r="103" spans="2:51" s="14" customFormat="1" ht="12">
      <c r="B103" s="211"/>
      <c r="C103" s="212"/>
      <c r="D103" s="201" t="s">
        <v>150</v>
      </c>
      <c r="E103" s="213" t="s">
        <v>19</v>
      </c>
      <c r="F103" s="214" t="s">
        <v>154</v>
      </c>
      <c r="G103" s="212"/>
      <c r="H103" s="215">
        <v>1.419</v>
      </c>
      <c r="I103" s="216"/>
      <c r="J103" s="212"/>
      <c r="K103" s="212"/>
      <c r="L103" s="217"/>
      <c r="M103" s="218"/>
      <c r="N103" s="219"/>
      <c r="O103" s="219"/>
      <c r="P103" s="219"/>
      <c r="Q103" s="219"/>
      <c r="R103" s="219"/>
      <c r="S103" s="219"/>
      <c r="T103" s="220"/>
      <c r="AT103" s="221" t="s">
        <v>150</v>
      </c>
      <c r="AU103" s="221" t="s">
        <v>80</v>
      </c>
      <c r="AV103" s="14" t="s">
        <v>146</v>
      </c>
      <c r="AW103" s="14" t="s">
        <v>33</v>
      </c>
      <c r="AX103" s="14" t="s">
        <v>78</v>
      </c>
      <c r="AY103" s="221" t="s">
        <v>139</v>
      </c>
    </row>
    <row r="104" spans="1:65" s="2" customFormat="1" ht="37.9" customHeight="1">
      <c r="A104" s="37"/>
      <c r="B104" s="38"/>
      <c r="C104" s="181" t="s">
        <v>161</v>
      </c>
      <c r="D104" s="181" t="s">
        <v>141</v>
      </c>
      <c r="E104" s="182" t="s">
        <v>1004</v>
      </c>
      <c r="F104" s="183" t="s">
        <v>1005</v>
      </c>
      <c r="G104" s="184" t="s">
        <v>194</v>
      </c>
      <c r="H104" s="185">
        <v>1.609</v>
      </c>
      <c r="I104" s="186"/>
      <c r="J104" s="187">
        <f>ROUND(I104*H104,2)</f>
        <v>0</v>
      </c>
      <c r="K104" s="183" t="s">
        <v>19</v>
      </c>
      <c r="L104" s="42"/>
      <c r="M104" s="188" t="s">
        <v>19</v>
      </c>
      <c r="N104" s="189" t="s">
        <v>42</v>
      </c>
      <c r="O104" s="67"/>
      <c r="P104" s="190">
        <f>O104*H104</f>
        <v>0</v>
      </c>
      <c r="Q104" s="190">
        <v>0</v>
      </c>
      <c r="R104" s="190">
        <f>Q104*H104</f>
        <v>0</v>
      </c>
      <c r="S104" s="190">
        <v>0</v>
      </c>
      <c r="T104" s="191">
        <f>S104*H104</f>
        <v>0</v>
      </c>
      <c r="U104" s="37"/>
      <c r="V104" s="37"/>
      <c r="W104" s="37"/>
      <c r="X104" s="37"/>
      <c r="Y104" s="37"/>
      <c r="Z104" s="37"/>
      <c r="AA104" s="37"/>
      <c r="AB104" s="37"/>
      <c r="AC104" s="37"/>
      <c r="AD104" s="37"/>
      <c r="AE104" s="37"/>
      <c r="AR104" s="192" t="s">
        <v>146</v>
      </c>
      <c r="AT104" s="192" t="s">
        <v>141</v>
      </c>
      <c r="AU104" s="192" t="s">
        <v>80</v>
      </c>
      <c r="AY104" s="20" t="s">
        <v>139</v>
      </c>
      <c r="BE104" s="193">
        <f>IF(N104="základní",J104,0)</f>
        <v>0</v>
      </c>
      <c r="BF104" s="193">
        <f>IF(N104="snížená",J104,0)</f>
        <v>0</v>
      </c>
      <c r="BG104" s="193">
        <f>IF(N104="zákl. přenesená",J104,0)</f>
        <v>0</v>
      </c>
      <c r="BH104" s="193">
        <f>IF(N104="sníž. přenesená",J104,0)</f>
        <v>0</v>
      </c>
      <c r="BI104" s="193">
        <f>IF(N104="nulová",J104,0)</f>
        <v>0</v>
      </c>
      <c r="BJ104" s="20" t="s">
        <v>78</v>
      </c>
      <c r="BK104" s="193">
        <f>ROUND(I104*H104,2)</f>
        <v>0</v>
      </c>
      <c r="BL104" s="20" t="s">
        <v>146</v>
      </c>
      <c r="BM104" s="192" t="s">
        <v>1006</v>
      </c>
    </row>
    <row r="105" spans="2:51" s="15" customFormat="1" ht="12">
      <c r="B105" s="223"/>
      <c r="C105" s="224"/>
      <c r="D105" s="201" t="s">
        <v>150</v>
      </c>
      <c r="E105" s="225" t="s">
        <v>19</v>
      </c>
      <c r="F105" s="226" t="s">
        <v>1007</v>
      </c>
      <c r="G105" s="224"/>
      <c r="H105" s="225" t="s">
        <v>19</v>
      </c>
      <c r="I105" s="227"/>
      <c r="J105" s="224"/>
      <c r="K105" s="224"/>
      <c r="L105" s="228"/>
      <c r="M105" s="229"/>
      <c r="N105" s="230"/>
      <c r="O105" s="230"/>
      <c r="P105" s="230"/>
      <c r="Q105" s="230"/>
      <c r="R105" s="230"/>
      <c r="S105" s="230"/>
      <c r="T105" s="231"/>
      <c r="AT105" s="232" t="s">
        <v>150</v>
      </c>
      <c r="AU105" s="232" t="s">
        <v>80</v>
      </c>
      <c r="AV105" s="15" t="s">
        <v>78</v>
      </c>
      <c r="AW105" s="15" t="s">
        <v>33</v>
      </c>
      <c r="AX105" s="15" t="s">
        <v>71</v>
      </c>
      <c r="AY105" s="232" t="s">
        <v>139</v>
      </c>
    </row>
    <row r="106" spans="2:51" s="13" customFormat="1" ht="12">
      <c r="B106" s="199"/>
      <c r="C106" s="200"/>
      <c r="D106" s="201" t="s">
        <v>150</v>
      </c>
      <c r="E106" s="202" t="s">
        <v>19</v>
      </c>
      <c r="F106" s="203" t="s">
        <v>1008</v>
      </c>
      <c r="G106" s="200"/>
      <c r="H106" s="204">
        <v>0.578</v>
      </c>
      <c r="I106" s="205"/>
      <c r="J106" s="200"/>
      <c r="K106" s="200"/>
      <c r="L106" s="206"/>
      <c r="M106" s="207"/>
      <c r="N106" s="208"/>
      <c r="O106" s="208"/>
      <c r="P106" s="208"/>
      <c r="Q106" s="208"/>
      <c r="R106" s="208"/>
      <c r="S106" s="208"/>
      <c r="T106" s="209"/>
      <c r="AT106" s="210" t="s">
        <v>150</v>
      </c>
      <c r="AU106" s="210" t="s">
        <v>80</v>
      </c>
      <c r="AV106" s="13" t="s">
        <v>80</v>
      </c>
      <c r="AW106" s="13" t="s">
        <v>33</v>
      </c>
      <c r="AX106" s="13" t="s">
        <v>71</v>
      </c>
      <c r="AY106" s="210" t="s">
        <v>139</v>
      </c>
    </row>
    <row r="107" spans="2:51" s="15" customFormat="1" ht="12">
      <c r="B107" s="223"/>
      <c r="C107" s="224"/>
      <c r="D107" s="201" t="s">
        <v>150</v>
      </c>
      <c r="E107" s="225" t="s">
        <v>19</v>
      </c>
      <c r="F107" s="226" t="s">
        <v>1009</v>
      </c>
      <c r="G107" s="224"/>
      <c r="H107" s="225" t="s">
        <v>19</v>
      </c>
      <c r="I107" s="227"/>
      <c r="J107" s="224"/>
      <c r="K107" s="224"/>
      <c r="L107" s="228"/>
      <c r="M107" s="229"/>
      <c r="N107" s="230"/>
      <c r="O107" s="230"/>
      <c r="P107" s="230"/>
      <c r="Q107" s="230"/>
      <c r="R107" s="230"/>
      <c r="S107" s="230"/>
      <c r="T107" s="231"/>
      <c r="AT107" s="232" t="s">
        <v>150</v>
      </c>
      <c r="AU107" s="232" t="s">
        <v>80</v>
      </c>
      <c r="AV107" s="15" t="s">
        <v>78</v>
      </c>
      <c r="AW107" s="15" t="s">
        <v>33</v>
      </c>
      <c r="AX107" s="15" t="s">
        <v>71</v>
      </c>
      <c r="AY107" s="232" t="s">
        <v>139</v>
      </c>
    </row>
    <row r="108" spans="2:51" s="13" customFormat="1" ht="12">
      <c r="B108" s="199"/>
      <c r="C108" s="200"/>
      <c r="D108" s="201" t="s">
        <v>150</v>
      </c>
      <c r="E108" s="202" t="s">
        <v>19</v>
      </c>
      <c r="F108" s="203" t="s">
        <v>1010</v>
      </c>
      <c r="G108" s="200"/>
      <c r="H108" s="204">
        <v>0.186</v>
      </c>
      <c r="I108" s="205"/>
      <c r="J108" s="200"/>
      <c r="K108" s="200"/>
      <c r="L108" s="206"/>
      <c r="M108" s="207"/>
      <c r="N108" s="208"/>
      <c r="O108" s="208"/>
      <c r="P108" s="208"/>
      <c r="Q108" s="208"/>
      <c r="R108" s="208"/>
      <c r="S108" s="208"/>
      <c r="T108" s="209"/>
      <c r="AT108" s="210" t="s">
        <v>150</v>
      </c>
      <c r="AU108" s="210" t="s">
        <v>80</v>
      </c>
      <c r="AV108" s="13" t="s">
        <v>80</v>
      </c>
      <c r="AW108" s="13" t="s">
        <v>33</v>
      </c>
      <c r="AX108" s="13" t="s">
        <v>71</v>
      </c>
      <c r="AY108" s="210" t="s">
        <v>139</v>
      </c>
    </row>
    <row r="109" spans="2:51" s="15" customFormat="1" ht="12">
      <c r="B109" s="223"/>
      <c r="C109" s="224"/>
      <c r="D109" s="201" t="s">
        <v>150</v>
      </c>
      <c r="E109" s="225" t="s">
        <v>19</v>
      </c>
      <c r="F109" s="226" t="s">
        <v>995</v>
      </c>
      <c r="G109" s="224"/>
      <c r="H109" s="225" t="s">
        <v>19</v>
      </c>
      <c r="I109" s="227"/>
      <c r="J109" s="224"/>
      <c r="K109" s="224"/>
      <c r="L109" s="228"/>
      <c r="M109" s="229"/>
      <c r="N109" s="230"/>
      <c r="O109" s="230"/>
      <c r="P109" s="230"/>
      <c r="Q109" s="230"/>
      <c r="R109" s="230"/>
      <c r="S109" s="230"/>
      <c r="T109" s="231"/>
      <c r="AT109" s="232" t="s">
        <v>150</v>
      </c>
      <c r="AU109" s="232" t="s">
        <v>80</v>
      </c>
      <c r="AV109" s="15" t="s">
        <v>78</v>
      </c>
      <c r="AW109" s="15" t="s">
        <v>33</v>
      </c>
      <c r="AX109" s="15" t="s">
        <v>71</v>
      </c>
      <c r="AY109" s="232" t="s">
        <v>139</v>
      </c>
    </row>
    <row r="110" spans="2:51" s="13" customFormat="1" ht="12">
      <c r="B110" s="199"/>
      <c r="C110" s="200"/>
      <c r="D110" s="201" t="s">
        <v>150</v>
      </c>
      <c r="E110" s="202" t="s">
        <v>19</v>
      </c>
      <c r="F110" s="203" t="s">
        <v>996</v>
      </c>
      <c r="G110" s="200"/>
      <c r="H110" s="204">
        <v>0.845</v>
      </c>
      <c r="I110" s="205"/>
      <c r="J110" s="200"/>
      <c r="K110" s="200"/>
      <c r="L110" s="206"/>
      <c r="M110" s="207"/>
      <c r="N110" s="208"/>
      <c r="O110" s="208"/>
      <c r="P110" s="208"/>
      <c r="Q110" s="208"/>
      <c r="R110" s="208"/>
      <c r="S110" s="208"/>
      <c r="T110" s="209"/>
      <c r="AT110" s="210" t="s">
        <v>150</v>
      </c>
      <c r="AU110" s="210" t="s">
        <v>80</v>
      </c>
      <c r="AV110" s="13" t="s">
        <v>80</v>
      </c>
      <c r="AW110" s="13" t="s">
        <v>33</v>
      </c>
      <c r="AX110" s="13" t="s">
        <v>71</v>
      </c>
      <c r="AY110" s="210" t="s">
        <v>139</v>
      </c>
    </row>
    <row r="111" spans="2:51" s="14" customFormat="1" ht="12">
      <c r="B111" s="211"/>
      <c r="C111" s="212"/>
      <c r="D111" s="201" t="s">
        <v>150</v>
      </c>
      <c r="E111" s="213" t="s">
        <v>19</v>
      </c>
      <c r="F111" s="214" t="s">
        <v>154</v>
      </c>
      <c r="G111" s="212"/>
      <c r="H111" s="215">
        <v>1.609</v>
      </c>
      <c r="I111" s="216"/>
      <c r="J111" s="212"/>
      <c r="K111" s="212"/>
      <c r="L111" s="217"/>
      <c r="M111" s="218"/>
      <c r="N111" s="219"/>
      <c r="O111" s="219"/>
      <c r="P111" s="219"/>
      <c r="Q111" s="219"/>
      <c r="R111" s="219"/>
      <c r="S111" s="219"/>
      <c r="T111" s="220"/>
      <c r="AT111" s="221" t="s">
        <v>150</v>
      </c>
      <c r="AU111" s="221" t="s">
        <v>80</v>
      </c>
      <c r="AV111" s="14" t="s">
        <v>146</v>
      </c>
      <c r="AW111" s="14" t="s">
        <v>33</v>
      </c>
      <c r="AX111" s="14" t="s">
        <v>78</v>
      </c>
      <c r="AY111" s="221" t="s">
        <v>139</v>
      </c>
    </row>
    <row r="112" spans="1:65" s="2" customFormat="1" ht="33" customHeight="1">
      <c r="A112" s="37"/>
      <c r="B112" s="38"/>
      <c r="C112" s="181" t="s">
        <v>146</v>
      </c>
      <c r="D112" s="181" t="s">
        <v>141</v>
      </c>
      <c r="E112" s="182" t="s">
        <v>250</v>
      </c>
      <c r="F112" s="183" t="s">
        <v>1011</v>
      </c>
      <c r="G112" s="184" t="s">
        <v>252</v>
      </c>
      <c r="H112" s="185">
        <v>2.896</v>
      </c>
      <c r="I112" s="186"/>
      <c r="J112" s="187">
        <f>ROUND(I112*H112,2)</f>
        <v>0</v>
      </c>
      <c r="K112" s="183" t="s">
        <v>19</v>
      </c>
      <c r="L112" s="42"/>
      <c r="M112" s="188" t="s">
        <v>19</v>
      </c>
      <c r="N112" s="189" t="s">
        <v>42</v>
      </c>
      <c r="O112" s="67"/>
      <c r="P112" s="190">
        <f>O112*H112</f>
        <v>0</v>
      </c>
      <c r="Q112" s="190">
        <v>0</v>
      </c>
      <c r="R112" s="190">
        <f>Q112*H112</f>
        <v>0</v>
      </c>
      <c r="S112" s="190">
        <v>0</v>
      </c>
      <c r="T112" s="191">
        <f>S112*H112</f>
        <v>0</v>
      </c>
      <c r="U112" s="37"/>
      <c r="V112" s="37"/>
      <c r="W112" s="37"/>
      <c r="X112" s="37"/>
      <c r="Y112" s="37"/>
      <c r="Z112" s="37"/>
      <c r="AA112" s="37"/>
      <c r="AB112" s="37"/>
      <c r="AC112" s="37"/>
      <c r="AD112" s="37"/>
      <c r="AE112" s="37"/>
      <c r="AR112" s="192" t="s">
        <v>146</v>
      </c>
      <c r="AT112" s="192" t="s">
        <v>141</v>
      </c>
      <c r="AU112" s="192" t="s">
        <v>80</v>
      </c>
      <c r="AY112" s="20" t="s">
        <v>139</v>
      </c>
      <c r="BE112" s="193">
        <f>IF(N112="základní",J112,0)</f>
        <v>0</v>
      </c>
      <c r="BF112" s="193">
        <f>IF(N112="snížená",J112,0)</f>
        <v>0</v>
      </c>
      <c r="BG112" s="193">
        <f>IF(N112="zákl. přenesená",J112,0)</f>
        <v>0</v>
      </c>
      <c r="BH112" s="193">
        <f>IF(N112="sníž. přenesená",J112,0)</f>
        <v>0</v>
      </c>
      <c r="BI112" s="193">
        <f>IF(N112="nulová",J112,0)</f>
        <v>0</v>
      </c>
      <c r="BJ112" s="20" t="s">
        <v>78</v>
      </c>
      <c r="BK112" s="193">
        <f>ROUND(I112*H112,2)</f>
        <v>0</v>
      </c>
      <c r="BL112" s="20" t="s">
        <v>146</v>
      </c>
      <c r="BM112" s="192" t="s">
        <v>1012</v>
      </c>
    </row>
    <row r="113" spans="2:51" s="13" customFormat="1" ht="12">
      <c r="B113" s="199"/>
      <c r="C113" s="200"/>
      <c r="D113" s="201" t="s">
        <v>150</v>
      </c>
      <c r="E113" s="202" t="s">
        <v>19</v>
      </c>
      <c r="F113" s="203" t="s">
        <v>1013</v>
      </c>
      <c r="G113" s="200"/>
      <c r="H113" s="204">
        <v>2.896</v>
      </c>
      <c r="I113" s="205"/>
      <c r="J113" s="200"/>
      <c r="K113" s="200"/>
      <c r="L113" s="206"/>
      <c r="M113" s="207"/>
      <c r="N113" s="208"/>
      <c r="O113" s="208"/>
      <c r="P113" s="208"/>
      <c r="Q113" s="208"/>
      <c r="R113" s="208"/>
      <c r="S113" s="208"/>
      <c r="T113" s="209"/>
      <c r="AT113" s="210" t="s">
        <v>150</v>
      </c>
      <c r="AU113" s="210" t="s">
        <v>80</v>
      </c>
      <c r="AV113" s="13" t="s">
        <v>80</v>
      </c>
      <c r="AW113" s="13" t="s">
        <v>33</v>
      </c>
      <c r="AX113" s="13" t="s">
        <v>78</v>
      </c>
      <c r="AY113" s="210" t="s">
        <v>139</v>
      </c>
    </row>
    <row r="114" spans="1:65" s="2" customFormat="1" ht="24.2" customHeight="1">
      <c r="A114" s="37"/>
      <c r="B114" s="38"/>
      <c r="C114" s="181" t="s">
        <v>171</v>
      </c>
      <c r="D114" s="181" t="s">
        <v>141</v>
      </c>
      <c r="E114" s="182" t="s">
        <v>922</v>
      </c>
      <c r="F114" s="183" t="s">
        <v>1014</v>
      </c>
      <c r="G114" s="184" t="s">
        <v>194</v>
      </c>
      <c r="H114" s="185">
        <v>2.701</v>
      </c>
      <c r="I114" s="186"/>
      <c r="J114" s="187">
        <f>ROUND(I114*H114,2)</f>
        <v>0</v>
      </c>
      <c r="K114" s="183" t="s">
        <v>19</v>
      </c>
      <c r="L114" s="42"/>
      <c r="M114" s="188" t="s">
        <v>19</v>
      </c>
      <c r="N114" s="189" t="s">
        <v>42</v>
      </c>
      <c r="O114" s="67"/>
      <c r="P114" s="190">
        <f>O114*H114</f>
        <v>0</v>
      </c>
      <c r="Q114" s="190">
        <v>0</v>
      </c>
      <c r="R114" s="190">
        <f>Q114*H114</f>
        <v>0</v>
      </c>
      <c r="S114" s="190">
        <v>0</v>
      </c>
      <c r="T114" s="191">
        <f>S114*H114</f>
        <v>0</v>
      </c>
      <c r="U114" s="37"/>
      <c r="V114" s="37"/>
      <c r="W114" s="37"/>
      <c r="X114" s="37"/>
      <c r="Y114" s="37"/>
      <c r="Z114" s="37"/>
      <c r="AA114" s="37"/>
      <c r="AB114" s="37"/>
      <c r="AC114" s="37"/>
      <c r="AD114" s="37"/>
      <c r="AE114" s="37"/>
      <c r="AR114" s="192" t="s">
        <v>146</v>
      </c>
      <c r="AT114" s="192" t="s">
        <v>141</v>
      </c>
      <c r="AU114" s="192" t="s">
        <v>80</v>
      </c>
      <c r="AY114" s="20" t="s">
        <v>139</v>
      </c>
      <c r="BE114" s="193">
        <f>IF(N114="základní",J114,0)</f>
        <v>0</v>
      </c>
      <c r="BF114" s="193">
        <f>IF(N114="snížená",J114,0)</f>
        <v>0</v>
      </c>
      <c r="BG114" s="193">
        <f>IF(N114="zákl. přenesená",J114,0)</f>
        <v>0</v>
      </c>
      <c r="BH114" s="193">
        <f>IF(N114="sníž. přenesená",J114,0)</f>
        <v>0</v>
      </c>
      <c r="BI114" s="193">
        <f>IF(N114="nulová",J114,0)</f>
        <v>0</v>
      </c>
      <c r="BJ114" s="20" t="s">
        <v>78</v>
      </c>
      <c r="BK114" s="193">
        <f>ROUND(I114*H114,2)</f>
        <v>0</v>
      </c>
      <c r="BL114" s="20" t="s">
        <v>146</v>
      </c>
      <c r="BM114" s="192" t="s">
        <v>1015</v>
      </c>
    </row>
    <row r="115" spans="2:51" s="15" customFormat="1" ht="12">
      <c r="B115" s="223"/>
      <c r="C115" s="224"/>
      <c r="D115" s="201" t="s">
        <v>150</v>
      </c>
      <c r="E115" s="225" t="s">
        <v>19</v>
      </c>
      <c r="F115" s="226" t="s">
        <v>1000</v>
      </c>
      <c r="G115" s="224"/>
      <c r="H115" s="225" t="s">
        <v>19</v>
      </c>
      <c r="I115" s="227"/>
      <c r="J115" s="224"/>
      <c r="K115" s="224"/>
      <c r="L115" s="228"/>
      <c r="M115" s="229"/>
      <c r="N115" s="230"/>
      <c r="O115" s="230"/>
      <c r="P115" s="230"/>
      <c r="Q115" s="230"/>
      <c r="R115" s="230"/>
      <c r="S115" s="230"/>
      <c r="T115" s="231"/>
      <c r="AT115" s="232" t="s">
        <v>150</v>
      </c>
      <c r="AU115" s="232" t="s">
        <v>80</v>
      </c>
      <c r="AV115" s="15" t="s">
        <v>78</v>
      </c>
      <c r="AW115" s="15" t="s">
        <v>33</v>
      </c>
      <c r="AX115" s="15" t="s">
        <v>71</v>
      </c>
      <c r="AY115" s="232" t="s">
        <v>139</v>
      </c>
    </row>
    <row r="116" spans="2:51" s="13" customFormat="1" ht="12">
      <c r="B116" s="199"/>
      <c r="C116" s="200"/>
      <c r="D116" s="201" t="s">
        <v>150</v>
      </c>
      <c r="E116" s="202" t="s">
        <v>19</v>
      </c>
      <c r="F116" s="203" t="s">
        <v>1001</v>
      </c>
      <c r="G116" s="200"/>
      <c r="H116" s="204">
        <v>0.11</v>
      </c>
      <c r="I116" s="205"/>
      <c r="J116" s="200"/>
      <c r="K116" s="200"/>
      <c r="L116" s="206"/>
      <c r="M116" s="207"/>
      <c r="N116" s="208"/>
      <c r="O116" s="208"/>
      <c r="P116" s="208"/>
      <c r="Q116" s="208"/>
      <c r="R116" s="208"/>
      <c r="S116" s="208"/>
      <c r="T116" s="209"/>
      <c r="AT116" s="210" t="s">
        <v>150</v>
      </c>
      <c r="AU116" s="210" t="s">
        <v>80</v>
      </c>
      <c r="AV116" s="13" t="s">
        <v>80</v>
      </c>
      <c r="AW116" s="13" t="s">
        <v>33</v>
      </c>
      <c r="AX116" s="13" t="s">
        <v>71</v>
      </c>
      <c r="AY116" s="210" t="s">
        <v>139</v>
      </c>
    </row>
    <row r="117" spans="2:51" s="15" customFormat="1" ht="12">
      <c r="B117" s="223"/>
      <c r="C117" s="224"/>
      <c r="D117" s="201" t="s">
        <v>150</v>
      </c>
      <c r="E117" s="225" t="s">
        <v>19</v>
      </c>
      <c r="F117" s="226" t="s">
        <v>1016</v>
      </c>
      <c r="G117" s="224"/>
      <c r="H117" s="225" t="s">
        <v>19</v>
      </c>
      <c r="I117" s="227"/>
      <c r="J117" s="224"/>
      <c r="K117" s="224"/>
      <c r="L117" s="228"/>
      <c r="M117" s="229"/>
      <c r="N117" s="230"/>
      <c r="O117" s="230"/>
      <c r="P117" s="230"/>
      <c r="Q117" s="230"/>
      <c r="R117" s="230"/>
      <c r="S117" s="230"/>
      <c r="T117" s="231"/>
      <c r="AT117" s="232" t="s">
        <v>150</v>
      </c>
      <c r="AU117" s="232" t="s">
        <v>80</v>
      </c>
      <c r="AV117" s="15" t="s">
        <v>78</v>
      </c>
      <c r="AW117" s="15" t="s">
        <v>33</v>
      </c>
      <c r="AX117" s="15" t="s">
        <v>71</v>
      </c>
      <c r="AY117" s="232" t="s">
        <v>139</v>
      </c>
    </row>
    <row r="118" spans="2:51" s="13" customFormat="1" ht="12">
      <c r="B118" s="199"/>
      <c r="C118" s="200"/>
      <c r="D118" s="201" t="s">
        <v>150</v>
      </c>
      <c r="E118" s="202" t="s">
        <v>19</v>
      </c>
      <c r="F118" s="203" t="s">
        <v>1017</v>
      </c>
      <c r="G118" s="200"/>
      <c r="H118" s="204">
        <v>0.732</v>
      </c>
      <c r="I118" s="205"/>
      <c r="J118" s="200"/>
      <c r="K118" s="200"/>
      <c r="L118" s="206"/>
      <c r="M118" s="207"/>
      <c r="N118" s="208"/>
      <c r="O118" s="208"/>
      <c r="P118" s="208"/>
      <c r="Q118" s="208"/>
      <c r="R118" s="208"/>
      <c r="S118" s="208"/>
      <c r="T118" s="209"/>
      <c r="AT118" s="210" t="s">
        <v>150</v>
      </c>
      <c r="AU118" s="210" t="s">
        <v>80</v>
      </c>
      <c r="AV118" s="13" t="s">
        <v>80</v>
      </c>
      <c r="AW118" s="13" t="s">
        <v>33</v>
      </c>
      <c r="AX118" s="13" t="s">
        <v>71</v>
      </c>
      <c r="AY118" s="210" t="s">
        <v>139</v>
      </c>
    </row>
    <row r="119" spans="2:51" s="15" customFormat="1" ht="12">
      <c r="B119" s="223"/>
      <c r="C119" s="224"/>
      <c r="D119" s="201" t="s">
        <v>150</v>
      </c>
      <c r="E119" s="225" t="s">
        <v>19</v>
      </c>
      <c r="F119" s="226" t="s">
        <v>993</v>
      </c>
      <c r="G119" s="224"/>
      <c r="H119" s="225" t="s">
        <v>19</v>
      </c>
      <c r="I119" s="227"/>
      <c r="J119" s="224"/>
      <c r="K119" s="224"/>
      <c r="L119" s="228"/>
      <c r="M119" s="229"/>
      <c r="N119" s="230"/>
      <c r="O119" s="230"/>
      <c r="P119" s="230"/>
      <c r="Q119" s="230"/>
      <c r="R119" s="230"/>
      <c r="S119" s="230"/>
      <c r="T119" s="231"/>
      <c r="AT119" s="232" t="s">
        <v>150</v>
      </c>
      <c r="AU119" s="232" t="s">
        <v>80</v>
      </c>
      <c r="AV119" s="15" t="s">
        <v>78</v>
      </c>
      <c r="AW119" s="15" t="s">
        <v>33</v>
      </c>
      <c r="AX119" s="15" t="s">
        <v>71</v>
      </c>
      <c r="AY119" s="232" t="s">
        <v>139</v>
      </c>
    </row>
    <row r="120" spans="2:51" s="13" customFormat="1" ht="12">
      <c r="B120" s="199"/>
      <c r="C120" s="200"/>
      <c r="D120" s="201" t="s">
        <v>150</v>
      </c>
      <c r="E120" s="202" t="s">
        <v>19</v>
      </c>
      <c r="F120" s="203" t="s">
        <v>994</v>
      </c>
      <c r="G120" s="200"/>
      <c r="H120" s="204">
        <v>1.014</v>
      </c>
      <c r="I120" s="205"/>
      <c r="J120" s="200"/>
      <c r="K120" s="200"/>
      <c r="L120" s="206"/>
      <c r="M120" s="207"/>
      <c r="N120" s="208"/>
      <c r="O120" s="208"/>
      <c r="P120" s="208"/>
      <c r="Q120" s="208"/>
      <c r="R120" s="208"/>
      <c r="S120" s="208"/>
      <c r="T120" s="209"/>
      <c r="AT120" s="210" t="s">
        <v>150</v>
      </c>
      <c r="AU120" s="210" t="s">
        <v>80</v>
      </c>
      <c r="AV120" s="13" t="s">
        <v>80</v>
      </c>
      <c r="AW120" s="13" t="s">
        <v>33</v>
      </c>
      <c r="AX120" s="13" t="s">
        <v>71</v>
      </c>
      <c r="AY120" s="210" t="s">
        <v>139</v>
      </c>
    </row>
    <row r="121" spans="2:51" s="16" customFormat="1" ht="12">
      <c r="B121" s="233"/>
      <c r="C121" s="234"/>
      <c r="D121" s="201" t="s">
        <v>150</v>
      </c>
      <c r="E121" s="235" t="s">
        <v>19</v>
      </c>
      <c r="F121" s="236" t="s">
        <v>269</v>
      </c>
      <c r="G121" s="234"/>
      <c r="H121" s="237">
        <v>1.856</v>
      </c>
      <c r="I121" s="238"/>
      <c r="J121" s="234"/>
      <c r="K121" s="234"/>
      <c r="L121" s="239"/>
      <c r="M121" s="240"/>
      <c r="N121" s="241"/>
      <c r="O121" s="241"/>
      <c r="P121" s="241"/>
      <c r="Q121" s="241"/>
      <c r="R121" s="241"/>
      <c r="S121" s="241"/>
      <c r="T121" s="242"/>
      <c r="AT121" s="243" t="s">
        <v>150</v>
      </c>
      <c r="AU121" s="243" t="s">
        <v>80</v>
      </c>
      <c r="AV121" s="16" t="s">
        <v>161</v>
      </c>
      <c r="AW121" s="16" t="s">
        <v>33</v>
      </c>
      <c r="AX121" s="16" t="s">
        <v>71</v>
      </c>
      <c r="AY121" s="243" t="s">
        <v>139</v>
      </c>
    </row>
    <row r="122" spans="2:51" s="15" customFormat="1" ht="12">
      <c r="B122" s="223"/>
      <c r="C122" s="224"/>
      <c r="D122" s="201" t="s">
        <v>150</v>
      </c>
      <c r="E122" s="225" t="s">
        <v>19</v>
      </c>
      <c r="F122" s="226" t="s">
        <v>995</v>
      </c>
      <c r="G122" s="224"/>
      <c r="H122" s="225" t="s">
        <v>19</v>
      </c>
      <c r="I122" s="227"/>
      <c r="J122" s="224"/>
      <c r="K122" s="224"/>
      <c r="L122" s="228"/>
      <c r="M122" s="229"/>
      <c r="N122" s="230"/>
      <c r="O122" s="230"/>
      <c r="P122" s="230"/>
      <c r="Q122" s="230"/>
      <c r="R122" s="230"/>
      <c r="S122" s="230"/>
      <c r="T122" s="231"/>
      <c r="AT122" s="232" t="s">
        <v>150</v>
      </c>
      <c r="AU122" s="232" t="s">
        <v>80</v>
      </c>
      <c r="AV122" s="15" t="s">
        <v>78</v>
      </c>
      <c r="AW122" s="15" t="s">
        <v>33</v>
      </c>
      <c r="AX122" s="15" t="s">
        <v>71</v>
      </c>
      <c r="AY122" s="232" t="s">
        <v>139</v>
      </c>
    </row>
    <row r="123" spans="2:51" s="13" customFormat="1" ht="12">
      <c r="B123" s="199"/>
      <c r="C123" s="200"/>
      <c r="D123" s="201" t="s">
        <v>150</v>
      </c>
      <c r="E123" s="202" t="s">
        <v>19</v>
      </c>
      <c r="F123" s="203" t="s">
        <v>996</v>
      </c>
      <c r="G123" s="200"/>
      <c r="H123" s="204">
        <v>0.845</v>
      </c>
      <c r="I123" s="205"/>
      <c r="J123" s="200"/>
      <c r="K123" s="200"/>
      <c r="L123" s="206"/>
      <c r="M123" s="207"/>
      <c r="N123" s="208"/>
      <c r="O123" s="208"/>
      <c r="P123" s="208"/>
      <c r="Q123" s="208"/>
      <c r="R123" s="208"/>
      <c r="S123" s="208"/>
      <c r="T123" s="209"/>
      <c r="AT123" s="210" t="s">
        <v>150</v>
      </c>
      <c r="AU123" s="210" t="s">
        <v>80</v>
      </c>
      <c r="AV123" s="13" t="s">
        <v>80</v>
      </c>
      <c r="AW123" s="13" t="s">
        <v>33</v>
      </c>
      <c r="AX123" s="13" t="s">
        <v>71</v>
      </c>
      <c r="AY123" s="210" t="s">
        <v>139</v>
      </c>
    </row>
    <row r="124" spans="2:51" s="16" customFormat="1" ht="12">
      <c r="B124" s="233"/>
      <c r="C124" s="234"/>
      <c r="D124" s="201" t="s">
        <v>150</v>
      </c>
      <c r="E124" s="235" t="s">
        <v>19</v>
      </c>
      <c r="F124" s="236" t="s">
        <v>269</v>
      </c>
      <c r="G124" s="234"/>
      <c r="H124" s="237">
        <v>0.845</v>
      </c>
      <c r="I124" s="238"/>
      <c r="J124" s="234"/>
      <c r="K124" s="234"/>
      <c r="L124" s="239"/>
      <c r="M124" s="240"/>
      <c r="N124" s="241"/>
      <c r="O124" s="241"/>
      <c r="P124" s="241"/>
      <c r="Q124" s="241"/>
      <c r="R124" s="241"/>
      <c r="S124" s="241"/>
      <c r="T124" s="242"/>
      <c r="AT124" s="243" t="s">
        <v>150</v>
      </c>
      <c r="AU124" s="243" t="s">
        <v>80</v>
      </c>
      <c r="AV124" s="16" t="s">
        <v>161</v>
      </c>
      <c r="AW124" s="16" t="s">
        <v>33</v>
      </c>
      <c r="AX124" s="16" t="s">
        <v>71</v>
      </c>
      <c r="AY124" s="243" t="s">
        <v>139</v>
      </c>
    </row>
    <row r="125" spans="2:51" s="14" customFormat="1" ht="12">
      <c r="B125" s="211"/>
      <c r="C125" s="212"/>
      <c r="D125" s="201" t="s">
        <v>150</v>
      </c>
      <c r="E125" s="213" t="s">
        <v>19</v>
      </c>
      <c r="F125" s="214" t="s">
        <v>154</v>
      </c>
      <c r="G125" s="212"/>
      <c r="H125" s="215">
        <v>2.701</v>
      </c>
      <c r="I125" s="216"/>
      <c r="J125" s="212"/>
      <c r="K125" s="212"/>
      <c r="L125" s="217"/>
      <c r="M125" s="218"/>
      <c r="N125" s="219"/>
      <c r="O125" s="219"/>
      <c r="P125" s="219"/>
      <c r="Q125" s="219"/>
      <c r="R125" s="219"/>
      <c r="S125" s="219"/>
      <c r="T125" s="220"/>
      <c r="AT125" s="221" t="s">
        <v>150</v>
      </c>
      <c r="AU125" s="221" t="s">
        <v>80</v>
      </c>
      <c r="AV125" s="14" t="s">
        <v>146</v>
      </c>
      <c r="AW125" s="14" t="s">
        <v>33</v>
      </c>
      <c r="AX125" s="14" t="s">
        <v>78</v>
      </c>
      <c r="AY125" s="221" t="s">
        <v>139</v>
      </c>
    </row>
    <row r="126" spans="1:65" s="2" customFormat="1" ht="16.5" customHeight="1">
      <c r="A126" s="37"/>
      <c r="B126" s="38"/>
      <c r="C126" s="244" t="s">
        <v>176</v>
      </c>
      <c r="D126" s="244" t="s">
        <v>275</v>
      </c>
      <c r="E126" s="245" t="s">
        <v>1018</v>
      </c>
      <c r="F126" s="246" t="s">
        <v>1019</v>
      </c>
      <c r="G126" s="247" t="s">
        <v>252</v>
      </c>
      <c r="H126" s="248">
        <v>0.334</v>
      </c>
      <c r="I126" s="249"/>
      <c r="J126" s="250">
        <f>ROUND(I126*H126,2)</f>
        <v>0</v>
      </c>
      <c r="K126" s="246" t="s">
        <v>19</v>
      </c>
      <c r="L126" s="251"/>
      <c r="M126" s="252" t="s">
        <v>19</v>
      </c>
      <c r="N126" s="253" t="s">
        <v>42</v>
      </c>
      <c r="O126" s="67"/>
      <c r="P126" s="190">
        <f>O126*H126</f>
        <v>0</v>
      </c>
      <c r="Q126" s="190">
        <v>1</v>
      </c>
      <c r="R126" s="190">
        <f>Q126*H126</f>
        <v>0.334</v>
      </c>
      <c r="S126" s="190">
        <v>0</v>
      </c>
      <c r="T126" s="191">
        <f>S126*H126</f>
        <v>0</v>
      </c>
      <c r="U126" s="37"/>
      <c r="V126" s="37"/>
      <c r="W126" s="37"/>
      <c r="X126" s="37"/>
      <c r="Y126" s="37"/>
      <c r="Z126" s="37"/>
      <c r="AA126" s="37"/>
      <c r="AB126" s="37"/>
      <c r="AC126" s="37"/>
      <c r="AD126" s="37"/>
      <c r="AE126" s="37"/>
      <c r="AR126" s="192" t="s">
        <v>191</v>
      </c>
      <c r="AT126" s="192" t="s">
        <v>275</v>
      </c>
      <c r="AU126" s="192" t="s">
        <v>80</v>
      </c>
      <c r="AY126" s="20" t="s">
        <v>139</v>
      </c>
      <c r="BE126" s="193">
        <f>IF(N126="základní",J126,0)</f>
        <v>0</v>
      </c>
      <c r="BF126" s="193">
        <f>IF(N126="snížená",J126,0)</f>
        <v>0</v>
      </c>
      <c r="BG126" s="193">
        <f>IF(N126="zákl. přenesená",J126,0)</f>
        <v>0</v>
      </c>
      <c r="BH126" s="193">
        <f>IF(N126="sníž. přenesená",J126,0)</f>
        <v>0</v>
      </c>
      <c r="BI126" s="193">
        <f>IF(N126="nulová",J126,0)</f>
        <v>0</v>
      </c>
      <c r="BJ126" s="20" t="s">
        <v>78</v>
      </c>
      <c r="BK126" s="193">
        <f>ROUND(I126*H126,2)</f>
        <v>0</v>
      </c>
      <c r="BL126" s="20" t="s">
        <v>146</v>
      </c>
      <c r="BM126" s="192" t="s">
        <v>1020</v>
      </c>
    </row>
    <row r="127" spans="2:51" s="15" customFormat="1" ht="12">
      <c r="B127" s="223"/>
      <c r="C127" s="224"/>
      <c r="D127" s="201" t="s">
        <v>150</v>
      </c>
      <c r="E127" s="225" t="s">
        <v>19</v>
      </c>
      <c r="F127" s="226" t="s">
        <v>1021</v>
      </c>
      <c r="G127" s="224"/>
      <c r="H127" s="225" t="s">
        <v>19</v>
      </c>
      <c r="I127" s="227"/>
      <c r="J127" s="224"/>
      <c r="K127" s="224"/>
      <c r="L127" s="228"/>
      <c r="M127" s="229"/>
      <c r="N127" s="230"/>
      <c r="O127" s="230"/>
      <c r="P127" s="230"/>
      <c r="Q127" s="230"/>
      <c r="R127" s="230"/>
      <c r="S127" s="230"/>
      <c r="T127" s="231"/>
      <c r="AT127" s="232" t="s">
        <v>150</v>
      </c>
      <c r="AU127" s="232" t="s">
        <v>80</v>
      </c>
      <c r="AV127" s="15" t="s">
        <v>78</v>
      </c>
      <c r="AW127" s="15" t="s">
        <v>33</v>
      </c>
      <c r="AX127" s="15" t="s">
        <v>71</v>
      </c>
      <c r="AY127" s="232" t="s">
        <v>139</v>
      </c>
    </row>
    <row r="128" spans="2:51" s="13" customFormat="1" ht="12">
      <c r="B128" s="199"/>
      <c r="C128" s="200"/>
      <c r="D128" s="201" t="s">
        <v>150</v>
      </c>
      <c r="E128" s="202" t="s">
        <v>19</v>
      </c>
      <c r="F128" s="203" t="s">
        <v>1022</v>
      </c>
      <c r="G128" s="200"/>
      <c r="H128" s="204">
        <v>0.334</v>
      </c>
      <c r="I128" s="205"/>
      <c r="J128" s="200"/>
      <c r="K128" s="200"/>
      <c r="L128" s="206"/>
      <c r="M128" s="207"/>
      <c r="N128" s="208"/>
      <c r="O128" s="208"/>
      <c r="P128" s="208"/>
      <c r="Q128" s="208"/>
      <c r="R128" s="208"/>
      <c r="S128" s="208"/>
      <c r="T128" s="209"/>
      <c r="AT128" s="210" t="s">
        <v>150</v>
      </c>
      <c r="AU128" s="210" t="s">
        <v>80</v>
      </c>
      <c r="AV128" s="13" t="s">
        <v>80</v>
      </c>
      <c r="AW128" s="13" t="s">
        <v>33</v>
      </c>
      <c r="AX128" s="13" t="s">
        <v>78</v>
      </c>
      <c r="AY128" s="210" t="s">
        <v>139</v>
      </c>
    </row>
    <row r="129" spans="1:65" s="2" customFormat="1" ht="16.5" customHeight="1">
      <c r="A129" s="37"/>
      <c r="B129" s="38"/>
      <c r="C129" s="244" t="s">
        <v>184</v>
      </c>
      <c r="D129" s="244" t="s">
        <v>275</v>
      </c>
      <c r="E129" s="245" t="s">
        <v>1023</v>
      </c>
      <c r="F129" s="246" t="s">
        <v>1024</v>
      </c>
      <c r="G129" s="247" t="s">
        <v>252</v>
      </c>
      <c r="H129" s="248">
        <v>1.69</v>
      </c>
      <c r="I129" s="249"/>
      <c r="J129" s="250">
        <f>ROUND(I129*H129,2)</f>
        <v>0</v>
      </c>
      <c r="K129" s="246" t="s">
        <v>19</v>
      </c>
      <c r="L129" s="251"/>
      <c r="M129" s="252" t="s">
        <v>19</v>
      </c>
      <c r="N129" s="253" t="s">
        <v>42</v>
      </c>
      <c r="O129" s="67"/>
      <c r="P129" s="190">
        <f>O129*H129</f>
        <v>0</v>
      </c>
      <c r="Q129" s="190">
        <v>1</v>
      </c>
      <c r="R129" s="190">
        <f>Q129*H129</f>
        <v>1.69</v>
      </c>
      <c r="S129" s="190">
        <v>0</v>
      </c>
      <c r="T129" s="191">
        <f>S129*H129</f>
        <v>0</v>
      </c>
      <c r="U129" s="37"/>
      <c r="V129" s="37"/>
      <c r="W129" s="37"/>
      <c r="X129" s="37"/>
      <c r="Y129" s="37"/>
      <c r="Z129" s="37"/>
      <c r="AA129" s="37"/>
      <c r="AB129" s="37"/>
      <c r="AC129" s="37"/>
      <c r="AD129" s="37"/>
      <c r="AE129" s="37"/>
      <c r="AR129" s="192" t="s">
        <v>191</v>
      </c>
      <c r="AT129" s="192" t="s">
        <v>275</v>
      </c>
      <c r="AU129" s="192" t="s">
        <v>80</v>
      </c>
      <c r="AY129" s="20" t="s">
        <v>139</v>
      </c>
      <c r="BE129" s="193">
        <f>IF(N129="základní",J129,0)</f>
        <v>0</v>
      </c>
      <c r="BF129" s="193">
        <f>IF(N129="snížená",J129,0)</f>
        <v>0</v>
      </c>
      <c r="BG129" s="193">
        <f>IF(N129="zákl. přenesená",J129,0)</f>
        <v>0</v>
      </c>
      <c r="BH129" s="193">
        <f>IF(N129="sníž. přenesená",J129,0)</f>
        <v>0</v>
      </c>
      <c r="BI129" s="193">
        <f>IF(N129="nulová",J129,0)</f>
        <v>0</v>
      </c>
      <c r="BJ129" s="20" t="s">
        <v>78</v>
      </c>
      <c r="BK129" s="193">
        <f>ROUND(I129*H129,2)</f>
        <v>0</v>
      </c>
      <c r="BL129" s="20" t="s">
        <v>146</v>
      </c>
      <c r="BM129" s="192" t="s">
        <v>1025</v>
      </c>
    </row>
    <row r="130" spans="2:51" s="13" customFormat="1" ht="12">
      <c r="B130" s="199"/>
      <c r="C130" s="200"/>
      <c r="D130" s="201" t="s">
        <v>150</v>
      </c>
      <c r="E130" s="202" t="s">
        <v>19</v>
      </c>
      <c r="F130" s="203" t="s">
        <v>1026</v>
      </c>
      <c r="G130" s="200"/>
      <c r="H130" s="204">
        <v>1.69</v>
      </c>
      <c r="I130" s="205"/>
      <c r="J130" s="200"/>
      <c r="K130" s="200"/>
      <c r="L130" s="206"/>
      <c r="M130" s="207"/>
      <c r="N130" s="208"/>
      <c r="O130" s="208"/>
      <c r="P130" s="208"/>
      <c r="Q130" s="208"/>
      <c r="R130" s="208"/>
      <c r="S130" s="208"/>
      <c r="T130" s="209"/>
      <c r="AT130" s="210" t="s">
        <v>150</v>
      </c>
      <c r="AU130" s="210" t="s">
        <v>80</v>
      </c>
      <c r="AV130" s="13" t="s">
        <v>80</v>
      </c>
      <c r="AW130" s="13" t="s">
        <v>33</v>
      </c>
      <c r="AX130" s="13" t="s">
        <v>78</v>
      </c>
      <c r="AY130" s="210" t="s">
        <v>139</v>
      </c>
    </row>
    <row r="131" spans="1:65" s="2" customFormat="1" ht="24.2" customHeight="1">
      <c r="A131" s="37"/>
      <c r="B131" s="38"/>
      <c r="C131" s="181" t="s">
        <v>191</v>
      </c>
      <c r="D131" s="181" t="s">
        <v>141</v>
      </c>
      <c r="E131" s="182" t="s">
        <v>1027</v>
      </c>
      <c r="F131" s="183" t="s">
        <v>1028</v>
      </c>
      <c r="G131" s="184" t="s">
        <v>194</v>
      </c>
      <c r="H131" s="185">
        <v>1.856</v>
      </c>
      <c r="I131" s="186"/>
      <c r="J131" s="187">
        <f>ROUND(I131*H131,2)</f>
        <v>0</v>
      </c>
      <c r="K131" s="183" t="s">
        <v>19</v>
      </c>
      <c r="L131" s="42"/>
      <c r="M131" s="188" t="s">
        <v>19</v>
      </c>
      <c r="N131" s="189" t="s">
        <v>42</v>
      </c>
      <c r="O131" s="67"/>
      <c r="P131" s="190">
        <f>O131*H131</f>
        <v>0</v>
      </c>
      <c r="Q131" s="190">
        <v>0</v>
      </c>
      <c r="R131" s="190">
        <f>Q131*H131</f>
        <v>0</v>
      </c>
      <c r="S131" s="190">
        <v>0</v>
      </c>
      <c r="T131" s="191">
        <f>S131*H131</f>
        <v>0</v>
      </c>
      <c r="U131" s="37"/>
      <c r="V131" s="37"/>
      <c r="W131" s="37"/>
      <c r="X131" s="37"/>
      <c r="Y131" s="37"/>
      <c r="Z131" s="37"/>
      <c r="AA131" s="37"/>
      <c r="AB131" s="37"/>
      <c r="AC131" s="37"/>
      <c r="AD131" s="37"/>
      <c r="AE131" s="37"/>
      <c r="AR131" s="192" t="s">
        <v>146</v>
      </c>
      <c r="AT131" s="192" t="s">
        <v>141</v>
      </c>
      <c r="AU131" s="192" t="s">
        <v>80</v>
      </c>
      <c r="AY131" s="20" t="s">
        <v>139</v>
      </c>
      <c r="BE131" s="193">
        <f>IF(N131="základní",J131,0)</f>
        <v>0</v>
      </c>
      <c r="BF131" s="193">
        <f>IF(N131="snížená",J131,0)</f>
        <v>0</v>
      </c>
      <c r="BG131" s="193">
        <f>IF(N131="zákl. přenesená",J131,0)</f>
        <v>0</v>
      </c>
      <c r="BH131" s="193">
        <f>IF(N131="sníž. přenesená",J131,0)</f>
        <v>0</v>
      </c>
      <c r="BI131" s="193">
        <f>IF(N131="nulová",J131,0)</f>
        <v>0</v>
      </c>
      <c r="BJ131" s="20" t="s">
        <v>78</v>
      </c>
      <c r="BK131" s="193">
        <f>ROUND(I131*H131,2)</f>
        <v>0</v>
      </c>
      <c r="BL131" s="20" t="s">
        <v>146</v>
      </c>
      <c r="BM131" s="192" t="s">
        <v>1029</v>
      </c>
    </row>
    <row r="132" spans="2:63" s="12" customFormat="1" ht="22.9" customHeight="1">
      <c r="B132" s="165"/>
      <c r="C132" s="166"/>
      <c r="D132" s="167" t="s">
        <v>70</v>
      </c>
      <c r="E132" s="179" t="s">
        <v>80</v>
      </c>
      <c r="F132" s="179" t="s">
        <v>307</v>
      </c>
      <c r="G132" s="166"/>
      <c r="H132" s="166"/>
      <c r="I132" s="169"/>
      <c r="J132" s="180">
        <f>BK132</f>
        <v>0</v>
      </c>
      <c r="K132" s="166"/>
      <c r="L132" s="171"/>
      <c r="M132" s="172"/>
      <c r="N132" s="173"/>
      <c r="O132" s="173"/>
      <c r="P132" s="174">
        <f>SUM(P133:P156)</f>
        <v>0</v>
      </c>
      <c r="Q132" s="173"/>
      <c r="R132" s="174">
        <f>SUM(R133:R156)</f>
        <v>1.54152238</v>
      </c>
      <c r="S132" s="173"/>
      <c r="T132" s="175">
        <f>SUM(T133:T156)</f>
        <v>0</v>
      </c>
      <c r="AR132" s="176" t="s">
        <v>78</v>
      </c>
      <c r="AT132" s="177" t="s">
        <v>70</v>
      </c>
      <c r="AU132" s="177" t="s">
        <v>78</v>
      </c>
      <c r="AY132" s="176" t="s">
        <v>139</v>
      </c>
      <c r="BK132" s="178">
        <f>SUM(BK133:BK156)</f>
        <v>0</v>
      </c>
    </row>
    <row r="133" spans="1:65" s="2" customFormat="1" ht="16.5" customHeight="1">
      <c r="A133" s="37"/>
      <c r="B133" s="38"/>
      <c r="C133" s="181" t="s">
        <v>199</v>
      </c>
      <c r="D133" s="181" t="s">
        <v>141</v>
      </c>
      <c r="E133" s="182" t="s">
        <v>1030</v>
      </c>
      <c r="F133" s="183" t="s">
        <v>1031</v>
      </c>
      <c r="G133" s="184" t="s">
        <v>194</v>
      </c>
      <c r="H133" s="185">
        <v>0.179</v>
      </c>
      <c r="I133" s="186"/>
      <c r="J133" s="187">
        <f>ROUND(I133*H133,2)</f>
        <v>0</v>
      </c>
      <c r="K133" s="183" t="s">
        <v>19</v>
      </c>
      <c r="L133" s="42"/>
      <c r="M133" s="188" t="s">
        <v>19</v>
      </c>
      <c r="N133" s="189" t="s">
        <v>42</v>
      </c>
      <c r="O133" s="67"/>
      <c r="P133" s="190">
        <f>O133*H133</f>
        <v>0</v>
      </c>
      <c r="Q133" s="190">
        <v>0</v>
      </c>
      <c r="R133" s="190">
        <f>Q133*H133</f>
        <v>0</v>
      </c>
      <c r="S133" s="190">
        <v>0</v>
      </c>
      <c r="T133" s="191">
        <f>S133*H133</f>
        <v>0</v>
      </c>
      <c r="U133" s="37"/>
      <c r="V133" s="37"/>
      <c r="W133" s="37"/>
      <c r="X133" s="37"/>
      <c r="Y133" s="37"/>
      <c r="Z133" s="37"/>
      <c r="AA133" s="37"/>
      <c r="AB133" s="37"/>
      <c r="AC133" s="37"/>
      <c r="AD133" s="37"/>
      <c r="AE133" s="37"/>
      <c r="AR133" s="192" t="s">
        <v>146</v>
      </c>
      <c r="AT133" s="192" t="s">
        <v>141</v>
      </c>
      <c r="AU133" s="192" t="s">
        <v>80</v>
      </c>
      <c r="AY133" s="20" t="s">
        <v>139</v>
      </c>
      <c r="BE133" s="193">
        <f>IF(N133="základní",J133,0)</f>
        <v>0</v>
      </c>
      <c r="BF133" s="193">
        <f>IF(N133="snížená",J133,0)</f>
        <v>0</v>
      </c>
      <c r="BG133" s="193">
        <f>IF(N133="zákl. přenesená",J133,0)</f>
        <v>0</v>
      </c>
      <c r="BH133" s="193">
        <f>IF(N133="sníž. přenesená",J133,0)</f>
        <v>0</v>
      </c>
      <c r="BI133" s="193">
        <f>IF(N133="nulová",J133,0)</f>
        <v>0</v>
      </c>
      <c r="BJ133" s="20" t="s">
        <v>78</v>
      </c>
      <c r="BK133" s="193">
        <f>ROUND(I133*H133,2)</f>
        <v>0</v>
      </c>
      <c r="BL133" s="20" t="s">
        <v>146</v>
      </c>
      <c r="BM133" s="192" t="s">
        <v>1032</v>
      </c>
    </row>
    <row r="134" spans="2:51" s="15" customFormat="1" ht="12">
      <c r="B134" s="223"/>
      <c r="C134" s="224"/>
      <c r="D134" s="201" t="s">
        <v>150</v>
      </c>
      <c r="E134" s="225" t="s">
        <v>19</v>
      </c>
      <c r="F134" s="226" t="s">
        <v>993</v>
      </c>
      <c r="G134" s="224"/>
      <c r="H134" s="225" t="s">
        <v>19</v>
      </c>
      <c r="I134" s="227"/>
      <c r="J134" s="224"/>
      <c r="K134" s="224"/>
      <c r="L134" s="228"/>
      <c r="M134" s="229"/>
      <c r="N134" s="230"/>
      <c r="O134" s="230"/>
      <c r="P134" s="230"/>
      <c r="Q134" s="230"/>
      <c r="R134" s="230"/>
      <c r="S134" s="230"/>
      <c r="T134" s="231"/>
      <c r="AT134" s="232" t="s">
        <v>150</v>
      </c>
      <c r="AU134" s="232" t="s">
        <v>80</v>
      </c>
      <c r="AV134" s="15" t="s">
        <v>78</v>
      </c>
      <c r="AW134" s="15" t="s">
        <v>33</v>
      </c>
      <c r="AX134" s="15" t="s">
        <v>71</v>
      </c>
      <c r="AY134" s="232" t="s">
        <v>139</v>
      </c>
    </row>
    <row r="135" spans="2:51" s="13" customFormat="1" ht="12">
      <c r="B135" s="199"/>
      <c r="C135" s="200"/>
      <c r="D135" s="201" t="s">
        <v>150</v>
      </c>
      <c r="E135" s="202" t="s">
        <v>19</v>
      </c>
      <c r="F135" s="203" t="s">
        <v>1033</v>
      </c>
      <c r="G135" s="200"/>
      <c r="H135" s="204">
        <v>0.179</v>
      </c>
      <c r="I135" s="205"/>
      <c r="J135" s="200"/>
      <c r="K135" s="200"/>
      <c r="L135" s="206"/>
      <c r="M135" s="207"/>
      <c r="N135" s="208"/>
      <c r="O135" s="208"/>
      <c r="P135" s="208"/>
      <c r="Q135" s="208"/>
      <c r="R135" s="208"/>
      <c r="S135" s="208"/>
      <c r="T135" s="209"/>
      <c r="AT135" s="210" t="s">
        <v>150</v>
      </c>
      <c r="AU135" s="210" t="s">
        <v>80</v>
      </c>
      <c r="AV135" s="13" t="s">
        <v>80</v>
      </c>
      <c r="AW135" s="13" t="s">
        <v>33</v>
      </c>
      <c r="AX135" s="13" t="s">
        <v>78</v>
      </c>
      <c r="AY135" s="210" t="s">
        <v>139</v>
      </c>
    </row>
    <row r="136" spans="1:65" s="2" customFormat="1" ht="16.5" customHeight="1">
      <c r="A136" s="37"/>
      <c r="B136" s="38"/>
      <c r="C136" s="244" t="s">
        <v>209</v>
      </c>
      <c r="D136" s="244" t="s">
        <v>275</v>
      </c>
      <c r="E136" s="245" t="s">
        <v>1034</v>
      </c>
      <c r="F136" s="246" t="s">
        <v>1035</v>
      </c>
      <c r="G136" s="247" t="s">
        <v>252</v>
      </c>
      <c r="H136" s="248">
        <v>0.358</v>
      </c>
      <c r="I136" s="249"/>
      <c r="J136" s="250">
        <f>ROUND(I136*H136,2)</f>
        <v>0</v>
      </c>
      <c r="K136" s="246" t="s">
        <v>19</v>
      </c>
      <c r="L136" s="251"/>
      <c r="M136" s="252" t="s">
        <v>19</v>
      </c>
      <c r="N136" s="253" t="s">
        <v>42</v>
      </c>
      <c r="O136" s="67"/>
      <c r="P136" s="190">
        <f>O136*H136</f>
        <v>0</v>
      </c>
      <c r="Q136" s="190">
        <v>1</v>
      </c>
      <c r="R136" s="190">
        <f>Q136*H136</f>
        <v>0.358</v>
      </c>
      <c r="S136" s="190">
        <v>0</v>
      </c>
      <c r="T136" s="191">
        <f>S136*H136</f>
        <v>0</v>
      </c>
      <c r="U136" s="37"/>
      <c r="V136" s="37"/>
      <c r="W136" s="37"/>
      <c r="X136" s="37"/>
      <c r="Y136" s="37"/>
      <c r="Z136" s="37"/>
      <c r="AA136" s="37"/>
      <c r="AB136" s="37"/>
      <c r="AC136" s="37"/>
      <c r="AD136" s="37"/>
      <c r="AE136" s="37"/>
      <c r="AR136" s="192" t="s">
        <v>191</v>
      </c>
      <c r="AT136" s="192" t="s">
        <v>275</v>
      </c>
      <c r="AU136" s="192" t="s">
        <v>80</v>
      </c>
      <c r="AY136" s="20" t="s">
        <v>139</v>
      </c>
      <c r="BE136" s="193">
        <f>IF(N136="základní",J136,0)</f>
        <v>0</v>
      </c>
      <c r="BF136" s="193">
        <f>IF(N136="snížená",J136,0)</f>
        <v>0</v>
      </c>
      <c r="BG136" s="193">
        <f>IF(N136="zákl. přenesená",J136,0)</f>
        <v>0</v>
      </c>
      <c r="BH136" s="193">
        <f>IF(N136="sníž. přenesená",J136,0)</f>
        <v>0</v>
      </c>
      <c r="BI136" s="193">
        <f>IF(N136="nulová",J136,0)</f>
        <v>0</v>
      </c>
      <c r="BJ136" s="20" t="s">
        <v>78</v>
      </c>
      <c r="BK136" s="193">
        <f>ROUND(I136*H136,2)</f>
        <v>0</v>
      </c>
      <c r="BL136" s="20" t="s">
        <v>146</v>
      </c>
      <c r="BM136" s="192" t="s">
        <v>1036</v>
      </c>
    </row>
    <row r="137" spans="2:51" s="13" customFormat="1" ht="12">
      <c r="B137" s="199"/>
      <c r="C137" s="200"/>
      <c r="D137" s="201" t="s">
        <v>150</v>
      </c>
      <c r="E137" s="202" t="s">
        <v>19</v>
      </c>
      <c r="F137" s="203" t="s">
        <v>1037</v>
      </c>
      <c r="G137" s="200"/>
      <c r="H137" s="204">
        <v>0.358</v>
      </c>
      <c r="I137" s="205"/>
      <c r="J137" s="200"/>
      <c r="K137" s="200"/>
      <c r="L137" s="206"/>
      <c r="M137" s="207"/>
      <c r="N137" s="208"/>
      <c r="O137" s="208"/>
      <c r="P137" s="208"/>
      <c r="Q137" s="208"/>
      <c r="R137" s="208"/>
      <c r="S137" s="208"/>
      <c r="T137" s="209"/>
      <c r="AT137" s="210" t="s">
        <v>150</v>
      </c>
      <c r="AU137" s="210" t="s">
        <v>80</v>
      </c>
      <c r="AV137" s="13" t="s">
        <v>80</v>
      </c>
      <c r="AW137" s="13" t="s">
        <v>33</v>
      </c>
      <c r="AX137" s="13" t="s">
        <v>78</v>
      </c>
      <c r="AY137" s="210" t="s">
        <v>139</v>
      </c>
    </row>
    <row r="138" spans="1:65" s="2" customFormat="1" ht="16.5" customHeight="1">
      <c r="A138" s="37"/>
      <c r="B138" s="38"/>
      <c r="C138" s="181" t="s">
        <v>214</v>
      </c>
      <c r="D138" s="181" t="s">
        <v>141</v>
      </c>
      <c r="E138" s="182" t="s">
        <v>1038</v>
      </c>
      <c r="F138" s="183" t="s">
        <v>1039</v>
      </c>
      <c r="G138" s="184" t="s">
        <v>194</v>
      </c>
      <c r="H138" s="185">
        <v>0.042</v>
      </c>
      <c r="I138" s="186"/>
      <c r="J138" s="187">
        <f>ROUND(I138*H138,2)</f>
        <v>0</v>
      </c>
      <c r="K138" s="183" t="s">
        <v>19</v>
      </c>
      <c r="L138" s="42"/>
      <c r="M138" s="188" t="s">
        <v>19</v>
      </c>
      <c r="N138" s="189" t="s">
        <v>42</v>
      </c>
      <c r="O138" s="67"/>
      <c r="P138" s="190">
        <f>O138*H138</f>
        <v>0</v>
      </c>
      <c r="Q138" s="190">
        <v>2.50187</v>
      </c>
      <c r="R138" s="190">
        <f>Q138*H138</f>
        <v>0.10507854</v>
      </c>
      <c r="S138" s="190">
        <v>0</v>
      </c>
      <c r="T138" s="191">
        <f>S138*H138</f>
        <v>0</v>
      </c>
      <c r="U138" s="37"/>
      <c r="V138" s="37"/>
      <c r="W138" s="37"/>
      <c r="X138" s="37"/>
      <c r="Y138" s="37"/>
      <c r="Z138" s="37"/>
      <c r="AA138" s="37"/>
      <c r="AB138" s="37"/>
      <c r="AC138" s="37"/>
      <c r="AD138" s="37"/>
      <c r="AE138" s="37"/>
      <c r="AR138" s="192" t="s">
        <v>146</v>
      </c>
      <c r="AT138" s="192" t="s">
        <v>141</v>
      </c>
      <c r="AU138" s="192" t="s">
        <v>80</v>
      </c>
      <c r="AY138" s="20" t="s">
        <v>139</v>
      </c>
      <c r="BE138" s="193">
        <f>IF(N138="základní",J138,0)</f>
        <v>0</v>
      </c>
      <c r="BF138" s="193">
        <f>IF(N138="snížená",J138,0)</f>
        <v>0</v>
      </c>
      <c r="BG138" s="193">
        <f>IF(N138="zákl. přenesená",J138,0)</f>
        <v>0</v>
      </c>
      <c r="BH138" s="193">
        <f>IF(N138="sníž. přenesená",J138,0)</f>
        <v>0</v>
      </c>
      <c r="BI138" s="193">
        <f>IF(N138="nulová",J138,0)</f>
        <v>0</v>
      </c>
      <c r="BJ138" s="20" t="s">
        <v>78</v>
      </c>
      <c r="BK138" s="193">
        <f>ROUND(I138*H138,2)</f>
        <v>0</v>
      </c>
      <c r="BL138" s="20" t="s">
        <v>146</v>
      </c>
      <c r="BM138" s="192" t="s">
        <v>1040</v>
      </c>
    </row>
    <row r="139" spans="2:51" s="15" customFormat="1" ht="12">
      <c r="B139" s="223"/>
      <c r="C139" s="224"/>
      <c r="D139" s="201" t="s">
        <v>150</v>
      </c>
      <c r="E139" s="225" t="s">
        <v>19</v>
      </c>
      <c r="F139" s="226" t="s">
        <v>993</v>
      </c>
      <c r="G139" s="224"/>
      <c r="H139" s="225" t="s">
        <v>19</v>
      </c>
      <c r="I139" s="227"/>
      <c r="J139" s="224"/>
      <c r="K139" s="224"/>
      <c r="L139" s="228"/>
      <c r="M139" s="229"/>
      <c r="N139" s="230"/>
      <c r="O139" s="230"/>
      <c r="P139" s="230"/>
      <c r="Q139" s="230"/>
      <c r="R139" s="230"/>
      <c r="S139" s="230"/>
      <c r="T139" s="231"/>
      <c r="AT139" s="232" t="s">
        <v>150</v>
      </c>
      <c r="AU139" s="232" t="s">
        <v>80</v>
      </c>
      <c r="AV139" s="15" t="s">
        <v>78</v>
      </c>
      <c r="AW139" s="15" t="s">
        <v>33</v>
      </c>
      <c r="AX139" s="15" t="s">
        <v>71</v>
      </c>
      <c r="AY139" s="232" t="s">
        <v>139</v>
      </c>
    </row>
    <row r="140" spans="2:51" s="13" customFormat="1" ht="12">
      <c r="B140" s="199"/>
      <c r="C140" s="200"/>
      <c r="D140" s="201" t="s">
        <v>150</v>
      </c>
      <c r="E140" s="202" t="s">
        <v>19</v>
      </c>
      <c r="F140" s="203" t="s">
        <v>1041</v>
      </c>
      <c r="G140" s="200"/>
      <c r="H140" s="204">
        <v>0.042</v>
      </c>
      <c r="I140" s="205"/>
      <c r="J140" s="200"/>
      <c r="K140" s="200"/>
      <c r="L140" s="206"/>
      <c r="M140" s="207"/>
      <c r="N140" s="208"/>
      <c r="O140" s="208"/>
      <c r="P140" s="208"/>
      <c r="Q140" s="208"/>
      <c r="R140" s="208"/>
      <c r="S140" s="208"/>
      <c r="T140" s="209"/>
      <c r="AT140" s="210" t="s">
        <v>150</v>
      </c>
      <c r="AU140" s="210" t="s">
        <v>80</v>
      </c>
      <c r="AV140" s="13" t="s">
        <v>80</v>
      </c>
      <c r="AW140" s="13" t="s">
        <v>33</v>
      </c>
      <c r="AX140" s="13" t="s">
        <v>78</v>
      </c>
      <c r="AY140" s="210" t="s">
        <v>139</v>
      </c>
    </row>
    <row r="141" spans="1:65" s="2" customFormat="1" ht="24.2" customHeight="1">
      <c r="A141" s="37"/>
      <c r="B141" s="38"/>
      <c r="C141" s="181" t="s">
        <v>8</v>
      </c>
      <c r="D141" s="181" t="s">
        <v>141</v>
      </c>
      <c r="E141" s="182" t="s">
        <v>1042</v>
      </c>
      <c r="F141" s="183" t="s">
        <v>1043</v>
      </c>
      <c r="G141" s="184" t="s">
        <v>144</v>
      </c>
      <c r="H141" s="185">
        <v>0.942</v>
      </c>
      <c r="I141" s="186"/>
      <c r="J141" s="187">
        <f>ROUND(I141*H141,2)</f>
        <v>0</v>
      </c>
      <c r="K141" s="183" t="s">
        <v>19</v>
      </c>
      <c r="L141" s="42"/>
      <c r="M141" s="188" t="s">
        <v>19</v>
      </c>
      <c r="N141" s="189" t="s">
        <v>42</v>
      </c>
      <c r="O141" s="67"/>
      <c r="P141" s="190">
        <f>O141*H141</f>
        <v>0</v>
      </c>
      <c r="Q141" s="190">
        <v>0.00523</v>
      </c>
      <c r="R141" s="190">
        <f>Q141*H141</f>
        <v>0.00492666</v>
      </c>
      <c r="S141" s="190">
        <v>0</v>
      </c>
      <c r="T141" s="191">
        <f>S141*H141</f>
        <v>0</v>
      </c>
      <c r="U141" s="37"/>
      <c r="V141" s="37"/>
      <c r="W141" s="37"/>
      <c r="X141" s="37"/>
      <c r="Y141" s="37"/>
      <c r="Z141" s="37"/>
      <c r="AA141" s="37"/>
      <c r="AB141" s="37"/>
      <c r="AC141" s="37"/>
      <c r="AD141" s="37"/>
      <c r="AE141" s="37"/>
      <c r="AR141" s="192" t="s">
        <v>146</v>
      </c>
      <c r="AT141" s="192" t="s">
        <v>141</v>
      </c>
      <c r="AU141" s="192" t="s">
        <v>80</v>
      </c>
      <c r="AY141" s="20" t="s">
        <v>139</v>
      </c>
      <c r="BE141" s="193">
        <f>IF(N141="základní",J141,0)</f>
        <v>0</v>
      </c>
      <c r="BF141" s="193">
        <f>IF(N141="snížená",J141,0)</f>
        <v>0</v>
      </c>
      <c r="BG141" s="193">
        <f>IF(N141="zákl. přenesená",J141,0)</f>
        <v>0</v>
      </c>
      <c r="BH141" s="193">
        <f>IF(N141="sníž. přenesená",J141,0)</f>
        <v>0</v>
      </c>
      <c r="BI141" s="193">
        <f>IF(N141="nulová",J141,0)</f>
        <v>0</v>
      </c>
      <c r="BJ141" s="20" t="s">
        <v>78</v>
      </c>
      <c r="BK141" s="193">
        <f>ROUND(I141*H141,2)</f>
        <v>0</v>
      </c>
      <c r="BL141" s="20" t="s">
        <v>146</v>
      </c>
      <c r="BM141" s="192" t="s">
        <v>1044</v>
      </c>
    </row>
    <row r="142" spans="2:51" s="15" customFormat="1" ht="12">
      <c r="B142" s="223"/>
      <c r="C142" s="224"/>
      <c r="D142" s="201" t="s">
        <v>150</v>
      </c>
      <c r="E142" s="225" t="s">
        <v>19</v>
      </c>
      <c r="F142" s="226" t="s">
        <v>993</v>
      </c>
      <c r="G142" s="224"/>
      <c r="H142" s="225" t="s">
        <v>19</v>
      </c>
      <c r="I142" s="227"/>
      <c r="J142" s="224"/>
      <c r="K142" s="224"/>
      <c r="L142" s="228"/>
      <c r="M142" s="229"/>
      <c r="N142" s="230"/>
      <c r="O142" s="230"/>
      <c r="P142" s="230"/>
      <c r="Q142" s="230"/>
      <c r="R142" s="230"/>
      <c r="S142" s="230"/>
      <c r="T142" s="231"/>
      <c r="AT142" s="232" t="s">
        <v>150</v>
      </c>
      <c r="AU142" s="232" t="s">
        <v>80</v>
      </c>
      <c r="AV142" s="15" t="s">
        <v>78</v>
      </c>
      <c r="AW142" s="15" t="s">
        <v>33</v>
      </c>
      <c r="AX142" s="15" t="s">
        <v>71</v>
      </c>
      <c r="AY142" s="232" t="s">
        <v>139</v>
      </c>
    </row>
    <row r="143" spans="2:51" s="13" customFormat="1" ht="12">
      <c r="B143" s="199"/>
      <c r="C143" s="200"/>
      <c r="D143" s="201" t="s">
        <v>150</v>
      </c>
      <c r="E143" s="202" t="s">
        <v>19</v>
      </c>
      <c r="F143" s="203" t="s">
        <v>1045</v>
      </c>
      <c r="G143" s="200"/>
      <c r="H143" s="204">
        <v>0.942</v>
      </c>
      <c r="I143" s="205"/>
      <c r="J143" s="200"/>
      <c r="K143" s="200"/>
      <c r="L143" s="206"/>
      <c r="M143" s="207"/>
      <c r="N143" s="208"/>
      <c r="O143" s="208"/>
      <c r="P143" s="208"/>
      <c r="Q143" s="208"/>
      <c r="R143" s="208"/>
      <c r="S143" s="208"/>
      <c r="T143" s="209"/>
      <c r="AT143" s="210" t="s">
        <v>150</v>
      </c>
      <c r="AU143" s="210" t="s">
        <v>80</v>
      </c>
      <c r="AV143" s="13" t="s">
        <v>80</v>
      </c>
      <c r="AW143" s="13" t="s">
        <v>33</v>
      </c>
      <c r="AX143" s="13" t="s">
        <v>78</v>
      </c>
      <c r="AY143" s="210" t="s">
        <v>139</v>
      </c>
    </row>
    <row r="144" spans="1:65" s="2" customFormat="1" ht="24.2" customHeight="1">
      <c r="A144" s="37"/>
      <c r="B144" s="38"/>
      <c r="C144" s="181" t="s">
        <v>225</v>
      </c>
      <c r="D144" s="181" t="s">
        <v>141</v>
      </c>
      <c r="E144" s="182" t="s">
        <v>1046</v>
      </c>
      <c r="F144" s="183" t="s">
        <v>1047</v>
      </c>
      <c r="G144" s="184" t="s">
        <v>144</v>
      </c>
      <c r="H144" s="185">
        <v>0.942</v>
      </c>
      <c r="I144" s="186"/>
      <c r="J144" s="187">
        <f>ROUND(I144*H144,2)</f>
        <v>0</v>
      </c>
      <c r="K144" s="183" t="s">
        <v>19</v>
      </c>
      <c r="L144" s="42"/>
      <c r="M144" s="188" t="s">
        <v>19</v>
      </c>
      <c r="N144" s="189" t="s">
        <v>42</v>
      </c>
      <c r="O144" s="67"/>
      <c r="P144" s="190">
        <f>O144*H144</f>
        <v>0</v>
      </c>
      <c r="Q144" s="190">
        <v>0</v>
      </c>
      <c r="R144" s="190">
        <f>Q144*H144</f>
        <v>0</v>
      </c>
      <c r="S144" s="190">
        <v>0</v>
      </c>
      <c r="T144" s="191">
        <f>S144*H144</f>
        <v>0</v>
      </c>
      <c r="U144" s="37"/>
      <c r="V144" s="37"/>
      <c r="W144" s="37"/>
      <c r="X144" s="37"/>
      <c r="Y144" s="37"/>
      <c r="Z144" s="37"/>
      <c r="AA144" s="37"/>
      <c r="AB144" s="37"/>
      <c r="AC144" s="37"/>
      <c r="AD144" s="37"/>
      <c r="AE144" s="37"/>
      <c r="AR144" s="192" t="s">
        <v>146</v>
      </c>
      <c r="AT144" s="192" t="s">
        <v>141</v>
      </c>
      <c r="AU144" s="192" t="s">
        <v>80</v>
      </c>
      <c r="AY144" s="20" t="s">
        <v>139</v>
      </c>
      <c r="BE144" s="193">
        <f>IF(N144="základní",J144,0)</f>
        <v>0</v>
      </c>
      <c r="BF144" s="193">
        <f>IF(N144="snížená",J144,0)</f>
        <v>0</v>
      </c>
      <c r="BG144" s="193">
        <f>IF(N144="zákl. přenesená",J144,0)</f>
        <v>0</v>
      </c>
      <c r="BH144" s="193">
        <f>IF(N144="sníž. přenesená",J144,0)</f>
        <v>0</v>
      </c>
      <c r="BI144" s="193">
        <f>IF(N144="nulová",J144,0)</f>
        <v>0</v>
      </c>
      <c r="BJ144" s="20" t="s">
        <v>78</v>
      </c>
      <c r="BK144" s="193">
        <f>ROUND(I144*H144,2)</f>
        <v>0</v>
      </c>
      <c r="BL144" s="20" t="s">
        <v>146</v>
      </c>
      <c r="BM144" s="192" t="s">
        <v>1048</v>
      </c>
    </row>
    <row r="145" spans="1:65" s="2" customFormat="1" ht="16.5" customHeight="1">
      <c r="A145" s="37"/>
      <c r="B145" s="38"/>
      <c r="C145" s="181" t="s">
        <v>230</v>
      </c>
      <c r="D145" s="181" t="s">
        <v>141</v>
      </c>
      <c r="E145" s="182" t="s">
        <v>1049</v>
      </c>
      <c r="F145" s="183" t="s">
        <v>1050</v>
      </c>
      <c r="G145" s="184" t="s">
        <v>194</v>
      </c>
      <c r="H145" s="185">
        <v>0.241</v>
      </c>
      <c r="I145" s="186"/>
      <c r="J145" s="187">
        <f>ROUND(I145*H145,2)</f>
        <v>0</v>
      </c>
      <c r="K145" s="183" t="s">
        <v>19</v>
      </c>
      <c r="L145" s="42"/>
      <c r="M145" s="188" t="s">
        <v>19</v>
      </c>
      <c r="N145" s="189" t="s">
        <v>42</v>
      </c>
      <c r="O145" s="67"/>
      <c r="P145" s="190">
        <f>O145*H145</f>
        <v>0</v>
      </c>
      <c r="Q145" s="190">
        <v>2.50187</v>
      </c>
      <c r="R145" s="190">
        <f>Q145*H145</f>
        <v>0.6029506699999999</v>
      </c>
      <c r="S145" s="190">
        <v>0</v>
      </c>
      <c r="T145" s="191">
        <f>S145*H145</f>
        <v>0</v>
      </c>
      <c r="U145" s="37"/>
      <c r="V145" s="37"/>
      <c r="W145" s="37"/>
      <c r="X145" s="37"/>
      <c r="Y145" s="37"/>
      <c r="Z145" s="37"/>
      <c r="AA145" s="37"/>
      <c r="AB145" s="37"/>
      <c r="AC145" s="37"/>
      <c r="AD145" s="37"/>
      <c r="AE145" s="37"/>
      <c r="AR145" s="192" t="s">
        <v>146</v>
      </c>
      <c r="AT145" s="192" t="s">
        <v>141</v>
      </c>
      <c r="AU145" s="192" t="s">
        <v>80</v>
      </c>
      <c r="AY145" s="20" t="s">
        <v>139</v>
      </c>
      <c r="BE145" s="193">
        <f>IF(N145="základní",J145,0)</f>
        <v>0</v>
      </c>
      <c r="BF145" s="193">
        <f>IF(N145="snížená",J145,0)</f>
        <v>0</v>
      </c>
      <c r="BG145" s="193">
        <f>IF(N145="zákl. přenesená",J145,0)</f>
        <v>0</v>
      </c>
      <c r="BH145" s="193">
        <f>IF(N145="sníž. přenesená",J145,0)</f>
        <v>0</v>
      </c>
      <c r="BI145" s="193">
        <f>IF(N145="nulová",J145,0)</f>
        <v>0</v>
      </c>
      <c r="BJ145" s="20" t="s">
        <v>78</v>
      </c>
      <c r="BK145" s="193">
        <f>ROUND(I145*H145,2)</f>
        <v>0</v>
      </c>
      <c r="BL145" s="20" t="s">
        <v>146</v>
      </c>
      <c r="BM145" s="192" t="s">
        <v>1051</v>
      </c>
    </row>
    <row r="146" spans="2:51" s="15" customFormat="1" ht="12">
      <c r="B146" s="223"/>
      <c r="C146" s="224"/>
      <c r="D146" s="201" t="s">
        <v>150</v>
      </c>
      <c r="E146" s="225" t="s">
        <v>19</v>
      </c>
      <c r="F146" s="226" t="s">
        <v>993</v>
      </c>
      <c r="G146" s="224"/>
      <c r="H146" s="225" t="s">
        <v>19</v>
      </c>
      <c r="I146" s="227"/>
      <c r="J146" s="224"/>
      <c r="K146" s="224"/>
      <c r="L146" s="228"/>
      <c r="M146" s="229"/>
      <c r="N146" s="230"/>
      <c r="O146" s="230"/>
      <c r="P146" s="230"/>
      <c r="Q146" s="230"/>
      <c r="R146" s="230"/>
      <c r="S146" s="230"/>
      <c r="T146" s="231"/>
      <c r="AT146" s="232" t="s">
        <v>150</v>
      </c>
      <c r="AU146" s="232" t="s">
        <v>80</v>
      </c>
      <c r="AV146" s="15" t="s">
        <v>78</v>
      </c>
      <c r="AW146" s="15" t="s">
        <v>33</v>
      </c>
      <c r="AX146" s="15" t="s">
        <v>71</v>
      </c>
      <c r="AY146" s="232" t="s">
        <v>139</v>
      </c>
    </row>
    <row r="147" spans="2:51" s="13" customFormat="1" ht="12">
      <c r="B147" s="199"/>
      <c r="C147" s="200"/>
      <c r="D147" s="201" t="s">
        <v>150</v>
      </c>
      <c r="E147" s="202" t="s">
        <v>19</v>
      </c>
      <c r="F147" s="203" t="s">
        <v>1052</v>
      </c>
      <c r="G147" s="200"/>
      <c r="H147" s="204">
        <v>0.241</v>
      </c>
      <c r="I147" s="205"/>
      <c r="J147" s="200"/>
      <c r="K147" s="200"/>
      <c r="L147" s="206"/>
      <c r="M147" s="207"/>
      <c r="N147" s="208"/>
      <c r="O147" s="208"/>
      <c r="P147" s="208"/>
      <c r="Q147" s="208"/>
      <c r="R147" s="208"/>
      <c r="S147" s="208"/>
      <c r="T147" s="209"/>
      <c r="AT147" s="210" t="s">
        <v>150</v>
      </c>
      <c r="AU147" s="210" t="s">
        <v>80</v>
      </c>
      <c r="AV147" s="13" t="s">
        <v>80</v>
      </c>
      <c r="AW147" s="13" t="s">
        <v>33</v>
      </c>
      <c r="AX147" s="13" t="s">
        <v>78</v>
      </c>
      <c r="AY147" s="210" t="s">
        <v>139</v>
      </c>
    </row>
    <row r="148" spans="1:65" s="2" customFormat="1" ht="16.5" customHeight="1">
      <c r="A148" s="37"/>
      <c r="B148" s="38"/>
      <c r="C148" s="181" t="s">
        <v>236</v>
      </c>
      <c r="D148" s="181" t="s">
        <v>141</v>
      </c>
      <c r="E148" s="182" t="s">
        <v>1053</v>
      </c>
      <c r="F148" s="183" t="s">
        <v>1050</v>
      </c>
      <c r="G148" s="184" t="s">
        <v>194</v>
      </c>
      <c r="H148" s="185">
        <v>0.055</v>
      </c>
      <c r="I148" s="186"/>
      <c r="J148" s="187">
        <f>ROUND(I148*H148,2)</f>
        <v>0</v>
      </c>
      <c r="K148" s="183" t="s">
        <v>19</v>
      </c>
      <c r="L148" s="42"/>
      <c r="M148" s="188" t="s">
        <v>19</v>
      </c>
      <c r="N148" s="189" t="s">
        <v>42</v>
      </c>
      <c r="O148" s="67"/>
      <c r="P148" s="190">
        <f>O148*H148</f>
        <v>0</v>
      </c>
      <c r="Q148" s="190">
        <v>2.50187</v>
      </c>
      <c r="R148" s="190">
        <f>Q148*H148</f>
        <v>0.13760285</v>
      </c>
      <c r="S148" s="190">
        <v>0</v>
      </c>
      <c r="T148" s="191">
        <f>S148*H148</f>
        <v>0</v>
      </c>
      <c r="U148" s="37"/>
      <c r="V148" s="37"/>
      <c r="W148" s="37"/>
      <c r="X148" s="37"/>
      <c r="Y148" s="37"/>
      <c r="Z148" s="37"/>
      <c r="AA148" s="37"/>
      <c r="AB148" s="37"/>
      <c r="AC148" s="37"/>
      <c r="AD148" s="37"/>
      <c r="AE148" s="37"/>
      <c r="AR148" s="192" t="s">
        <v>146</v>
      </c>
      <c r="AT148" s="192" t="s">
        <v>141</v>
      </c>
      <c r="AU148" s="192" t="s">
        <v>80</v>
      </c>
      <c r="AY148" s="20" t="s">
        <v>139</v>
      </c>
      <c r="BE148" s="193">
        <f>IF(N148="základní",J148,0)</f>
        <v>0</v>
      </c>
      <c r="BF148" s="193">
        <f>IF(N148="snížená",J148,0)</f>
        <v>0</v>
      </c>
      <c r="BG148" s="193">
        <f>IF(N148="zákl. přenesená",J148,0)</f>
        <v>0</v>
      </c>
      <c r="BH148" s="193">
        <f>IF(N148="sníž. přenesená",J148,0)</f>
        <v>0</v>
      </c>
      <c r="BI148" s="193">
        <f>IF(N148="nulová",J148,0)</f>
        <v>0</v>
      </c>
      <c r="BJ148" s="20" t="s">
        <v>78</v>
      </c>
      <c r="BK148" s="193">
        <f>ROUND(I148*H148,2)</f>
        <v>0</v>
      </c>
      <c r="BL148" s="20" t="s">
        <v>146</v>
      </c>
      <c r="BM148" s="192" t="s">
        <v>1054</v>
      </c>
    </row>
    <row r="149" spans="2:51" s="15" customFormat="1" ht="12">
      <c r="B149" s="223"/>
      <c r="C149" s="224"/>
      <c r="D149" s="201" t="s">
        <v>150</v>
      </c>
      <c r="E149" s="225" t="s">
        <v>19</v>
      </c>
      <c r="F149" s="226" t="s">
        <v>993</v>
      </c>
      <c r="G149" s="224"/>
      <c r="H149" s="225" t="s">
        <v>19</v>
      </c>
      <c r="I149" s="227"/>
      <c r="J149" s="224"/>
      <c r="K149" s="224"/>
      <c r="L149" s="228"/>
      <c r="M149" s="229"/>
      <c r="N149" s="230"/>
      <c r="O149" s="230"/>
      <c r="P149" s="230"/>
      <c r="Q149" s="230"/>
      <c r="R149" s="230"/>
      <c r="S149" s="230"/>
      <c r="T149" s="231"/>
      <c r="AT149" s="232" t="s">
        <v>150</v>
      </c>
      <c r="AU149" s="232" t="s">
        <v>80</v>
      </c>
      <c r="AV149" s="15" t="s">
        <v>78</v>
      </c>
      <c r="AW149" s="15" t="s">
        <v>33</v>
      </c>
      <c r="AX149" s="15" t="s">
        <v>71</v>
      </c>
      <c r="AY149" s="232" t="s">
        <v>139</v>
      </c>
    </row>
    <row r="150" spans="2:51" s="13" customFormat="1" ht="12">
      <c r="B150" s="199"/>
      <c r="C150" s="200"/>
      <c r="D150" s="201" t="s">
        <v>150</v>
      </c>
      <c r="E150" s="202" t="s">
        <v>19</v>
      </c>
      <c r="F150" s="203" t="s">
        <v>1055</v>
      </c>
      <c r="G150" s="200"/>
      <c r="H150" s="204">
        <v>0.055</v>
      </c>
      <c r="I150" s="205"/>
      <c r="J150" s="200"/>
      <c r="K150" s="200"/>
      <c r="L150" s="206"/>
      <c r="M150" s="207"/>
      <c r="N150" s="208"/>
      <c r="O150" s="208"/>
      <c r="P150" s="208"/>
      <c r="Q150" s="208"/>
      <c r="R150" s="208"/>
      <c r="S150" s="208"/>
      <c r="T150" s="209"/>
      <c r="AT150" s="210" t="s">
        <v>150</v>
      </c>
      <c r="AU150" s="210" t="s">
        <v>80</v>
      </c>
      <c r="AV150" s="13" t="s">
        <v>80</v>
      </c>
      <c r="AW150" s="13" t="s">
        <v>33</v>
      </c>
      <c r="AX150" s="13" t="s">
        <v>78</v>
      </c>
      <c r="AY150" s="210" t="s">
        <v>139</v>
      </c>
    </row>
    <row r="151" spans="1:65" s="2" customFormat="1" ht="16.5" customHeight="1">
      <c r="A151" s="37"/>
      <c r="B151" s="38"/>
      <c r="C151" s="181" t="s">
        <v>242</v>
      </c>
      <c r="D151" s="181" t="s">
        <v>141</v>
      </c>
      <c r="E151" s="182" t="s">
        <v>1056</v>
      </c>
      <c r="F151" s="183" t="s">
        <v>1050</v>
      </c>
      <c r="G151" s="184" t="s">
        <v>194</v>
      </c>
      <c r="H151" s="185">
        <v>0.118</v>
      </c>
      <c r="I151" s="186"/>
      <c r="J151" s="187">
        <f>ROUND(I151*H151,2)</f>
        <v>0</v>
      </c>
      <c r="K151" s="183" t="s">
        <v>19</v>
      </c>
      <c r="L151" s="42"/>
      <c r="M151" s="188" t="s">
        <v>19</v>
      </c>
      <c r="N151" s="189" t="s">
        <v>42</v>
      </c>
      <c r="O151" s="67"/>
      <c r="P151" s="190">
        <f>O151*H151</f>
        <v>0</v>
      </c>
      <c r="Q151" s="190">
        <v>2.50187</v>
      </c>
      <c r="R151" s="190">
        <f>Q151*H151</f>
        <v>0.29522065999999997</v>
      </c>
      <c r="S151" s="190">
        <v>0</v>
      </c>
      <c r="T151" s="191">
        <f>S151*H151</f>
        <v>0</v>
      </c>
      <c r="U151" s="37"/>
      <c r="V151" s="37"/>
      <c r="W151" s="37"/>
      <c r="X151" s="37"/>
      <c r="Y151" s="37"/>
      <c r="Z151" s="37"/>
      <c r="AA151" s="37"/>
      <c r="AB151" s="37"/>
      <c r="AC151" s="37"/>
      <c r="AD151" s="37"/>
      <c r="AE151" s="37"/>
      <c r="AR151" s="192" t="s">
        <v>146</v>
      </c>
      <c r="AT151" s="192" t="s">
        <v>141</v>
      </c>
      <c r="AU151" s="192" t="s">
        <v>80</v>
      </c>
      <c r="AY151" s="20" t="s">
        <v>139</v>
      </c>
      <c r="BE151" s="193">
        <f>IF(N151="základní",J151,0)</f>
        <v>0</v>
      </c>
      <c r="BF151" s="193">
        <f>IF(N151="snížená",J151,0)</f>
        <v>0</v>
      </c>
      <c r="BG151" s="193">
        <f>IF(N151="zákl. přenesená",J151,0)</f>
        <v>0</v>
      </c>
      <c r="BH151" s="193">
        <f>IF(N151="sníž. přenesená",J151,0)</f>
        <v>0</v>
      </c>
      <c r="BI151" s="193">
        <f>IF(N151="nulová",J151,0)</f>
        <v>0</v>
      </c>
      <c r="BJ151" s="20" t="s">
        <v>78</v>
      </c>
      <c r="BK151" s="193">
        <f>ROUND(I151*H151,2)</f>
        <v>0</v>
      </c>
      <c r="BL151" s="20" t="s">
        <v>146</v>
      </c>
      <c r="BM151" s="192" t="s">
        <v>1057</v>
      </c>
    </row>
    <row r="152" spans="2:51" s="15" customFormat="1" ht="12">
      <c r="B152" s="223"/>
      <c r="C152" s="224"/>
      <c r="D152" s="201" t="s">
        <v>150</v>
      </c>
      <c r="E152" s="225" t="s">
        <v>19</v>
      </c>
      <c r="F152" s="226" t="s">
        <v>993</v>
      </c>
      <c r="G152" s="224"/>
      <c r="H152" s="225" t="s">
        <v>19</v>
      </c>
      <c r="I152" s="227"/>
      <c r="J152" s="224"/>
      <c r="K152" s="224"/>
      <c r="L152" s="228"/>
      <c r="M152" s="229"/>
      <c r="N152" s="230"/>
      <c r="O152" s="230"/>
      <c r="P152" s="230"/>
      <c r="Q152" s="230"/>
      <c r="R152" s="230"/>
      <c r="S152" s="230"/>
      <c r="T152" s="231"/>
      <c r="AT152" s="232" t="s">
        <v>150</v>
      </c>
      <c r="AU152" s="232" t="s">
        <v>80</v>
      </c>
      <c r="AV152" s="15" t="s">
        <v>78</v>
      </c>
      <c r="AW152" s="15" t="s">
        <v>33</v>
      </c>
      <c r="AX152" s="15" t="s">
        <v>71</v>
      </c>
      <c r="AY152" s="232" t="s">
        <v>139</v>
      </c>
    </row>
    <row r="153" spans="2:51" s="13" customFormat="1" ht="12">
      <c r="B153" s="199"/>
      <c r="C153" s="200"/>
      <c r="D153" s="201" t="s">
        <v>150</v>
      </c>
      <c r="E153" s="202" t="s">
        <v>19</v>
      </c>
      <c r="F153" s="203" t="s">
        <v>1058</v>
      </c>
      <c r="G153" s="200"/>
      <c r="H153" s="204">
        <v>0.118</v>
      </c>
      <c r="I153" s="205"/>
      <c r="J153" s="200"/>
      <c r="K153" s="200"/>
      <c r="L153" s="206"/>
      <c r="M153" s="207"/>
      <c r="N153" s="208"/>
      <c r="O153" s="208"/>
      <c r="P153" s="208"/>
      <c r="Q153" s="208"/>
      <c r="R153" s="208"/>
      <c r="S153" s="208"/>
      <c r="T153" s="209"/>
      <c r="AT153" s="210" t="s">
        <v>150</v>
      </c>
      <c r="AU153" s="210" t="s">
        <v>80</v>
      </c>
      <c r="AV153" s="13" t="s">
        <v>80</v>
      </c>
      <c r="AW153" s="13" t="s">
        <v>33</v>
      </c>
      <c r="AX153" s="13" t="s">
        <v>78</v>
      </c>
      <c r="AY153" s="210" t="s">
        <v>139</v>
      </c>
    </row>
    <row r="154" spans="1:65" s="2" customFormat="1" ht="16.5" customHeight="1">
      <c r="A154" s="37"/>
      <c r="B154" s="38"/>
      <c r="C154" s="181" t="s">
        <v>249</v>
      </c>
      <c r="D154" s="181" t="s">
        <v>141</v>
      </c>
      <c r="E154" s="182" t="s">
        <v>1059</v>
      </c>
      <c r="F154" s="183" t="s">
        <v>1060</v>
      </c>
      <c r="G154" s="184" t="s">
        <v>179</v>
      </c>
      <c r="H154" s="185">
        <v>2.3</v>
      </c>
      <c r="I154" s="186"/>
      <c r="J154" s="187">
        <f>ROUND(I154*H154,2)</f>
        <v>0</v>
      </c>
      <c r="K154" s="183" t="s">
        <v>19</v>
      </c>
      <c r="L154" s="42"/>
      <c r="M154" s="188" t="s">
        <v>19</v>
      </c>
      <c r="N154" s="189" t="s">
        <v>42</v>
      </c>
      <c r="O154" s="67"/>
      <c r="P154" s="190">
        <f>O154*H154</f>
        <v>0</v>
      </c>
      <c r="Q154" s="190">
        <v>0.01641</v>
      </c>
      <c r="R154" s="190">
        <f>Q154*H154</f>
        <v>0.037743</v>
      </c>
      <c r="S154" s="190">
        <v>0</v>
      </c>
      <c r="T154" s="191">
        <f>S154*H154</f>
        <v>0</v>
      </c>
      <c r="U154" s="37"/>
      <c r="V154" s="37"/>
      <c r="W154" s="37"/>
      <c r="X154" s="37"/>
      <c r="Y154" s="37"/>
      <c r="Z154" s="37"/>
      <c r="AA154" s="37"/>
      <c r="AB154" s="37"/>
      <c r="AC154" s="37"/>
      <c r="AD154" s="37"/>
      <c r="AE154" s="37"/>
      <c r="AR154" s="192" t="s">
        <v>146</v>
      </c>
      <c r="AT154" s="192" t="s">
        <v>141</v>
      </c>
      <c r="AU154" s="192" t="s">
        <v>80</v>
      </c>
      <c r="AY154" s="20" t="s">
        <v>139</v>
      </c>
      <c r="BE154" s="193">
        <f>IF(N154="základní",J154,0)</f>
        <v>0</v>
      </c>
      <c r="BF154" s="193">
        <f>IF(N154="snížená",J154,0)</f>
        <v>0</v>
      </c>
      <c r="BG154" s="193">
        <f>IF(N154="zákl. přenesená",J154,0)</f>
        <v>0</v>
      </c>
      <c r="BH154" s="193">
        <f>IF(N154="sníž. přenesená",J154,0)</f>
        <v>0</v>
      </c>
      <c r="BI154" s="193">
        <f>IF(N154="nulová",J154,0)</f>
        <v>0</v>
      </c>
      <c r="BJ154" s="20" t="s">
        <v>78</v>
      </c>
      <c r="BK154" s="193">
        <f>ROUND(I154*H154,2)</f>
        <v>0</v>
      </c>
      <c r="BL154" s="20" t="s">
        <v>146</v>
      </c>
      <c r="BM154" s="192" t="s">
        <v>1061</v>
      </c>
    </row>
    <row r="155" spans="2:51" s="15" customFormat="1" ht="12">
      <c r="B155" s="223"/>
      <c r="C155" s="224"/>
      <c r="D155" s="201" t="s">
        <v>150</v>
      </c>
      <c r="E155" s="225" t="s">
        <v>19</v>
      </c>
      <c r="F155" s="226" t="s">
        <v>993</v>
      </c>
      <c r="G155" s="224"/>
      <c r="H155" s="225" t="s">
        <v>19</v>
      </c>
      <c r="I155" s="227"/>
      <c r="J155" s="224"/>
      <c r="K155" s="224"/>
      <c r="L155" s="228"/>
      <c r="M155" s="229"/>
      <c r="N155" s="230"/>
      <c r="O155" s="230"/>
      <c r="P155" s="230"/>
      <c r="Q155" s="230"/>
      <c r="R155" s="230"/>
      <c r="S155" s="230"/>
      <c r="T155" s="231"/>
      <c r="AT155" s="232" t="s">
        <v>150</v>
      </c>
      <c r="AU155" s="232" t="s">
        <v>80</v>
      </c>
      <c r="AV155" s="15" t="s">
        <v>78</v>
      </c>
      <c r="AW155" s="15" t="s">
        <v>33</v>
      </c>
      <c r="AX155" s="15" t="s">
        <v>71</v>
      </c>
      <c r="AY155" s="232" t="s">
        <v>139</v>
      </c>
    </row>
    <row r="156" spans="2:51" s="13" customFormat="1" ht="12">
      <c r="B156" s="199"/>
      <c r="C156" s="200"/>
      <c r="D156" s="201" t="s">
        <v>150</v>
      </c>
      <c r="E156" s="202" t="s">
        <v>19</v>
      </c>
      <c r="F156" s="203" t="s">
        <v>1062</v>
      </c>
      <c r="G156" s="200"/>
      <c r="H156" s="204">
        <v>2.3</v>
      </c>
      <c r="I156" s="205"/>
      <c r="J156" s="200"/>
      <c r="K156" s="200"/>
      <c r="L156" s="206"/>
      <c r="M156" s="207"/>
      <c r="N156" s="208"/>
      <c r="O156" s="208"/>
      <c r="P156" s="208"/>
      <c r="Q156" s="208"/>
      <c r="R156" s="208"/>
      <c r="S156" s="208"/>
      <c r="T156" s="209"/>
      <c r="AT156" s="210" t="s">
        <v>150</v>
      </c>
      <c r="AU156" s="210" t="s">
        <v>80</v>
      </c>
      <c r="AV156" s="13" t="s">
        <v>80</v>
      </c>
      <c r="AW156" s="13" t="s">
        <v>33</v>
      </c>
      <c r="AX156" s="13" t="s">
        <v>78</v>
      </c>
      <c r="AY156" s="210" t="s">
        <v>139</v>
      </c>
    </row>
    <row r="157" spans="2:63" s="12" customFormat="1" ht="22.9" customHeight="1">
      <c r="B157" s="165"/>
      <c r="C157" s="166"/>
      <c r="D157" s="167" t="s">
        <v>70</v>
      </c>
      <c r="E157" s="179" t="s">
        <v>146</v>
      </c>
      <c r="F157" s="179" t="s">
        <v>331</v>
      </c>
      <c r="G157" s="166"/>
      <c r="H157" s="166"/>
      <c r="I157" s="169"/>
      <c r="J157" s="180">
        <f>BK157</f>
        <v>0</v>
      </c>
      <c r="K157" s="166"/>
      <c r="L157" s="171"/>
      <c r="M157" s="172"/>
      <c r="N157" s="173"/>
      <c r="O157" s="173"/>
      <c r="P157" s="174">
        <f>SUM(P158:P160)</f>
        <v>0</v>
      </c>
      <c r="Q157" s="173"/>
      <c r="R157" s="174">
        <f>SUM(R158:R160)</f>
        <v>0</v>
      </c>
      <c r="S157" s="173"/>
      <c r="T157" s="175">
        <f>SUM(T158:T160)</f>
        <v>0</v>
      </c>
      <c r="AR157" s="176" t="s">
        <v>78</v>
      </c>
      <c r="AT157" s="177" t="s">
        <v>70</v>
      </c>
      <c r="AU157" s="177" t="s">
        <v>78</v>
      </c>
      <c r="AY157" s="176" t="s">
        <v>139</v>
      </c>
      <c r="BK157" s="178">
        <f>SUM(BK158:BK160)</f>
        <v>0</v>
      </c>
    </row>
    <row r="158" spans="1:65" s="2" customFormat="1" ht="16.5" customHeight="1">
      <c r="A158" s="37"/>
      <c r="B158" s="38"/>
      <c r="C158" s="181" t="s">
        <v>257</v>
      </c>
      <c r="D158" s="181" t="s">
        <v>141</v>
      </c>
      <c r="E158" s="182" t="s">
        <v>1063</v>
      </c>
      <c r="F158" s="183" t="s">
        <v>1064</v>
      </c>
      <c r="G158" s="184" t="s">
        <v>194</v>
      </c>
      <c r="H158" s="185">
        <v>0.578</v>
      </c>
      <c r="I158" s="186"/>
      <c r="J158" s="187">
        <f>ROUND(I158*H158,2)</f>
        <v>0</v>
      </c>
      <c r="K158" s="183" t="s">
        <v>19</v>
      </c>
      <c r="L158" s="42"/>
      <c r="M158" s="188" t="s">
        <v>19</v>
      </c>
      <c r="N158" s="189" t="s">
        <v>42</v>
      </c>
      <c r="O158" s="67"/>
      <c r="P158" s="190">
        <f>O158*H158</f>
        <v>0</v>
      </c>
      <c r="Q158" s="190">
        <v>0</v>
      </c>
      <c r="R158" s="190">
        <f>Q158*H158</f>
        <v>0</v>
      </c>
      <c r="S158" s="190">
        <v>0</v>
      </c>
      <c r="T158" s="191">
        <f>S158*H158</f>
        <v>0</v>
      </c>
      <c r="U158" s="37"/>
      <c r="V158" s="37"/>
      <c r="W158" s="37"/>
      <c r="X158" s="37"/>
      <c r="Y158" s="37"/>
      <c r="Z158" s="37"/>
      <c r="AA158" s="37"/>
      <c r="AB158" s="37"/>
      <c r="AC158" s="37"/>
      <c r="AD158" s="37"/>
      <c r="AE158" s="37"/>
      <c r="AR158" s="192" t="s">
        <v>146</v>
      </c>
      <c r="AT158" s="192" t="s">
        <v>141</v>
      </c>
      <c r="AU158" s="192" t="s">
        <v>80</v>
      </c>
      <c r="AY158" s="20" t="s">
        <v>139</v>
      </c>
      <c r="BE158" s="193">
        <f>IF(N158="základní",J158,0)</f>
        <v>0</v>
      </c>
      <c r="BF158" s="193">
        <f>IF(N158="snížená",J158,0)</f>
        <v>0</v>
      </c>
      <c r="BG158" s="193">
        <f>IF(N158="zákl. přenesená",J158,0)</f>
        <v>0</v>
      </c>
      <c r="BH158" s="193">
        <f>IF(N158="sníž. přenesená",J158,0)</f>
        <v>0</v>
      </c>
      <c r="BI158" s="193">
        <f>IF(N158="nulová",J158,0)</f>
        <v>0</v>
      </c>
      <c r="BJ158" s="20" t="s">
        <v>78</v>
      </c>
      <c r="BK158" s="193">
        <f>ROUND(I158*H158,2)</f>
        <v>0</v>
      </c>
      <c r="BL158" s="20" t="s">
        <v>146</v>
      </c>
      <c r="BM158" s="192" t="s">
        <v>1065</v>
      </c>
    </row>
    <row r="159" spans="2:51" s="15" customFormat="1" ht="12">
      <c r="B159" s="223"/>
      <c r="C159" s="224"/>
      <c r="D159" s="201" t="s">
        <v>150</v>
      </c>
      <c r="E159" s="225" t="s">
        <v>19</v>
      </c>
      <c r="F159" s="226" t="s">
        <v>1066</v>
      </c>
      <c r="G159" s="224"/>
      <c r="H159" s="225" t="s">
        <v>19</v>
      </c>
      <c r="I159" s="227"/>
      <c r="J159" s="224"/>
      <c r="K159" s="224"/>
      <c r="L159" s="228"/>
      <c r="M159" s="229"/>
      <c r="N159" s="230"/>
      <c r="O159" s="230"/>
      <c r="P159" s="230"/>
      <c r="Q159" s="230"/>
      <c r="R159" s="230"/>
      <c r="S159" s="230"/>
      <c r="T159" s="231"/>
      <c r="AT159" s="232" t="s">
        <v>150</v>
      </c>
      <c r="AU159" s="232" t="s">
        <v>80</v>
      </c>
      <c r="AV159" s="15" t="s">
        <v>78</v>
      </c>
      <c r="AW159" s="15" t="s">
        <v>33</v>
      </c>
      <c r="AX159" s="15" t="s">
        <v>71</v>
      </c>
      <c r="AY159" s="232" t="s">
        <v>139</v>
      </c>
    </row>
    <row r="160" spans="2:51" s="13" customFormat="1" ht="12">
      <c r="B160" s="199"/>
      <c r="C160" s="200"/>
      <c r="D160" s="201" t="s">
        <v>150</v>
      </c>
      <c r="E160" s="202" t="s">
        <v>19</v>
      </c>
      <c r="F160" s="203" t="s">
        <v>1067</v>
      </c>
      <c r="G160" s="200"/>
      <c r="H160" s="204">
        <v>0.578</v>
      </c>
      <c r="I160" s="205"/>
      <c r="J160" s="200"/>
      <c r="K160" s="200"/>
      <c r="L160" s="206"/>
      <c r="M160" s="207"/>
      <c r="N160" s="208"/>
      <c r="O160" s="208"/>
      <c r="P160" s="208"/>
      <c r="Q160" s="208"/>
      <c r="R160" s="208"/>
      <c r="S160" s="208"/>
      <c r="T160" s="209"/>
      <c r="AT160" s="210" t="s">
        <v>150</v>
      </c>
      <c r="AU160" s="210" t="s">
        <v>80</v>
      </c>
      <c r="AV160" s="13" t="s">
        <v>80</v>
      </c>
      <c r="AW160" s="13" t="s">
        <v>33</v>
      </c>
      <c r="AX160" s="13" t="s">
        <v>78</v>
      </c>
      <c r="AY160" s="210" t="s">
        <v>139</v>
      </c>
    </row>
    <row r="161" spans="2:63" s="12" customFormat="1" ht="22.9" customHeight="1">
      <c r="B161" s="165"/>
      <c r="C161" s="166"/>
      <c r="D161" s="167" t="s">
        <v>70</v>
      </c>
      <c r="E161" s="179" t="s">
        <v>199</v>
      </c>
      <c r="F161" s="179" t="s">
        <v>557</v>
      </c>
      <c r="G161" s="166"/>
      <c r="H161" s="166"/>
      <c r="I161" s="169"/>
      <c r="J161" s="180">
        <f>BK161</f>
        <v>0</v>
      </c>
      <c r="K161" s="166"/>
      <c r="L161" s="171"/>
      <c r="M161" s="172"/>
      <c r="N161" s="173"/>
      <c r="O161" s="173"/>
      <c r="P161" s="174">
        <f>SUM(P162:P164)</f>
        <v>0</v>
      </c>
      <c r="Q161" s="173"/>
      <c r="R161" s="174">
        <f>SUM(R162:R164)</f>
        <v>0</v>
      </c>
      <c r="S161" s="173"/>
      <c r="T161" s="175">
        <f>SUM(T162:T164)</f>
        <v>1.69</v>
      </c>
      <c r="AR161" s="176" t="s">
        <v>78</v>
      </c>
      <c r="AT161" s="177" t="s">
        <v>70</v>
      </c>
      <c r="AU161" s="177" t="s">
        <v>78</v>
      </c>
      <c r="AY161" s="176" t="s">
        <v>139</v>
      </c>
      <c r="BK161" s="178">
        <f>SUM(BK162:BK164)</f>
        <v>0</v>
      </c>
    </row>
    <row r="162" spans="1:65" s="2" customFormat="1" ht="16.5" customHeight="1">
      <c r="A162" s="37"/>
      <c r="B162" s="38"/>
      <c r="C162" s="181" t="s">
        <v>262</v>
      </c>
      <c r="D162" s="181" t="s">
        <v>141</v>
      </c>
      <c r="E162" s="182" t="s">
        <v>626</v>
      </c>
      <c r="F162" s="183" t="s">
        <v>627</v>
      </c>
      <c r="G162" s="184" t="s">
        <v>194</v>
      </c>
      <c r="H162" s="185">
        <v>0.845</v>
      </c>
      <c r="I162" s="186"/>
      <c r="J162" s="187">
        <f>ROUND(I162*H162,2)</f>
        <v>0</v>
      </c>
      <c r="K162" s="183" t="s">
        <v>19</v>
      </c>
      <c r="L162" s="42"/>
      <c r="M162" s="188" t="s">
        <v>19</v>
      </c>
      <c r="N162" s="189" t="s">
        <v>42</v>
      </c>
      <c r="O162" s="67"/>
      <c r="P162" s="190">
        <f>O162*H162</f>
        <v>0</v>
      </c>
      <c r="Q162" s="190">
        <v>0</v>
      </c>
      <c r="R162" s="190">
        <f>Q162*H162</f>
        <v>0</v>
      </c>
      <c r="S162" s="190">
        <v>2</v>
      </c>
      <c r="T162" s="191">
        <f>S162*H162</f>
        <v>1.69</v>
      </c>
      <c r="U162" s="37"/>
      <c r="V162" s="37"/>
      <c r="W162" s="37"/>
      <c r="X162" s="37"/>
      <c r="Y162" s="37"/>
      <c r="Z162" s="37"/>
      <c r="AA162" s="37"/>
      <c r="AB162" s="37"/>
      <c r="AC162" s="37"/>
      <c r="AD162" s="37"/>
      <c r="AE162" s="37"/>
      <c r="AR162" s="192" t="s">
        <v>146</v>
      </c>
      <c r="AT162" s="192" t="s">
        <v>141</v>
      </c>
      <c r="AU162" s="192" t="s">
        <v>80</v>
      </c>
      <c r="AY162" s="20" t="s">
        <v>139</v>
      </c>
      <c r="BE162" s="193">
        <f>IF(N162="základní",J162,0)</f>
        <v>0</v>
      </c>
      <c r="BF162" s="193">
        <f>IF(N162="snížená",J162,0)</f>
        <v>0</v>
      </c>
      <c r="BG162" s="193">
        <f>IF(N162="zákl. přenesená",J162,0)</f>
        <v>0</v>
      </c>
      <c r="BH162" s="193">
        <f>IF(N162="sníž. přenesená",J162,0)</f>
        <v>0</v>
      </c>
      <c r="BI162" s="193">
        <f>IF(N162="nulová",J162,0)</f>
        <v>0</v>
      </c>
      <c r="BJ162" s="20" t="s">
        <v>78</v>
      </c>
      <c r="BK162" s="193">
        <f>ROUND(I162*H162,2)</f>
        <v>0</v>
      </c>
      <c r="BL162" s="20" t="s">
        <v>146</v>
      </c>
      <c r="BM162" s="192" t="s">
        <v>1068</v>
      </c>
    </row>
    <row r="163" spans="2:51" s="15" customFormat="1" ht="12">
      <c r="B163" s="223"/>
      <c r="C163" s="224"/>
      <c r="D163" s="201" t="s">
        <v>150</v>
      </c>
      <c r="E163" s="225" t="s">
        <v>19</v>
      </c>
      <c r="F163" s="226" t="s">
        <v>995</v>
      </c>
      <c r="G163" s="224"/>
      <c r="H163" s="225" t="s">
        <v>19</v>
      </c>
      <c r="I163" s="227"/>
      <c r="J163" s="224"/>
      <c r="K163" s="224"/>
      <c r="L163" s="228"/>
      <c r="M163" s="229"/>
      <c r="N163" s="230"/>
      <c r="O163" s="230"/>
      <c r="P163" s="230"/>
      <c r="Q163" s="230"/>
      <c r="R163" s="230"/>
      <c r="S163" s="230"/>
      <c r="T163" s="231"/>
      <c r="AT163" s="232" t="s">
        <v>150</v>
      </c>
      <c r="AU163" s="232" t="s">
        <v>80</v>
      </c>
      <c r="AV163" s="15" t="s">
        <v>78</v>
      </c>
      <c r="AW163" s="15" t="s">
        <v>33</v>
      </c>
      <c r="AX163" s="15" t="s">
        <v>71</v>
      </c>
      <c r="AY163" s="232" t="s">
        <v>139</v>
      </c>
    </row>
    <row r="164" spans="2:51" s="13" customFormat="1" ht="12">
      <c r="B164" s="199"/>
      <c r="C164" s="200"/>
      <c r="D164" s="201" t="s">
        <v>150</v>
      </c>
      <c r="E164" s="202" t="s">
        <v>19</v>
      </c>
      <c r="F164" s="203" t="s">
        <v>996</v>
      </c>
      <c r="G164" s="200"/>
      <c r="H164" s="204">
        <v>0.845</v>
      </c>
      <c r="I164" s="205"/>
      <c r="J164" s="200"/>
      <c r="K164" s="200"/>
      <c r="L164" s="206"/>
      <c r="M164" s="207"/>
      <c r="N164" s="208"/>
      <c r="O164" s="208"/>
      <c r="P164" s="208"/>
      <c r="Q164" s="208"/>
      <c r="R164" s="208"/>
      <c r="S164" s="208"/>
      <c r="T164" s="209"/>
      <c r="AT164" s="210" t="s">
        <v>150</v>
      </c>
      <c r="AU164" s="210" t="s">
        <v>80</v>
      </c>
      <c r="AV164" s="13" t="s">
        <v>80</v>
      </c>
      <c r="AW164" s="13" t="s">
        <v>33</v>
      </c>
      <c r="AX164" s="13" t="s">
        <v>78</v>
      </c>
      <c r="AY164" s="210" t="s">
        <v>139</v>
      </c>
    </row>
    <row r="165" spans="2:63" s="12" customFormat="1" ht="22.9" customHeight="1">
      <c r="B165" s="165"/>
      <c r="C165" s="166"/>
      <c r="D165" s="167" t="s">
        <v>70</v>
      </c>
      <c r="E165" s="179" t="s">
        <v>637</v>
      </c>
      <c r="F165" s="179" t="s">
        <v>638</v>
      </c>
      <c r="G165" s="166"/>
      <c r="H165" s="166"/>
      <c r="I165" s="169"/>
      <c r="J165" s="180">
        <f>BK165</f>
        <v>0</v>
      </c>
      <c r="K165" s="166"/>
      <c r="L165" s="171"/>
      <c r="M165" s="172"/>
      <c r="N165" s="173"/>
      <c r="O165" s="173"/>
      <c r="P165" s="174">
        <f>SUM(P166:P169)</f>
        <v>0</v>
      </c>
      <c r="Q165" s="173"/>
      <c r="R165" s="174">
        <f>SUM(R166:R169)</f>
        <v>0</v>
      </c>
      <c r="S165" s="173"/>
      <c r="T165" s="175">
        <f>SUM(T166:T169)</f>
        <v>0</v>
      </c>
      <c r="AR165" s="176" t="s">
        <v>78</v>
      </c>
      <c r="AT165" s="177" t="s">
        <v>70</v>
      </c>
      <c r="AU165" s="177" t="s">
        <v>78</v>
      </c>
      <c r="AY165" s="176" t="s">
        <v>139</v>
      </c>
      <c r="BK165" s="178">
        <f>SUM(BK166:BK169)</f>
        <v>0</v>
      </c>
    </row>
    <row r="166" spans="1:65" s="2" customFormat="1" ht="24.2" customHeight="1">
      <c r="A166" s="37"/>
      <c r="B166" s="38"/>
      <c r="C166" s="181" t="s">
        <v>274</v>
      </c>
      <c r="D166" s="181" t="s">
        <v>141</v>
      </c>
      <c r="E166" s="182" t="s">
        <v>1069</v>
      </c>
      <c r="F166" s="183" t="s">
        <v>1070</v>
      </c>
      <c r="G166" s="184" t="s">
        <v>252</v>
      </c>
      <c r="H166" s="185">
        <v>1.69</v>
      </c>
      <c r="I166" s="186"/>
      <c r="J166" s="187">
        <f>ROUND(I166*H166,2)</f>
        <v>0</v>
      </c>
      <c r="K166" s="183" t="s">
        <v>19</v>
      </c>
      <c r="L166" s="42"/>
      <c r="M166" s="188" t="s">
        <v>19</v>
      </c>
      <c r="N166" s="189" t="s">
        <v>42</v>
      </c>
      <c r="O166" s="67"/>
      <c r="P166" s="190">
        <f>O166*H166</f>
        <v>0</v>
      </c>
      <c r="Q166" s="190">
        <v>0</v>
      </c>
      <c r="R166" s="190">
        <f>Q166*H166</f>
        <v>0</v>
      </c>
      <c r="S166" s="190">
        <v>0</v>
      </c>
      <c r="T166" s="191">
        <f>S166*H166</f>
        <v>0</v>
      </c>
      <c r="U166" s="37"/>
      <c r="V166" s="37"/>
      <c r="W166" s="37"/>
      <c r="X166" s="37"/>
      <c r="Y166" s="37"/>
      <c r="Z166" s="37"/>
      <c r="AA166" s="37"/>
      <c r="AB166" s="37"/>
      <c r="AC166" s="37"/>
      <c r="AD166" s="37"/>
      <c r="AE166" s="37"/>
      <c r="AR166" s="192" t="s">
        <v>146</v>
      </c>
      <c r="AT166" s="192" t="s">
        <v>141</v>
      </c>
      <c r="AU166" s="192" t="s">
        <v>80</v>
      </c>
      <c r="AY166" s="20" t="s">
        <v>139</v>
      </c>
      <c r="BE166" s="193">
        <f>IF(N166="základní",J166,0)</f>
        <v>0</v>
      </c>
      <c r="BF166" s="193">
        <f>IF(N166="snížená",J166,0)</f>
        <v>0</v>
      </c>
      <c r="BG166" s="193">
        <f>IF(N166="zákl. přenesená",J166,0)</f>
        <v>0</v>
      </c>
      <c r="BH166" s="193">
        <f>IF(N166="sníž. přenesená",J166,0)</f>
        <v>0</v>
      </c>
      <c r="BI166" s="193">
        <f>IF(N166="nulová",J166,0)</f>
        <v>0</v>
      </c>
      <c r="BJ166" s="20" t="s">
        <v>78</v>
      </c>
      <c r="BK166" s="193">
        <f>ROUND(I166*H166,2)</f>
        <v>0</v>
      </c>
      <c r="BL166" s="20" t="s">
        <v>146</v>
      </c>
      <c r="BM166" s="192" t="s">
        <v>1071</v>
      </c>
    </row>
    <row r="167" spans="1:65" s="2" customFormat="1" ht="24.2" customHeight="1">
      <c r="A167" s="37"/>
      <c r="B167" s="38"/>
      <c r="C167" s="181" t="s">
        <v>7</v>
      </c>
      <c r="D167" s="181" t="s">
        <v>141</v>
      </c>
      <c r="E167" s="182" t="s">
        <v>1072</v>
      </c>
      <c r="F167" s="183" t="s">
        <v>1073</v>
      </c>
      <c r="G167" s="184" t="s">
        <v>252</v>
      </c>
      <c r="H167" s="185">
        <v>15.21</v>
      </c>
      <c r="I167" s="186"/>
      <c r="J167" s="187">
        <f>ROUND(I167*H167,2)</f>
        <v>0</v>
      </c>
      <c r="K167" s="183" t="s">
        <v>19</v>
      </c>
      <c r="L167" s="42"/>
      <c r="M167" s="188" t="s">
        <v>19</v>
      </c>
      <c r="N167" s="189" t="s">
        <v>42</v>
      </c>
      <c r="O167" s="67"/>
      <c r="P167" s="190">
        <f>O167*H167</f>
        <v>0</v>
      </c>
      <c r="Q167" s="190">
        <v>0</v>
      </c>
      <c r="R167" s="190">
        <f>Q167*H167</f>
        <v>0</v>
      </c>
      <c r="S167" s="190">
        <v>0</v>
      </c>
      <c r="T167" s="191">
        <f>S167*H167</f>
        <v>0</v>
      </c>
      <c r="U167" s="37"/>
      <c r="V167" s="37"/>
      <c r="W167" s="37"/>
      <c r="X167" s="37"/>
      <c r="Y167" s="37"/>
      <c r="Z167" s="37"/>
      <c r="AA167" s="37"/>
      <c r="AB167" s="37"/>
      <c r="AC167" s="37"/>
      <c r="AD167" s="37"/>
      <c r="AE167" s="37"/>
      <c r="AR167" s="192" t="s">
        <v>146</v>
      </c>
      <c r="AT167" s="192" t="s">
        <v>141</v>
      </c>
      <c r="AU167" s="192" t="s">
        <v>80</v>
      </c>
      <c r="AY167" s="20" t="s">
        <v>139</v>
      </c>
      <c r="BE167" s="193">
        <f>IF(N167="základní",J167,0)</f>
        <v>0</v>
      </c>
      <c r="BF167" s="193">
        <f>IF(N167="snížená",J167,0)</f>
        <v>0</v>
      </c>
      <c r="BG167" s="193">
        <f>IF(N167="zákl. přenesená",J167,0)</f>
        <v>0</v>
      </c>
      <c r="BH167" s="193">
        <f>IF(N167="sníž. přenesená",J167,0)</f>
        <v>0</v>
      </c>
      <c r="BI167" s="193">
        <f>IF(N167="nulová",J167,0)</f>
        <v>0</v>
      </c>
      <c r="BJ167" s="20" t="s">
        <v>78</v>
      </c>
      <c r="BK167" s="193">
        <f>ROUND(I167*H167,2)</f>
        <v>0</v>
      </c>
      <c r="BL167" s="20" t="s">
        <v>146</v>
      </c>
      <c r="BM167" s="192" t="s">
        <v>1074</v>
      </c>
    </row>
    <row r="168" spans="2:51" s="13" customFormat="1" ht="12">
      <c r="B168" s="199"/>
      <c r="C168" s="200"/>
      <c r="D168" s="201" t="s">
        <v>150</v>
      </c>
      <c r="E168" s="202" t="s">
        <v>19</v>
      </c>
      <c r="F168" s="203" t="s">
        <v>1075</v>
      </c>
      <c r="G168" s="200"/>
      <c r="H168" s="204">
        <v>15.21</v>
      </c>
      <c r="I168" s="205"/>
      <c r="J168" s="200"/>
      <c r="K168" s="200"/>
      <c r="L168" s="206"/>
      <c r="M168" s="207"/>
      <c r="N168" s="208"/>
      <c r="O168" s="208"/>
      <c r="P168" s="208"/>
      <c r="Q168" s="208"/>
      <c r="R168" s="208"/>
      <c r="S168" s="208"/>
      <c r="T168" s="209"/>
      <c r="AT168" s="210" t="s">
        <v>150</v>
      </c>
      <c r="AU168" s="210" t="s">
        <v>80</v>
      </c>
      <c r="AV168" s="13" t="s">
        <v>80</v>
      </c>
      <c r="AW168" s="13" t="s">
        <v>33</v>
      </c>
      <c r="AX168" s="13" t="s">
        <v>78</v>
      </c>
      <c r="AY168" s="210" t="s">
        <v>139</v>
      </c>
    </row>
    <row r="169" spans="1:65" s="2" customFormat="1" ht="37.9" customHeight="1">
      <c r="A169" s="37"/>
      <c r="B169" s="38"/>
      <c r="C169" s="181" t="s">
        <v>287</v>
      </c>
      <c r="D169" s="181" t="s">
        <v>141</v>
      </c>
      <c r="E169" s="182" t="s">
        <v>1076</v>
      </c>
      <c r="F169" s="183" t="s">
        <v>1077</v>
      </c>
      <c r="G169" s="184" t="s">
        <v>252</v>
      </c>
      <c r="H169" s="185">
        <v>1.69</v>
      </c>
      <c r="I169" s="186"/>
      <c r="J169" s="187">
        <f>ROUND(I169*H169,2)</f>
        <v>0</v>
      </c>
      <c r="K169" s="183" t="s">
        <v>19</v>
      </c>
      <c r="L169" s="42"/>
      <c r="M169" s="188" t="s">
        <v>19</v>
      </c>
      <c r="N169" s="189" t="s">
        <v>42</v>
      </c>
      <c r="O169" s="67"/>
      <c r="P169" s="190">
        <f>O169*H169</f>
        <v>0</v>
      </c>
      <c r="Q169" s="190">
        <v>0</v>
      </c>
      <c r="R169" s="190">
        <f>Q169*H169</f>
        <v>0</v>
      </c>
      <c r="S169" s="190">
        <v>0</v>
      </c>
      <c r="T169" s="191">
        <f>S169*H169</f>
        <v>0</v>
      </c>
      <c r="U169" s="37"/>
      <c r="V169" s="37"/>
      <c r="W169" s="37"/>
      <c r="X169" s="37"/>
      <c r="Y169" s="37"/>
      <c r="Z169" s="37"/>
      <c r="AA169" s="37"/>
      <c r="AB169" s="37"/>
      <c r="AC169" s="37"/>
      <c r="AD169" s="37"/>
      <c r="AE169" s="37"/>
      <c r="AR169" s="192" t="s">
        <v>146</v>
      </c>
      <c r="AT169" s="192" t="s">
        <v>141</v>
      </c>
      <c r="AU169" s="192" t="s">
        <v>80</v>
      </c>
      <c r="AY169" s="20" t="s">
        <v>139</v>
      </c>
      <c r="BE169" s="193">
        <f>IF(N169="základní",J169,0)</f>
        <v>0</v>
      </c>
      <c r="BF169" s="193">
        <f>IF(N169="snížená",J169,0)</f>
        <v>0</v>
      </c>
      <c r="BG169" s="193">
        <f>IF(N169="zákl. přenesená",J169,0)</f>
        <v>0</v>
      </c>
      <c r="BH169" s="193">
        <f>IF(N169="sníž. přenesená",J169,0)</f>
        <v>0</v>
      </c>
      <c r="BI169" s="193">
        <f>IF(N169="nulová",J169,0)</f>
        <v>0</v>
      </c>
      <c r="BJ169" s="20" t="s">
        <v>78</v>
      </c>
      <c r="BK169" s="193">
        <f>ROUND(I169*H169,2)</f>
        <v>0</v>
      </c>
      <c r="BL169" s="20" t="s">
        <v>146</v>
      </c>
      <c r="BM169" s="192" t="s">
        <v>1078</v>
      </c>
    </row>
    <row r="170" spans="2:63" s="12" customFormat="1" ht="25.9" customHeight="1">
      <c r="B170" s="165"/>
      <c r="C170" s="166"/>
      <c r="D170" s="167" t="s">
        <v>70</v>
      </c>
      <c r="E170" s="168" t="s">
        <v>275</v>
      </c>
      <c r="F170" s="168" t="s">
        <v>933</v>
      </c>
      <c r="G170" s="166"/>
      <c r="H170" s="166"/>
      <c r="I170" s="169"/>
      <c r="J170" s="170">
        <f>BK170</f>
        <v>0</v>
      </c>
      <c r="K170" s="166"/>
      <c r="L170" s="171"/>
      <c r="M170" s="172"/>
      <c r="N170" s="173"/>
      <c r="O170" s="173"/>
      <c r="P170" s="174">
        <f>P171</f>
        <v>0</v>
      </c>
      <c r="Q170" s="173"/>
      <c r="R170" s="174">
        <f>R171</f>
        <v>0</v>
      </c>
      <c r="S170" s="173"/>
      <c r="T170" s="175">
        <f>T171</f>
        <v>0</v>
      </c>
      <c r="AR170" s="176" t="s">
        <v>161</v>
      </c>
      <c r="AT170" s="177" t="s">
        <v>70</v>
      </c>
      <c r="AU170" s="177" t="s">
        <v>71</v>
      </c>
      <c r="AY170" s="176" t="s">
        <v>139</v>
      </c>
      <c r="BK170" s="178">
        <f>BK171</f>
        <v>0</v>
      </c>
    </row>
    <row r="171" spans="2:63" s="12" customFormat="1" ht="22.9" customHeight="1">
      <c r="B171" s="165"/>
      <c r="C171" s="166"/>
      <c r="D171" s="167" t="s">
        <v>70</v>
      </c>
      <c r="E171" s="179" t="s">
        <v>1079</v>
      </c>
      <c r="F171" s="179" t="s">
        <v>1080</v>
      </c>
      <c r="G171" s="166"/>
      <c r="H171" s="166"/>
      <c r="I171" s="169"/>
      <c r="J171" s="180">
        <f>BK171</f>
        <v>0</v>
      </c>
      <c r="K171" s="166"/>
      <c r="L171" s="171"/>
      <c r="M171" s="172"/>
      <c r="N171" s="173"/>
      <c r="O171" s="173"/>
      <c r="P171" s="174">
        <f>P172+P187</f>
        <v>0</v>
      </c>
      <c r="Q171" s="173"/>
      <c r="R171" s="174">
        <f>R172+R187</f>
        <v>0</v>
      </c>
      <c r="S171" s="173"/>
      <c r="T171" s="175">
        <f>T172+T187</f>
        <v>0</v>
      </c>
      <c r="AR171" s="176" t="s">
        <v>161</v>
      </c>
      <c r="AT171" s="177" t="s">
        <v>70</v>
      </c>
      <c r="AU171" s="177" t="s">
        <v>78</v>
      </c>
      <c r="AY171" s="176" t="s">
        <v>139</v>
      </c>
      <c r="BK171" s="178">
        <f>BK172+BK187</f>
        <v>0</v>
      </c>
    </row>
    <row r="172" spans="2:63" s="12" customFormat="1" ht="20.85" customHeight="1">
      <c r="B172" s="165"/>
      <c r="C172" s="166"/>
      <c r="D172" s="167" t="s">
        <v>70</v>
      </c>
      <c r="E172" s="179" t="s">
        <v>1081</v>
      </c>
      <c r="F172" s="179" t="s">
        <v>1082</v>
      </c>
      <c r="G172" s="166"/>
      <c r="H172" s="166"/>
      <c r="I172" s="169"/>
      <c r="J172" s="180">
        <f>BK172</f>
        <v>0</v>
      </c>
      <c r="K172" s="166"/>
      <c r="L172" s="171"/>
      <c r="M172" s="172"/>
      <c r="N172" s="173"/>
      <c r="O172" s="173"/>
      <c r="P172" s="174">
        <f>SUM(P173:P186)</f>
        <v>0</v>
      </c>
      <c r="Q172" s="173"/>
      <c r="R172" s="174">
        <f>SUM(R173:R186)</f>
        <v>0</v>
      </c>
      <c r="S172" s="173"/>
      <c r="T172" s="175">
        <f>SUM(T173:T186)</f>
        <v>0</v>
      </c>
      <c r="AR172" s="176" t="s">
        <v>78</v>
      </c>
      <c r="AT172" s="177" t="s">
        <v>70</v>
      </c>
      <c r="AU172" s="177" t="s">
        <v>80</v>
      </c>
      <c r="AY172" s="176" t="s">
        <v>139</v>
      </c>
      <c r="BK172" s="178">
        <f>SUM(BK173:BK186)</f>
        <v>0</v>
      </c>
    </row>
    <row r="173" spans="1:65" s="2" customFormat="1" ht="24.2" customHeight="1">
      <c r="A173" s="37"/>
      <c r="B173" s="38"/>
      <c r="C173" s="181" t="s">
        <v>293</v>
      </c>
      <c r="D173" s="181" t="s">
        <v>141</v>
      </c>
      <c r="E173" s="182" t="s">
        <v>1083</v>
      </c>
      <c r="F173" s="183" t="s">
        <v>1084</v>
      </c>
      <c r="G173" s="184" t="s">
        <v>1085</v>
      </c>
      <c r="H173" s="185">
        <v>2</v>
      </c>
      <c r="I173" s="186"/>
      <c r="J173" s="187">
        <f aca="true" t="shared" si="0" ref="J173:J186">ROUND(I173*H173,2)</f>
        <v>0</v>
      </c>
      <c r="K173" s="183" t="s">
        <v>19</v>
      </c>
      <c r="L173" s="42"/>
      <c r="M173" s="188" t="s">
        <v>19</v>
      </c>
      <c r="N173" s="189" t="s">
        <v>42</v>
      </c>
      <c r="O173" s="67"/>
      <c r="P173" s="190">
        <f aca="true" t="shared" si="1" ref="P173:P186">O173*H173</f>
        <v>0</v>
      </c>
      <c r="Q173" s="190">
        <v>0</v>
      </c>
      <c r="R173" s="190">
        <f aca="true" t="shared" si="2" ref="R173:R186">Q173*H173</f>
        <v>0</v>
      </c>
      <c r="S173" s="190">
        <v>0</v>
      </c>
      <c r="T173" s="191">
        <f aca="true" t="shared" si="3" ref="T173:T186">S173*H173</f>
        <v>0</v>
      </c>
      <c r="U173" s="37"/>
      <c r="V173" s="37"/>
      <c r="W173" s="37"/>
      <c r="X173" s="37"/>
      <c r="Y173" s="37"/>
      <c r="Z173" s="37"/>
      <c r="AA173" s="37"/>
      <c r="AB173" s="37"/>
      <c r="AC173" s="37"/>
      <c r="AD173" s="37"/>
      <c r="AE173" s="37"/>
      <c r="AR173" s="192" t="s">
        <v>146</v>
      </c>
      <c r="AT173" s="192" t="s">
        <v>141</v>
      </c>
      <c r="AU173" s="192" t="s">
        <v>161</v>
      </c>
      <c r="AY173" s="20" t="s">
        <v>139</v>
      </c>
      <c r="BE173" s="193">
        <f aca="true" t="shared" si="4" ref="BE173:BE186">IF(N173="základní",J173,0)</f>
        <v>0</v>
      </c>
      <c r="BF173" s="193">
        <f aca="true" t="shared" si="5" ref="BF173:BF186">IF(N173="snížená",J173,0)</f>
        <v>0</v>
      </c>
      <c r="BG173" s="193">
        <f aca="true" t="shared" si="6" ref="BG173:BG186">IF(N173="zákl. přenesená",J173,0)</f>
        <v>0</v>
      </c>
      <c r="BH173" s="193">
        <f aca="true" t="shared" si="7" ref="BH173:BH186">IF(N173="sníž. přenesená",J173,0)</f>
        <v>0</v>
      </c>
      <c r="BI173" s="193">
        <f aca="true" t="shared" si="8" ref="BI173:BI186">IF(N173="nulová",J173,0)</f>
        <v>0</v>
      </c>
      <c r="BJ173" s="20" t="s">
        <v>78</v>
      </c>
      <c r="BK173" s="193">
        <f aca="true" t="shared" si="9" ref="BK173:BK186">ROUND(I173*H173,2)</f>
        <v>0</v>
      </c>
      <c r="BL173" s="20" t="s">
        <v>146</v>
      </c>
      <c r="BM173" s="192" t="s">
        <v>1086</v>
      </c>
    </row>
    <row r="174" spans="1:65" s="2" customFormat="1" ht="21.75" customHeight="1">
      <c r="A174" s="37"/>
      <c r="B174" s="38"/>
      <c r="C174" s="181" t="s">
        <v>298</v>
      </c>
      <c r="D174" s="181" t="s">
        <v>141</v>
      </c>
      <c r="E174" s="182" t="s">
        <v>1087</v>
      </c>
      <c r="F174" s="183" t="s">
        <v>1088</v>
      </c>
      <c r="G174" s="184" t="s">
        <v>1085</v>
      </c>
      <c r="H174" s="185">
        <v>2</v>
      </c>
      <c r="I174" s="186"/>
      <c r="J174" s="187">
        <f t="shared" si="0"/>
        <v>0</v>
      </c>
      <c r="K174" s="183" t="s">
        <v>19</v>
      </c>
      <c r="L174" s="42"/>
      <c r="M174" s="188" t="s">
        <v>19</v>
      </c>
      <c r="N174" s="189" t="s">
        <v>42</v>
      </c>
      <c r="O174" s="67"/>
      <c r="P174" s="190">
        <f t="shared" si="1"/>
        <v>0</v>
      </c>
      <c r="Q174" s="190">
        <v>0</v>
      </c>
      <c r="R174" s="190">
        <f t="shared" si="2"/>
        <v>0</v>
      </c>
      <c r="S174" s="190">
        <v>0</v>
      </c>
      <c r="T174" s="191">
        <f t="shared" si="3"/>
        <v>0</v>
      </c>
      <c r="U174" s="37"/>
      <c r="V174" s="37"/>
      <c r="W174" s="37"/>
      <c r="X174" s="37"/>
      <c r="Y174" s="37"/>
      <c r="Z174" s="37"/>
      <c r="AA174" s="37"/>
      <c r="AB174" s="37"/>
      <c r="AC174" s="37"/>
      <c r="AD174" s="37"/>
      <c r="AE174" s="37"/>
      <c r="AR174" s="192" t="s">
        <v>146</v>
      </c>
      <c r="AT174" s="192" t="s">
        <v>141</v>
      </c>
      <c r="AU174" s="192" t="s">
        <v>161</v>
      </c>
      <c r="AY174" s="20" t="s">
        <v>139</v>
      </c>
      <c r="BE174" s="193">
        <f t="shared" si="4"/>
        <v>0</v>
      </c>
      <c r="BF174" s="193">
        <f t="shared" si="5"/>
        <v>0</v>
      </c>
      <c r="BG174" s="193">
        <f t="shared" si="6"/>
        <v>0</v>
      </c>
      <c r="BH174" s="193">
        <f t="shared" si="7"/>
        <v>0</v>
      </c>
      <c r="BI174" s="193">
        <f t="shared" si="8"/>
        <v>0</v>
      </c>
      <c r="BJ174" s="20" t="s">
        <v>78</v>
      </c>
      <c r="BK174" s="193">
        <f t="shared" si="9"/>
        <v>0</v>
      </c>
      <c r="BL174" s="20" t="s">
        <v>146</v>
      </c>
      <c r="BM174" s="192" t="s">
        <v>1089</v>
      </c>
    </row>
    <row r="175" spans="1:65" s="2" customFormat="1" ht="24.2" customHeight="1">
      <c r="A175" s="37"/>
      <c r="B175" s="38"/>
      <c r="C175" s="181" t="s">
        <v>308</v>
      </c>
      <c r="D175" s="181" t="s">
        <v>141</v>
      </c>
      <c r="E175" s="182" t="s">
        <v>1090</v>
      </c>
      <c r="F175" s="183" t="s">
        <v>1091</v>
      </c>
      <c r="G175" s="184" t="s">
        <v>1085</v>
      </c>
      <c r="H175" s="185">
        <v>2</v>
      </c>
      <c r="I175" s="186"/>
      <c r="J175" s="187">
        <f t="shared" si="0"/>
        <v>0</v>
      </c>
      <c r="K175" s="183" t="s">
        <v>19</v>
      </c>
      <c r="L175" s="42"/>
      <c r="M175" s="188" t="s">
        <v>19</v>
      </c>
      <c r="N175" s="189" t="s">
        <v>42</v>
      </c>
      <c r="O175" s="67"/>
      <c r="P175" s="190">
        <f t="shared" si="1"/>
        <v>0</v>
      </c>
      <c r="Q175" s="190">
        <v>0</v>
      </c>
      <c r="R175" s="190">
        <f t="shared" si="2"/>
        <v>0</v>
      </c>
      <c r="S175" s="190">
        <v>0</v>
      </c>
      <c r="T175" s="191">
        <f t="shared" si="3"/>
        <v>0</v>
      </c>
      <c r="U175" s="37"/>
      <c r="V175" s="37"/>
      <c r="W175" s="37"/>
      <c r="X175" s="37"/>
      <c r="Y175" s="37"/>
      <c r="Z175" s="37"/>
      <c r="AA175" s="37"/>
      <c r="AB175" s="37"/>
      <c r="AC175" s="37"/>
      <c r="AD175" s="37"/>
      <c r="AE175" s="37"/>
      <c r="AR175" s="192" t="s">
        <v>146</v>
      </c>
      <c r="AT175" s="192" t="s">
        <v>141</v>
      </c>
      <c r="AU175" s="192" t="s">
        <v>161</v>
      </c>
      <c r="AY175" s="20" t="s">
        <v>139</v>
      </c>
      <c r="BE175" s="193">
        <f t="shared" si="4"/>
        <v>0</v>
      </c>
      <c r="BF175" s="193">
        <f t="shared" si="5"/>
        <v>0</v>
      </c>
      <c r="BG175" s="193">
        <f t="shared" si="6"/>
        <v>0</v>
      </c>
      <c r="BH175" s="193">
        <f t="shared" si="7"/>
        <v>0</v>
      </c>
      <c r="BI175" s="193">
        <f t="shared" si="8"/>
        <v>0</v>
      </c>
      <c r="BJ175" s="20" t="s">
        <v>78</v>
      </c>
      <c r="BK175" s="193">
        <f t="shared" si="9"/>
        <v>0</v>
      </c>
      <c r="BL175" s="20" t="s">
        <v>146</v>
      </c>
      <c r="BM175" s="192" t="s">
        <v>1092</v>
      </c>
    </row>
    <row r="176" spans="1:65" s="2" customFormat="1" ht="24.2" customHeight="1">
      <c r="A176" s="37"/>
      <c r="B176" s="38"/>
      <c r="C176" s="181" t="s">
        <v>314</v>
      </c>
      <c r="D176" s="181" t="s">
        <v>141</v>
      </c>
      <c r="E176" s="182" t="s">
        <v>1093</v>
      </c>
      <c r="F176" s="183" t="s">
        <v>1094</v>
      </c>
      <c r="G176" s="184" t="s">
        <v>1085</v>
      </c>
      <c r="H176" s="185">
        <v>2</v>
      </c>
      <c r="I176" s="186"/>
      <c r="J176" s="187">
        <f t="shared" si="0"/>
        <v>0</v>
      </c>
      <c r="K176" s="183" t="s">
        <v>19</v>
      </c>
      <c r="L176" s="42"/>
      <c r="M176" s="188" t="s">
        <v>19</v>
      </c>
      <c r="N176" s="189" t="s">
        <v>42</v>
      </c>
      <c r="O176" s="67"/>
      <c r="P176" s="190">
        <f t="shared" si="1"/>
        <v>0</v>
      </c>
      <c r="Q176" s="190">
        <v>0</v>
      </c>
      <c r="R176" s="190">
        <f t="shared" si="2"/>
        <v>0</v>
      </c>
      <c r="S176" s="190">
        <v>0</v>
      </c>
      <c r="T176" s="191">
        <f t="shared" si="3"/>
        <v>0</v>
      </c>
      <c r="U176" s="37"/>
      <c r="V176" s="37"/>
      <c r="W176" s="37"/>
      <c r="X176" s="37"/>
      <c r="Y176" s="37"/>
      <c r="Z176" s="37"/>
      <c r="AA176" s="37"/>
      <c r="AB176" s="37"/>
      <c r="AC176" s="37"/>
      <c r="AD176" s="37"/>
      <c r="AE176" s="37"/>
      <c r="AR176" s="192" t="s">
        <v>146</v>
      </c>
      <c r="AT176" s="192" t="s">
        <v>141</v>
      </c>
      <c r="AU176" s="192" t="s">
        <v>161</v>
      </c>
      <c r="AY176" s="20" t="s">
        <v>139</v>
      </c>
      <c r="BE176" s="193">
        <f t="shared" si="4"/>
        <v>0</v>
      </c>
      <c r="BF176" s="193">
        <f t="shared" si="5"/>
        <v>0</v>
      </c>
      <c r="BG176" s="193">
        <f t="shared" si="6"/>
        <v>0</v>
      </c>
      <c r="BH176" s="193">
        <f t="shared" si="7"/>
        <v>0</v>
      </c>
      <c r="BI176" s="193">
        <f t="shared" si="8"/>
        <v>0</v>
      </c>
      <c r="BJ176" s="20" t="s">
        <v>78</v>
      </c>
      <c r="BK176" s="193">
        <f t="shared" si="9"/>
        <v>0</v>
      </c>
      <c r="BL176" s="20" t="s">
        <v>146</v>
      </c>
      <c r="BM176" s="192" t="s">
        <v>1095</v>
      </c>
    </row>
    <row r="177" spans="1:65" s="2" customFormat="1" ht="21.75" customHeight="1">
      <c r="A177" s="37"/>
      <c r="B177" s="38"/>
      <c r="C177" s="181" t="s">
        <v>324</v>
      </c>
      <c r="D177" s="181" t="s">
        <v>141</v>
      </c>
      <c r="E177" s="182" t="s">
        <v>1096</v>
      </c>
      <c r="F177" s="183" t="s">
        <v>1097</v>
      </c>
      <c r="G177" s="184" t="s">
        <v>179</v>
      </c>
      <c r="H177" s="185">
        <v>23</v>
      </c>
      <c r="I177" s="186"/>
      <c r="J177" s="187">
        <f t="shared" si="0"/>
        <v>0</v>
      </c>
      <c r="K177" s="183" t="s">
        <v>19</v>
      </c>
      <c r="L177" s="42"/>
      <c r="M177" s="188" t="s">
        <v>19</v>
      </c>
      <c r="N177" s="189" t="s">
        <v>42</v>
      </c>
      <c r="O177" s="67"/>
      <c r="P177" s="190">
        <f t="shared" si="1"/>
        <v>0</v>
      </c>
      <c r="Q177" s="190">
        <v>0</v>
      </c>
      <c r="R177" s="190">
        <f t="shared" si="2"/>
        <v>0</v>
      </c>
      <c r="S177" s="190">
        <v>0</v>
      </c>
      <c r="T177" s="191">
        <f t="shared" si="3"/>
        <v>0</v>
      </c>
      <c r="U177" s="37"/>
      <c r="V177" s="37"/>
      <c r="W177" s="37"/>
      <c r="X177" s="37"/>
      <c r="Y177" s="37"/>
      <c r="Z177" s="37"/>
      <c r="AA177" s="37"/>
      <c r="AB177" s="37"/>
      <c r="AC177" s="37"/>
      <c r="AD177" s="37"/>
      <c r="AE177" s="37"/>
      <c r="AR177" s="192" t="s">
        <v>146</v>
      </c>
      <c r="AT177" s="192" t="s">
        <v>141</v>
      </c>
      <c r="AU177" s="192" t="s">
        <v>161</v>
      </c>
      <c r="AY177" s="20" t="s">
        <v>139</v>
      </c>
      <c r="BE177" s="193">
        <f t="shared" si="4"/>
        <v>0</v>
      </c>
      <c r="BF177" s="193">
        <f t="shared" si="5"/>
        <v>0</v>
      </c>
      <c r="BG177" s="193">
        <f t="shared" si="6"/>
        <v>0</v>
      </c>
      <c r="BH177" s="193">
        <f t="shared" si="7"/>
        <v>0</v>
      </c>
      <c r="BI177" s="193">
        <f t="shared" si="8"/>
        <v>0</v>
      </c>
      <c r="BJ177" s="20" t="s">
        <v>78</v>
      </c>
      <c r="BK177" s="193">
        <f t="shared" si="9"/>
        <v>0</v>
      </c>
      <c r="BL177" s="20" t="s">
        <v>146</v>
      </c>
      <c r="BM177" s="192" t="s">
        <v>1098</v>
      </c>
    </row>
    <row r="178" spans="1:65" s="2" customFormat="1" ht="24.2" customHeight="1">
      <c r="A178" s="37"/>
      <c r="B178" s="38"/>
      <c r="C178" s="181" t="s">
        <v>332</v>
      </c>
      <c r="D178" s="181" t="s">
        <v>141</v>
      </c>
      <c r="E178" s="182" t="s">
        <v>1099</v>
      </c>
      <c r="F178" s="183" t="s">
        <v>1100</v>
      </c>
      <c r="G178" s="184" t="s">
        <v>179</v>
      </c>
      <c r="H178" s="185">
        <v>23</v>
      </c>
      <c r="I178" s="186"/>
      <c r="J178" s="187">
        <f t="shared" si="0"/>
        <v>0</v>
      </c>
      <c r="K178" s="183" t="s">
        <v>19</v>
      </c>
      <c r="L178" s="42"/>
      <c r="M178" s="188" t="s">
        <v>19</v>
      </c>
      <c r="N178" s="189" t="s">
        <v>42</v>
      </c>
      <c r="O178" s="67"/>
      <c r="P178" s="190">
        <f t="shared" si="1"/>
        <v>0</v>
      </c>
      <c r="Q178" s="190">
        <v>0</v>
      </c>
      <c r="R178" s="190">
        <f t="shared" si="2"/>
        <v>0</v>
      </c>
      <c r="S178" s="190">
        <v>0</v>
      </c>
      <c r="T178" s="191">
        <f t="shared" si="3"/>
        <v>0</v>
      </c>
      <c r="U178" s="37"/>
      <c r="V178" s="37"/>
      <c r="W178" s="37"/>
      <c r="X178" s="37"/>
      <c r="Y178" s="37"/>
      <c r="Z178" s="37"/>
      <c r="AA178" s="37"/>
      <c r="AB178" s="37"/>
      <c r="AC178" s="37"/>
      <c r="AD178" s="37"/>
      <c r="AE178" s="37"/>
      <c r="AR178" s="192" t="s">
        <v>146</v>
      </c>
      <c r="AT178" s="192" t="s">
        <v>141</v>
      </c>
      <c r="AU178" s="192" t="s">
        <v>161</v>
      </c>
      <c r="AY178" s="20" t="s">
        <v>139</v>
      </c>
      <c r="BE178" s="193">
        <f t="shared" si="4"/>
        <v>0</v>
      </c>
      <c r="BF178" s="193">
        <f t="shared" si="5"/>
        <v>0</v>
      </c>
      <c r="BG178" s="193">
        <f t="shared" si="6"/>
        <v>0</v>
      </c>
      <c r="BH178" s="193">
        <f t="shared" si="7"/>
        <v>0</v>
      </c>
      <c r="BI178" s="193">
        <f t="shared" si="8"/>
        <v>0</v>
      </c>
      <c r="BJ178" s="20" t="s">
        <v>78</v>
      </c>
      <c r="BK178" s="193">
        <f t="shared" si="9"/>
        <v>0</v>
      </c>
      <c r="BL178" s="20" t="s">
        <v>146</v>
      </c>
      <c r="BM178" s="192" t="s">
        <v>1101</v>
      </c>
    </row>
    <row r="179" spans="1:65" s="2" customFormat="1" ht="37.9" customHeight="1">
      <c r="A179" s="37"/>
      <c r="B179" s="38"/>
      <c r="C179" s="181" t="s">
        <v>338</v>
      </c>
      <c r="D179" s="181" t="s">
        <v>141</v>
      </c>
      <c r="E179" s="182" t="s">
        <v>1102</v>
      </c>
      <c r="F179" s="183" t="s">
        <v>1103</v>
      </c>
      <c r="G179" s="184" t="s">
        <v>1085</v>
      </c>
      <c r="H179" s="185">
        <v>3</v>
      </c>
      <c r="I179" s="186"/>
      <c r="J179" s="187">
        <f t="shared" si="0"/>
        <v>0</v>
      </c>
      <c r="K179" s="183" t="s">
        <v>19</v>
      </c>
      <c r="L179" s="42"/>
      <c r="M179" s="188" t="s">
        <v>19</v>
      </c>
      <c r="N179" s="189" t="s">
        <v>42</v>
      </c>
      <c r="O179" s="67"/>
      <c r="P179" s="190">
        <f t="shared" si="1"/>
        <v>0</v>
      </c>
      <c r="Q179" s="190">
        <v>0</v>
      </c>
      <c r="R179" s="190">
        <f t="shared" si="2"/>
        <v>0</v>
      </c>
      <c r="S179" s="190">
        <v>0</v>
      </c>
      <c r="T179" s="191">
        <f t="shared" si="3"/>
        <v>0</v>
      </c>
      <c r="U179" s="37"/>
      <c r="V179" s="37"/>
      <c r="W179" s="37"/>
      <c r="X179" s="37"/>
      <c r="Y179" s="37"/>
      <c r="Z179" s="37"/>
      <c r="AA179" s="37"/>
      <c r="AB179" s="37"/>
      <c r="AC179" s="37"/>
      <c r="AD179" s="37"/>
      <c r="AE179" s="37"/>
      <c r="AR179" s="192" t="s">
        <v>146</v>
      </c>
      <c r="AT179" s="192" t="s">
        <v>141</v>
      </c>
      <c r="AU179" s="192" t="s">
        <v>161</v>
      </c>
      <c r="AY179" s="20" t="s">
        <v>139</v>
      </c>
      <c r="BE179" s="193">
        <f t="shared" si="4"/>
        <v>0</v>
      </c>
      <c r="BF179" s="193">
        <f t="shared" si="5"/>
        <v>0</v>
      </c>
      <c r="BG179" s="193">
        <f t="shared" si="6"/>
        <v>0</v>
      </c>
      <c r="BH179" s="193">
        <f t="shared" si="7"/>
        <v>0</v>
      </c>
      <c r="BI179" s="193">
        <f t="shared" si="8"/>
        <v>0</v>
      </c>
      <c r="BJ179" s="20" t="s">
        <v>78</v>
      </c>
      <c r="BK179" s="193">
        <f t="shared" si="9"/>
        <v>0</v>
      </c>
      <c r="BL179" s="20" t="s">
        <v>146</v>
      </c>
      <c r="BM179" s="192" t="s">
        <v>1104</v>
      </c>
    </row>
    <row r="180" spans="1:65" s="2" customFormat="1" ht="16.5" customHeight="1">
      <c r="A180" s="37"/>
      <c r="B180" s="38"/>
      <c r="C180" s="181" t="s">
        <v>345</v>
      </c>
      <c r="D180" s="181" t="s">
        <v>141</v>
      </c>
      <c r="E180" s="182" t="s">
        <v>1105</v>
      </c>
      <c r="F180" s="183" t="s">
        <v>1106</v>
      </c>
      <c r="G180" s="184" t="s">
        <v>1085</v>
      </c>
      <c r="H180" s="185">
        <v>16</v>
      </c>
      <c r="I180" s="186"/>
      <c r="J180" s="187">
        <f t="shared" si="0"/>
        <v>0</v>
      </c>
      <c r="K180" s="183" t="s">
        <v>19</v>
      </c>
      <c r="L180" s="42"/>
      <c r="M180" s="188" t="s">
        <v>19</v>
      </c>
      <c r="N180" s="189" t="s">
        <v>42</v>
      </c>
      <c r="O180" s="67"/>
      <c r="P180" s="190">
        <f t="shared" si="1"/>
        <v>0</v>
      </c>
      <c r="Q180" s="190">
        <v>0</v>
      </c>
      <c r="R180" s="190">
        <f t="shared" si="2"/>
        <v>0</v>
      </c>
      <c r="S180" s="190">
        <v>0</v>
      </c>
      <c r="T180" s="191">
        <f t="shared" si="3"/>
        <v>0</v>
      </c>
      <c r="U180" s="37"/>
      <c r="V180" s="37"/>
      <c r="W180" s="37"/>
      <c r="X180" s="37"/>
      <c r="Y180" s="37"/>
      <c r="Z180" s="37"/>
      <c r="AA180" s="37"/>
      <c r="AB180" s="37"/>
      <c r="AC180" s="37"/>
      <c r="AD180" s="37"/>
      <c r="AE180" s="37"/>
      <c r="AR180" s="192" t="s">
        <v>146</v>
      </c>
      <c r="AT180" s="192" t="s">
        <v>141</v>
      </c>
      <c r="AU180" s="192" t="s">
        <v>161</v>
      </c>
      <c r="AY180" s="20" t="s">
        <v>139</v>
      </c>
      <c r="BE180" s="193">
        <f t="shared" si="4"/>
        <v>0</v>
      </c>
      <c r="BF180" s="193">
        <f t="shared" si="5"/>
        <v>0</v>
      </c>
      <c r="BG180" s="193">
        <f t="shared" si="6"/>
        <v>0</v>
      </c>
      <c r="BH180" s="193">
        <f t="shared" si="7"/>
        <v>0</v>
      </c>
      <c r="BI180" s="193">
        <f t="shared" si="8"/>
        <v>0</v>
      </c>
      <c r="BJ180" s="20" t="s">
        <v>78</v>
      </c>
      <c r="BK180" s="193">
        <f t="shared" si="9"/>
        <v>0</v>
      </c>
      <c r="BL180" s="20" t="s">
        <v>146</v>
      </c>
      <c r="BM180" s="192" t="s">
        <v>1107</v>
      </c>
    </row>
    <row r="181" spans="1:65" s="2" customFormat="1" ht="16.5" customHeight="1">
      <c r="A181" s="37"/>
      <c r="B181" s="38"/>
      <c r="C181" s="181" t="s">
        <v>352</v>
      </c>
      <c r="D181" s="181" t="s">
        <v>141</v>
      </c>
      <c r="E181" s="182" t="s">
        <v>1108</v>
      </c>
      <c r="F181" s="183" t="s">
        <v>1109</v>
      </c>
      <c r="G181" s="184" t="s">
        <v>179</v>
      </c>
      <c r="H181" s="185">
        <v>12</v>
      </c>
      <c r="I181" s="186"/>
      <c r="J181" s="187">
        <f t="shared" si="0"/>
        <v>0</v>
      </c>
      <c r="K181" s="183" t="s">
        <v>19</v>
      </c>
      <c r="L181" s="42"/>
      <c r="M181" s="188" t="s">
        <v>19</v>
      </c>
      <c r="N181" s="189" t="s">
        <v>42</v>
      </c>
      <c r="O181" s="67"/>
      <c r="P181" s="190">
        <f t="shared" si="1"/>
        <v>0</v>
      </c>
      <c r="Q181" s="190">
        <v>0</v>
      </c>
      <c r="R181" s="190">
        <f t="shared" si="2"/>
        <v>0</v>
      </c>
      <c r="S181" s="190">
        <v>0</v>
      </c>
      <c r="T181" s="191">
        <f t="shared" si="3"/>
        <v>0</v>
      </c>
      <c r="U181" s="37"/>
      <c r="V181" s="37"/>
      <c r="W181" s="37"/>
      <c r="X181" s="37"/>
      <c r="Y181" s="37"/>
      <c r="Z181" s="37"/>
      <c r="AA181" s="37"/>
      <c r="AB181" s="37"/>
      <c r="AC181" s="37"/>
      <c r="AD181" s="37"/>
      <c r="AE181" s="37"/>
      <c r="AR181" s="192" t="s">
        <v>146</v>
      </c>
      <c r="AT181" s="192" t="s">
        <v>141</v>
      </c>
      <c r="AU181" s="192" t="s">
        <v>161</v>
      </c>
      <c r="AY181" s="20" t="s">
        <v>139</v>
      </c>
      <c r="BE181" s="193">
        <f t="shared" si="4"/>
        <v>0</v>
      </c>
      <c r="BF181" s="193">
        <f t="shared" si="5"/>
        <v>0</v>
      </c>
      <c r="BG181" s="193">
        <f t="shared" si="6"/>
        <v>0</v>
      </c>
      <c r="BH181" s="193">
        <f t="shared" si="7"/>
        <v>0</v>
      </c>
      <c r="BI181" s="193">
        <f t="shared" si="8"/>
        <v>0</v>
      </c>
      <c r="BJ181" s="20" t="s">
        <v>78</v>
      </c>
      <c r="BK181" s="193">
        <f t="shared" si="9"/>
        <v>0</v>
      </c>
      <c r="BL181" s="20" t="s">
        <v>146</v>
      </c>
      <c r="BM181" s="192" t="s">
        <v>1110</v>
      </c>
    </row>
    <row r="182" spans="1:65" s="2" customFormat="1" ht="33" customHeight="1">
      <c r="A182" s="37"/>
      <c r="B182" s="38"/>
      <c r="C182" s="181" t="s">
        <v>357</v>
      </c>
      <c r="D182" s="181" t="s">
        <v>141</v>
      </c>
      <c r="E182" s="182" t="s">
        <v>1111</v>
      </c>
      <c r="F182" s="183" t="s">
        <v>1112</v>
      </c>
      <c r="G182" s="184" t="s">
        <v>179</v>
      </c>
      <c r="H182" s="185">
        <v>12</v>
      </c>
      <c r="I182" s="186"/>
      <c r="J182" s="187">
        <f t="shared" si="0"/>
        <v>0</v>
      </c>
      <c r="K182" s="183" t="s">
        <v>19</v>
      </c>
      <c r="L182" s="42"/>
      <c r="M182" s="188" t="s">
        <v>19</v>
      </c>
      <c r="N182" s="189" t="s">
        <v>42</v>
      </c>
      <c r="O182" s="67"/>
      <c r="P182" s="190">
        <f t="shared" si="1"/>
        <v>0</v>
      </c>
      <c r="Q182" s="190">
        <v>0</v>
      </c>
      <c r="R182" s="190">
        <f t="shared" si="2"/>
        <v>0</v>
      </c>
      <c r="S182" s="190">
        <v>0</v>
      </c>
      <c r="T182" s="191">
        <f t="shared" si="3"/>
        <v>0</v>
      </c>
      <c r="U182" s="37"/>
      <c r="V182" s="37"/>
      <c r="W182" s="37"/>
      <c r="X182" s="37"/>
      <c r="Y182" s="37"/>
      <c r="Z182" s="37"/>
      <c r="AA182" s="37"/>
      <c r="AB182" s="37"/>
      <c r="AC182" s="37"/>
      <c r="AD182" s="37"/>
      <c r="AE182" s="37"/>
      <c r="AR182" s="192" t="s">
        <v>146</v>
      </c>
      <c r="AT182" s="192" t="s">
        <v>141</v>
      </c>
      <c r="AU182" s="192" t="s">
        <v>161</v>
      </c>
      <c r="AY182" s="20" t="s">
        <v>139</v>
      </c>
      <c r="BE182" s="193">
        <f t="shared" si="4"/>
        <v>0</v>
      </c>
      <c r="BF182" s="193">
        <f t="shared" si="5"/>
        <v>0</v>
      </c>
      <c r="BG182" s="193">
        <f t="shared" si="6"/>
        <v>0</v>
      </c>
      <c r="BH182" s="193">
        <f t="shared" si="7"/>
        <v>0</v>
      </c>
      <c r="BI182" s="193">
        <f t="shared" si="8"/>
        <v>0</v>
      </c>
      <c r="BJ182" s="20" t="s">
        <v>78</v>
      </c>
      <c r="BK182" s="193">
        <f t="shared" si="9"/>
        <v>0</v>
      </c>
      <c r="BL182" s="20" t="s">
        <v>146</v>
      </c>
      <c r="BM182" s="192" t="s">
        <v>1113</v>
      </c>
    </row>
    <row r="183" spans="1:65" s="2" customFormat="1" ht="16.5" customHeight="1">
      <c r="A183" s="37"/>
      <c r="B183" s="38"/>
      <c r="C183" s="181" t="s">
        <v>363</v>
      </c>
      <c r="D183" s="181" t="s">
        <v>141</v>
      </c>
      <c r="E183" s="182" t="s">
        <v>1114</v>
      </c>
      <c r="F183" s="183" t="s">
        <v>1115</v>
      </c>
      <c r="G183" s="184" t="s">
        <v>179</v>
      </c>
      <c r="H183" s="185">
        <v>14</v>
      </c>
      <c r="I183" s="186"/>
      <c r="J183" s="187">
        <f t="shared" si="0"/>
        <v>0</v>
      </c>
      <c r="K183" s="183" t="s">
        <v>19</v>
      </c>
      <c r="L183" s="42"/>
      <c r="M183" s="188" t="s">
        <v>19</v>
      </c>
      <c r="N183" s="189" t="s">
        <v>42</v>
      </c>
      <c r="O183" s="67"/>
      <c r="P183" s="190">
        <f t="shared" si="1"/>
        <v>0</v>
      </c>
      <c r="Q183" s="190">
        <v>0</v>
      </c>
      <c r="R183" s="190">
        <f t="shared" si="2"/>
        <v>0</v>
      </c>
      <c r="S183" s="190">
        <v>0</v>
      </c>
      <c r="T183" s="191">
        <f t="shared" si="3"/>
        <v>0</v>
      </c>
      <c r="U183" s="37"/>
      <c r="V183" s="37"/>
      <c r="W183" s="37"/>
      <c r="X183" s="37"/>
      <c r="Y183" s="37"/>
      <c r="Z183" s="37"/>
      <c r="AA183" s="37"/>
      <c r="AB183" s="37"/>
      <c r="AC183" s="37"/>
      <c r="AD183" s="37"/>
      <c r="AE183" s="37"/>
      <c r="AR183" s="192" t="s">
        <v>146</v>
      </c>
      <c r="AT183" s="192" t="s">
        <v>141</v>
      </c>
      <c r="AU183" s="192" t="s">
        <v>161</v>
      </c>
      <c r="AY183" s="20" t="s">
        <v>139</v>
      </c>
      <c r="BE183" s="193">
        <f t="shared" si="4"/>
        <v>0</v>
      </c>
      <c r="BF183" s="193">
        <f t="shared" si="5"/>
        <v>0</v>
      </c>
      <c r="BG183" s="193">
        <f t="shared" si="6"/>
        <v>0</v>
      </c>
      <c r="BH183" s="193">
        <f t="shared" si="7"/>
        <v>0</v>
      </c>
      <c r="BI183" s="193">
        <f t="shared" si="8"/>
        <v>0</v>
      </c>
      <c r="BJ183" s="20" t="s">
        <v>78</v>
      </c>
      <c r="BK183" s="193">
        <f t="shared" si="9"/>
        <v>0</v>
      </c>
      <c r="BL183" s="20" t="s">
        <v>146</v>
      </c>
      <c r="BM183" s="192" t="s">
        <v>1116</v>
      </c>
    </row>
    <row r="184" spans="1:65" s="2" customFormat="1" ht="24.2" customHeight="1">
      <c r="A184" s="37"/>
      <c r="B184" s="38"/>
      <c r="C184" s="181" t="s">
        <v>368</v>
      </c>
      <c r="D184" s="181" t="s">
        <v>141</v>
      </c>
      <c r="E184" s="182" t="s">
        <v>1117</v>
      </c>
      <c r="F184" s="183" t="s">
        <v>1118</v>
      </c>
      <c r="G184" s="184" t="s">
        <v>179</v>
      </c>
      <c r="H184" s="185">
        <v>15</v>
      </c>
      <c r="I184" s="186"/>
      <c r="J184" s="187">
        <f t="shared" si="0"/>
        <v>0</v>
      </c>
      <c r="K184" s="183" t="s">
        <v>19</v>
      </c>
      <c r="L184" s="42"/>
      <c r="M184" s="188" t="s">
        <v>19</v>
      </c>
      <c r="N184" s="189" t="s">
        <v>42</v>
      </c>
      <c r="O184" s="67"/>
      <c r="P184" s="190">
        <f t="shared" si="1"/>
        <v>0</v>
      </c>
      <c r="Q184" s="190">
        <v>0</v>
      </c>
      <c r="R184" s="190">
        <f t="shared" si="2"/>
        <v>0</v>
      </c>
      <c r="S184" s="190">
        <v>0</v>
      </c>
      <c r="T184" s="191">
        <f t="shared" si="3"/>
        <v>0</v>
      </c>
      <c r="U184" s="37"/>
      <c r="V184" s="37"/>
      <c r="W184" s="37"/>
      <c r="X184" s="37"/>
      <c r="Y184" s="37"/>
      <c r="Z184" s="37"/>
      <c r="AA184" s="37"/>
      <c r="AB184" s="37"/>
      <c r="AC184" s="37"/>
      <c r="AD184" s="37"/>
      <c r="AE184" s="37"/>
      <c r="AR184" s="192" t="s">
        <v>146</v>
      </c>
      <c r="AT184" s="192" t="s">
        <v>141</v>
      </c>
      <c r="AU184" s="192" t="s">
        <v>161</v>
      </c>
      <c r="AY184" s="20" t="s">
        <v>139</v>
      </c>
      <c r="BE184" s="193">
        <f t="shared" si="4"/>
        <v>0</v>
      </c>
      <c r="BF184" s="193">
        <f t="shared" si="5"/>
        <v>0</v>
      </c>
      <c r="BG184" s="193">
        <f t="shared" si="6"/>
        <v>0</v>
      </c>
      <c r="BH184" s="193">
        <f t="shared" si="7"/>
        <v>0</v>
      </c>
      <c r="BI184" s="193">
        <f t="shared" si="8"/>
        <v>0</v>
      </c>
      <c r="BJ184" s="20" t="s">
        <v>78</v>
      </c>
      <c r="BK184" s="193">
        <f t="shared" si="9"/>
        <v>0</v>
      </c>
      <c r="BL184" s="20" t="s">
        <v>146</v>
      </c>
      <c r="BM184" s="192" t="s">
        <v>1119</v>
      </c>
    </row>
    <row r="185" spans="1:65" s="2" customFormat="1" ht="24.2" customHeight="1">
      <c r="A185" s="37"/>
      <c r="B185" s="38"/>
      <c r="C185" s="181" t="s">
        <v>373</v>
      </c>
      <c r="D185" s="181" t="s">
        <v>141</v>
      </c>
      <c r="E185" s="182" t="s">
        <v>1120</v>
      </c>
      <c r="F185" s="183" t="s">
        <v>1121</v>
      </c>
      <c r="G185" s="184" t="s">
        <v>1085</v>
      </c>
      <c r="H185" s="185">
        <v>3</v>
      </c>
      <c r="I185" s="186"/>
      <c r="J185" s="187">
        <f t="shared" si="0"/>
        <v>0</v>
      </c>
      <c r="K185" s="183" t="s">
        <v>19</v>
      </c>
      <c r="L185" s="42"/>
      <c r="M185" s="188" t="s">
        <v>19</v>
      </c>
      <c r="N185" s="189" t="s">
        <v>42</v>
      </c>
      <c r="O185" s="67"/>
      <c r="P185" s="190">
        <f t="shared" si="1"/>
        <v>0</v>
      </c>
      <c r="Q185" s="190">
        <v>0</v>
      </c>
      <c r="R185" s="190">
        <f t="shared" si="2"/>
        <v>0</v>
      </c>
      <c r="S185" s="190">
        <v>0</v>
      </c>
      <c r="T185" s="191">
        <f t="shared" si="3"/>
        <v>0</v>
      </c>
      <c r="U185" s="37"/>
      <c r="V185" s="37"/>
      <c r="W185" s="37"/>
      <c r="X185" s="37"/>
      <c r="Y185" s="37"/>
      <c r="Z185" s="37"/>
      <c r="AA185" s="37"/>
      <c r="AB185" s="37"/>
      <c r="AC185" s="37"/>
      <c r="AD185" s="37"/>
      <c r="AE185" s="37"/>
      <c r="AR185" s="192" t="s">
        <v>146</v>
      </c>
      <c r="AT185" s="192" t="s">
        <v>141</v>
      </c>
      <c r="AU185" s="192" t="s">
        <v>161</v>
      </c>
      <c r="AY185" s="20" t="s">
        <v>139</v>
      </c>
      <c r="BE185" s="193">
        <f t="shared" si="4"/>
        <v>0</v>
      </c>
      <c r="BF185" s="193">
        <f t="shared" si="5"/>
        <v>0</v>
      </c>
      <c r="BG185" s="193">
        <f t="shared" si="6"/>
        <v>0</v>
      </c>
      <c r="BH185" s="193">
        <f t="shared" si="7"/>
        <v>0</v>
      </c>
      <c r="BI185" s="193">
        <f t="shared" si="8"/>
        <v>0</v>
      </c>
      <c r="BJ185" s="20" t="s">
        <v>78</v>
      </c>
      <c r="BK185" s="193">
        <f t="shared" si="9"/>
        <v>0</v>
      </c>
      <c r="BL185" s="20" t="s">
        <v>146</v>
      </c>
      <c r="BM185" s="192" t="s">
        <v>1122</v>
      </c>
    </row>
    <row r="186" spans="1:65" s="2" customFormat="1" ht="55.5" customHeight="1">
      <c r="A186" s="37"/>
      <c r="B186" s="38"/>
      <c r="C186" s="181" t="s">
        <v>377</v>
      </c>
      <c r="D186" s="181" t="s">
        <v>141</v>
      </c>
      <c r="E186" s="182" t="s">
        <v>1123</v>
      </c>
      <c r="F186" s="183" t="s">
        <v>1124</v>
      </c>
      <c r="G186" s="184" t="s">
        <v>1085</v>
      </c>
      <c r="H186" s="185">
        <v>3</v>
      </c>
      <c r="I186" s="186"/>
      <c r="J186" s="187">
        <f t="shared" si="0"/>
        <v>0</v>
      </c>
      <c r="K186" s="183" t="s">
        <v>19</v>
      </c>
      <c r="L186" s="42"/>
      <c r="M186" s="188" t="s">
        <v>19</v>
      </c>
      <c r="N186" s="189" t="s">
        <v>42</v>
      </c>
      <c r="O186" s="67"/>
      <c r="P186" s="190">
        <f t="shared" si="1"/>
        <v>0</v>
      </c>
      <c r="Q186" s="190">
        <v>0</v>
      </c>
      <c r="R186" s="190">
        <f t="shared" si="2"/>
        <v>0</v>
      </c>
      <c r="S186" s="190">
        <v>0</v>
      </c>
      <c r="T186" s="191">
        <f t="shared" si="3"/>
        <v>0</v>
      </c>
      <c r="U186" s="37"/>
      <c r="V186" s="37"/>
      <c r="W186" s="37"/>
      <c r="X186" s="37"/>
      <c r="Y186" s="37"/>
      <c r="Z186" s="37"/>
      <c r="AA186" s="37"/>
      <c r="AB186" s="37"/>
      <c r="AC186" s="37"/>
      <c r="AD186" s="37"/>
      <c r="AE186" s="37"/>
      <c r="AR186" s="192" t="s">
        <v>146</v>
      </c>
      <c r="AT186" s="192" t="s">
        <v>141</v>
      </c>
      <c r="AU186" s="192" t="s">
        <v>161</v>
      </c>
      <c r="AY186" s="20" t="s">
        <v>139</v>
      </c>
      <c r="BE186" s="193">
        <f t="shared" si="4"/>
        <v>0</v>
      </c>
      <c r="BF186" s="193">
        <f t="shared" si="5"/>
        <v>0</v>
      </c>
      <c r="BG186" s="193">
        <f t="shared" si="6"/>
        <v>0</v>
      </c>
      <c r="BH186" s="193">
        <f t="shared" si="7"/>
        <v>0</v>
      </c>
      <c r="BI186" s="193">
        <f t="shared" si="8"/>
        <v>0</v>
      </c>
      <c r="BJ186" s="20" t="s">
        <v>78</v>
      </c>
      <c r="BK186" s="193">
        <f t="shared" si="9"/>
        <v>0</v>
      </c>
      <c r="BL186" s="20" t="s">
        <v>146</v>
      </c>
      <c r="BM186" s="192" t="s">
        <v>1125</v>
      </c>
    </row>
    <row r="187" spans="2:63" s="12" customFormat="1" ht="20.85" customHeight="1">
      <c r="B187" s="165"/>
      <c r="C187" s="166"/>
      <c r="D187" s="167" t="s">
        <v>70</v>
      </c>
      <c r="E187" s="179" t="s">
        <v>1126</v>
      </c>
      <c r="F187" s="179" t="s">
        <v>1127</v>
      </c>
      <c r="G187" s="166"/>
      <c r="H187" s="166"/>
      <c r="I187" s="169"/>
      <c r="J187" s="180">
        <f>BK187</f>
        <v>0</v>
      </c>
      <c r="K187" s="166"/>
      <c r="L187" s="171"/>
      <c r="M187" s="172"/>
      <c r="N187" s="173"/>
      <c r="O187" s="173"/>
      <c r="P187" s="174">
        <f>SUM(P188:P198)</f>
        <v>0</v>
      </c>
      <c r="Q187" s="173"/>
      <c r="R187" s="174">
        <f>SUM(R188:R198)</f>
        <v>0</v>
      </c>
      <c r="S187" s="173"/>
      <c r="T187" s="175">
        <f>SUM(T188:T198)</f>
        <v>0</v>
      </c>
      <c r="AR187" s="176" t="s">
        <v>78</v>
      </c>
      <c r="AT187" s="177" t="s">
        <v>70</v>
      </c>
      <c r="AU187" s="177" t="s">
        <v>80</v>
      </c>
      <c r="AY187" s="176" t="s">
        <v>139</v>
      </c>
      <c r="BK187" s="178">
        <f>SUM(BK188:BK198)</f>
        <v>0</v>
      </c>
    </row>
    <row r="188" spans="1:65" s="2" customFormat="1" ht="37.9" customHeight="1">
      <c r="A188" s="37"/>
      <c r="B188" s="38"/>
      <c r="C188" s="181" t="s">
        <v>381</v>
      </c>
      <c r="D188" s="181" t="s">
        <v>141</v>
      </c>
      <c r="E188" s="182" t="s">
        <v>1128</v>
      </c>
      <c r="F188" s="183" t="s">
        <v>1129</v>
      </c>
      <c r="G188" s="184" t="s">
        <v>1130</v>
      </c>
      <c r="H188" s="185">
        <v>2</v>
      </c>
      <c r="I188" s="186"/>
      <c r="J188" s="187">
        <f aca="true" t="shared" si="10" ref="J188:J198">ROUND(I188*H188,2)</f>
        <v>0</v>
      </c>
      <c r="K188" s="183" t="s">
        <v>19</v>
      </c>
      <c r="L188" s="42"/>
      <c r="M188" s="188" t="s">
        <v>19</v>
      </c>
      <c r="N188" s="189" t="s">
        <v>42</v>
      </c>
      <c r="O188" s="67"/>
      <c r="P188" s="190">
        <f aca="true" t="shared" si="11" ref="P188:P198">O188*H188</f>
        <v>0</v>
      </c>
      <c r="Q188" s="190">
        <v>0</v>
      </c>
      <c r="R188" s="190">
        <f aca="true" t="shared" si="12" ref="R188:R198">Q188*H188</f>
        <v>0</v>
      </c>
      <c r="S188" s="190">
        <v>0</v>
      </c>
      <c r="T188" s="191">
        <f aca="true" t="shared" si="13" ref="T188:T198">S188*H188</f>
        <v>0</v>
      </c>
      <c r="U188" s="37"/>
      <c r="V188" s="37"/>
      <c r="W188" s="37"/>
      <c r="X188" s="37"/>
      <c r="Y188" s="37"/>
      <c r="Z188" s="37"/>
      <c r="AA188" s="37"/>
      <c r="AB188" s="37"/>
      <c r="AC188" s="37"/>
      <c r="AD188" s="37"/>
      <c r="AE188" s="37"/>
      <c r="AR188" s="192" t="s">
        <v>146</v>
      </c>
      <c r="AT188" s="192" t="s">
        <v>141</v>
      </c>
      <c r="AU188" s="192" t="s">
        <v>161</v>
      </c>
      <c r="AY188" s="20" t="s">
        <v>139</v>
      </c>
      <c r="BE188" s="193">
        <f aca="true" t="shared" si="14" ref="BE188:BE198">IF(N188="základní",J188,0)</f>
        <v>0</v>
      </c>
      <c r="BF188" s="193">
        <f aca="true" t="shared" si="15" ref="BF188:BF198">IF(N188="snížená",J188,0)</f>
        <v>0</v>
      </c>
      <c r="BG188" s="193">
        <f aca="true" t="shared" si="16" ref="BG188:BG198">IF(N188="zákl. přenesená",J188,0)</f>
        <v>0</v>
      </c>
      <c r="BH188" s="193">
        <f aca="true" t="shared" si="17" ref="BH188:BH198">IF(N188="sníž. přenesená",J188,0)</f>
        <v>0</v>
      </c>
      <c r="BI188" s="193">
        <f aca="true" t="shared" si="18" ref="BI188:BI198">IF(N188="nulová",J188,0)</f>
        <v>0</v>
      </c>
      <c r="BJ188" s="20" t="s">
        <v>78</v>
      </c>
      <c r="BK188" s="193">
        <f aca="true" t="shared" si="19" ref="BK188:BK198">ROUND(I188*H188,2)</f>
        <v>0</v>
      </c>
      <c r="BL188" s="20" t="s">
        <v>146</v>
      </c>
      <c r="BM188" s="192" t="s">
        <v>1131</v>
      </c>
    </row>
    <row r="189" spans="1:65" s="2" customFormat="1" ht="24.2" customHeight="1">
      <c r="A189" s="37"/>
      <c r="B189" s="38"/>
      <c r="C189" s="181" t="s">
        <v>386</v>
      </c>
      <c r="D189" s="181" t="s">
        <v>141</v>
      </c>
      <c r="E189" s="182" t="s">
        <v>1132</v>
      </c>
      <c r="F189" s="183" t="s">
        <v>1133</v>
      </c>
      <c r="G189" s="184" t="s">
        <v>1130</v>
      </c>
      <c r="H189" s="185">
        <v>3</v>
      </c>
      <c r="I189" s="186"/>
      <c r="J189" s="187">
        <f t="shared" si="10"/>
        <v>0</v>
      </c>
      <c r="K189" s="183" t="s">
        <v>19</v>
      </c>
      <c r="L189" s="42"/>
      <c r="M189" s="188" t="s">
        <v>19</v>
      </c>
      <c r="N189" s="189" t="s">
        <v>42</v>
      </c>
      <c r="O189" s="67"/>
      <c r="P189" s="190">
        <f t="shared" si="11"/>
        <v>0</v>
      </c>
      <c r="Q189" s="190">
        <v>0</v>
      </c>
      <c r="R189" s="190">
        <f t="shared" si="12"/>
        <v>0</v>
      </c>
      <c r="S189" s="190">
        <v>0</v>
      </c>
      <c r="T189" s="191">
        <f t="shared" si="13"/>
        <v>0</v>
      </c>
      <c r="U189" s="37"/>
      <c r="V189" s="37"/>
      <c r="W189" s="37"/>
      <c r="X189" s="37"/>
      <c r="Y189" s="37"/>
      <c r="Z189" s="37"/>
      <c r="AA189" s="37"/>
      <c r="AB189" s="37"/>
      <c r="AC189" s="37"/>
      <c r="AD189" s="37"/>
      <c r="AE189" s="37"/>
      <c r="AR189" s="192" t="s">
        <v>146</v>
      </c>
      <c r="AT189" s="192" t="s">
        <v>141</v>
      </c>
      <c r="AU189" s="192" t="s">
        <v>161</v>
      </c>
      <c r="AY189" s="20" t="s">
        <v>139</v>
      </c>
      <c r="BE189" s="193">
        <f t="shared" si="14"/>
        <v>0</v>
      </c>
      <c r="BF189" s="193">
        <f t="shared" si="15"/>
        <v>0</v>
      </c>
      <c r="BG189" s="193">
        <f t="shared" si="16"/>
        <v>0</v>
      </c>
      <c r="BH189" s="193">
        <f t="shared" si="17"/>
        <v>0</v>
      </c>
      <c r="BI189" s="193">
        <f t="shared" si="18"/>
        <v>0</v>
      </c>
      <c r="BJ189" s="20" t="s">
        <v>78</v>
      </c>
      <c r="BK189" s="193">
        <f t="shared" si="19"/>
        <v>0</v>
      </c>
      <c r="BL189" s="20" t="s">
        <v>146</v>
      </c>
      <c r="BM189" s="192" t="s">
        <v>1134</v>
      </c>
    </row>
    <row r="190" spans="1:65" s="2" customFormat="1" ht="24.2" customHeight="1">
      <c r="A190" s="37"/>
      <c r="B190" s="38"/>
      <c r="C190" s="181" t="s">
        <v>391</v>
      </c>
      <c r="D190" s="181" t="s">
        <v>141</v>
      </c>
      <c r="E190" s="182" t="s">
        <v>1135</v>
      </c>
      <c r="F190" s="183" t="s">
        <v>1136</v>
      </c>
      <c r="G190" s="184" t="s">
        <v>1130</v>
      </c>
      <c r="H190" s="185">
        <v>4</v>
      </c>
      <c r="I190" s="186"/>
      <c r="J190" s="187">
        <f t="shared" si="10"/>
        <v>0</v>
      </c>
      <c r="K190" s="183" t="s">
        <v>19</v>
      </c>
      <c r="L190" s="42"/>
      <c r="M190" s="188" t="s">
        <v>19</v>
      </c>
      <c r="N190" s="189" t="s">
        <v>42</v>
      </c>
      <c r="O190" s="67"/>
      <c r="P190" s="190">
        <f t="shared" si="11"/>
        <v>0</v>
      </c>
      <c r="Q190" s="190">
        <v>0</v>
      </c>
      <c r="R190" s="190">
        <f t="shared" si="12"/>
        <v>0</v>
      </c>
      <c r="S190" s="190">
        <v>0</v>
      </c>
      <c r="T190" s="191">
        <f t="shared" si="13"/>
        <v>0</v>
      </c>
      <c r="U190" s="37"/>
      <c r="V190" s="37"/>
      <c r="W190" s="37"/>
      <c r="X190" s="37"/>
      <c r="Y190" s="37"/>
      <c r="Z190" s="37"/>
      <c r="AA190" s="37"/>
      <c r="AB190" s="37"/>
      <c r="AC190" s="37"/>
      <c r="AD190" s="37"/>
      <c r="AE190" s="37"/>
      <c r="AR190" s="192" t="s">
        <v>146</v>
      </c>
      <c r="AT190" s="192" t="s">
        <v>141</v>
      </c>
      <c r="AU190" s="192" t="s">
        <v>161</v>
      </c>
      <c r="AY190" s="20" t="s">
        <v>139</v>
      </c>
      <c r="BE190" s="193">
        <f t="shared" si="14"/>
        <v>0</v>
      </c>
      <c r="BF190" s="193">
        <f t="shared" si="15"/>
        <v>0</v>
      </c>
      <c r="BG190" s="193">
        <f t="shared" si="16"/>
        <v>0</v>
      </c>
      <c r="BH190" s="193">
        <f t="shared" si="17"/>
        <v>0</v>
      </c>
      <c r="BI190" s="193">
        <f t="shared" si="18"/>
        <v>0</v>
      </c>
      <c r="BJ190" s="20" t="s">
        <v>78</v>
      </c>
      <c r="BK190" s="193">
        <f t="shared" si="19"/>
        <v>0</v>
      </c>
      <c r="BL190" s="20" t="s">
        <v>146</v>
      </c>
      <c r="BM190" s="192" t="s">
        <v>1137</v>
      </c>
    </row>
    <row r="191" spans="1:65" s="2" customFormat="1" ht="16.5" customHeight="1">
      <c r="A191" s="37"/>
      <c r="B191" s="38"/>
      <c r="C191" s="181" t="s">
        <v>396</v>
      </c>
      <c r="D191" s="181" t="s">
        <v>141</v>
      </c>
      <c r="E191" s="182" t="s">
        <v>1138</v>
      </c>
      <c r="F191" s="183" t="s">
        <v>1139</v>
      </c>
      <c r="G191" s="184" t="s">
        <v>1130</v>
      </c>
      <c r="H191" s="185">
        <v>2</v>
      </c>
      <c r="I191" s="186"/>
      <c r="J191" s="187">
        <f t="shared" si="10"/>
        <v>0</v>
      </c>
      <c r="K191" s="183" t="s">
        <v>19</v>
      </c>
      <c r="L191" s="42"/>
      <c r="M191" s="188" t="s">
        <v>19</v>
      </c>
      <c r="N191" s="189" t="s">
        <v>42</v>
      </c>
      <c r="O191" s="67"/>
      <c r="P191" s="190">
        <f t="shared" si="11"/>
        <v>0</v>
      </c>
      <c r="Q191" s="190">
        <v>0</v>
      </c>
      <c r="R191" s="190">
        <f t="shared" si="12"/>
        <v>0</v>
      </c>
      <c r="S191" s="190">
        <v>0</v>
      </c>
      <c r="T191" s="191">
        <f t="shared" si="13"/>
        <v>0</v>
      </c>
      <c r="U191" s="37"/>
      <c r="V191" s="37"/>
      <c r="W191" s="37"/>
      <c r="X191" s="37"/>
      <c r="Y191" s="37"/>
      <c r="Z191" s="37"/>
      <c r="AA191" s="37"/>
      <c r="AB191" s="37"/>
      <c r="AC191" s="37"/>
      <c r="AD191" s="37"/>
      <c r="AE191" s="37"/>
      <c r="AR191" s="192" t="s">
        <v>146</v>
      </c>
      <c r="AT191" s="192" t="s">
        <v>141</v>
      </c>
      <c r="AU191" s="192" t="s">
        <v>161</v>
      </c>
      <c r="AY191" s="20" t="s">
        <v>139</v>
      </c>
      <c r="BE191" s="193">
        <f t="shared" si="14"/>
        <v>0</v>
      </c>
      <c r="BF191" s="193">
        <f t="shared" si="15"/>
        <v>0</v>
      </c>
      <c r="BG191" s="193">
        <f t="shared" si="16"/>
        <v>0</v>
      </c>
      <c r="BH191" s="193">
        <f t="shared" si="17"/>
        <v>0</v>
      </c>
      <c r="BI191" s="193">
        <f t="shared" si="18"/>
        <v>0</v>
      </c>
      <c r="BJ191" s="20" t="s">
        <v>78</v>
      </c>
      <c r="BK191" s="193">
        <f t="shared" si="19"/>
        <v>0</v>
      </c>
      <c r="BL191" s="20" t="s">
        <v>146</v>
      </c>
      <c r="BM191" s="192" t="s">
        <v>1140</v>
      </c>
    </row>
    <row r="192" spans="1:65" s="2" customFormat="1" ht="24.2" customHeight="1">
      <c r="A192" s="37"/>
      <c r="B192" s="38"/>
      <c r="C192" s="181" t="s">
        <v>401</v>
      </c>
      <c r="D192" s="181" t="s">
        <v>141</v>
      </c>
      <c r="E192" s="182" t="s">
        <v>1141</v>
      </c>
      <c r="F192" s="183" t="s">
        <v>1142</v>
      </c>
      <c r="G192" s="184" t="s">
        <v>1143</v>
      </c>
      <c r="H192" s="185">
        <v>1</v>
      </c>
      <c r="I192" s="186"/>
      <c r="J192" s="187">
        <f t="shared" si="10"/>
        <v>0</v>
      </c>
      <c r="K192" s="183" t="s">
        <v>19</v>
      </c>
      <c r="L192" s="42"/>
      <c r="M192" s="188" t="s">
        <v>19</v>
      </c>
      <c r="N192" s="189" t="s">
        <v>42</v>
      </c>
      <c r="O192" s="67"/>
      <c r="P192" s="190">
        <f t="shared" si="11"/>
        <v>0</v>
      </c>
      <c r="Q192" s="190">
        <v>0</v>
      </c>
      <c r="R192" s="190">
        <f t="shared" si="12"/>
        <v>0</v>
      </c>
      <c r="S192" s="190">
        <v>0</v>
      </c>
      <c r="T192" s="191">
        <f t="shared" si="13"/>
        <v>0</v>
      </c>
      <c r="U192" s="37"/>
      <c r="V192" s="37"/>
      <c r="W192" s="37"/>
      <c r="X192" s="37"/>
      <c r="Y192" s="37"/>
      <c r="Z192" s="37"/>
      <c r="AA192" s="37"/>
      <c r="AB192" s="37"/>
      <c r="AC192" s="37"/>
      <c r="AD192" s="37"/>
      <c r="AE192" s="37"/>
      <c r="AR192" s="192" t="s">
        <v>146</v>
      </c>
      <c r="AT192" s="192" t="s">
        <v>141</v>
      </c>
      <c r="AU192" s="192" t="s">
        <v>161</v>
      </c>
      <c r="AY192" s="20" t="s">
        <v>139</v>
      </c>
      <c r="BE192" s="193">
        <f t="shared" si="14"/>
        <v>0</v>
      </c>
      <c r="BF192" s="193">
        <f t="shared" si="15"/>
        <v>0</v>
      </c>
      <c r="BG192" s="193">
        <f t="shared" si="16"/>
        <v>0</v>
      </c>
      <c r="BH192" s="193">
        <f t="shared" si="17"/>
        <v>0</v>
      </c>
      <c r="BI192" s="193">
        <f t="shared" si="18"/>
        <v>0</v>
      </c>
      <c r="BJ192" s="20" t="s">
        <v>78</v>
      </c>
      <c r="BK192" s="193">
        <f t="shared" si="19"/>
        <v>0</v>
      </c>
      <c r="BL192" s="20" t="s">
        <v>146</v>
      </c>
      <c r="BM192" s="192" t="s">
        <v>1144</v>
      </c>
    </row>
    <row r="193" spans="1:65" s="2" customFormat="1" ht="37.9" customHeight="1">
      <c r="A193" s="37"/>
      <c r="B193" s="38"/>
      <c r="C193" s="181" t="s">
        <v>406</v>
      </c>
      <c r="D193" s="181" t="s">
        <v>141</v>
      </c>
      <c r="E193" s="182" t="s">
        <v>1145</v>
      </c>
      <c r="F193" s="183" t="s">
        <v>1146</v>
      </c>
      <c r="G193" s="184" t="s">
        <v>1143</v>
      </c>
      <c r="H193" s="185">
        <v>1</v>
      </c>
      <c r="I193" s="186"/>
      <c r="J193" s="187">
        <f t="shared" si="10"/>
        <v>0</v>
      </c>
      <c r="K193" s="183" t="s">
        <v>19</v>
      </c>
      <c r="L193" s="42"/>
      <c r="M193" s="188" t="s">
        <v>19</v>
      </c>
      <c r="N193" s="189" t="s">
        <v>42</v>
      </c>
      <c r="O193" s="67"/>
      <c r="P193" s="190">
        <f t="shared" si="11"/>
        <v>0</v>
      </c>
      <c r="Q193" s="190">
        <v>0</v>
      </c>
      <c r="R193" s="190">
        <f t="shared" si="12"/>
        <v>0</v>
      </c>
      <c r="S193" s="190">
        <v>0</v>
      </c>
      <c r="T193" s="191">
        <f t="shared" si="13"/>
        <v>0</v>
      </c>
      <c r="U193" s="37"/>
      <c r="V193" s="37"/>
      <c r="W193" s="37"/>
      <c r="X193" s="37"/>
      <c r="Y193" s="37"/>
      <c r="Z193" s="37"/>
      <c r="AA193" s="37"/>
      <c r="AB193" s="37"/>
      <c r="AC193" s="37"/>
      <c r="AD193" s="37"/>
      <c r="AE193" s="37"/>
      <c r="AR193" s="192" t="s">
        <v>146</v>
      </c>
      <c r="AT193" s="192" t="s">
        <v>141</v>
      </c>
      <c r="AU193" s="192" t="s">
        <v>161</v>
      </c>
      <c r="AY193" s="20" t="s">
        <v>139</v>
      </c>
      <c r="BE193" s="193">
        <f t="shared" si="14"/>
        <v>0</v>
      </c>
      <c r="BF193" s="193">
        <f t="shared" si="15"/>
        <v>0</v>
      </c>
      <c r="BG193" s="193">
        <f t="shared" si="16"/>
        <v>0</v>
      </c>
      <c r="BH193" s="193">
        <f t="shared" si="17"/>
        <v>0</v>
      </c>
      <c r="BI193" s="193">
        <f t="shared" si="18"/>
        <v>0</v>
      </c>
      <c r="BJ193" s="20" t="s">
        <v>78</v>
      </c>
      <c r="BK193" s="193">
        <f t="shared" si="19"/>
        <v>0</v>
      </c>
      <c r="BL193" s="20" t="s">
        <v>146</v>
      </c>
      <c r="BM193" s="192" t="s">
        <v>1147</v>
      </c>
    </row>
    <row r="194" spans="1:65" s="2" customFormat="1" ht="37.9" customHeight="1">
      <c r="A194" s="37"/>
      <c r="B194" s="38"/>
      <c r="C194" s="181" t="s">
        <v>411</v>
      </c>
      <c r="D194" s="181" t="s">
        <v>141</v>
      </c>
      <c r="E194" s="182" t="s">
        <v>1148</v>
      </c>
      <c r="F194" s="183" t="s">
        <v>1149</v>
      </c>
      <c r="G194" s="184" t="s">
        <v>1143</v>
      </c>
      <c r="H194" s="185">
        <v>1</v>
      </c>
      <c r="I194" s="186"/>
      <c r="J194" s="187">
        <f t="shared" si="10"/>
        <v>0</v>
      </c>
      <c r="K194" s="183" t="s">
        <v>19</v>
      </c>
      <c r="L194" s="42"/>
      <c r="M194" s="188" t="s">
        <v>19</v>
      </c>
      <c r="N194" s="189" t="s">
        <v>42</v>
      </c>
      <c r="O194" s="67"/>
      <c r="P194" s="190">
        <f t="shared" si="11"/>
        <v>0</v>
      </c>
      <c r="Q194" s="190">
        <v>0</v>
      </c>
      <c r="R194" s="190">
        <f t="shared" si="12"/>
        <v>0</v>
      </c>
      <c r="S194" s="190">
        <v>0</v>
      </c>
      <c r="T194" s="191">
        <f t="shared" si="13"/>
        <v>0</v>
      </c>
      <c r="U194" s="37"/>
      <c r="V194" s="37"/>
      <c r="W194" s="37"/>
      <c r="X194" s="37"/>
      <c r="Y194" s="37"/>
      <c r="Z194" s="37"/>
      <c r="AA194" s="37"/>
      <c r="AB194" s="37"/>
      <c r="AC194" s="37"/>
      <c r="AD194" s="37"/>
      <c r="AE194" s="37"/>
      <c r="AR194" s="192" t="s">
        <v>146</v>
      </c>
      <c r="AT194" s="192" t="s">
        <v>141</v>
      </c>
      <c r="AU194" s="192" t="s">
        <v>161</v>
      </c>
      <c r="AY194" s="20" t="s">
        <v>139</v>
      </c>
      <c r="BE194" s="193">
        <f t="shared" si="14"/>
        <v>0</v>
      </c>
      <c r="BF194" s="193">
        <f t="shared" si="15"/>
        <v>0</v>
      </c>
      <c r="BG194" s="193">
        <f t="shared" si="16"/>
        <v>0</v>
      </c>
      <c r="BH194" s="193">
        <f t="shared" si="17"/>
        <v>0</v>
      </c>
      <c r="BI194" s="193">
        <f t="shared" si="18"/>
        <v>0</v>
      </c>
      <c r="BJ194" s="20" t="s">
        <v>78</v>
      </c>
      <c r="BK194" s="193">
        <f t="shared" si="19"/>
        <v>0</v>
      </c>
      <c r="BL194" s="20" t="s">
        <v>146</v>
      </c>
      <c r="BM194" s="192" t="s">
        <v>1150</v>
      </c>
    </row>
    <row r="195" spans="1:65" s="2" customFormat="1" ht="24.2" customHeight="1">
      <c r="A195" s="37"/>
      <c r="B195" s="38"/>
      <c r="C195" s="181" t="s">
        <v>417</v>
      </c>
      <c r="D195" s="181" t="s">
        <v>141</v>
      </c>
      <c r="E195" s="182" t="s">
        <v>1151</v>
      </c>
      <c r="F195" s="183" t="s">
        <v>1152</v>
      </c>
      <c r="G195" s="184" t="s">
        <v>1085</v>
      </c>
      <c r="H195" s="185">
        <v>1</v>
      </c>
      <c r="I195" s="186"/>
      <c r="J195" s="187">
        <f t="shared" si="10"/>
        <v>0</v>
      </c>
      <c r="K195" s="183" t="s">
        <v>19</v>
      </c>
      <c r="L195" s="42"/>
      <c r="M195" s="188" t="s">
        <v>19</v>
      </c>
      <c r="N195" s="189" t="s">
        <v>42</v>
      </c>
      <c r="O195" s="67"/>
      <c r="P195" s="190">
        <f t="shared" si="11"/>
        <v>0</v>
      </c>
      <c r="Q195" s="190">
        <v>0</v>
      </c>
      <c r="R195" s="190">
        <f t="shared" si="12"/>
        <v>0</v>
      </c>
      <c r="S195" s="190">
        <v>0</v>
      </c>
      <c r="T195" s="191">
        <f t="shared" si="13"/>
        <v>0</v>
      </c>
      <c r="U195" s="37"/>
      <c r="V195" s="37"/>
      <c r="W195" s="37"/>
      <c r="X195" s="37"/>
      <c r="Y195" s="37"/>
      <c r="Z195" s="37"/>
      <c r="AA195" s="37"/>
      <c r="AB195" s="37"/>
      <c r="AC195" s="37"/>
      <c r="AD195" s="37"/>
      <c r="AE195" s="37"/>
      <c r="AR195" s="192" t="s">
        <v>146</v>
      </c>
      <c r="AT195" s="192" t="s">
        <v>141</v>
      </c>
      <c r="AU195" s="192" t="s">
        <v>161</v>
      </c>
      <c r="AY195" s="20" t="s">
        <v>139</v>
      </c>
      <c r="BE195" s="193">
        <f t="shared" si="14"/>
        <v>0</v>
      </c>
      <c r="BF195" s="193">
        <f t="shared" si="15"/>
        <v>0</v>
      </c>
      <c r="BG195" s="193">
        <f t="shared" si="16"/>
        <v>0</v>
      </c>
      <c r="BH195" s="193">
        <f t="shared" si="17"/>
        <v>0</v>
      </c>
      <c r="BI195" s="193">
        <f t="shared" si="18"/>
        <v>0</v>
      </c>
      <c r="BJ195" s="20" t="s">
        <v>78</v>
      </c>
      <c r="BK195" s="193">
        <f t="shared" si="19"/>
        <v>0</v>
      </c>
      <c r="BL195" s="20" t="s">
        <v>146</v>
      </c>
      <c r="BM195" s="192" t="s">
        <v>1153</v>
      </c>
    </row>
    <row r="196" spans="1:65" s="2" customFormat="1" ht="16.5" customHeight="1">
      <c r="A196" s="37"/>
      <c r="B196" s="38"/>
      <c r="C196" s="181" t="s">
        <v>422</v>
      </c>
      <c r="D196" s="181" t="s">
        <v>141</v>
      </c>
      <c r="E196" s="182" t="s">
        <v>1154</v>
      </c>
      <c r="F196" s="183" t="s">
        <v>1155</v>
      </c>
      <c r="G196" s="184" t="s">
        <v>938</v>
      </c>
      <c r="H196" s="185">
        <v>0.1</v>
      </c>
      <c r="I196" s="186"/>
      <c r="J196" s="187">
        <f t="shared" si="10"/>
        <v>0</v>
      </c>
      <c r="K196" s="183" t="s">
        <v>19</v>
      </c>
      <c r="L196" s="42"/>
      <c r="M196" s="188" t="s">
        <v>19</v>
      </c>
      <c r="N196" s="189" t="s">
        <v>42</v>
      </c>
      <c r="O196" s="67"/>
      <c r="P196" s="190">
        <f t="shared" si="11"/>
        <v>0</v>
      </c>
      <c r="Q196" s="190">
        <v>0</v>
      </c>
      <c r="R196" s="190">
        <f t="shared" si="12"/>
        <v>0</v>
      </c>
      <c r="S196" s="190">
        <v>0</v>
      </c>
      <c r="T196" s="191">
        <f t="shared" si="13"/>
        <v>0</v>
      </c>
      <c r="U196" s="37"/>
      <c r="V196" s="37"/>
      <c r="W196" s="37"/>
      <c r="X196" s="37"/>
      <c r="Y196" s="37"/>
      <c r="Z196" s="37"/>
      <c r="AA196" s="37"/>
      <c r="AB196" s="37"/>
      <c r="AC196" s="37"/>
      <c r="AD196" s="37"/>
      <c r="AE196" s="37"/>
      <c r="AR196" s="192" t="s">
        <v>146</v>
      </c>
      <c r="AT196" s="192" t="s">
        <v>141</v>
      </c>
      <c r="AU196" s="192" t="s">
        <v>161</v>
      </c>
      <c r="AY196" s="20" t="s">
        <v>139</v>
      </c>
      <c r="BE196" s="193">
        <f t="shared" si="14"/>
        <v>0</v>
      </c>
      <c r="BF196" s="193">
        <f t="shared" si="15"/>
        <v>0</v>
      </c>
      <c r="BG196" s="193">
        <f t="shared" si="16"/>
        <v>0</v>
      </c>
      <c r="BH196" s="193">
        <f t="shared" si="17"/>
        <v>0</v>
      </c>
      <c r="BI196" s="193">
        <f t="shared" si="18"/>
        <v>0</v>
      </c>
      <c r="BJ196" s="20" t="s">
        <v>78</v>
      </c>
      <c r="BK196" s="193">
        <f t="shared" si="19"/>
        <v>0</v>
      </c>
      <c r="BL196" s="20" t="s">
        <v>146</v>
      </c>
      <c r="BM196" s="192" t="s">
        <v>1156</v>
      </c>
    </row>
    <row r="197" spans="1:65" s="2" customFormat="1" ht="37.9" customHeight="1">
      <c r="A197" s="37"/>
      <c r="B197" s="38"/>
      <c r="C197" s="181" t="s">
        <v>427</v>
      </c>
      <c r="D197" s="181" t="s">
        <v>141</v>
      </c>
      <c r="E197" s="182" t="s">
        <v>1157</v>
      </c>
      <c r="F197" s="183" t="s">
        <v>1158</v>
      </c>
      <c r="G197" s="184" t="s">
        <v>938</v>
      </c>
      <c r="H197" s="185">
        <v>0.1</v>
      </c>
      <c r="I197" s="186"/>
      <c r="J197" s="187">
        <f t="shared" si="10"/>
        <v>0</v>
      </c>
      <c r="K197" s="183" t="s">
        <v>19</v>
      </c>
      <c r="L197" s="42"/>
      <c r="M197" s="188" t="s">
        <v>19</v>
      </c>
      <c r="N197" s="189" t="s">
        <v>42</v>
      </c>
      <c r="O197" s="67"/>
      <c r="P197" s="190">
        <f t="shared" si="11"/>
        <v>0</v>
      </c>
      <c r="Q197" s="190">
        <v>0</v>
      </c>
      <c r="R197" s="190">
        <f t="shared" si="12"/>
        <v>0</v>
      </c>
      <c r="S197" s="190">
        <v>0</v>
      </c>
      <c r="T197" s="191">
        <f t="shared" si="13"/>
        <v>0</v>
      </c>
      <c r="U197" s="37"/>
      <c r="V197" s="37"/>
      <c r="W197" s="37"/>
      <c r="X197" s="37"/>
      <c r="Y197" s="37"/>
      <c r="Z197" s="37"/>
      <c r="AA197" s="37"/>
      <c r="AB197" s="37"/>
      <c r="AC197" s="37"/>
      <c r="AD197" s="37"/>
      <c r="AE197" s="37"/>
      <c r="AR197" s="192" t="s">
        <v>146</v>
      </c>
      <c r="AT197" s="192" t="s">
        <v>141</v>
      </c>
      <c r="AU197" s="192" t="s">
        <v>161</v>
      </c>
      <c r="AY197" s="20" t="s">
        <v>139</v>
      </c>
      <c r="BE197" s="193">
        <f t="shared" si="14"/>
        <v>0</v>
      </c>
      <c r="BF197" s="193">
        <f t="shared" si="15"/>
        <v>0</v>
      </c>
      <c r="BG197" s="193">
        <f t="shared" si="16"/>
        <v>0</v>
      </c>
      <c r="BH197" s="193">
        <f t="shared" si="17"/>
        <v>0</v>
      </c>
      <c r="BI197" s="193">
        <f t="shared" si="18"/>
        <v>0</v>
      </c>
      <c r="BJ197" s="20" t="s">
        <v>78</v>
      </c>
      <c r="BK197" s="193">
        <f t="shared" si="19"/>
        <v>0</v>
      </c>
      <c r="BL197" s="20" t="s">
        <v>146</v>
      </c>
      <c r="BM197" s="192" t="s">
        <v>1159</v>
      </c>
    </row>
    <row r="198" spans="1:65" s="2" customFormat="1" ht="33" customHeight="1">
      <c r="A198" s="37"/>
      <c r="B198" s="38"/>
      <c r="C198" s="181" t="s">
        <v>434</v>
      </c>
      <c r="D198" s="181" t="s">
        <v>141</v>
      </c>
      <c r="E198" s="182" t="s">
        <v>1160</v>
      </c>
      <c r="F198" s="183" t="s">
        <v>1161</v>
      </c>
      <c r="G198" s="184" t="s">
        <v>1143</v>
      </c>
      <c r="H198" s="185">
        <v>1</v>
      </c>
      <c r="I198" s="186"/>
      <c r="J198" s="187">
        <f t="shared" si="10"/>
        <v>0</v>
      </c>
      <c r="K198" s="183" t="s">
        <v>19</v>
      </c>
      <c r="L198" s="42"/>
      <c r="M198" s="261" t="s">
        <v>19</v>
      </c>
      <c r="N198" s="262" t="s">
        <v>42</v>
      </c>
      <c r="O198" s="256"/>
      <c r="P198" s="263">
        <f t="shared" si="11"/>
        <v>0</v>
      </c>
      <c r="Q198" s="263">
        <v>0</v>
      </c>
      <c r="R198" s="263">
        <f t="shared" si="12"/>
        <v>0</v>
      </c>
      <c r="S198" s="263">
        <v>0</v>
      </c>
      <c r="T198" s="264">
        <f t="shared" si="13"/>
        <v>0</v>
      </c>
      <c r="U198" s="37"/>
      <c r="V198" s="37"/>
      <c r="W198" s="37"/>
      <c r="X198" s="37"/>
      <c r="Y198" s="37"/>
      <c r="Z198" s="37"/>
      <c r="AA198" s="37"/>
      <c r="AB198" s="37"/>
      <c r="AC198" s="37"/>
      <c r="AD198" s="37"/>
      <c r="AE198" s="37"/>
      <c r="AR198" s="192" t="s">
        <v>146</v>
      </c>
      <c r="AT198" s="192" t="s">
        <v>141</v>
      </c>
      <c r="AU198" s="192" t="s">
        <v>161</v>
      </c>
      <c r="AY198" s="20" t="s">
        <v>139</v>
      </c>
      <c r="BE198" s="193">
        <f t="shared" si="14"/>
        <v>0</v>
      </c>
      <c r="BF198" s="193">
        <f t="shared" si="15"/>
        <v>0</v>
      </c>
      <c r="BG198" s="193">
        <f t="shared" si="16"/>
        <v>0</v>
      </c>
      <c r="BH198" s="193">
        <f t="shared" si="17"/>
        <v>0</v>
      </c>
      <c r="BI198" s="193">
        <f t="shared" si="18"/>
        <v>0</v>
      </c>
      <c r="BJ198" s="20" t="s">
        <v>78</v>
      </c>
      <c r="BK198" s="193">
        <f t="shared" si="19"/>
        <v>0</v>
      </c>
      <c r="BL198" s="20" t="s">
        <v>146</v>
      </c>
      <c r="BM198" s="192" t="s">
        <v>1162</v>
      </c>
    </row>
    <row r="199" spans="1:31" s="2" customFormat="1" ht="6.95" customHeight="1">
      <c r="A199" s="37"/>
      <c r="B199" s="50"/>
      <c r="C199" s="51"/>
      <c r="D199" s="51"/>
      <c r="E199" s="51"/>
      <c r="F199" s="51"/>
      <c r="G199" s="51"/>
      <c r="H199" s="51"/>
      <c r="I199" s="51"/>
      <c r="J199" s="51"/>
      <c r="K199" s="51"/>
      <c r="L199" s="42"/>
      <c r="M199" s="37"/>
      <c r="O199" s="37"/>
      <c r="P199" s="37"/>
      <c r="Q199" s="37"/>
      <c r="R199" s="37"/>
      <c r="S199" s="37"/>
      <c r="T199" s="37"/>
      <c r="U199" s="37"/>
      <c r="V199" s="37"/>
      <c r="W199" s="37"/>
      <c r="X199" s="37"/>
      <c r="Y199" s="37"/>
      <c r="Z199" s="37"/>
      <c r="AA199" s="37"/>
      <c r="AB199" s="37"/>
      <c r="AC199" s="37"/>
      <c r="AD199" s="37"/>
      <c r="AE199" s="37"/>
    </row>
  </sheetData>
  <sheetProtection algorithmName="SHA-512" hashValue="aM96fpMxajzVYZe+DAddu+J3FK0o9DWPZXOEPPDC0vmROWrZ37liGY9LfIBp6FfQzw/XAYK/SkaZROi1SwVZNQ==" saltValue="cNysljRdqzDBAa89NwUwlugMxmcHq0yC2lIF/a4kljl26qgPFKzqtv3pta+YWTFggGGYj/O6GffXx9b5vl7Dsg==" spinCount="100000" sheet="1" objects="1" scenarios="1" formatColumns="0" formatRows="0" autoFilter="0"/>
  <autoFilter ref="C88:K198"/>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7"/>
  <sheetViews>
    <sheetView showGridLines="0" workbookViewId="0" topLeftCell="A80"/>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2"/>
      <c r="M2" s="382"/>
      <c r="N2" s="382"/>
      <c r="O2" s="382"/>
      <c r="P2" s="382"/>
      <c r="Q2" s="382"/>
      <c r="R2" s="382"/>
      <c r="S2" s="382"/>
      <c r="T2" s="382"/>
      <c r="U2" s="382"/>
      <c r="V2" s="382"/>
      <c r="AT2" s="20" t="s">
        <v>98</v>
      </c>
    </row>
    <row r="3" spans="2:46" s="1" customFormat="1" ht="6.95" customHeight="1">
      <c r="B3" s="111"/>
      <c r="C3" s="112"/>
      <c r="D3" s="112"/>
      <c r="E3" s="112"/>
      <c r="F3" s="112"/>
      <c r="G3" s="112"/>
      <c r="H3" s="112"/>
      <c r="I3" s="112"/>
      <c r="J3" s="112"/>
      <c r="K3" s="112"/>
      <c r="L3" s="23"/>
      <c r="AT3" s="20" t="s">
        <v>80</v>
      </c>
    </row>
    <row r="4" spans="2:46" s="1" customFormat="1" ht="24.95" customHeight="1">
      <c r="B4" s="23"/>
      <c r="D4" s="113" t="s">
        <v>105</v>
      </c>
      <c r="L4" s="23"/>
      <c r="M4" s="114" t="s">
        <v>10</v>
      </c>
      <c r="AT4" s="20" t="s">
        <v>4</v>
      </c>
    </row>
    <row r="5" spans="2:12" s="1" customFormat="1" ht="6.95" customHeight="1">
      <c r="B5" s="23"/>
      <c r="L5" s="23"/>
    </row>
    <row r="6" spans="2:12" s="1" customFormat="1" ht="12" customHeight="1">
      <c r="B6" s="23"/>
      <c r="D6" s="115" t="s">
        <v>16</v>
      </c>
      <c r="L6" s="23"/>
    </row>
    <row r="7" spans="2:12" s="1" customFormat="1" ht="16.5" customHeight="1">
      <c r="B7" s="23"/>
      <c r="E7" s="399" t="str">
        <f>'Rekapitulace stavby'!K6</f>
        <v>Kultivace přednádražního prostoru Bohumín</v>
      </c>
      <c r="F7" s="400"/>
      <c r="G7" s="400"/>
      <c r="H7" s="400"/>
      <c r="L7" s="23"/>
    </row>
    <row r="8" spans="1:31" s="2" customFormat="1" ht="12" customHeight="1">
      <c r="A8" s="37"/>
      <c r="B8" s="42"/>
      <c r="C8" s="37"/>
      <c r="D8" s="115" t="s">
        <v>106</v>
      </c>
      <c r="E8" s="37"/>
      <c r="F8" s="37"/>
      <c r="G8" s="37"/>
      <c r="H8" s="37"/>
      <c r="I8" s="37"/>
      <c r="J8" s="37"/>
      <c r="K8" s="37"/>
      <c r="L8" s="116"/>
      <c r="S8" s="37"/>
      <c r="T8" s="37"/>
      <c r="U8" s="37"/>
      <c r="V8" s="37"/>
      <c r="W8" s="37"/>
      <c r="X8" s="37"/>
      <c r="Y8" s="37"/>
      <c r="Z8" s="37"/>
      <c r="AA8" s="37"/>
      <c r="AB8" s="37"/>
      <c r="AC8" s="37"/>
      <c r="AD8" s="37"/>
      <c r="AE8" s="37"/>
    </row>
    <row r="9" spans="1:31" s="2" customFormat="1" ht="16.5" customHeight="1">
      <c r="A9" s="37"/>
      <c r="B9" s="42"/>
      <c r="C9" s="37"/>
      <c r="D9" s="37"/>
      <c r="E9" s="401" t="s">
        <v>1163</v>
      </c>
      <c r="F9" s="402"/>
      <c r="G9" s="402"/>
      <c r="H9" s="402"/>
      <c r="I9" s="37"/>
      <c r="J9" s="37"/>
      <c r="K9" s="37"/>
      <c r="L9" s="116"/>
      <c r="S9" s="37"/>
      <c r="T9" s="37"/>
      <c r="U9" s="37"/>
      <c r="V9" s="37"/>
      <c r="W9" s="37"/>
      <c r="X9" s="37"/>
      <c r="Y9" s="37"/>
      <c r="Z9" s="37"/>
      <c r="AA9" s="37"/>
      <c r="AB9" s="37"/>
      <c r="AC9" s="37"/>
      <c r="AD9" s="37"/>
      <c r="AE9" s="37"/>
    </row>
    <row r="10" spans="1:31" s="2" customFormat="1" ht="12">
      <c r="A10" s="37"/>
      <c r="B10" s="42"/>
      <c r="C10" s="37"/>
      <c r="D10" s="37"/>
      <c r="E10" s="37"/>
      <c r="F10" s="37"/>
      <c r="G10" s="37"/>
      <c r="H10" s="37"/>
      <c r="I10" s="37"/>
      <c r="J10" s="37"/>
      <c r="K10" s="37"/>
      <c r="L10" s="116"/>
      <c r="S10" s="37"/>
      <c r="T10" s="37"/>
      <c r="U10" s="37"/>
      <c r="V10" s="37"/>
      <c r="W10" s="37"/>
      <c r="X10" s="37"/>
      <c r="Y10" s="37"/>
      <c r="Z10" s="37"/>
      <c r="AA10" s="37"/>
      <c r="AB10" s="37"/>
      <c r="AC10" s="37"/>
      <c r="AD10" s="37"/>
      <c r="AE10" s="37"/>
    </row>
    <row r="11" spans="1:31" s="2" customFormat="1" ht="12" customHeight="1">
      <c r="A11" s="37"/>
      <c r="B11" s="42"/>
      <c r="C11" s="37"/>
      <c r="D11" s="115" t="s">
        <v>18</v>
      </c>
      <c r="E11" s="37"/>
      <c r="F11" s="106" t="s">
        <v>19</v>
      </c>
      <c r="G11" s="37"/>
      <c r="H11" s="37"/>
      <c r="I11" s="115" t="s">
        <v>20</v>
      </c>
      <c r="J11" s="106" t="s">
        <v>19</v>
      </c>
      <c r="K11" s="37"/>
      <c r="L11" s="116"/>
      <c r="S11" s="37"/>
      <c r="T11" s="37"/>
      <c r="U11" s="37"/>
      <c r="V11" s="37"/>
      <c r="W11" s="37"/>
      <c r="X11" s="37"/>
      <c r="Y11" s="37"/>
      <c r="Z11" s="37"/>
      <c r="AA11" s="37"/>
      <c r="AB11" s="37"/>
      <c r="AC11" s="37"/>
      <c r="AD11" s="37"/>
      <c r="AE11" s="37"/>
    </row>
    <row r="12" spans="1:31" s="2" customFormat="1" ht="12" customHeight="1">
      <c r="A12" s="37"/>
      <c r="B12" s="42"/>
      <c r="C12" s="37"/>
      <c r="D12" s="115" t="s">
        <v>21</v>
      </c>
      <c r="E12" s="37"/>
      <c r="F12" s="106" t="s">
        <v>22</v>
      </c>
      <c r="G12" s="37"/>
      <c r="H12" s="37"/>
      <c r="I12" s="115" t="s">
        <v>23</v>
      </c>
      <c r="J12" s="117" t="str">
        <f>'Rekapitulace stavby'!AN8</f>
        <v>16. 1. 2024</v>
      </c>
      <c r="K12" s="37"/>
      <c r="L12" s="116"/>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16"/>
      <c r="S13" s="37"/>
      <c r="T13" s="37"/>
      <c r="U13" s="37"/>
      <c r="V13" s="37"/>
      <c r="W13" s="37"/>
      <c r="X13" s="37"/>
      <c r="Y13" s="37"/>
      <c r="Z13" s="37"/>
      <c r="AA13" s="37"/>
      <c r="AB13" s="37"/>
      <c r="AC13" s="37"/>
      <c r="AD13" s="37"/>
      <c r="AE13" s="37"/>
    </row>
    <row r="14" spans="1:31" s="2" customFormat="1" ht="12" customHeight="1">
      <c r="A14" s="37"/>
      <c r="B14" s="42"/>
      <c r="C14" s="37"/>
      <c r="D14" s="115" t="s">
        <v>25</v>
      </c>
      <c r="E14" s="37"/>
      <c r="F14" s="37"/>
      <c r="G14" s="37"/>
      <c r="H14" s="37"/>
      <c r="I14" s="115" t="s">
        <v>26</v>
      </c>
      <c r="J14" s="106" t="s">
        <v>19</v>
      </c>
      <c r="K14" s="37"/>
      <c r="L14" s="116"/>
      <c r="S14" s="37"/>
      <c r="T14" s="37"/>
      <c r="U14" s="37"/>
      <c r="V14" s="37"/>
      <c r="W14" s="37"/>
      <c r="X14" s="37"/>
      <c r="Y14" s="37"/>
      <c r="Z14" s="37"/>
      <c r="AA14" s="37"/>
      <c r="AB14" s="37"/>
      <c r="AC14" s="37"/>
      <c r="AD14" s="37"/>
      <c r="AE14" s="37"/>
    </row>
    <row r="15" spans="1:31" s="2" customFormat="1" ht="18" customHeight="1">
      <c r="A15" s="37"/>
      <c r="B15" s="42"/>
      <c r="C15" s="37"/>
      <c r="D15" s="37"/>
      <c r="E15" s="106" t="s">
        <v>27</v>
      </c>
      <c r="F15" s="37"/>
      <c r="G15" s="37"/>
      <c r="H15" s="37"/>
      <c r="I15" s="115" t="s">
        <v>28</v>
      </c>
      <c r="J15" s="106" t="s">
        <v>19</v>
      </c>
      <c r="K15" s="37"/>
      <c r="L15" s="116"/>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16"/>
      <c r="S16" s="37"/>
      <c r="T16" s="37"/>
      <c r="U16" s="37"/>
      <c r="V16" s="37"/>
      <c r="W16" s="37"/>
      <c r="X16" s="37"/>
      <c r="Y16" s="37"/>
      <c r="Z16" s="37"/>
      <c r="AA16" s="37"/>
      <c r="AB16" s="37"/>
      <c r="AC16" s="37"/>
      <c r="AD16" s="37"/>
      <c r="AE16" s="37"/>
    </row>
    <row r="17" spans="1:31" s="2" customFormat="1" ht="12" customHeight="1">
      <c r="A17" s="37"/>
      <c r="B17" s="42"/>
      <c r="C17" s="37"/>
      <c r="D17" s="115" t="s">
        <v>29</v>
      </c>
      <c r="E17" s="37"/>
      <c r="F17" s="37"/>
      <c r="G17" s="37"/>
      <c r="H17" s="37"/>
      <c r="I17" s="115" t="s">
        <v>26</v>
      </c>
      <c r="J17" s="33" t="str">
        <f>'Rekapitulace stavby'!AN13</f>
        <v>Vyplň údaj</v>
      </c>
      <c r="K17" s="37"/>
      <c r="L17" s="116"/>
      <c r="S17" s="37"/>
      <c r="T17" s="37"/>
      <c r="U17" s="37"/>
      <c r="V17" s="37"/>
      <c r="W17" s="37"/>
      <c r="X17" s="37"/>
      <c r="Y17" s="37"/>
      <c r="Z17" s="37"/>
      <c r="AA17" s="37"/>
      <c r="AB17" s="37"/>
      <c r="AC17" s="37"/>
      <c r="AD17" s="37"/>
      <c r="AE17" s="37"/>
    </row>
    <row r="18" spans="1:31" s="2" customFormat="1" ht="18" customHeight="1">
      <c r="A18" s="37"/>
      <c r="B18" s="42"/>
      <c r="C18" s="37"/>
      <c r="D18" s="37"/>
      <c r="E18" s="403" t="str">
        <f>'Rekapitulace stavby'!E14</f>
        <v>Vyplň údaj</v>
      </c>
      <c r="F18" s="404"/>
      <c r="G18" s="404"/>
      <c r="H18" s="404"/>
      <c r="I18" s="115" t="s">
        <v>28</v>
      </c>
      <c r="J18" s="33" t="str">
        <f>'Rekapitulace stavby'!AN14</f>
        <v>Vyplň údaj</v>
      </c>
      <c r="K18" s="37"/>
      <c r="L18" s="116"/>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16"/>
      <c r="S19" s="37"/>
      <c r="T19" s="37"/>
      <c r="U19" s="37"/>
      <c r="V19" s="37"/>
      <c r="W19" s="37"/>
      <c r="X19" s="37"/>
      <c r="Y19" s="37"/>
      <c r="Z19" s="37"/>
      <c r="AA19" s="37"/>
      <c r="AB19" s="37"/>
      <c r="AC19" s="37"/>
      <c r="AD19" s="37"/>
      <c r="AE19" s="37"/>
    </row>
    <row r="20" spans="1:31" s="2" customFormat="1" ht="12" customHeight="1">
      <c r="A20" s="37"/>
      <c r="B20" s="42"/>
      <c r="C20" s="37"/>
      <c r="D20" s="115" t="s">
        <v>31</v>
      </c>
      <c r="E20" s="37"/>
      <c r="F20" s="37"/>
      <c r="G20" s="37"/>
      <c r="H20" s="37"/>
      <c r="I20" s="115" t="s">
        <v>26</v>
      </c>
      <c r="J20" s="106" t="s">
        <v>19</v>
      </c>
      <c r="K20" s="37"/>
      <c r="L20" s="116"/>
      <c r="S20" s="37"/>
      <c r="T20" s="37"/>
      <c r="U20" s="37"/>
      <c r="V20" s="37"/>
      <c r="W20" s="37"/>
      <c r="X20" s="37"/>
      <c r="Y20" s="37"/>
      <c r="Z20" s="37"/>
      <c r="AA20" s="37"/>
      <c r="AB20" s="37"/>
      <c r="AC20" s="37"/>
      <c r="AD20" s="37"/>
      <c r="AE20" s="37"/>
    </row>
    <row r="21" spans="1:31" s="2" customFormat="1" ht="18" customHeight="1">
      <c r="A21" s="37"/>
      <c r="B21" s="42"/>
      <c r="C21" s="37"/>
      <c r="D21" s="37"/>
      <c r="E21" s="106" t="s">
        <v>985</v>
      </c>
      <c r="F21" s="37"/>
      <c r="G21" s="37"/>
      <c r="H21" s="37"/>
      <c r="I21" s="115" t="s">
        <v>28</v>
      </c>
      <c r="J21" s="106" t="s">
        <v>19</v>
      </c>
      <c r="K21" s="37"/>
      <c r="L21" s="116"/>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16"/>
      <c r="S22" s="37"/>
      <c r="T22" s="37"/>
      <c r="U22" s="37"/>
      <c r="V22" s="37"/>
      <c r="W22" s="37"/>
      <c r="X22" s="37"/>
      <c r="Y22" s="37"/>
      <c r="Z22" s="37"/>
      <c r="AA22" s="37"/>
      <c r="AB22" s="37"/>
      <c r="AC22" s="37"/>
      <c r="AD22" s="37"/>
      <c r="AE22" s="37"/>
    </row>
    <row r="23" spans="1:31" s="2" customFormat="1" ht="12" customHeight="1">
      <c r="A23" s="37"/>
      <c r="B23" s="42"/>
      <c r="C23" s="37"/>
      <c r="D23" s="115" t="s">
        <v>34</v>
      </c>
      <c r="E23" s="37"/>
      <c r="F23" s="37"/>
      <c r="G23" s="37"/>
      <c r="H23" s="37"/>
      <c r="I23" s="115" t="s">
        <v>26</v>
      </c>
      <c r="J23" s="106" t="s">
        <v>19</v>
      </c>
      <c r="K23" s="37"/>
      <c r="L23" s="116"/>
      <c r="S23" s="37"/>
      <c r="T23" s="37"/>
      <c r="U23" s="37"/>
      <c r="V23" s="37"/>
      <c r="W23" s="37"/>
      <c r="X23" s="37"/>
      <c r="Y23" s="37"/>
      <c r="Z23" s="37"/>
      <c r="AA23" s="37"/>
      <c r="AB23" s="37"/>
      <c r="AC23" s="37"/>
      <c r="AD23" s="37"/>
      <c r="AE23" s="37"/>
    </row>
    <row r="24" spans="1:31" s="2" customFormat="1" ht="18" customHeight="1">
      <c r="A24" s="37"/>
      <c r="B24" s="42"/>
      <c r="C24" s="37"/>
      <c r="D24" s="37"/>
      <c r="E24" s="106" t="s">
        <v>986</v>
      </c>
      <c r="F24" s="37"/>
      <c r="G24" s="37"/>
      <c r="H24" s="37"/>
      <c r="I24" s="115" t="s">
        <v>28</v>
      </c>
      <c r="J24" s="106" t="s">
        <v>19</v>
      </c>
      <c r="K24" s="37"/>
      <c r="L24" s="116"/>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16"/>
      <c r="S25" s="37"/>
      <c r="T25" s="37"/>
      <c r="U25" s="37"/>
      <c r="V25" s="37"/>
      <c r="W25" s="37"/>
      <c r="X25" s="37"/>
      <c r="Y25" s="37"/>
      <c r="Z25" s="37"/>
      <c r="AA25" s="37"/>
      <c r="AB25" s="37"/>
      <c r="AC25" s="37"/>
      <c r="AD25" s="37"/>
      <c r="AE25" s="37"/>
    </row>
    <row r="26" spans="1:31" s="2" customFormat="1" ht="12" customHeight="1">
      <c r="A26" s="37"/>
      <c r="B26" s="42"/>
      <c r="C26" s="37"/>
      <c r="D26" s="115" t="s">
        <v>35</v>
      </c>
      <c r="E26" s="37"/>
      <c r="F26" s="37"/>
      <c r="G26" s="37"/>
      <c r="H26" s="37"/>
      <c r="I26" s="37"/>
      <c r="J26" s="37"/>
      <c r="K26" s="37"/>
      <c r="L26" s="116"/>
      <c r="S26" s="37"/>
      <c r="T26" s="37"/>
      <c r="U26" s="37"/>
      <c r="V26" s="37"/>
      <c r="W26" s="37"/>
      <c r="X26" s="37"/>
      <c r="Y26" s="37"/>
      <c r="Z26" s="37"/>
      <c r="AA26" s="37"/>
      <c r="AB26" s="37"/>
      <c r="AC26" s="37"/>
      <c r="AD26" s="37"/>
      <c r="AE26" s="37"/>
    </row>
    <row r="27" spans="1:31" s="8" customFormat="1" ht="71.25" customHeight="1">
      <c r="A27" s="118"/>
      <c r="B27" s="119"/>
      <c r="C27" s="118"/>
      <c r="D27" s="118"/>
      <c r="E27" s="405" t="s">
        <v>36</v>
      </c>
      <c r="F27" s="405"/>
      <c r="G27" s="405"/>
      <c r="H27" s="405"/>
      <c r="I27" s="118"/>
      <c r="J27" s="118"/>
      <c r="K27" s="118"/>
      <c r="L27" s="120"/>
      <c r="S27" s="118"/>
      <c r="T27" s="118"/>
      <c r="U27" s="118"/>
      <c r="V27" s="118"/>
      <c r="W27" s="118"/>
      <c r="X27" s="118"/>
      <c r="Y27" s="118"/>
      <c r="Z27" s="118"/>
      <c r="AA27" s="118"/>
      <c r="AB27" s="118"/>
      <c r="AC27" s="118"/>
      <c r="AD27" s="118"/>
      <c r="AE27" s="118"/>
    </row>
    <row r="28" spans="1:31" s="2" customFormat="1" ht="6.95" customHeight="1">
      <c r="A28" s="37"/>
      <c r="B28" s="42"/>
      <c r="C28" s="37"/>
      <c r="D28" s="37"/>
      <c r="E28" s="37"/>
      <c r="F28" s="37"/>
      <c r="G28" s="37"/>
      <c r="H28" s="37"/>
      <c r="I28" s="37"/>
      <c r="J28" s="37"/>
      <c r="K28" s="37"/>
      <c r="L28" s="116"/>
      <c r="S28" s="37"/>
      <c r="T28" s="37"/>
      <c r="U28" s="37"/>
      <c r="V28" s="37"/>
      <c r="W28" s="37"/>
      <c r="X28" s="37"/>
      <c r="Y28" s="37"/>
      <c r="Z28" s="37"/>
      <c r="AA28" s="37"/>
      <c r="AB28" s="37"/>
      <c r="AC28" s="37"/>
      <c r="AD28" s="37"/>
      <c r="AE28" s="37"/>
    </row>
    <row r="29" spans="1:31" s="2" customFormat="1" ht="6.95" customHeight="1">
      <c r="A29" s="37"/>
      <c r="B29" s="42"/>
      <c r="C29" s="37"/>
      <c r="D29" s="121"/>
      <c r="E29" s="121"/>
      <c r="F29" s="121"/>
      <c r="G29" s="121"/>
      <c r="H29" s="121"/>
      <c r="I29" s="121"/>
      <c r="J29" s="121"/>
      <c r="K29" s="121"/>
      <c r="L29" s="116"/>
      <c r="S29" s="37"/>
      <c r="T29" s="37"/>
      <c r="U29" s="37"/>
      <c r="V29" s="37"/>
      <c r="W29" s="37"/>
      <c r="X29" s="37"/>
      <c r="Y29" s="37"/>
      <c r="Z29" s="37"/>
      <c r="AA29" s="37"/>
      <c r="AB29" s="37"/>
      <c r="AC29" s="37"/>
      <c r="AD29" s="37"/>
      <c r="AE29" s="37"/>
    </row>
    <row r="30" spans="1:31" s="2" customFormat="1" ht="25.35" customHeight="1">
      <c r="A30" s="37"/>
      <c r="B30" s="42"/>
      <c r="C30" s="37"/>
      <c r="D30" s="122" t="s">
        <v>37</v>
      </c>
      <c r="E30" s="37"/>
      <c r="F30" s="37"/>
      <c r="G30" s="37"/>
      <c r="H30" s="37"/>
      <c r="I30" s="37"/>
      <c r="J30" s="123">
        <f>ROUND(J89,2)</f>
        <v>0</v>
      </c>
      <c r="K30" s="37"/>
      <c r="L30" s="116"/>
      <c r="S30" s="37"/>
      <c r="T30" s="37"/>
      <c r="U30" s="37"/>
      <c r="V30" s="37"/>
      <c r="W30" s="37"/>
      <c r="X30" s="37"/>
      <c r="Y30" s="37"/>
      <c r="Z30" s="37"/>
      <c r="AA30" s="37"/>
      <c r="AB30" s="37"/>
      <c r="AC30" s="37"/>
      <c r="AD30" s="37"/>
      <c r="AE30" s="37"/>
    </row>
    <row r="31" spans="1:31" s="2" customFormat="1" ht="6.95" customHeight="1">
      <c r="A31" s="37"/>
      <c r="B31" s="42"/>
      <c r="C31" s="37"/>
      <c r="D31" s="121"/>
      <c r="E31" s="121"/>
      <c r="F31" s="121"/>
      <c r="G31" s="121"/>
      <c r="H31" s="121"/>
      <c r="I31" s="121"/>
      <c r="J31" s="121"/>
      <c r="K31" s="121"/>
      <c r="L31" s="116"/>
      <c r="S31" s="37"/>
      <c r="T31" s="37"/>
      <c r="U31" s="37"/>
      <c r="V31" s="37"/>
      <c r="W31" s="37"/>
      <c r="X31" s="37"/>
      <c r="Y31" s="37"/>
      <c r="Z31" s="37"/>
      <c r="AA31" s="37"/>
      <c r="AB31" s="37"/>
      <c r="AC31" s="37"/>
      <c r="AD31" s="37"/>
      <c r="AE31" s="37"/>
    </row>
    <row r="32" spans="1:31" s="2" customFormat="1" ht="14.45" customHeight="1">
      <c r="A32" s="37"/>
      <c r="B32" s="42"/>
      <c r="C32" s="37"/>
      <c r="D32" s="37"/>
      <c r="E32" s="37"/>
      <c r="F32" s="124" t="s">
        <v>39</v>
      </c>
      <c r="G32" s="37"/>
      <c r="H32" s="37"/>
      <c r="I32" s="124" t="s">
        <v>38</v>
      </c>
      <c r="J32" s="124" t="s">
        <v>40</v>
      </c>
      <c r="K32" s="37"/>
      <c r="L32" s="116"/>
      <c r="S32" s="37"/>
      <c r="T32" s="37"/>
      <c r="U32" s="37"/>
      <c r="V32" s="37"/>
      <c r="W32" s="37"/>
      <c r="X32" s="37"/>
      <c r="Y32" s="37"/>
      <c r="Z32" s="37"/>
      <c r="AA32" s="37"/>
      <c r="AB32" s="37"/>
      <c r="AC32" s="37"/>
      <c r="AD32" s="37"/>
      <c r="AE32" s="37"/>
    </row>
    <row r="33" spans="1:31" s="2" customFormat="1" ht="14.45" customHeight="1">
      <c r="A33" s="37"/>
      <c r="B33" s="42"/>
      <c r="C33" s="37"/>
      <c r="D33" s="125" t="s">
        <v>41</v>
      </c>
      <c r="E33" s="115" t="s">
        <v>42</v>
      </c>
      <c r="F33" s="126">
        <f>ROUND((SUM(BE89:BE166)),2)</f>
        <v>0</v>
      </c>
      <c r="G33" s="37"/>
      <c r="H33" s="37"/>
      <c r="I33" s="127">
        <v>0.21</v>
      </c>
      <c r="J33" s="126">
        <f>ROUND(((SUM(BE89:BE166))*I33),2)</f>
        <v>0</v>
      </c>
      <c r="K33" s="37"/>
      <c r="L33" s="116"/>
      <c r="S33" s="37"/>
      <c r="T33" s="37"/>
      <c r="U33" s="37"/>
      <c r="V33" s="37"/>
      <c r="W33" s="37"/>
      <c r="X33" s="37"/>
      <c r="Y33" s="37"/>
      <c r="Z33" s="37"/>
      <c r="AA33" s="37"/>
      <c r="AB33" s="37"/>
      <c r="AC33" s="37"/>
      <c r="AD33" s="37"/>
      <c r="AE33" s="37"/>
    </row>
    <row r="34" spans="1:31" s="2" customFormat="1" ht="14.45" customHeight="1">
      <c r="A34" s="37"/>
      <c r="B34" s="42"/>
      <c r="C34" s="37"/>
      <c r="D34" s="37"/>
      <c r="E34" s="115" t="s">
        <v>43</v>
      </c>
      <c r="F34" s="126">
        <f>ROUND((SUM(BF89:BF166)),2)</f>
        <v>0</v>
      </c>
      <c r="G34" s="37"/>
      <c r="H34" s="37"/>
      <c r="I34" s="127">
        <v>0.12</v>
      </c>
      <c r="J34" s="126">
        <f>ROUND(((SUM(BF89:BF166))*I34),2)</f>
        <v>0</v>
      </c>
      <c r="K34" s="37"/>
      <c r="L34" s="116"/>
      <c r="S34" s="37"/>
      <c r="T34" s="37"/>
      <c r="U34" s="37"/>
      <c r="V34" s="37"/>
      <c r="W34" s="37"/>
      <c r="X34" s="37"/>
      <c r="Y34" s="37"/>
      <c r="Z34" s="37"/>
      <c r="AA34" s="37"/>
      <c r="AB34" s="37"/>
      <c r="AC34" s="37"/>
      <c r="AD34" s="37"/>
      <c r="AE34" s="37"/>
    </row>
    <row r="35" spans="1:31" s="2" customFormat="1" ht="14.45" customHeight="1" hidden="1">
      <c r="A35" s="37"/>
      <c r="B35" s="42"/>
      <c r="C35" s="37"/>
      <c r="D35" s="37"/>
      <c r="E35" s="115" t="s">
        <v>44</v>
      </c>
      <c r="F35" s="126">
        <f>ROUND((SUM(BG89:BG166)),2)</f>
        <v>0</v>
      </c>
      <c r="G35" s="37"/>
      <c r="H35" s="37"/>
      <c r="I35" s="127">
        <v>0.21</v>
      </c>
      <c r="J35" s="126">
        <f>0</f>
        <v>0</v>
      </c>
      <c r="K35" s="37"/>
      <c r="L35" s="116"/>
      <c r="S35" s="37"/>
      <c r="T35" s="37"/>
      <c r="U35" s="37"/>
      <c r="V35" s="37"/>
      <c r="W35" s="37"/>
      <c r="X35" s="37"/>
      <c r="Y35" s="37"/>
      <c r="Z35" s="37"/>
      <c r="AA35" s="37"/>
      <c r="AB35" s="37"/>
      <c r="AC35" s="37"/>
      <c r="AD35" s="37"/>
      <c r="AE35" s="37"/>
    </row>
    <row r="36" spans="1:31" s="2" customFormat="1" ht="14.45" customHeight="1" hidden="1">
      <c r="A36" s="37"/>
      <c r="B36" s="42"/>
      <c r="C36" s="37"/>
      <c r="D36" s="37"/>
      <c r="E36" s="115" t="s">
        <v>45</v>
      </c>
      <c r="F36" s="126">
        <f>ROUND((SUM(BH89:BH166)),2)</f>
        <v>0</v>
      </c>
      <c r="G36" s="37"/>
      <c r="H36" s="37"/>
      <c r="I36" s="127">
        <v>0.12</v>
      </c>
      <c r="J36" s="126">
        <f>0</f>
        <v>0</v>
      </c>
      <c r="K36" s="37"/>
      <c r="L36" s="116"/>
      <c r="S36" s="37"/>
      <c r="T36" s="37"/>
      <c r="U36" s="37"/>
      <c r="V36" s="37"/>
      <c r="W36" s="37"/>
      <c r="X36" s="37"/>
      <c r="Y36" s="37"/>
      <c r="Z36" s="37"/>
      <c r="AA36" s="37"/>
      <c r="AB36" s="37"/>
      <c r="AC36" s="37"/>
      <c r="AD36" s="37"/>
      <c r="AE36" s="37"/>
    </row>
    <row r="37" spans="1:31" s="2" customFormat="1" ht="14.45" customHeight="1" hidden="1">
      <c r="A37" s="37"/>
      <c r="B37" s="42"/>
      <c r="C37" s="37"/>
      <c r="D37" s="37"/>
      <c r="E37" s="115" t="s">
        <v>46</v>
      </c>
      <c r="F37" s="126">
        <f>ROUND((SUM(BI89:BI166)),2)</f>
        <v>0</v>
      </c>
      <c r="G37" s="37"/>
      <c r="H37" s="37"/>
      <c r="I37" s="127">
        <v>0</v>
      </c>
      <c r="J37" s="126">
        <f>0</f>
        <v>0</v>
      </c>
      <c r="K37" s="37"/>
      <c r="L37" s="116"/>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16"/>
      <c r="S38" s="37"/>
      <c r="T38" s="37"/>
      <c r="U38" s="37"/>
      <c r="V38" s="37"/>
      <c r="W38" s="37"/>
      <c r="X38" s="37"/>
      <c r="Y38" s="37"/>
      <c r="Z38" s="37"/>
      <c r="AA38" s="37"/>
      <c r="AB38" s="37"/>
      <c r="AC38" s="37"/>
      <c r="AD38" s="37"/>
      <c r="AE38" s="37"/>
    </row>
    <row r="39" spans="1:31" s="2" customFormat="1" ht="25.35" customHeight="1">
      <c r="A39" s="37"/>
      <c r="B39" s="42"/>
      <c r="C39" s="128"/>
      <c r="D39" s="129" t="s">
        <v>47</v>
      </c>
      <c r="E39" s="130"/>
      <c r="F39" s="130"/>
      <c r="G39" s="131" t="s">
        <v>48</v>
      </c>
      <c r="H39" s="132" t="s">
        <v>49</v>
      </c>
      <c r="I39" s="130"/>
      <c r="J39" s="133">
        <f>SUM(J30:J37)</f>
        <v>0</v>
      </c>
      <c r="K39" s="134"/>
      <c r="L39" s="116"/>
      <c r="S39" s="37"/>
      <c r="T39" s="37"/>
      <c r="U39" s="37"/>
      <c r="V39" s="37"/>
      <c r="W39" s="37"/>
      <c r="X39" s="37"/>
      <c r="Y39" s="37"/>
      <c r="Z39" s="37"/>
      <c r="AA39" s="37"/>
      <c r="AB39" s="37"/>
      <c r="AC39" s="37"/>
      <c r="AD39" s="37"/>
      <c r="AE39" s="37"/>
    </row>
    <row r="40" spans="1:31" s="2" customFormat="1" ht="14.45" customHeight="1">
      <c r="A40" s="37"/>
      <c r="B40" s="135"/>
      <c r="C40" s="136"/>
      <c r="D40" s="136"/>
      <c r="E40" s="136"/>
      <c r="F40" s="136"/>
      <c r="G40" s="136"/>
      <c r="H40" s="136"/>
      <c r="I40" s="136"/>
      <c r="J40" s="136"/>
      <c r="K40" s="136"/>
      <c r="L40" s="116"/>
      <c r="S40" s="37"/>
      <c r="T40" s="37"/>
      <c r="U40" s="37"/>
      <c r="V40" s="37"/>
      <c r="W40" s="37"/>
      <c r="X40" s="37"/>
      <c r="Y40" s="37"/>
      <c r="Z40" s="37"/>
      <c r="AA40" s="37"/>
      <c r="AB40" s="37"/>
      <c r="AC40" s="37"/>
      <c r="AD40" s="37"/>
      <c r="AE40" s="37"/>
    </row>
    <row r="44" spans="1:31" s="2" customFormat="1" ht="6.95" customHeight="1">
      <c r="A44" s="37"/>
      <c r="B44" s="137"/>
      <c r="C44" s="138"/>
      <c r="D44" s="138"/>
      <c r="E44" s="138"/>
      <c r="F44" s="138"/>
      <c r="G44" s="138"/>
      <c r="H44" s="138"/>
      <c r="I44" s="138"/>
      <c r="J44" s="138"/>
      <c r="K44" s="138"/>
      <c r="L44" s="116"/>
      <c r="S44" s="37"/>
      <c r="T44" s="37"/>
      <c r="U44" s="37"/>
      <c r="V44" s="37"/>
      <c r="W44" s="37"/>
      <c r="X44" s="37"/>
      <c r="Y44" s="37"/>
      <c r="Z44" s="37"/>
      <c r="AA44" s="37"/>
      <c r="AB44" s="37"/>
      <c r="AC44" s="37"/>
      <c r="AD44" s="37"/>
      <c r="AE44" s="37"/>
    </row>
    <row r="45" spans="1:31" s="2" customFormat="1" ht="24.95" customHeight="1">
      <c r="A45" s="37"/>
      <c r="B45" s="38"/>
      <c r="C45" s="26" t="s">
        <v>108</v>
      </c>
      <c r="D45" s="39"/>
      <c r="E45" s="39"/>
      <c r="F45" s="39"/>
      <c r="G45" s="39"/>
      <c r="H45" s="39"/>
      <c r="I45" s="39"/>
      <c r="J45" s="39"/>
      <c r="K45" s="39"/>
      <c r="L45" s="11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16"/>
      <c r="S46" s="37"/>
      <c r="T46" s="37"/>
      <c r="U46" s="37"/>
      <c r="V46" s="37"/>
      <c r="W46" s="37"/>
      <c r="X46" s="37"/>
      <c r="Y46" s="37"/>
      <c r="Z46" s="37"/>
      <c r="AA46" s="37"/>
      <c r="AB46" s="37"/>
      <c r="AC46" s="37"/>
      <c r="AD46" s="37"/>
      <c r="AE46" s="37"/>
    </row>
    <row r="47" spans="1:31" s="2" customFormat="1" ht="12" customHeight="1">
      <c r="A47" s="37"/>
      <c r="B47" s="38"/>
      <c r="C47" s="32" t="s">
        <v>16</v>
      </c>
      <c r="D47" s="39"/>
      <c r="E47" s="39"/>
      <c r="F47" s="39"/>
      <c r="G47" s="39"/>
      <c r="H47" s="39"/>
      <c r="I47" s="39"/>
      <c r="J47" s="39"/>
      <c r="K47" s="39"/>
      <c r="L47" s="116"/>
      <c r="S47" s="37"/>
      <c r="T47" s="37"/>
      <c r="U47" s="37"/>
      <c r="V47" s="37"/>
      <c r="W47" s="37"/>
      <c r="X47" s="37"/>
      <c r="Y47" s="37"/>
      <c r="Z47" s="37"/>
      <c r="AA47" s="37"/>
      <c r="AB47" s="37"/>
      <c r="AC47" s="37"/>
      <c r="AD47" s="37"/>
      <c r="AE47" s="37"/>
    </row>
    <row r="48" spans="1:31" s="2" customFormat="1" ht="16.5" customHeight="1">
      <c r="A48" s="37"/>
      <c r="B48" s="38"/>
      <c r="C48" s="39"/>
      <c r="D48" s="39"/>
      <c r="E48" s="397" t="str">
        <f>E7</f>
        <v>Kultivace přednádražního prostoru Bohumín</v>
      </c>
      <c r="F48" s="398"/>
      <c r="G48" s="398"/>
      <c r="H48" s="398"/>
      <c r="I48" s="39"/>
      <c r="J48" s="39"/>
      <c r="K48" s="39"/>
      <c r="L48" s="116"/>
      <c r="S48" s="37"/>
      <c r="T48" s="37"/>
      <c r="U48" s="37"/>
      <c r="V48" s="37"/>
      <c r="W48" s="37"/>
      <c r="X48" s="37"/>
      <c r="Y48" s="37"/>
      <c r="Z48" s="37"/>
      <c r="AA48" s="37"/>
      <c r="AB48" s="37"/>
      <c r="AC48" s="37"/>
      <c r="AD48" s="37"/>
      <c r="AE48" s="37"/>
    </row>
    <row r="49" spans="1:31" s="2" customFormat="1" ht="12" customHeight="1">
      <c r="A49" s="37"/>
      <c r="B49" s="38"/>
      <c r="C49" s="32" t="s">
        <v>106</v>
      </c>
      <c r="D49" s="39"/>
      <c r="E49" s="39"/>
      <c r="F49" s="39"/>
      <c r="G49" s="39"/>
      <c r="H49" s="39"/>
      <c r="I49" s="39"/>
      <c r="J49" s="39"/>
      <c r="K49" s="39"/>
      <c r="L49" s="116"/>
      <c r="S49" s="37"/>
      <c r="T49" s="37"/>
      <c r="U49" s="37"/>
      <c r="V49" s="37"/>
      <c r="W49" s="37"/>
      <c r="X49" s="37"/>
      <c r="Y49" s="37"/>
      <c r="Z49" s="37"/>
      <c r="AA49" s="37"/>
      <c r="AB49" s="37"/>
      <c r="AC49" s="37"/>
      <c r="AD49" s="37"/>
      <c r="AE49" s="37"/>
    </row>
    <row r="50" spans="1:31" s="2" customFormat="1" ht="16.5" customHeight="1">
      <c r="A50" s="37"/>
      <c r="B50" s="38"/>
      <c r="C50" s="39"/>
      <c r="D50" s="39"/>
      <c r="E50" s="376" t="str">
        <f>E9</f>
        <v>SO 402 - Napájení informačního kiosku</v>
      </c>
      <c r="F50" s="396"/>
      <c r="G50" s="396"/>
      <c r="H50" s="396"/>
      <c r="I50" s="39"/>
      <c r="J50" s="39"/>
      <c r="K50" s="39"/>
      <c r="L50" s="11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16"/>
      <c r="S51" s="37"/>
      <c r="T51" s="37"/>
      <c r="U51" s="37"/>
      <c r="V51" s="37"/>
      <c r="W51" s="37"/>
      <c r="X51" s="37"/>
      <c r="Y51" s="37"/>
      <c r="Z51" s="37"/>
      <c r="AA51" s="37"/>
      <c r="AB51" s="37"/>
      <c r="AC51" s="37"/>
      <c r="AD51" s="37"/>
      <c r="AE51" s="37"/>
    </row>
    <row r="52" spans="1:31" s="2" customFormat="1" ht="12" customHeight="1">
      <c r="A52" s="37"/>
      <c r="B52" s="38"/>
      <c r="C52" s="32" t="s">
        <v>21</v>
      </c>
      <c r="D52" s="39"/>
      <c r="E52" s="39"/>
      <c r="F52" s="30" t="str">
        <f>F12</f>
        <v>přednádražní prostor Bohumín</v>
      </c>
      <c r="G52" s="39"/>
      <c r="H52" s="39"/>
      <c r="I52" s="32" t="s">
        <v>23</v>
      </c>
      <c r="J52" s="62" t="str">
        <f>IF(J12="","",J12)</f>
        <v>16. 1. 2024</v>
      </c>
      <c r="K52" s="39"/>
      <c r="L52" s="11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16"/>
      <c r="S53" s="37"/>
      <c r="T53" s="37"/>
      <c r="U53" s="37"/>
      <c r="V53" s="37"/>
      <c r="W53" s="37"/>
      <c r="X53" s="37"/>
      <c r="Y53" s="37"/>
      <c r="Z53" s="37"/>
      <c r="AA53" s="37"/>
      <c r="AB53" s="37"/>
      <c r="AC53" s="37"/>
      <c r="AD53" s="37"/>
      <c r="AE53" s="37"/>
    </row>
    <row r="54" spans="1:31" s="2" customFormat="1" ht="15.2" customHeight="1">
      <c r="A54" s="37"/>
      <c r="B54" s="38"/>
      <c r="C54" s="32" t="s">
        <v>25</v>
      </c>
      <c r="D54" s="39"/>
      <c r="E54" s="39"/>
      <c r="F54" s="30" t="str">
        <f>E15</f>
        <v>Město Bohumín, Masarykova 158, 73581 Bohumín</v>
      </c>
      <c r="G54" s="39"/>
      <c r="H54" s="39"/>
      <c r="I54" s="32" t="s">
        <v>31</v>
      </c>
      <c r="J54" s="35" t="str">
        <f>E21</f>
        <v>Amper design s.r.o.</v>
      </c>
      <c r="K54" s="39"/>
      <c r="L54" s="116"/>
      <c r="S54" s="37"/>
      <c r="T54" s="37"/>
      <c r="U54" s="37"/>
      <c r="V54" s="37"/>
      <c r="W54" s="37"/>
      <c r="X54" s="37"/>
      <c r="Y54" s="37"/>
      <c r="Z54" s="37"/>
      <c r="AA54" s="37"/>
      <c r="AB54" s="37"/>
      <c r="AC54" s="37"/>
      <c r="AD54" s="37"/>
      <c r="AE54" s="37"/>
    </row>
    <row r="55" spans="1:31" s="2" customFormat="1" ht="15.2" customHeight="1">
      <c r="A55" s="37"/>
      <c r="B55" s="38"/>
      <c r="C55" s="32" t="s">
        <v>29</v>
      </c>
      <c r="D55" s="39"/>
      <c r="E55" s="39"/>
      <c r="F55" s="30" t="str">
        <f>IF(E18="","",E18)</f>
        <v>Vyplň údaj</v>
      </c>
      <c r="G55" s="39"/>
      <c r="H55" s="39"/>
      <c r="I55" s="32" t="s">
        <v>34</v>
      </c>
      <c r="J55" s="35" t="str">
        <f>E24</f>
        <v xml:space="preserve">Ing. Jaroslav Holáň </v>
      </c>
      <c r="K55" s="39"/>
      <c r="L55" s="116"/>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16"/>
      <c r="S56" s="37"/>
      <c r="T56" s="37"/>
      <c r="U56" s="37"/>
      <c r="V56" s="37"/>
      <c r="W56" s="37"/>
      <c r="X56" s="37"/>
      <c r="Y56" s="37"/>
      <c r="Z56" s="37"/>
      <c r="AA56" s="37"/>
      <c r="AB56" s="37"/>
      <c r="AC56" s="37"/>
      <c r="AD56" s="37"/>
      <c r="AE56" s="37"/>
    </row>
    <row r="57" spans="1:31" s="2" customFormat="1" ht="29.25" customHeight="1">
      <c r="A57" s="37"/>
      <c r="B57" s="38"/>
      <c r="C57" s="139" t="s">
        <v>109</v>
      </c>
      <c r="D57" s="140"/>
      <c r="E57" s="140"/>
      <c r="F57" s="140"/>
      <c r="G57" s="140"/>
      <c r="H57" s="140"/>
      <c r="I57" s="140"/>
      <c r="J57" s="141" t="s">
        <v>110</v>
      </c>
      <c r="K57" s="140"/>
      <c r="L57" s="116"/>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16"/>
      <c r="S58" s="37"/>
      <c r="T58" s="37"/>
      <c r="U58" s="37"/>
      <c r="V58" s="37"/>
      <c r="W58" s="37"/>
      <c r="X58" s="37"/>
      <c r="Y58" s="37"/>
      <c r="Z58" s="37"/>
      <c r="AA58" s="37"/>
      <c r="AB58" s="37"/>
      <c r="AC58" s="37"/>
      <c r="AD58" s="37"/>
      <c r="AE58" s="37"/>
    </row>
    <row r="59" spans="1:47" s="2" customFormat="1" ht="22.9" customHeight="1">
      <c r="A59" s="37"/>
      <c r="B59" s="38"/>
      <c r="C59" s="142" t="s">
        <v>69</v>
      </c>
      <c r="D59" s="39"/>
      <c r="E59" s="39"/>
      <c r="F59" s="39"/>
      <c r="G59" s="39"/>
      <c r="H59" s="39"/>
      <c r="I59" s="39"/>
      <c r="J59" s="80">
        <f>J89</f>
        <v>0</v>
      </c>
      <c r="K59" s="39"/>
      <c r="L59" s="116"/>
      <c r="S59" s="37"/>
      <c r="T59" s="37"/>
      <c r="U59" s="37"/>
      <c r="V59" s="37"/>
      <c r="W59" s="37"/>
      <c r="X59" s="37"/>
      <c r="Y59" s="37"/>
      <c r="Z59" s="37"/>
      <c r="AA59" s="37"/>
      <c r="AB59" s="37"/>
      <c r="AC59" s="37"/>
      <c r="AD59" s="37"/>
      <c r="AE59" s="37"/>
      <c r="AU59" s="20" t="s">
        <v>111</v>
      </c>
    </row>
    <row r="60" spans="2:12" s="9" customFormat="1" ht="24.95" customHeight="1">
      <c r="B60" s="143"/>
      <c r="C60" s="144"/>
      <c r="D60" s="145" t="s">
        <v>112</v>
      </c>
      <c r="E60" s="146"/>
      <c r="F60" s="146"/>
      <c r="G60" s="146"/>
      <c r="H60" s="146"/>
      <c r="I60" s="146"/>
      <c r="J60" s="147">
        <f>J90</f>
        <v>0</v>
      </c>
      <c r="K60" s="144"/>
      <c r="L60" s="148"/>
    </row>
    <row r="61" spans="2:12" s="10" customFormat="1" ht="19.9" customHeight="1">
      <c r="B61" s="149"/>
      <c r="C61" s="100"/>
      <c r="D61" s="150" t="s">
        <v>113</v>
      </c>
      <c r="E61" s="151"/>
      <c r="F61" s="151"/>
      <c r="G61" s="151"/>
      <c r="H61" s="151"/>
      <c r="I61" s="151"/>
      <c r="J61" s="152">
        <f>J91</f>
        <v>0</v>
      </c>
      <c r="K61" s="100"/>
      <c r="L61" s="153"/>
    </row>
    <row r="62" spans="2:12" s="10" customFormat="1" ht="19.9" customHeight="1">
      <c r="B62" s="149"/>
      <c r="C62" s="100"/>
      <c r="D62" s="150" t="s">
        <v>116</v>
      </c>
      <c r="E62" s="151"/>
      <c r="F62" s="151"/>
      <c r="G62" s="151"/>
      <c r="H62" s="151"/>
      <c r="I62" s="151"/>
      <c r="J62" s="152">
        <f>J127</f>
        <v>0</v>
      </c>
      <c r="K62" s="100"/>
      <c r="L62" s="153"/>
    </row>
    <row r="63" spans="2:12" s="10" customFormat="1" ht="19.9" customHeight="1">
      <c r="B63" s="149"/>
      <c r="C63" s="100"/>
      <c r="D63" s="150" t="s">
        <v>117</v>
      </c>
      <c r="E63" s="151"/>
      <c r="F63" s="151"/>
      <c r="G63" s="151"/>
      <c r="H63" s="151"/>
      <c r="I63" s="151"/>
      <c r="J63" s="152">
        <f>J134</f>
        <v>0</v>
      </c>
      <c r="K63" s="100"/>
      <c r="L63" s="153"/>
    </row>
    <row r="64" spans="2:12" s="10" customFormat="1" ht="19.9" customHeight="1">
      <c r="B64" s="149"/>
      <c r="C64" s="100"/>
      <c r="D64" s="150" t="s">
        <v>119</v>
      </c>
      <c r="E64" s="151"/>
      <c r="F64" s="151"/>
      <c r="G64" s="151"/>
      <c r="H64" s="151"/>
      <c r="I64" s="151"/>
      <c r="J64" s="152">
        <f>J137</f>
        <v>0</v>
      </c>
      <c r="K64" s="100"/>
      <c r="L64" s="153"/>
    </row>
    <row r="65" spans="2:12" s="10" customFormat="1" ht="19.9" customHeight="1">
      <c r="B65" s="149"/>
      <c r="C65" s="100"/>
      <c r="D65" s="150" t="s">
        <v>120</v>
      </c>
      <c r="E65" s="151"/>
      <c r="F65" s="151"/>
      <c r="G65" s="151"/>
      <c r="H65" s="151"/>
      <c r="I65" s="151"/>
      <c r="J65" s="152">
        <f>J139</f>
        <v>0</v>
      </c>
      <c r="K65" s="100"/>
      <c r="L65" s="153"/>
    </row>
    <row r="66" spans="2:12" s="9" customFormat="1" ht="24.95" customHeight="1">
      <c r="B66" s="143"/>
      <c r="C66" s="144"/>
      <c r="D66" s="145" t="s">
        <v>900</v>
      </c>
      <c r="E66" s="146"/>
      <c r="F66" s="146"/>
      <c r="G66" s="146"/>
      <c r="H66" s="146"/>
      <c r="I66" s="146"/>
      <c r="J66" s="147">
        <f>J144</f>
        <v>0</v>
      </c>
      <c r="K66" s="144"/>
      <c r="L66" s="148"/>
    </row>
    <row r="67" spans="2:12" s="10" customFormat="1" ht="19.9" customHeight="1">
      <c r="B67" s="149"/>
      <c r="C67" s="100"/>
      <c r="D67" s="150" t="s">
        <v>987</v>
      </c>
      <c r="E67" s="151"/>
      <c r="F67" s="151"/>
      <c r="G67" s="151"/>
      <c r="H67" s="151"/>
      <c r="I67" s="151"/>
      <c r="J67" s="152">
        <f>J145</f>
        <v>0</v>
      </c>
      <c r="K67" s="100"/>
      <c r="L67" s="153"/>
    </row>
    <row r="68" spans="2:12" s="10" customFormat="1" ht="14.85" customHeight="1">
      <c r="B68" s="149"/>
      <c r="C68" s="100"/>
      <c r="D68" s="150" t="s">
        <v>1164</v>
      </c>
      <c r="E68" s="151"/>
      <c r="F68" s="151"/>
      <c r="G68" s="151"/>
      <c r="H68" s="151"/>
      <c r="I68" s="151"/>
      <c r="J68" s="152">
        <f>J146</f>
        <v>0</v>
      </c>
      <c r="K68" s="100"/>
      <c r="L68" s="153"/>
    </row>
    <row r="69" spans="2:12" s="10" customFormat="1" ht="14.85" customHeight="1">
      <c r="B69" s="149"/>
      <c r="C69" s="100"/>
      <c r="D69" s="150" t="s">
        <v>989</v>
      </c>
      <c r="E69" s="151"/>
      <c r="F69" s="151"/>
      <c r="G69" s="151"/>
      <c r="H69" s="151"/>
      <c r="I69" s="151"/>
      <c r="J69" s="152">
        <f>J157</f>
        <v>0</v>
      </c>
      <c r="K69" s="100"/>
      <c r="L69" s="153"/>
    </row>
    <row r="70" spans="1:31" s="2" customFormat="1" ht="21.75" customHeight="1">
      <c r="A70" s="37"/>
      <c r="B70" s="38"/>
      <c r="C70" s="39"/>
      <c r="D70" s="39"/>
      <c r="E70" s="39"/>
      <c r="F70" s="39"/>
      <c r="G70" s="39"/>
      <c r="H70" s="39"/>
      <c r="I70" s="39"/>
      <c r="J70" s="39"/>
      <c r="K70" s="39"/>
      <c r="L70" s="116"/>
      <c r="S70" s="37"/>
      <c r="T70" s="37"/>
      <c r="U70" s="37"/>
      <c r="V70" s="37"/>
      <c r="W70" s="37"/>
      <c r="X70" s="37"/>
      <c r="Y70" s="37"/>
      <c r="Z70" s="37"/>
      <c r="AA70" s="37"/>
      <c r="AB70" s="37"/>
      <c r="AC70" s="37"/>
      <c r="AD70" s="37"/>
      <c r="AE70" s="37"/>
    </row>
    <row r="71" spans="1:31" s="2" customFormat="1" ht="6.95" customHeight="1">
      <c r="A71" s="37"/>
      <c r="B71" s="50"/>
      <c r="C71" s="51"/>
      <c r="D71" s="51"/>
      <c r="E71" s="51"/>
      <c r="F71" s="51"/>
      <c r="G71" s="51"/>
      <c r="H71" s="51"/>
      <c r="I71" s="51"/>
      <c r="J71" s="51"/>
      <c r="K71" s="51"/>
      <c r="L71" s="116"/>
      <c r="S71" s="37"/>
      <c r="T71" s="37"/>
      <c r="U71" s="37"/>
      <c r="V71" s="37"/>
      <c r="W71" s="37"/>
      <c r="X71" s="37"/>
      <c r="Y71" s="37"/>
      <c r="Z71" s="37"/>
      <c r="AA71" s="37"/>
      <c r="AB71" s="37"/>
      <c r="AC71" s="37"/>
      <c r="AD71" s="37"/>
      <c r="AE71" s="37"/>
    </row>
    <row r="75" spans="1:31" s="2" customFormat="1" ht="6.95" customHeight="1">
      <c r="A75" s="37"/>
      <c r="B75" s="52"/>
      <c r="C75" s="53"/>
      <c r="D75" s="53"/>
      <c r="E75" s="53"/>
      <c r="F75" s="53"/>
      <c r="G75" s="53"/>
      <c r="H75" s="53"/>
      <c r="I75" s="53"/>
      <c r="J75" s="53"/>
      <c r="K75" s="53"/>
      <c r="L75" s="116"/>
      <c r="S75" s="37"/>
      <c r="T75" s="37"/>
      <c r="U75" s="37"/>
      <c r="V75" s="37"/>
      <c r="W75" s="37"/>
      <c r="X75" s="37"/>
      <c r="Y75" s="37"/>
      <c r="Z75" s="37"/>
      <c r="AA75" s="37"/>
      <c r="AB75" s="37"/>
      <c r="AC75" s="37"/>
      <c r="AD75" s="37"/>
      <c r="AE75" s="37"/>
    </row>
    <row r="76" spans="1:31" s="2" customFormat="1" ht="24.95" customHeight="1">
      <c r="A76" s="37"/>
      <c r="B76" s="38"/>
      <c r="C76" s="26" t="s">
        <v>124</v>
      </c>
      <c r="D76" s="39"/>
      <c r="E76" s="39"/>
      <c r="F76" s="39"/>
      <c r="G76" s="39"/>
      <c r="H76" s="39"/>
      <c r="I76" s="39"/>
      <c r="J76" s="39"/>
      <c r="K76" s="39"/>
      <c r="L76" s="116"/>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16"/>
      <c r="S77" s="37"/>
      <c r="T77" s="37"/>
      <c r="U77" s="37"/>
      <c r="V77" s="37"/>
      <c r="W77" s="37"/>
      <c r="X77" s="37"/>
      <c r="Y77" s="37"/>
      <c r="Z77" s="37"/>
      <c r="AA77" s="37"/>
      <c r="AB77" s="37"/>
      <c r="AC77" s="37"/>
      <c r="AD77" s="37"/>
      <c r="AE77" s="37"/>
    </row>
    <row r="78" spans="1:31" s="2" customFormat="1" ht="12" customHeight="1">
      <c r="A78" s="37"/>
      <c r="B78" s="38"/>
      <c r="C78" s="32" t="s">
        <v>16</v>
      </c>
      <c r="D78" s="39"/>
      <c r="E78" s="39"/>
      <c r="F78" s="39"/>
      <c r="G78" s="39"/>
      <c r="H78" s="39"/>
      <c r="I78" s="39"/>
      <c r="J78" s="39"/>
      <c r="K78" s="39"/>
      <c r="L78" s="116"/>
      <c r="S78" s="37"/>
      <c r="T78" s="37"/>
      <c r="U78" s="37"/>
      <c r="V78" s="37"/>
      <c r="W78" s="37"/>
      <c r="X78" s="37"/>
      <c r="Y78" s="37"/>
      <c r="Z78" s="37"/>
      <c r="AA78" s="37"/>
      <c r="AB78" s="37"/>
      <c r="AC78" s="37"/>
      <c r="AD78" s="37"/>
      <c r="AE78" s="37"/>
    </row>
    <row r="79" spans="1:31" s="2" customFormat="1" ht="16.5" customHeight="1">
      <c r="A79" s="37"/>
      <c r="B79" s="38"/>
      <c r="C79" s="39"/>
      <c r="D79" s="39"/>
      <c r="E79" s="397" t="str">
        <f>E7</f>
        <v>Kultivace přednádražního prostoru Bohumín</v>
      </c>
      <c r="F79" s="398"/>
      <c r="G79" s="398"/>
      <c r="H79" s="398"/>
      <c r="I79" s="39"/>
      <c r="J79" s="39"/>
      <c r="K79" s="39"/>
      <c r="L79" s="116"/>
      <c r="S79" s="37"/>
      <c r="T79" s="37"/>
      <c r="U79" s="37"/>
      <c r="V79" s="37"/>
      <c r="W79" s="37"/>
      <c r="X79" s="37"/>
      <c r="Y79" s="37"/>
      <c r="Z79" s="37"/>
      <c r="AA79" s="37"/>
      <c r="AB79" s="37"/>
      <c r="AC79" s="37"/>
      <c r="AD79" s="37"/>
      <c r="AE79" s="37"/>
    </row>
    <row r="80" spans="1:31" s="2" customFormat="1" ht="12" customHeight="1">
      <c r="A80" s="37"/>
      <c r="B80" s="38"/>
      <c r="C80" s="32" t="s">
        <v>106</v>
      </c>
      <c r="D80" s="39"/>
      <c r="E80" s="39"/>
      <c r="F80" s="39"/>
      <c r="G80" s="39"/>
      <c r="H80" s="39"/>
      <c r="I80" s="39"/>
      <c r="J80" s="39"/>
      <c r="K80" s="39"/>
      <c r="L80" s="116"/>
      <c r="S80" s="37"/>
      <c r="T80" s="37"/>
      <c r="U80" s="37"/>
      <c r="V80" s="37"/>
      <c r="W80" s="37"/>
      <c r="X80" s="37"/>
      <c r="Y80" s="37"/>
      <c r="Z80" s="37"/>
      <c r="AA80" s="37"/>
      <c r="AB80" s="37"/>
      <c r="AC80" s="37"/>
      <c r="AD80" s="37"/>
      <c r="AE80" s="37"/>
    </row>
    <row r="81" spans="1:31" s="2" customFormat="1" ht="16.5" customHeight="1">
      <c r="A81" s="37"/>
      <c r="B81" s="38"/>
      <c r="C81" s="39"/>
      <c r="D81" s="39"/>
      <c r="E81" s="376" t="str">
        <f>E9</f>
        <v>SO 402 - Napájení informačního kiosku</v>
      </c>
      <c r="F81" s="396"/>
      <c r="G81" s="396"/>
      <c r="H81" s="396"/>
      <c r="I81" s="39"/>
      <c r="J81" s="39"/>
      <c r="K81" s="39"/>
      <c r="L81" s="116"/>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116"/>
      <c r="S82" s="37"/>
      <c r="T82" s="37"/>
      <c r="U82" s="37"/>
      <c r="V82" s="37"/>
      <c r="W82" s="37"/>
      <c r="X82" s="37"/>
      <c r="Y82" s="37"/>
      <c r="Z82" s="37"/>
      <c r="AA82" s="37"/>
      <c r="AB82" s="37"/>
      <c r="AC82" s="37"/>
      <c r="AD82" s="37"/>
      <c r="AE82" s="37"/>
    </row>
    <row r="83" spans="1:31" s="2" customFormat="1" ht="12" customHeight="1">
      <c r="A83" s="37"/>
      <c r="B83" s="38"/>
      <c r="C83" s="32" t="s">
        <v>21</v>
      </c>
      <c r="D83" s="39"/>
      <c r="E83" s="39"/>
      <c r="F83" s="30" t="str">
        <f>F12</f>
        <v>přednádražní prostor Bohumín</v>
      </c>
      <c r="G83" s="39"/>
      <c r="H83" s="39"/>
      <c r="I83" s="32" t="s">
        <v>23</v>
      </c>
      <c r="J83" s="62" t="str">
        <f>IF(J12="","",J12)</f>
        <v>16. 1. 2024</v>
      </c>
      <c r="K83" s="39"/>
      <c r="L83" s="116"/>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16"/>
      <c r="S84" s="37"/>
      <c r="T84" s="37"/>
      <c r="U84" s="37"/>
      <c r="V84" s="37"/>
      <c r="W84" s="37"/>
      <c r="X84" s="37"/>
      <c r="Y84" s="37"/>
      <c r="Z84" s="37"/>
      <c r="AA84" s="37"/>
      <c r="AB84" s="37"/>
      <c r="AC84" s="37"/>
      <c r="AD84" s="37"/>
      <c r="AE84" s="37"/>
    </row>
    <row r="85" spans="1:31" s="2" customFormat="1" ht="15.2" customHeight="1">
      <c r="A85" s="37"/>
      <c r="B85" s="38"/>
      <c r="C85" s="32" t="s">
        <v>25</v>
      </c>
      <c r="D85" s="39"/>
      <c r="E85" s="39"/>
      <c r="F85" s="30" t="str">
        <f>E15</f>
        <v>Město Bohumín, Masarykova 158, 73581 Bohumín</v>
      </c>
      <c r="G85" s="39"/>
      <c r="H85" s="39"/>
      <c r="I85" s="32" t="s">
        <v>31</v>
      </c>
      <c r="J85" s="35" t="str">
        <f>E21</f>
        <v>Amper design s.r.o.</v>
      </c>
      <c r="K85" s="39"/>
      <c r="L85" s="116"/>
      <c r="S85" s="37"/>
      <c r="T85" s="37"/>
      <c r="U85" s="37"/>
      <c r="V85" s="37"/>
      <c r="W85" s="37"/>
      <c r="X85" s="37"/>
      <c r="Y85" s="37"/>
      <c r="Z85" s="37"/>
      <c r="AA85" s="37"/>
      <c r="AB85" s="37"/>
      <c r="AC85" s="37"/>
      <c r="AD85" s="37"/>
      <c r="AE85" s="37"/>
    </row>
    <row r="86" spans="1:31" s="2" customFormat="1" ht="15.2" customHeight="1">
      <c r="A86" s="37"/>
      <c r="B86" s="38"/>
      <c r="C86" s="32" t="s">
        <v>29</v>
      </c>
      <c r="D86" s="39"/>
      <c r="E86" s="39"/>
      <c r="F86" s="30" t="str">
        <f>IF(E18="","",E18)</f>
        <v>Vyplň údaj</v>
      </c>
      <c r="G86" s="39"/>
      <c r="H86" s="39"/>
      <c r="I86" s="32" t="s">
        <v>34</v>
      </c>
      <c r="J86" s="35" t="str">
        <f>E24</f>
        <v xml:space="preserve">Ing. Jaroslav Holáň </v>
      </c>
      <c r="K86" s="39"/>
      <c r="L86" s="116"/>
      <c r="S86" s="37"/>
      <c r="T86" s="37"/>
      <c r="U86" s="37"/>
      <c r="V86" s="37"/>
      <c r="W86" s="37"/>
      <c r="X86" s="37"/>
      <c r="Y86" s="37"/>
      <c r="Z86" s="37"/>
      <c r="AA86" s="37"/>
      <c r="AB86" s="37"/>
      <c r="AC86" s="37"/>
      <c r="AD86" s="37"/>
      <c r="AE86" s="37"/>
    </row>
    <row r="87" spans="1:31" s="2" customFormat="1" ht="10.35" customHeight="1">
      <c r="A87" s="37"/>
      <c r="B87" s="38"/>
      <c r="C87" s="39"/>
      <c r="D87" s="39"/>
      <c r="E87" s="39"/>
      <c r="F87" s="39"/>
      <c r="G87" s="39"/>
      <c r="H87" s="39"/>
      <c r="I87" s="39"/>
      <c r="J87" s="39"/>
      <c r="K87" s="39"/>
      <c r="L87" s="116"/>
      <c r="S87" s="37"/>
      <c r="T87" s="37"/>
      <c r="U87" s="37"/>
      <c r="V87" s="37"/>
      <c r="W87" s="37"/>
      <c r="X87" s="37"/>
      <c r="Y87" s="37"/>
      <c r="Z87" s="37"/>
      <c r="AA87" s="37"/>
      <c r="AB87" s="37"/>
      <c r="AC87" s="37"/>
      <c r="AD87" s="37"/>
      <c r="AE87" s="37"/>
    </row>
    <row r="88" spans="1:31" s="11" customFormat="1" ht="29.25" customHeight="1">
      <c r="A88" s="154"/>
      <c r="B88" s="155"/>
      <c r="C88" s="156" t="s">
        <v>125</v>
      </c>
      <c r="D88" s="157" t="s">
        <v>56</v>
      </c>
      <c r="E88" s="157" t="s">
        <v>52</v>
      </c>
      <c r="F88" s="157" t="s">
        <v>53</v>
      </c>
      <c r="G88" s="157" t="s">
        <v>126</v>
      </c>
      <c r="H88" s="157" t="s">
        <v>127</v>
      </c>
      <c r="I88" s="157" t="s">
        <v>128</v>
      </c>
      <c r="J88" s="157" t="s">
        <v>110</v>
      </c>
      <c r="K88" s="158" t="s">
        <v>129</v>
      </c>
      <c r="L88" s="159"/>
      <c r="M88" s="71" t="s">
        <v>19</v>
      </c>
      <c r="N88" s="72" t="s">
        <v>41</v>
      </c>
      <c r="O88" s="72" t="s">
        <v>130</v>
      </c>
      <c r="P88" s="72" t="s">
        <v>131</v>
      </c>
      <c r="Q88" s="72" t="s">
        <v>132</v>
      </c>
      <c r="R88" s="72" t="s">
        <v>133</v>
      </c>
      <c r="S88" s="72" t="s">
        <v>134</v>
      </c>
      <c r="T88" s="73" t="s">
        <v>135</v>
      </c>
      <c r="U88" s="154"/>
      <c r="V88" s="154"/>
      <c r="W88" s="154"/>
      <c r="X88" s="154"/>
      <c r="Y88" s="154"/>
      <c r="Z88" s="154"/>
      <c r="AA88" s="154"/>
      <c r="AB88" s="154"/>
      <c r="AC88" s="154"/>
      <c r="AD88" s="154"/>
      <c r="AE88" s="154"/>
    </row>
    <row r="89" spans="1:63" s="2" customFormat="1" ht="22.9" customHeight="1">
      <c r="A89" s="37"/>
      <c r="B89" s="38"/>
      <c r="C89" s="78" t="s">
        <v>136</v>
      </c>
      <c r="D89" s="39"/>
      <c r="E89" s="39"/>
      <c r="F89" s="39"/>
      <c r="G89" s="39"/>
      <c r="H89" s="39"/>
      <c r="I89" s="39"/>
      <c r="J89" s="160">
        <f>BK89</f>
        <v>0</v>
      </c>
      <c r="K89" s="39"/>
      <c r="L89" s="42"/>
      <c r="M89" s="74"/>
      <c r="N89" s="161"/>
      <c r="O89" s="75"/>
      <c r="P89" s="162">
        <f>P90+P144</f>
        <v>0</v>
      </c>
      <c r="Q89" s="75"/>
      <c r="R89" s="162">
        <f>R90+R144</f>
        <v>0.90144</v>
      </c>
      <c r="S89" s="75"/>
      <c r="T89" s="163">
        <f>T90+T144</f>
        <v>1.1</v>
      </c>
      <c r="U89" s="37"/>
      <c r="V89" s="37"/>
      <c r="W89" s="37"/>
      <c r="X89" s="37"/>
      <c r="Y89" s="37"/>
      <c r="Z89" s="37"/>
      <c r="AA89" s="37"/>
      <c r="AB89" s="37"/>
      <c r="AC89" s="37"/>
      <c r="AD89" s="37"/>
      <c r="AE89" s="37"/>
      <c r="AT89" s="20" t="s">
        <v>70</v>
      </c>
      <c r="AU89" s="20" t="s">
        <v>111</v>
      </c>
      <c r="BK89" s="164">
        <f>BK90+BK144</f>
        <v>0</v>
      </c>
    </row>
    <row r="90" spans="2:63" s="12" customFormat="1" ht="25.9" customHeight="1">
      <c r="B90" s="165"/>
      <c r="C90" s="166"/>
      <c r="D90" s="167" t="s">
        <v>70</v>
      </c>
      <c r="E90" s="168" t="s">
        <v>137</v>
      </c>
      <c r="F90" s="168" t="s">
        <v>138</v>
      </c>
      <c r="G90" s="166"/>
      <c r="H90" s="166"/>
      <c r="I90" s="169"/>
      <c r="J90" s="170">
        <f>BK90</f>
        <v>0</v>
      </c>
      <c r="K90" s="166"/>
      <c r="L90" s="171"/>
      <c r="M90" s="172"/>
      <c r="N90" s="173"/>
      <c r="O90" s="173"/>
      <c r="P90" s="174">
        <f>P91+P127+P134+P137+P139</f>
        <v>0</v>
      </c>
      <c r="Q90" s="173"/>
      <c r="R90" s="174">
        <f>R91+R127+R134+R137+R139</f>
        <v>0.90144</v>
      </c>
      <c r="S90" s="173"/>
      <c r="T90" s="175">
        <f>T91+T127+T134+T137+T139</f>
        <v>1.1</v>
      </c>
      <c r="AR90" s="176" t="s">
        <v>78</v>
      </c>
      <c r="AT90" s="177" t="s">
        <v>70</v>
      </c>
      <c r="AU90" s="177" t="s">
        <v>71</v>
      </c>
      <c r="AY90" s="176" t="s">
        <v>139</v>
      </c>
      <c r="BK90" s="178">
        <f>BK91+BK127+BK134+BK137+BK139</f>
        <v>0</v>
      </c>
    </row>
    <row r="91" spans="2:63" s="12" customFormat="1" ht="22.9" customHeight="1">
      <c r="B91" s="165"/>
      <c r="C91" s="166"/>
      <c r="D91" s="167" t="s">
        <v>70</v>
      </c>
      <c r="E91" s="179" t="s">
        <v>78</v>
      </c>
      <c r="F91" s="179" t="s">
        <v>140</v>
      </c>
      <c r="G91" s="166"/>
      <c r="H91" s="166"/>
      <c r="I91" s="169"/>
      <c r="J91" s="180">
        <f>BK91</f>
        <v>0</v>
      </c>
      <c r="K91" s="166"/>
      <c r="L91" s="171"/>
      <c r="M91" s="172"/>
      <c r="N91" s="173"/>
      <c r="O91" s="173"/>
      <c r="P91" s="174">
        <f>SUM(P92:P126)</f>
        <v>0</v>
      </c>
      <c r="Q91" s="173"/>
      <c r="R91" s="174">
        <f>SUM(R92:R126)</f>
        <v>0.723</v>
      </c>
      <c r="S91" s="173"/>
      <c r="T91" s="175">
        <f>SUM(T92:T126)</f>
        <v>1.1</v>
      </c>
      <c r="AR91" s="176" t="s">
        <v>78</v>
      </c>
      <c r="AT91" s="177" t="s">
        <v>70</v>
      </c>
      <c r="AU91" s="177" t="s">
        <v>78</v>
      </c>
      <c r="AY91" s="176" t="s">
        <v>139</v>
      </c>
      <c r="BK91" s="178">
        <f>SUM(BK92:BK126)</f>
        <v>0</v>
      </c>
    </row>
    <row r="92" spans="1:65" s="2" customFormat="1" ht="24.2" customHeight="1">
      <c r="A92" s="37"/>
      <c r="B92" s="38"/>
      <c r="C92" s="181" t="s">
        <v>78</v>
      </c>
      <c r="D92" s="181" t="s">
        <v>141</v>
      </c>
      <c r="E92" s="182" t="s">
        <v>1165</v>
      </c>
      <c r="F92" s="183" t="s">
        <v>1166</v>
      </c>
      <c r="G92" s="184" t="s">
        <v>144</v>
      </c>
      <c r="H92" s="185">
        <v>2</v>
      </c>
      <c r="I92" s="186"/>
      <c r="J92" s="187">
        <f>ROUND(I92*H92,2)</f>
        <v>0</v>
      </c>
      <c r="K92" s="183" t="s">
        <v>19</v>
      </c>
      <c r="L92" s="42"/>
      <c r="M92" s="188" t="s">
        <v>19</v>
      </c>
      <c r="N92" s="189" t="s">
        <v>42</v>
      </c>
      <c r="O92" s="67"/>
      <c r="P92" s="190">
        <f>O92*H92</f>
        <v>0</v>
      </c>
      <c r="Q92" s="190">
        <v>0</v>
      </c>
      <c r="R92" s="190">
        <f>Q92*H92</f>
        <v>0</v>
      </c>
      <c r="S92" s="190">
        <v>0.26</v>
      </c>
      <c r="T92" s="191">
        <f>S92*H92</f>
        <v>0.52</v>
      </c>
      <c r="U92" s="37"/>
      <c r="V92" s="37"/>
      <c r="W92" s="37"/>
      <c r="X92" s="37"/>
      <c r="Y92" s="37"/>
      <c r="Z92" s="37"/>
      <c r="AA92" s="37"/>
      <c r="AB92" s="37"/>
      <c r="AC92" s="37"/>
      <c r="AD92" s="37"/>
      <c r="AE92" s="37"/>
      <c r="AR92" s="192" t="s">
        <v>146</v>
      </c>
      <c r="AT92" s="192" t="s">
        <v>141</v>
      </c>
      <c r="AU92" s="192" t="s">
        <v>80</v>
      </c>
      <c r="AY92" s="20" t="s">
        <v>139</v>
      </c>
      <c r="BE92" s="193">
        <f>IF(N92="základní",J92,0)</f>
        <v>0</v>
      </c>
      <c r="BF92" s="193">
        <f>IF(N92="snížená",J92,0)</f>
        <v>0</v>
      </c>
      <c r="BG92" s="193">
        <f>IF(N92="zákl. přenesená",J92,0)</f>
        <v>0</v>
      </c>
      <c r="BH92" s="193">
        <f>IF(N92="sníž. přenesená",J92,0)</f>
        <v>0</v>
      </c>
      <c r="BI92" s="193">
        <f>IF(N92="nulová",J92,0)</f>
        <v>0</v>
      </c>
      <c r="BJ92" s="20" t="s">
        <v>78</v>
      </c>
      <c r="BK92" s="193">
        <f>ROUND(I92*H92,2)</f>
        <v>0</v>
      </c>
      <c r="BL92" s="20" t="s">
        <v>146</v>
      </c>
      <c r="BM92" s="192" t="s">
        <v>1167</v>
      </c>
    </row>
    <row r="93" spans="2:51" s="13" customFormat="1" ht="12">
      <c r="B93" s="199"/>
      <c r="C93" s="200"/>
      <c r="D93" s="201" t="s">
        <v>150</v>
      </c>
      <c r="E93" s="202" t="s">
        <v>19</v>
      </c>
      <c r="F93" s="203" t="s">
        <v>1168</v>
      </c>
      <c r="G93" s="200"/>
      <c r="H93" s="204">
        <v>2</v>
      </c>
      <c r="I93" s="205"/>
      <c r="J93" s="200"/>
      <c r="K93" s="200"/>
      <c r="L93" s="206"/>
      <c r="M93" s="207"/>
      <c r="N93" s="208"/>
      <c r="O93" s="208"/>
      <c r="P93" s="208"/>
      <c r="Q93" s="208"/>
      <c r="R93" s="208"/>
      <c r="S93" s="208"/>
      <c r="T93" s="209"/>
      <c r="AT93" s="210" t="s">
        <v>150</v>
      </c>
      <c r="AU93" s="210" t="s">
        <v>80</v>
      </c>
      <c r="AV93" s="13" t="s">
        <v>80</v>
      </c>
      <c r="AW93" s="13" t="s">
        <v>33</v>
      </c>
      <c r="AX93" s="13" t="s">
        <v>78</v>
      </c>
      <c r="AY93" s="210" t="s">
        <v>139</v>
      </c>
    </row>
    <row r="94" spans="1:65" s="2" customFormat="1" ht="24.2" customHeight="1">
      <c r="A94" s="37"/>
      <c r="B94" s="38"/>
      <c r="C94" s="181" t="s">
        <v>80</v>
      </c>
      <c r="D94" s="181" t="s">
        <v>141</v>
      </c>
      <c r="E94" s="182" t="s">
        <v>1169</v>
      </c>
      <c r="F94" s="183" t="s">
        <v>1170</v>
      </c>
      <c r="G94" s="184" t="s">
        <v>144</v>
      </c>
      <c r="H94" s="185">
        <v>2</v>
      </c>
      <c r="I94" s="186"/>
      <c r="J94" s="187">
        <f>ROUND(I94*H94,2)</f>
        <v>0</v>
      </c>
      <c r="K94" s="183" t="s">
        <v>19</v>
      </c>
      <c r="L94" s="42"/>
      <c r="M94" s="188" t="s">
        <v>19</v>
      </c>
      <c r="N94" s="189" t="s">
        <v>42</v>
      </c>
      <c r="O94" s="67"/>
      <c r="P94" s="190">
        <f>O94*H94</f>
        <v>0</v>
      </c>
      <c r="Q94" s="190">
        <v>0</v>
      </c>
      <c r="R94" s="190">
        <f>Q94*H94</f>
        <v>0</v>
      </c>
      <c r="S94" s="190">
        <v>0.29</v>
      </c>
      <c r="T94" s="191">
        <f>S94*H94</f>
        <v>0.58</v>
      </c>
      <c r="U94" s="37"/>
      <c r="V94" s="37"/>
      <c r="W94" s="37"/>
      <c r="X94" s="37"/>
      <c r="Y94" s="37"/>
      <c r="Z94" s="37"/>
      <c r="AA94" s="37"/>
      <c r="AB94" s="37"/>
      <c r="AC94" s="37"/>
      <c r="AD94" s="37"/>
      <c r="AE94" s="37"/>
      <c r="AR94" s="192" t="s">
        <v>146</v>
      </c>
      <c r="AT94" s="192" t="s">
        <v>141</v>
      </c>
      <c r="AU94" s="192" t="s">
        <v>80</v>
      </c>
      <c r="AY94" s="20" t="s">
        <v>139</v>
      </c>
      <c r="BE94" s="193">
        <f>IF(N94="základní",J94,0)</f>
        <v>0</v>
      </c>
      <c r="BF94" s="193">
        <f>IF(N94="snížená",J94,0)</f>
        <v>0</v>
      </c>
      <c r="BG94" s="193">
        <f>IF(N94="zákl. přenesená",J94,0)</f>
        <v>0</v>
      </c>
      <c r="BH94" s="193">
        <f>IF(N94="sníž. přenesená",J94,0)</f>
        <v>0</v>
      </c>
      <c r="BI94" s="193">
        <f>IF(N94="nulová",J94,0)</f>
        <v>0</v>
      </c>
      <c r="BJ94" s="20" t="s">
        <v>78</v>
      </c>
      <c r="BK94" s="193">
        <f>ROUND(I94*H94,2)</f>
        <v>0</v>
      </c>
      <c r="BL94" s="20" t="s">
        <v>146</v>
      </c>
      <c r="BM94" s="192" t="s">
        <v>1171</v>
      </c>
    </row>
    <row r="95" spans="1:65" s="2" customFormat="1" ht="37.9" customHeight="1">
      <c r="A95" s="37"/>
      <c r="B95" s="38"/>
      <c r="C95" s="181" t="s">
        <v>161</v>
      </c>
      <c r="D95" s="181" t="s">
        <v>141</v>
      </c>
      <c r="E95" s="182" t="s">
        <v>997</v>
      </c>
      <c r="F95" s="183" t="s">
        <v>998</v>
      </c>
      <c r="G95" s="184" t="s">
        <v>194</v>
      </c>
      <c r="H95" s="185">
        <v>5.956</v>
      </c>
      <c r="I95" s="186"/>
      <c r="J95" s="187">
        <f>ROUND(I95*H95,2)</f>
        <v>0</v>
      </c>
      <c r="K95" s="183" t="s">
        <v>19</v>
      </c>
      <c r="L95" s="42"/>
      <c r="M95" s="188" t="s">
        <v>19</v>
      </c>
      <c r="N95" s="189" t="s">
        <v>42</v>
      </c>
      <c r="O95" s="67"/>
      <c r="P95" s="190">
        <f>O95*H95</f>
        <v>0</v>
      </c>
      <c r="Q95" s="190">
        <v>0</v>
      </c>
      <c r="R95" s="190">
        <f>Q95*H95</f>
        <v>0</v>
      </c>
      <c r="S95" s="190">
        <v>0</v>
      </c>
      <c r="T95" s="191">
        <f>S95*H95</f>
        <v>0</v>
      </c>
      <c r="U95" s="37"/>
      <c r="V95" s="37"/>
      <c r="W95" s="37"/>
      <c r="X95" s="37"/>
      <c r="Y95" s="37"/>
      <c r="Z95" s="37"/>
      <c r="AA95" s="37"/>
      <c r="AB95" s="37"/>
      <c r="AC95" s="37"/>
      <c r="AD95" s="37"/>
      <c r="AE95" s="37"/>
      <c r="AR95" s="192" t="s">
        <v>146</v>
      </c>
      <c r="AT95" s="192" t="s">
        <v>141</v>
      </c>
      <c r="AU95" s="192" t="s">
        <v>80</v>
      </c>
      <c r="AY95" s="20" t="s">
        <v>139</v>
      </c>
      <c r="BE95" s="193">
        <f>IF(N95="základní",J95,0)</f>
        <v>0</v>
      </c>
      <c r="BF95" s="193">
        <f>IF(N95="snížená",J95,0)</f>
        <v>0</v>
      </c>
      <c r="BG95" s="193">
        <f>IF(N95="zákl. přenesená",J95,0)</f>
        <v>0</v>
      </c>
      <c r="BH95" s="193">
        <f>IF(N95="sníž. přenesená",J95,0)</f>
        <v>0</v>
      </c>
      <c r="BI95" s="193">
        <f>IF(N95="nulová",J95,0)</f>
        <v>0</v>
      </c>
      <c r="BJ95" s="20" t="s">
        <v>78</v>
      </c>
      <c r="BK95" s="193">
        <f>ROUND(I95*H95,2)</f>
        <v>0</v>
      </c>
      <c r="BL95" s="20" t="s">
        <v>146</v>
      </c>
      <c r="BM95" s="192" t="s">
        <v>1172</v>
      </c>
    </row>
    <row r="96" spans="2:51" s="15" customFormat="1" ht="12">
      <c r="B96" s="223"/>
      <c r="C96" s="224"/>
      <c r="D96" s="201" t="s">
        <v>150</v>
      </c>
      <c r="E96" s="225" t="s">
        <v>19</v>
      </c>
      <c r="F96" s="226" t="s">
        <v>1000</v>
      </c>
      <c r="G96" s="224"/>
      <c r="H96" s="225" t="s">
        <v>19</v>
      </c>
      <c r="I96" s="227"/>
      <c r="J96" s="224"/>
      <c r="K96" s="224"/>
      <c r="L96" s="228"/>
      <c r="M96" s="229"/>
      <c r="N96" s="230"/>
      <c r="O96" s="230"/>
      <c r="P96" s="230"/>
      <c r="Q96" s="230"/>
      <c r="R96" s="230"/>
      <c r="S96" s="230"/>
      <c r="T96" s="231"/>
      <c r="AT96" s="232" t="s">
        <v>150</v>
      </c>
      <c r="AU96" s="232" t="s">
        <v>80</v>
      </c>
      <c r="AV96" s="15" t="s">
        <v>78</v>
      </c>
      <c r="AW96" s="15" t="s">
        <v>33</v>
      </c>
      <c r="AX96" s="15" t="s">
        <v>71</v>
      </c>
      <c r="AY96" s="232" t="s">
        <v>139</v>
      </c>
    </row>
    <row r="97" spans="2:51" s="13" customFormat="1" ht="12">
      <c r="B97" s="199"/>
      <c r="C97" s="200"/>
      <c r="D97" s="201" t="s">
        <v>150</v>
      </c>
      <c r="E97" s="202" t="s">
        <v>19</v>
      </c>
      <c r="F97" s="203" t="s">
        <v>1173</v>
      </c>
      <c r="G97" s="200"/>
      <c r="H97" s="204">
        <v>0.24</v>
      </c>
      <c r="I97" s="205"/>
      <c r="J97" s="200"/>
      <c r="K97" s="200"/>
      <c r="L97" s="206"/>
      <c r="M97" s="207"/>
      <c r="N97" s="208"/>
      <c r="O97" s="208"/>
      <c r="P97" s="208"/>
      <c r="Q97" s="208"/>
      <c r="R97" s="208"/>
      <c r="S97" s="208"/>
      <c r="T97" s="209"/>
      <c r="AT97" s="210" t="s">
        <v>150</v>
      </c>
      <c r="AU97" s="210" t="s">
        <v>80</v>
      </c>
      <c r="AV97" s="13" t="s">
        <v>80</v>
      </c>
      <c r="AW97" s="13" t="s">
        <v>33</v>
      </c>
      <c r="AX97" s="13" t="s">
        <v>71</v>
      </c>
      <c r="AY97" s="210" t="s">
        <v>139</v>
      </c>
    </row>
    <row r="98" spans="2:51" s="13" customFormat="1" ht="12">
      <c r="B98" s="199"/>
      <c r="C98" s="200"/>
      <c r="D98" s="201" t="s">
        <v>150</v>
      </c>
      <c r="E98" s="202" t="s">
        <v>19</v>
      </c>
      <c r="F98" s="203" t="s">
        <v>1174</v>
      </c>
      <c r="G98" s="200"/>
      <c r="H98" s="204">
        <v>0.08</v>
      </c>
      <c r="I98" s="205"/>
      <c r="J98" s="200"/>
      <c r="K98" s="200"/>
      <c r="L98" s="206"/>
      <c r="M98" s="207"/>
      <c r="N98" s="208"/>
      <c r="O98" s="208"/>
      <c r="P98" s="208"/>
      <c r="Q98" s="208"/>
      <c r="R98" s="208"/>
      <c r="S98" s="208"/>
      <c r="T98" s="209"/>
      <c r="AT98" s="210" t="s">
        <v>150</v>
      </c>
      <c r="AU98" s="210" t="s">
        <v>80</v>
      </c>
      <c r="AV98" s="13" t="s">
        <v>80</v>
      </c>
      <c r="AW98" s="13" t="s">
        <v>33</v>
      </c>
      <c r="AX98" s="13" t="s">
        <v>71</v>
      </c>
      <c r="AY98" s="210" t="s">
        <v>139</v>
      </c>
    </row>
    <row r="99" spans="2:51" s="13" customFormat="1" ht="12">
      <c r="B99" s="199"/>
      <c r="C99" s="200"/>
      <c r="D99" s="201" t="s">
        <v>150</v>
      </c>
      <c r="E99" s="202" t="s">
        <v>19</v>
      </c>
      <c r="F99" s="203" t="s">
        <v>1175</v>
      </c>
      <c r="G99" s="200"/>
      <c r="H99" s="204">
        <v>0.05</v>
      </c>
      <c r="I99" s="205"/>
      <c r="J99" s="200"/>
      <c r="K99" s="200"/>
      <c r="L99" s="206"/>
      <c r="M99" s="207"/>
      <c r="N99" s="208"/>
      <c r="O99" s="208"/>
      <c r="P99" s="208"/>
      <c r="Q99" s="208"/>
      <c r="R99" s="208"/>
      <c r="S99" s="208"/>
      <c r="T99" s="209"/>
      <c r="AT99" s="210" t="s">
        <v>150</v>
      </c>
      <c r="AU99" s="210" t="s">
        <v>80</v>
      </c>
      <c r="AV99" s="13" t="s">
        <v>80</v>
      </c>
      <c r="AW99" s="13" t="s">
        <v>33</v>
      </c>
      <c r="AX99" s="13" t="s">
        <v>71</v>
      </c>
      <c r="AY99" s="210" t="s">
        <v>139</v>
      </c>
    </row>
    <row r="100" spans="2:51" s="15" customFormat="1" ht="12">
      <c r="B100" s="223"/>
      <c r="C100" s="224"/>
      <c r="D100" s="201" t="s">
        <v>150</v>
      </c>
      <c r="E100" s="225" t="s">
        <v>19</v>
      </c>
      <c r="F100" s="226" t="s">
        <v>1002</v>
      </c>
      <c r="G100" s="224"/>
      <c r="H100" s="225" t="s">
        <v>19</v>
      </c>
      <c r="I100" s="227"/>
      <c r="J100" s="224"/>
      <c r="K100" s="224"/>
      <c r="L100" s="228"/>
      <c r="M100" s="229"/>
      <c r="N100" s="230"/>
      <c r="O100" s="230"/>
      <c r="P100" s="230"/>
      <c r="Q100" s="230"/>
      <c r="R100" s="230"/>
      <c r="S100" s="230"/>
      <c r="T100" s="231"/>
      <c r="AT100" s="232" t="s">
        <v>150</v>
      </c>
      <c r="AU100" s="232" t="s">
        <v>80</v>
      </c>
      <c r="AV100" s="15" t="s">
        <v>78</v>
      </c>
      <c r="AW100" s="15" t="s">
        <v>33</v>
      </c>
      <c r="AX100" s="15" t="s">
        <v>71</v>
      </c>
      <c r="AY100" s="232" t="s">
        <v>139</v>
      </c>
    </row>
    <row r="101" spans="2:51" s="13" customFormat="1" ht="12">
      <c r="B101" s="199"/>
      <c r="C101" s="200"/>
      <c r="D101" s="201" t="s">
        <v>150</v>
      </c>
      <c r="E101" s="202" t="s">
        <v>19</v>
      </c>
      <c r="F101" s="203" t="s">
        <v>1176</v>
      </c>
      <c r="G101" s="200"/>
      <c r="H101" s="204">
        <v>2.856</v>
      </c>
      <c r="I101" s="205"/>
      <c r="J101" s="200"/>
      <c r="K101" s="200"/>
      <c r="L101" s="206"/>
      <c r="M101" s="207"/>
      <c r="N101" s="208"/>
      <c r="O101" s="208"/>
      <c r="P101" s="208"/>
      <c r="Q101" s="208"/>
      <c r="R101" s="208"/>
      <c r="S101" s="208"/>
      <c r="T101" s="209"/>
      <c r="AT101" s="210" t="s">
        <v>150</v>
      </c>
      <c r="AU101" s="210" t="s">
        <v>80</v>
      </c>
      <c r="AV101" s="13" t="s">
        <v>80</v>
      </c>
      <c r="AW101" s="13" t="s">
        <v>33</v>
      </c>
      <c r="AX101" s="13" t="s">
        <v>71</v>
      </c>
      <c r="AY101" s="210" t="s">
        <v>139</v>
      </c>
    </row>
    <row r="102" spans="2:51" s="13" customFormat="1" ht="12">
      <c r="B102" s="199"/>
      <c r="C102" s="200"/>
      <c r="D102" s="201" t="s">
        <v>150</v>
      </c>
      <c r="E102" s="202" t="s">
        <v>19</v>
      </c>
      <c r="F102" s="203" t="s">
        <v>1177</v>
      </c>
      <c r="G102" s="200"/>
      <c r="H102" s="204">
        <v>1.68</v>
      </c>
      <c r="I102" s="205"/>
      <c r="J102" s="200"/>
      <c r="K102" s="200"/>
      <c r="L102" s="206"/>
      <c r="M102" s="207"/>
      <c r="N102" s="208"/>
      <c r="O102" s="208"/>
      <c r="P102" s="208"/>
      <c r="Q102" s="208"/>
      <c r="R102" s="208"/>
      <c r="S102" s="208"/>
      <c r="T102" s="209"/>
      <c r="AT102" s="210" t="s">
        <v>150</v>
      </c>
      <c r="AU102" s="210" t="s">
        <v>80</v>
      </c>
      <c r="AV102" s="13" t="s">
        <v>80</v>
      </c>
      <c r="AW102" s="13" t="s">
        <v>33</v>
      </c>
      <c r="AX102" s="13" t="s">
        <v>71</v>
      </c>
      <c r="AY102" s="210" t="s">
        <v>139</v>
      </c>
    </row>
    <row r="103" spans="2:51" s="13" customFormat="1" ht="12">
      <c r="B103" s="199"/>
      <c r="C103" s="200"/>
      <c r="D103" s="201" t="s">
        <v>150</v>
      </c>
      <c r="E103" s="202" t="s">
        <v>19</v>
      </c>
      <c r="F103" s="203" t="s">
        <v>1178</v>
      </c>
      <c r="G103" s="200"/>
      <c r="H103" s="204">
        <v>1.05</v>
      </c>
      <c r="I103" s="205"/>
      <c r="J103" s="200"/>
      <c r="K103" s="200"/>
      <c r="L103" s="206"/>
      <c r="M103" s="207"/>
      <c r="N103" s="208"/>
      <c r="O103" s="208"/>
      <c r="P103" s="208"/>
      <c r="Q103" s="208"/>
      <c r="R103" s="208"/>
      <c r="S103" s="208"/>
      <c r="T103" s="209"/>
      <c r="AT103" s="210" t="s">
        <v>150</v>
      </c>
      <c r="AU103" s="210" t="s">
        <v>80</v>
      </c>
      <c r="AV103" s="13" t="s">
        <v>80</v>
      </c>
      <c r="AW103" s="13" t="s">
        <v>33</v>
      </c>
      <c r="AX103" s="13" t="s">
        <v>71</v>
      </c>
      <c r="AY103" s="210" t="s">
        <v>139</v>
      </c>
    </row>
    <row r="104" spans="2:51" s="14" customFormat="1" ht="12">
      <c r="B104" s="211"/>
      <c r="C104" s="212"/>
      <c r="D104" s="201" t="s">
        <v>150</v>
      </c>
      <c r="E104" s="213" t="s">
        <v>19</v>
      </c>
      <c r="F104" s="214" t="s">
        <v>154</v>
      </c>
      <c r="G104" s="212"/>
      <c r="H104" s="215">
        <v>5.956</v>
      </c>
      <c r="I104" s="216"/>
      <c r="J104" s="212"/>
      <c r="K104" s="212"/>
      <c r="L104" s="217"/>
      <c r="M104" s="218"/>
      <c r="N104" s="219"/>
      <c r="O104" s="219"/>
      <c r="P104" s="219"/>
      <c r="Q104" s="219"/>
      <c r="R104" s="219"/>
      <c r="S104" s="219"/>
      <c r="T104" s="220"/>
      <c r="AT104" s="221" t="s">
        <v>150</v>
      </c>
      <c r="AU104" s="221" t="s">
        <v>80</v>
      </c>
      <c r="AV104" s="14" t="s">
        <v>146</v>
      </c>
      <c r="AW104" s="14" t="s">
        <v>33</v>
      </c>
      <c r="AX104" s="14" t="s">
        <v>78</v>
      </c>
      <c r="AY104" s="221" t="s">
        <v>139</v>
      </c>
    </row>
    <row r="105" spans="1:65" s="2" customFormat="1" ht="37.9" customHeight="1">
      <c r="A105" s="37"/>
      <c r="B105" s="38"/>
      <c r="C105" s="181" t="s">
        <v>146</v>
      </c>
      <c r="D105" s="181" t="s">
        <v>141</v>
      </c>
      <c r="E105" s="182" t="s">
        <v>1004</v>
      </c>
      <c r="F105" s="183" t="s">
        <v>1005</v>
      </c>
      <c r="G105" s="184" t="s">
        <v>194</v>
      </c>
      <c r="H105" s="185">
        <v>2.344</v>
      </c>
      <c r="I105" s="186"/>
      <c r="J105" s="187">
        <f>ROUND(I105*H105,2)</f>
        <v>0</v>
      </c>
      <c r="K105" s="183" t="s">
        <v>19</v>
      </c>
      <c r="L105" s="42"/>
      <c r="M105" s="188" t="s">
        <v>19</v>
      </c>
      <c r="N105" s="189" t="s">
        <v>42</v>
      </c>
      <c r="O105" s="67"/>
      <c r="P105" s="190">
        <f>O105*H105</f>
        <v>0</v>
      </c>
      <c r="Q105" s="190">
        <v>0</v>
      </c>
      <c r="R105" s="190">
        <f>Q105*H105</f>
        <v>0</v>
      </c>
      <c r="S105" s="190">
        <v>0</v>
      </c>
      <c r="T105" s="191">
        <f>S105*H105</f>
        <v>0</v>
      </c>
      <c r="U105" s="37"/>
      <c r="V105" s="37"/>
      <c r="W105" s="37"/>
      <c r="X105" s="37"/>
      <c r="Y105" s="37"/>
      <c r="Z105" s="37"/>
      <c r="AA105" s="37"/>
      <c r="AB105" s="37"/>
      <c r="AC105" s="37"/>
      <c r="AD105" s="37"/>
      <c r="AE105" s="37"/>
      <c r="AR105" s="192" t="s">
        <v>146</v>
      </c>
      <c r="AT105" s="192" t="s">
        <v>141</v>
      </c>
      <c r="AU105" s="192" t="s">
        <v>80</v>
      </c>
      <c r="AY105" s="20" t="s">
        <v>139</v>
      </c>
      <c r="BE105" s="193">
        <f>IF(N105="základní",J105,0)</f>
        <v>0</v>
      </c>
      <c r="BF105" s="193">
        <f>IF(N105="snížená",J105,0)</f>
        <v>0</v>
      </c>
      <c r="BG105" s="193">
        <f>IF(N105="zákl. přenesená",J105,0)</f>
        <v>0</v>
      </c>
      <c r="BH105" s="193">
        <f>IF(N105="sníž. přenesená",J105,0)</f>
        <v>0</v>
      </c>
      <c r="BI105" s="193">
        <f>IF(N105="nulová",J105,0)</f>
        <v>0</v>
      </c>
      <c r="BJ105" s="20" t="s">
        <v>78</v>
      </c>
      <c r="BK105" s="193">
        <f>ROUND(I105*H105,2)</f>
        <v>0</v>
      </c>
      <c r="BL105" s="20" t="s">
        <v>146</v>
      </c>
      <c r="BM105" s="192" t="s">
        <v>1179</v>
      </c>
    </row>
    <row r="106" spans="2:51" s="15" customFormat="1" ht="12">
      <c r="B106" s="223"/>
      <c r="C106" s="224"/>
      <c r="D106" s="201" t="s">
        <v>150</v>
      </c>
      <c r="E106" s="225" t="s">
        <v>19</v>
      </c>
      <c r="F106" s="226" t="s">
        <v>1007</v>
      </c>
      <c r="G106" s="224"/>
      <c r="H106" s="225" t="s">
        <v>19</v>
      </c>
      <c r="I106" s="227"/>
      <c r="J106" s="224"/>
      <c r="K106" s="224"/>
      <c r="L106" s="228"/>
      <c r="M106" s="229"/>
      <c r="N106" s="230"/>
      <c r="O106" s="230"/>
      <c r="P106" s="230"/>
      <c r="Q106" s="230"/>
      <c r="R106" s="230"/>
      <c r="S106" s="230"/>
      <c r="T106" s="231"/>
      <c r="AT106" s="232" t="s">
        <v>150</v>
      </c>
      <c r="AU106" s="232" t="s">
        <v>80</v>
      </c>
      <c r="AV106" s="15" t="s">
        <v>78</v>
      </c>
      <c r="AW106" s="15" t="s">
        <v>33</v>
      </c>
      <c r="AX106" s="15" t="s">
        <v>71</v>
      </c>
      <c r="AY106" s="232" t="s">
        <v>139</v>
      </c>
    </row>
    <row r="107" spans="2:51" s="13" customFormat="1" ht="12">
      <c r="B107" s="199"/>
      <c r="C107" s="200"/>
      <c r="D107" s="201" t="s">
        <v>150</v>
      </c>
      <c r="E107" s="202" t="s">
        <v>19</v>
      </c>
      <c r="F107" s="203" t="s">
        <v>1180</v>
      </c>
      <c r="G107" s="200"/>
      <c r="H107" s="204">
        <v>1.943</v>
      </c>
      <c r="I107" s="205"/>
      <c r="J107" s="200"/>
      <c r="K107" s="200"/>
      <c r="L107" s="206"/>
      <c r="M107" s="207"/>
      <c r="N107" s="208"/>
      <c r="O107" s="208"/>
      <c r="P107" s="208"/>
      <c r="Q107" s="208"/>
      <c r="R107" s="208"/>
      <c r="S107" s="208"/>
      <c r="T107" s="209"/>
      <c r="AT107" s="210" t="s">
        <v>150</v>
      </c>
      <c r="AU107" s="210" t="s">
        <v>80</v>
      </c>
      <c r="AV107" s="13" t="s">
        <v>80</v>
      </c>
      <c r="AW107" s="13" t="s">
        <v>33</v>
      </c>
      <c r="AX107" s="13" t="s">
        <v>71</v>
      </c>
      <c r="AY107" s="210" t="s">
        <v>139</v>
      </c>
    </row>
    <row r="108" spans="2:51" s="15" customFormat="1" ht="12">
      <c r="B108" s="223"/>
      <c r="C108" s="224"/>
      <c r="D108" s="201" t="s">
        <v>150</v>
      </c>
      <c r="E108" s="225" t="s">
        <v>19</v>
      </c>
      <c r="F108" s="226" t="s">
        <v>1009</v>
      </c>
      <c r="G108" s="224"/>
      <c r="H108" s="225" t="s">
        <v>19</v>
      </c>
      <c r="I108" s="227"/>
      <c r="J108" s="224"/>
      <c r="K108" s="224"/>
      <c r="L108" s="228"/>
      <c r="M108" s="229"/>
      <c r="N108" s="230"/>
      <c r="O108" s="230"/>
      <c r="P108" s="230"/>
      <c r="Q108" s="230"/>
      <c r="R108" s="230"/>
      <c r="S108" s="230"/>
      <c r="T108" s="231"/>
      <c r="AT108" s="232" t="s">
        <v>150</v>
      </c>
      <c r="AU108" s="232" t="s">
        <v>80</v>
      </c>
      <c r="AV108" s="15" t="s">
        <v>78</v>
      </c>
      <c r="AW108" s="15" t="s">
        <v>33</v>
      </c>
      <c r="AX108" s="15" t="s">
        <v>71</v>
      </c>
      <c r="AY108" s="232" t="s">
        <v>139</v>
      </c>
    </row>
    <row r="109" spans="2:51" s="13" customFormat="1" ht="12">
      <c r="B109" s="199"/>
      <c r="C109" s="200"/>
      <c r="D109" s="201" t="s">
        <v>150</v>
      </c>
      <c r="E109" s="202" t="s">
        <v>19</v>
      </c>
      <c r="F109" s="203" t="s">
        <v>1181</v>
      </c>
      <c r="G109" s="200"/>
      <c r="H109" s="204">
        <v>0.401</v>
      </c>
      <c r="I109" s="205"/>
      <c r="J109" s="200"/>
      <c r="K109" s="200"/>
      <c r="L109" s="206"/>
      <c r="M109" s="207"/>
      <c r="N109" s="208"/>
      <c r="O109" s="208"/>
      <c r="P109" s="208"/>
      <c r="Q109" s="208"/>
      <c r="R109" s="208"/>
      <c r="S109" s="208"/>
      <c r="T109" s="209"/>
      <c r="AT109" s="210" t="s">
        <v>150</v>
      </c>
      <c r="AU109" s="210" t="s">
        <v>80</v>
      </c>
      <c r="AV109" s="13" t="s">
        <v>80</v>
      </c>
      <c r="AW109" s="13" t="s">
        <v>33</v>
      </c>
      <c r="AX109" s="13" t="s">
        <v>71</v>
      </c>
      <c r="AY109" s="210" t="s">
        <v>139</v>
      </c>
    </row>
    <row r="110" spans="2:51" s="14" customFormat="1" ht="12">
      <c r="B110" s="211"/>
      <c r="C110" s="212"/>
      <c r="D110" s="201" t="s">
        <v>150</v>
      </c>
      <c r="E110" s="213" t="s">
        <v>19</v>
      </c>
      <c r="F110" s="214" t="s">
        <v>154</v>
      </c>
      <c r="G110" s="212"/>
      <c r="H110" s="215">
        <v>2.344</v>
      </c>
      <c r="I110" s="216"/>
      <c r="J110" s="212"/>
      <c r="K110" s="212"/>
      <c r="L110" s="217"/>
      <c r="M110" s="218"/>
      <c r="N110" s="219"/>
      <c r="O110" s="219"/>
      <c r="P110" s="219"/>
      <c r="Q110" s="219"/>
      <c r="R110" s="219"/>
      <c r="S110" s="219"/>
      <c r="T110" s="220"/>
      <c r="AT110" s="221" t="s">
        <v>150</v>
      </c>
      <c r="AU110" s="221" t="s">
        <v>80</v>
      </c>
      <c r="AV110" s="14" t="s">
        <v>146</v>
      </c>
      <c r="AW110" s="14" t="s">
        <v>33</v>
      </c>
      <c r="AX110" s="14" t="s">
        <v>78</v>
      </c>
      <c r="AY110" s="221" t="s">
        <v>139</v>
      </c>
    </row>
    <row r="111" spans="1:65" s="2" customFormat="1" ht="33" customHeight="1">
      <c r="A111" s="37"/>
      <c r="B111" s="38"/>
      <c r="C111" s="181" t="s">
        <v>171</v>
      </c>
      <c r="D111" s="181" t="s">
        <v>141</v>
      </c>
      <c r="E111" s="182" t="s">
        <v>250</v>
      </c>
      <c r="F111" s="183" t="s">
        <v>1011</v>
      </c>
      <c r="G111" s="184" t="s">
        <v>252</v>
      </c>
      <c r="H111" s="185">
        <v>4.219</v>
      </c>
      <c r="I111" s="186"/>
      <c r="J111" s="187">
        <f>ROUND(I111*H111,2)</f>
        <v>0</v>
      </c>
      <c r="K111" s="183" t="s">
        <v>19</v>
      </c>
      <c r="L111" s="42"/>
      <c r="M111" s="188" t="s">
        <v>19</v>
      </c>
      <c r="N111" s="189" t="s">
        <v>42</v>
      </c>
      <c r="O111" s="67"/>
      <c r="P111" s="190">
        <f>O111*H111</f>
        <v>0</v>
      </c>
      <c r="Q111" s="190">
        <v>0</v>
      </c>
      <c r="R111" s="190">
        <f>Q111*H111</f>
        <v>0</v>
      </c>
      <c r="S111" s="190">
        <v>0</v>
      </c>
      <c r="T111" s="191">
        <f>S111*H111</f>
        <v>0</v>
      </c>
      <c r="U111" s="37"/>
      <c r="V111" s="37"/>
      <c r="W111" s="37"/>
      <c r="X111" s="37"/>
      <c r="Y111" s="37"/>
      <c r="Z111" s="37"/>
      <c r="AA111" s="37"/>
      <c r="AB111" s="37"/>
      <c r="AC111" s="37"/>
      <c r="AD111" s="37"/>
      <c r="AE111" s="37"/>
      <c r="AR111" s="192" t="s">
        <v>146</v>
      </c>
      <c r="AT111" s="192" t="s">
        <v>141</v>
      </c>
      <c r="AU111" s="192" t="s">
        <v>80</v>
      </c>
      <c r="AY111" s="20" t="s">
        <v>139</v>
      </c>
      <c r="BE111" s="193">
        <f>IF(N111="základní",J111,0)</f>
        <v>0</v>
      </c>
      <c r="BF111" s="193">
        <f>IF(N111="snížená",J111,0)</f>
        <v>0</v>
      </c>
      <c r="BG111" s="193">
        <f>IF(N111="zákl. přenesená",J111,0)</f>
        <v>0</v>
      </c>
      <c r="BH111" s="193">
        <f>IF(N111="sníž. přenesená",J111,0)</f>
        <v>0</v>
      </c>
      <c r="BI111" s="193">
        <f>IF(N111="nulová",J111,0)</f>
        <v>0</v>
      </c>
      <c r="BJ111" s="20" t="s">
        <v>78</v>
      </c>
      <c r="BK111" s="193">
        <f>ROUND(I111*H111,2)</f>
        <v>0</v>
      </c>
      <c r="BL111" s="20" t="s">
        <v>146</v>
      </c>
      <c r="BM111" s="192" t="s">
        <v>1182</v>
      </c>
    </row>
    <row r="112" spans="2:51" s="13" customFormat="1" ht="12">
      <c r="B112" s="199"/>
      <c r="C112" s="200"/>
      <c r="D112" s="201" t="s">
        <v>150</v>
      </c>
      <c r="E112" s="202" t="s">
        <v>19</v>
      </c>
      <c r="F112" s="203" t="s">
        <v>1183</v>
      </c>
      <c r="G112" s="200"/>
      <c r="H112" s="204">
        <v>4.219</v>
      </c>
      <c r="I112" s="205"/>
      <c r="J112" s="200"/>
      <c r="K112" s="200"/>
      <c r="L112" s="206"/>
      <c r="M112" s="207"/>
      <c r="N112" s="208"/>
      <c r="O112" s="208"/>
      <c r="P112" s="208"/>
      <c r="Q112" s="208"/>
      <c r="R112" s="208"/>
      <c r="S112" s="208"/>
      <c r="T112" s="209"/>
      <c r="AT112" s="210" t="s">
        <v>150</v>
      </c>
      <c r="AU112" s="210" t="s">
        <v>80</v>
      </c>
      <c r="AV112" s="13" t="s">
        <v>80</v>
      </c>
      <c r="AW112" s="13" t="s">
        <v>33</v>
      </c>
      <c r="AX112" s="13" t="s">
        <v>78</v>
      </c>
      <c r="AY112" s="210" t="s">
        <v>139</v>
      </c>
    </row>
    <row r="113" spans="1:65" s="2" customFormat="1" ht="24.2" customHeight="1">
      <c r="A113" s="37"/>
      <c r="B113" s="38"/>
      <c r="C113" s="181" t="s">
        <v>176</v>
      </c>
      <c r="D113" s="181" t="s">
        <v>141</v>
      </c>
      <c r="E113" s="182" t="s">
        <v>922</v>
      </c>
      <c r="F113" s="183" t="s">
        <v>1014</v>
      </c>
      <c r="G113" s="184" t="s">
        <v>194</v>
      </c>
      <c r="H113" s="185">
        <v>4.014</v>
      </c>
      <c r="I113" s="186"/>
      <c r="J113" s="187">
        <f>ROUND(I113*H113,2)</f>
        <v>0</v>
      </c>
      <c r="K113" s="183" t="s">
        <v>19</v>
      </c>
      <c r="L113" s="42"/>
      <c r="M113" s="188" t="s">
        <v>19</v>
      </c>
      <c r="N113" s="189" t="s">
        <v>42</v>
      </c>
      <c r="O113" s="67"/>
      <c r="P113" s="190">
        <f>O113*H113</f>
        <v>0</v>
      </c>
      <c r="Q113" s="190">
        <v>0</v>
      </c>
      <c r="R113" s="190">
        <f>Q113*H113</f>
        <v>0</v>
      </c>
      <c r="S113" s="190">
        <v>0</v>
      </c>
      <c r="T113" s="191">
        <f>S113*H113</f>
        <v>0</v>
      </c>
      <c r="U113" s="37"/>
      <c r="V113" s="37"/>
      <c r="W113" s="37"/>
      <c r="X113" s="37"/>
      <c r="Y113" s="37"/>
      <c r="Z113" s="37"/>
      <c r="AA113" s="37"/>
      <c r="AB113" s="37"/>
      <c r="AC113" s="37"/>
      <c r="AD113" s="37"/>
      <c r="AE113" s="37"/>
      <c r="AR113" s="192" t="s">
        <v>146</v>
      </c>
      <c r="AT113" s="192" t="s">
        <v>141</v>
      </c>
      <c r="AU113" s="192" t="s">
        <v>80</v>
      </c>
      <c r="AY113" s="20" t="s">
        <v>139</v>
      </c>
      <c r="BE113" s="193">
        <f>IF(N113="základní",J113,0)</f>
        <v>0</v>
      </c>
      <c r="BF113" s="193">
        <f>IF(N113="snížená",J113,0)</f>
        <v>0</v>
      </c>
      <c r="BG113" s="193">
        <f>IF(N113="zákl. přenesená",J113,0)</f>
        <v>0</v>
      </c>
      <c r="BH113" s="193">
        <f>IF(N113="sníž. přenesená",J113,0)</f>
        <v>0</v>
      </c>
      <c r="BI113" s="193">
        <f>IF(N113="nulová",J113,0)</f>
        <v>0</v>
      </c>
      <c r="BJ113" s="20" t="s">
        <v>78</v>
      </c>
      <c r="BK113" s="193">
        <f>ROUND(I113*H113,2)</f>
        <v>0</v>
      </c>
      <c r="BL113" s="20" t="s">
        <v>146</v>
      </c>
      <c r="BM113" s="192" t="s">
        <v>1184</v>
      </c>
    </row>
    <row r="114" spans="2:51" s="15" customFormat="1" ht="12">
      <c r="B114" s="223"/>
      <c r="C114" s="224"/>
      <c r="D114" s="201" t="s">
        <v>150</v>
      </c>
      <c r="E114" s="225" t="s">
        <v>19</v>
      </c>
      <c r="F114" s="226" t="s">
        <v>1000</v>
      </c>
      <c r="G114" s="224"/>
      <c r="H114" s="225" t="s">
        <v>19</v>
      </c>
      <c r="I114" s="227"/>
      <c r="J114" s="224"/>
      <c r="K114" s="224"/>
      <c r="L114" s="228"/>
      <c r="M114" s="229"/>
      <c r="N114" s="230"/>
      <c r="O114" s="230"/>
      <c r="P114" s="230"/>
      <c r="Q114" s="230"/>
      <c r="R114" s="230"/>
      <c r="S114" s="230"/>
      <c r="T114" s="231"/>
      <c r="AT114" s="232" t="s">
        <v>150</v>
      </c>
      <c r="AU114" s="232" t="s">
        <v>80</v>
      </c>
      <c r="AV114" s="15" t="s">
        <v>78</v>
      </c>
      <c r="AW114" s="15" t="s">
        <v>33</v>
      </c>
      <c r="AX114" s="15" t="s">
        <v>71</v>
      </c>
      <c r="AY114" s="232" t="s">
        <v>139</v>
      </c>
    </row>
    <row r="115" spans="2:51" s="13" customFormat="1" ht="12">
      <c r="B115" s="199"/>
      <c r="C115" s="200"/>
      <c r="D115" s="201" t="s">
        <v>150</v>
      </c>
      <c r="E115" s="202" t="s">
        <v>19</v>
      </c>
      <c r="F115" s="203" t="s">
        <v>1173</v>
      </c>
      <c r="G115" s="200"/>
      <c r="H115" s="204">
        <v>0.24</v>
      </c>
      <c r="I115" s="205"/>
      <c r="J115" s="200"/>
      <c r="K115" s="200"/>
      <c r="L115" s="206"/>
      <c r="M115" s="207"/>
      <c r="N115" s="208"/>
      <c r="O115" s="208"/>
      <c r="P115" s="208"/>
      <c r="Q115" s="208"/>
      <c r="R115" s="208"/>
      <c r="S115" s="208"/>
      <c r="T115" s="209"/>
      <c r="AT115" s="210" t="s">
        <v>150</v>
      </c>
      <c r="AU115" s="210" t="s">
        <v>80</v>
      </c>
      <c r="AV115" s="13" t="s">
        <v>80</v>
      </c>
      <c r="AW115" s="13" t="s">
        <v>33</v>
      </c>
      <c r="AX115" s="13" t="s">
        <v>71</v>
      </c>
      <c r="AY115" s="210" t="s">
        <v>139</v>
      </c>
    </row>
    <row r="116" spans="2:51" s="13" customFormat="1" ht="12">
      <c r="B116" s="199"/>
      <c r="C116" s="200"/>
      <c r="D116" s="201" t="s">
        <v>150</v>
      </c>
      <c r="E116" s="202" t="s">
        <v>19</v>
      </c>
      <c r="F116" s="203" t="s">
        <v>1174</v>
      </c>
      <c r="G116" s="200"/>
      <c r="H116" s="204">
        <v>0.08</v>
      </c>
      <c r="I116" s="205"/>
      <c r="J116" s="200"/>
      <c r="K116" s="200"/>
      <c r="L116" s="206"/>
      <c r="M116" s="207"/>
      <c r="N116" s="208"/>
      <c r="O116" s="208"/>
      <c r="P116" s="208"/>
      <c r="Q116" s="208"/>
      <c r="R116" s="208"/>
      <c r="S116" s="208"/>
      <c r="T116" s="209"/>
      <c r="AT116" s="210" t="s">
        <v>150</v>
      </c>
      <c r="AU116" s="210" t="s">
        <v>80</v>
      </c>
      <c r="AV116" s="13" t="s">
        <v>80</v>
      </c>
      <c r="AW116" s="13" t="s">
        <v>33</v>
      </c>
      <c r="AX116" s="13" t="s">
        <v>71</v>
      </c>
      <c r="AY116" s="210" t="s">
        <v>139</v>
      </c>
    </row>
    <row r="117" spans="2:51" s="13" customFormat="1" ht="12">
      <c r="B117" s="199"/>
      <c r="C117" s="200"/>
      <c r="D117" s="201" t="s">
        <v>150</v>
      </c>
      <c r="E117" s="202" t="s">
        <v>19</v>
      </c>
      <c r="F117" s="203" t="s">
        <v>1175</v>
      </c>
      <c r="G117" s="200"/>
      <c r="H117" s="204">
        <v>0.05</v>
      </c>
      <c r="I117" s="205"/>
      <c r="J117" s="200"/>
      <c r="K117" s="200"/>
      <c r="L117" s="206"/>
      <c r="M117" s="207"/>
      <c r="N117" s="208"/>
      <c r="O117" s="208"/>
      <c r="P117" s="208"/>
      <c r="Q117" s="208"/>
      <c r="R117" s="208"/>
      <c r="S117" s="208"/>
      <c r="T117" s="209"/>
      <c r="AT117" s="210" t="s">
        <v>150</v>
      </c>
      <c r="AU117" s="210" t="s">
        <v>80</v>
      </c>
      <c r="AV117" s="13" t="s">
        <v>80</v>
      </c>
      <c r="AW117" s="13" t="s">
        <v>33</v>
      </c>
      <c r="AX117" s="13" t="s">
        <v>71</v>
      </c>
      <c r="AY117" s="210" t="s">
        <v>139</v>
      </c>
    </row>
    <row r="118" spans="2:51" s="15" customFormat="1" ht="12">
      <c r="B118" s="223"/>
      <c r="C118" s="224"/>
      <c r="D118" s="201" t="s">
        <v>150</v>
      </c>
      <c r="E118" s="225" t="s">
        <v>19</v>
      </c>
      <c r="F118" s="226" t="s">
        <v>1002</v>
      </c>
      <c r="G118" s="224"/>
      <c r="H118" s="225" t="s">
        <v>19</v>
      </c>
      <c r="I118" s="227"/>
      <c r="J118" s="224"/>
      <c r="K118" s="224"/>
      <c r="L118" s="228"/>
      <c r="M118" s="229"/>
      <c r="N118" s="230"/>
      <c r="O118" s="230"/>
      <c r="P118" s="230"/>
      <c r="Q118" s="230"/>
      <c r="R118" s="230"/>
      <c r="S118" s="230"/>
      <c r="T118" s="231"/>
      <c r="AT118" s="232" t="s">
        <v>150</v>
      </c>
      <c r="AU118" s="232" t="s">
        <v>80</v>
      </c>
      <c r="AV118" s="15" t="s">
        <v>78</v>
      </c>
      <c r="AW118" s="15" t="s">
        <v>33</v>
      </c>
      <c r="AX118" s="15" t="s">
        <v>71</v>
      </c>
      <c r="AY118" s="232" t="s">
        <v>139</v>
      </c>
    </row>
    <row r="119" spans="2:51" s="13" customFormat="1" ht="12">
      <c r="B119" s="199"/>
      <c r="C119" s="200"/>
      <c r="D119" s="201" t="s">
        <v>150</v>
      </c>
      <c r="E119" s="202" t="s">
        <v>19</v>
      </c>
      <c r="F119" s="203" t="s">
        <v>1185</v>
      </c>
      <c r="G119" s="200"/>
      <c r="H119" s="204">
        <v>1.596</v>
      </c>
      <c r="I119" s="205"/>
      <c r="J119" s="200"/>
      <c r="K119" s="200"/>
      <c r="L119" s="206"/>
      <c r="M119" s="207"/>
      <c r="N119" s="208"/>
      <c r="O119" s="208"/>
      <c r="P119" s="208"/>
      <c r="Q119" s="208"/>
      <c r="R119" s="208"/>
      <c r="S119" s="208"/>
      <c r="T119" s="209"/>
      <c r="AT119" s="210" t="s">
        <v>150</v>
      </c>
      <c r="AU119" s="210" t="s">
        <v>80</v>
      </c>
      <c r="AV119" s="13" t="s">
        <v>80</v>
      </c>
      <c r="AW119" s="13" t="s">
        <v>33</v>
      </c>
      <c r="AX119" s="13" t="s">
        <v>71</v>
      </c>
      <c r="AY119" s="210" t="s">
        <v>139</v>
      </c>
    </row>
    <row r="120" spans="2:51" s="13" customFormat="1" ht="12">
      <c r="B120" s="199"/>
      <c r="C120" s="200"/>
      <c r="D120" s="201" t="s">
        <v>150</v>
      </c>
      <c r="E120" s="202" t="s">
        <v>19</v>
      </c>
      <c r="F120" s="203" t="s">
        <v>1186</v>
      </c>
      <c r="G120" s="200"/>
      <c r="H120" s="204">
        <v>1.26</v>
      </c>
      <c r="I120" s="205"/>
      <c r="J120" s="200"/>
      <c r="K120" s="200"/>
      <c r="L120" s="206"/>
      <c r="M120" s="207"/>
      <c r="N120" s="208"/>
      <c r="O120" s="208"/>
      <c r="P120" s="208"/>
      <c r="Q120" s="208"/>
      <c r="R120" s="208"/>
      <c r="S120" s="208"/>
      <c r="T120" s="209"/>
      <c r="AT120" s="210" t="s">
        <v>150</v>
      </c>
      <c r="AU120" s="210" t="s">
        <v>80</v>
      </c>
      <c r="AV120" s="13" t="s">
        <v>80</v>
      </c>
      <c r="AW120" s="13" t="s">
        <v>33</v>
      </c>
      <c r="AX120" s="13" t="s">
        <v>71</v>
      </c>
      <c r="AY120" s="210" t="s">
        <v>139</v>
      </c>
    </row>
    <row r="121" spans="2:51" s="13" customFormat="1" ht="12">
      <c r="B121" s="199"/>
      <c r="C121" s="200"/>
      <c r="D121" s="201" t="s">
        <v>150</v>
      </c>
      <c r="E121" s="202" t="s">
        <v>19</v>
      </c>
      <c r="F121" s="203" t="s">
        <v>1187</v>
      </c>
      <c r="G121" s="200"/>
      <c r="H121" s="204">
        <v>0.788</v>
      </c>
      <c r="I121" s="205"/>
      <c r="J121" s="200"/>
      <c r="K121" s="200"/>
      <c r="L121" s="206"/>
      <c r="M121" s="207"/>
      <c r="N121" s="208"/>
      <c r="O121" s="208"/>
      <c r="P121" s="208"/>
      <c r="Q121" s="208"/>
      <c r="R121" s="208"/>
      <c r="S121" s="208"/>
      <c r="T121" s="209"/>
      <c r="AT121" s="210" t="s">
        <v>150</v>
      </c>
      <c r="AU121" s="210" t="s">
        <v>80</v>
      </c>
      <c r="AV121" s="13" t="s">
        <v>80</v>
      </c>
      <c r="AW121" s="13" t="s">
        <v>33</v>
      </c>
      <c r="AX121" s="13" t="s">
        <v>71</v>
      </c>
      <c r="AY121" s="210" t="s">
        <v>139</v>
      </c>
    </row>
    <row r="122" spans="2:51" s="14" customFormat="1" ht="12">
      <c r="B122" s="211"/>
      <c r="C122" s="212"/>
      <c r="D122" s="201" t="s">
        <v>150</v>
      </c>
      <c r="E122" s="213" t="s">
        <v>19</v>
      </c>
      <c r="F122" s="214" t="s">
        <v>154</v>
      </c>
      <c r="G122" s="212"/>
      <c r="H122" s="215">
        <v>4.014</v>
      </c>
      <c r="I122" s="216"/>
      <c r="J122" s="212"/>
      <c r="K122" s="212"/>
      <c r="L122" s="217"/>
      <c r="M122" s="218"/>
      <c r="N122" s="219"/>
      <c r="O122" s="219"/>
      <c r="P122" s="219"/>
      <c r="Q122" s="219"/>
      <c r="R122" s="219"/>
      <c r="S122" s="219"/>
      <c r="T122" s="220"/>
      <c r="AT122" s="221" t="s">
        <v>150</v>
      </c>
      <c r="AU122" s="221" t="s">
        <v>80</v>
      </c>
      <c r="AV122" s="14" t="s">
        <v>146</v>
      </c>
      <c r="AW122" s="14" t="s">
        <v>33</v>
      </c>
      <c r="AX122" s="14" t="s">
        <v>78</v>
      </c>
      <c r="AY122" s="221" t="s">
        <v>139</v>
      </c>
    </row>
    <row r="123" spans="1:65" s="2" customFormat="1" ht="16.5" customHeight="1">
      <c r="A123" s="37"/>
      <c r="B123" s="38"/>
      <c r="C123" s="244" t="s">
        <v>184</v>
      </c>
      <c r="D123" s="244" t="s">
        <v>275</v>
      </c>
      <c r="E123" s="245" t="s">
        <v>1018</v>
      </c>
      <c r="F123" s="246" t="s">
        <v>1019</v>
      </c>
      <c r="G123" s="247" t="s">
        <v>252</v>
      </c>
      <c r="H123" s="248">
        <v>0.723</v>
      </c>
      <c r="I123" s="249"/>
      <c r="J123" s="250">
        <f>ROUND(I123*H123,2)</f>
        <v>0</v>
      </c>
      <c r="K123" s="246" t="s">
        <v>19</v>
      </c>
      <c r="L123" s="251"/>
      <c r="M123" s="252" t="s">
        <v>19</v>
      </c>
      <c r="N123" s="253" t="s">
        <v>42</v>
      </c>
      <c r="O123" s="67"/>
      <c r="P123" s="190">
        <f>O123*H123</f>
        <v>0</v>
      </c>
      <c r="Q123" s="190">
        <v>1</v>
      </c>
      <c r="R123" s="190">
        <f>Q123*H123</f>
        <v>0.723</v>
      </c>
      <c r="S123" s="190">
        <v>0</v>
      </c>
      <c r="T123" s="191">
        <f>S123*H123</f>
        <v>0</v>
      </c>
      <c r="U123" s="37"/>
      <c r="V123" s="37"/>
      <c r="W123" s="37"/>
      <c r="X123" s="37"/>
      <c r="Y123" s="37"/>
      <c r="Z123" s="37"/>
      <c r="AA123" s="37"/>
      <c r="AB123" s="37"/>
      <c r="AC123" s="37"/>
      <c r="AD123" s="37"/>
      <c r="AE123" s="37"/>
      <c r="AR123" s="192" t="s">
        <v>191</v>
      </c>
      <c r="AT123" s="192" t="s">
        <v>275</v>
      </c>
      <c r="AU123" s="192" t="s">
        <v>80</v>
      </c>
      <c r="AY123" s="20" t="s">
        <v>139</v>
      </c>
      <c r="BE123" s="193">
        <f>IF(N123="základní",J123,0)</f>
        <v>0</v>
      </c>
      <c r="BF123" s="193">
        <f>IF(N123="snížená",J123,0)</f>
        <v>0</v>
      </c>
      <c r="BG123" s="193">
        <f>IF(N123="zákl. přenesená",J123,0)</f>
        <v>0</v>
      </c>
      <c r="BH123" s="193">
        <f>IF(N123="sníž. přenesená",J123,0)</f>
        <v>0</v>
      </c>
      <c r="BI123" s="193">
        <f>IF(N123="nulová",J123,0)</f>
        <v>0</v>
      </c>
      <c r="BJ123" s="20" t="s">
        <v>78</v>
      </c>
      <c r="BK123" s="193">
        <f>ROUND(I123*H123,2)</f>
        <v>0</v>
      </c>
      <c r="BL123" s="20" t="s">
        <v>146</v>
      </c>
      <c r="BM123" s="192" t="s">
        <v>1188</v>
      </c>
    </row>
    <row r="124" spans="2:51" s="15" customFormat="1" ht="12">
      <c r="B124" s="223"/>
      <c r="C124" s="224"/>
      <c r="D124" s="201" t="s">
        <v>150</v>
      </c>
      <c r="E124" s="225" t="s">
        <v>19</v>
      </c>
      <c r="F124" s="226" t="s">
        <v>1021</v>
      </c>
      <c r="G124" s="224"/>
      <c r="H124" s="225" t="s">
        <v>19</v>
      </c>
      <c r="I124" s="227"/>
      <c r="J124" s="224"/>
      <c r="K124" s="224"/>
      <c r="L124" s="228"/>
      <c r="M124" s="229"/>
      <c r="N124" s="230"/>
      <c r="O124" s="230"/>
      <c r="P124" s="230"/>
      <c r="Q124" s="230"/>
      <c r="R124" s="230"/>
      <c r="S124" s="230"/>
      <c r="T124" s="231"/>
      <c r="AT124" s="232" t="s">
        <v>150</v>
      </c>
      <c r="AU124" s="232" t="s">
        <v>80</v>
      </c>
      <c r="AV124" s="15" t="s">
        <v>78</v>
      </c>
      <c r="AW124" s="15" t="s">
        <v>33</v>
      </c>
      <c r="AX124" s="15" t="s">
        <v>71</v>
      </c>
      <c r="AY124" s="232" t="s">
        <v>139</v>
      </c>
    </row>
    <row r="125" spans="2:51" s="13" customFormat="1" ht="12">
      <c r="B125" s="199"/>
      <c r="C125" s="200"/>
      <c r="D125" s="201" t="s">
        <v>150</v>
      </c>
      <c r="E125" s="202" t="s">
        <v>19</v>
      </c>
      <c r="F125" s="203" t="s">
        <v>1189</v>
      </c>
      <c r="G125" s="200"/>
      <c r="H125" s="204">
        <v>0.723</v>
      </c>
      <c r="I125" s="205"/>
      <c r="J125" s="200"/>
      <c r="K125" s="200"/>
      <c r="L125" s="206"/>
      <c r="M125" s="207"/>
      <c r="N125" s="208"/>
      <c r="O125" s="208"/>
      <c r="P125" s="208"/>
      <c r="Q125" s="208"/>
      <c r="R125" s="208"/>
      <c r="S125" s="208"/>
      <c r="T125" s="209"/>
      <c r="AT125" s="210" t="s">
        <v>150</v>
      </c>
      <c r="AU125" s="210" t="s">
        <v>80</v>
      </c>
      <c r="AV125" s="13" t="s">
        <v>80</v>
      </c>
      <c r="AW125" s="13" t="s">
        <v>33</v>
      </c>
      <c r="AX125" s="13" t="s">
        <v>78</v>
      </c>
      <c r="AY125" s="210" t="s">
        <v>139</v>
      </c>
    </row>
    <row r="126" spans="1:65" s="2" customFormat="1" ht="24.2" customHeight="1">
      <c r="A126" s="37"/>
      <c r="B126" s="38"/>
      <c r="C126" s="181" t="s">
        <v>191</v>
      </c>
      <c r="D126" s="181" t="s">
        <v>141</v>
      </c>
      <c r="E126" s="182" t="s">
        <v>1027</v>
      </c>
      <c r="F126" s="183" t="s">
        <v>1028</v>
      </c>
      <c r="G126" s="184" t="s">
        <v>194</v>
      </c>
      <c r="H126" s="185">
        <v>4.014</v>
      </c>
      <c r="I126" s="186"/>
      <c r="J126" s="187">
        <f>ROUND(I126*H126,2)</f>
        <v>0</v>
      </c>
      <c r="K126" s="183" t="s">
        <v>19</v>
      </c>
      <c r="L126" s="42"/>
      <c r="M126" s="188" t="s">
        <v>19</v>
      </c>
      <c r="N126" s="189" t="s">
        <v>42</v>
      </c>
      <c r="O126" s="67"/>
      <c r="P126" s="190">
        <f>O126*H126</f>
        <v>0</v>
      </c>
      <c r="Q126" s="190">
        <v>0</v>
      </c>
      <c r="R126" s="190">
        <f>Q126*H126</f>
        <v>0</v>
      </c>
      <c r="S126" s="190">
        <v>0</v>
      </c>
      <c r="T126" s="191">
        <f>S126*H126</f>
        <v>0</v>
      </c>
      <c r="U126" s="37"/>
      <c r="V126" s="37"/>
      <c r="W126" s="37"/>
      <c r="X126" s="37"/>
      <c r="Y126" s="37"/>
      <c r="Z126" s="37"/>
      <c r="AA126" s="37"/>
      <c r="AB126" s="37"/>
      <c r="AC126" s="37"/>
      <c r="AD126" s="37"/>
      <c r="AE126" s="37"/>
      <c r="AR126" s="192" t="s">
        <v>146</v>
      </c>
      <c r="AT126" s="192" t="s">
        <v>141</v>
      </c>
      <c r="AU126" s="192" t="s">
        <v>80</v>
      </c>
      <c r="AY126" s="20" t="s">
        <v>139</v>
      </c>
      <c r="BE126" s="193">
        <f>IF(N126="základní",J126,0)</f>
        <v>0</v>
      </c>
      <c r="BF126" s="193">
        <f>IF(N126="snížená",J126,0)</f>
        <v>0</v>
      </c>
      <c r="BG126" s="193">
        <f>IF(N126="zákl. přenesená",J126,0)</f>
        <v>0</v>
      </c>
      <c r="BH126" s="193">
        <f>IF(N126="sníž. přenesená",J126,0)</f>
        <v>0</v>
      </c>
      <c r="BI126" s="193">
        <f>IF(N126="nulová",J126,0)</f>
        <v>0</v>
      </c>
      <c r="BJ126" s="20" t="s">
        <v>78</v>
      </c>
      <c r="BK126" s="193">
        <f>ROUND(I126*H126,2)</f>
        <v>0</v>
      </c>
      <c r="BL126" s="20" t="s">
        <v>146</v>
      </c>
      <c r="BM126" s="192" t="s">
        <v>1190</v>
      </c>
    </row>
    <row r="127" spans="2:63" s="12" customFormat="1" ht="22.9" customHeight="1">
      <c r="B127" s="165"/>
      <c r="C127" s="166"/>
      <c r="D127" s="167" t="s">
        <v>70</v>
      </c>
      <c r="E127" s="179" t="s">
        <v>146</v>
      </c>
      <c r="F127" s="179" t="s">
        <v>331</v>
      </c>
      <c r="G127" s="166"/>
      <c r="H127" s="166"/>
      <c r="I127" s="169"/>
      <c r="J127" s="180">
        <f>BK127</f>
        <v>0</v>
      </c>
      <c r="K127" s="166"/>
      <c r="L127" s="171"/>
      <c r="M127" s="172"/>
      <c r="N127" s="173"/>
      <c r="O127" s="173"/>
      <c r="P127" s="174">
        <f>SUM(P128:P133)</f>
        <v>0</v>
      </c>
      <c r="Q127" s="173"/>
      <c r="R127" s="174">
        <f>SUM(R128:R133)</f>
        <v>0</v>
      </c>
      <c r="S127" s="173"/>
      <c r="T127" s="175">
        <f>SUM(T128:T133)</f>
        <v>0</v>
      </c>
      <c r="AR127" s="176" t="s">
        <v>78</v>
      </c>
      <c r="AT127" s="177" t="s">
        <v>70</v>
      </c>
      <c r="AU127" s="177" t="s">
        <v>78</v>
      </c>
      <c r="AY127" s="176" t="s">
        <v>139</v>
      </c>
      <c r="BK127" s="178">
        <f>SUM(BK128:BK133)</f>
        <v>0</v>
      </c>
    </row>
    <row r="128" spans="1:65" s="2" customFormat="1" ht="16.5" customHeight="1">
      <c r="A128" s="37"/>
      <c r="B128" s="38"/>
      <c r="C128" s="181" t="s">
        <v>199</v>
      </c>
      <c r="D128" s="181" t="s">
        <v>141</v>
      </c>
      <c r="E128" s="182" t="s">
        <v>1063</v>
      </c>
      <c r="F128" s="183" t="s">
        <v>1064</v>
      </c>
      <c r="G128" s="184" t="s">
        <v>194</v>
      </c>
      <c r="H128" s="185">
        <v>1.943</v>
      </c>
      <c r="I128" s="186"/>
      <c r="J128" s="187">
        <f>ROUND(I128*H128,2)</f>
        <v>0</v>
      </c>
      <c r="K128" s="183" t="s">
        <v>19</v>
      </c>
      <c r="L128" s="42"/>
      <c r="M128" s="188" t="s">
        <v>19</v>
      </c>
      <c r="N128" s="189" t="s">
        <v>42</v>
      </c>
      <c r="O128" s="67"/>
      <c r="P128" s="190">
        <f>O128*H128</f>
        <v>0</v>
      </c>
      <c r="Q128" s="190">
        <v>0</v>
      </c>
      <c r="R128" s="190">
        <f>Q128*H128</f>
        <v>0</v>
      </c>
      <c r="S128" s="190">
        <v>0</v>
      </c>
      <c r="T128" s="191">
        <f>S128*H128</f>
        <v>0</v>
      </c>
      <c r="U128" s="37"/>
      <c r="V128" s="37"/>
      <c r="W128" s="37"/>
      <c r="X128" s="37"/>
      <c r="Y128" s="37"/>
      <c r="Z128" s="37"/>
      <c r="AA128" s="37"/>
      <c r="AB128" s="37"/>
      <c r="AC128" s="37"/>
      <c r="AD128" s="37"/>
      <c r="AE128" s="37"/>
      <c r="AR128" s="192" t="s">
        <v>146</v>
      </c>
      <c r="AT128" s="192" t="s">
        <v>141</v>
      </c>
      <c r="AU128" s="192" t="s">
        <v>80</v>
      </c>
      <c r="AY128" s="20" t="s">
        <v>139</v>
      </c>
      <c r="BE128" s="193">
        <f>IF(N128="základní",J128,0)</f>
        <v>0</v>
      </c>
      <c r="BF128" s="193">
        <f>IF(N128="snížená",J128,0)</f>
        <v>0</v>
      </c>
      <c r="BG128" s="193">
        <f>IF(N128="zákl. přenesená",J128,0)</f>
        <v>0</v>
      </c>
      <c r="BH128" s="193">
        <f>IF(N128="sníž. přenesená",J128,0)</f>
        <v>0</v>
      </c>
      <c r="BI128" s="193">
        <f>IF(N128="nulová",J128,0)</f>
        <v>0</v>
      </c>
      <c r="BJ128" s="20" t="s">
        <v>78</v>
      </c>
      <c r="BK128" s="193">
        <f>ROUND(I128*H128,2)</f>
        <v>0</v>
      </c>
      <c r="BL128" s="20" t="s">
        <v>146</v>
      </c>
      <c r="BM128" s="192" t="s">
        <v>1191</v>
      </c>
    </row>
    <row r="129" spans="2:51" s="15" customFormat="1" ht="12">
      <c r="B129" s="223"/>
      <c r="C129" s="224"/>
      <c r="D129" s="201" t="s">
        <v>150</v>
      </c>
      <c r="E129" s="225" t="s">
        <v>19</v>
      </c>
      <c r="F129" s="226" t="s">
        <v>1002</v>
      </c>
      <c r="G129" s="224"/>
      <c r="H129" s="225" t="s">
        <v>19</v>
      </c>
      <c r="I129" s="227"/>
      <c r="J129" s="224"/>
      <c r="K129" s="224"/>
      <c r="L129" s="228"/>
      <c r="M129" s="229"/>
      <c r="N129" s="230"/>
      <c r="O129" s="230"/>
      <c r="P129" s="230"/>
      <c r="Q129" s="230"/>
      <c r="R129" s="230"/>
      <c r="S129" s="230"/>
      <c r="T129" s="231"/>
      <c r="AT129" s="232" t="s">
        <v>150</v>
      </c>
      <c r="AU129" s="232" t="s">
        <v>80</v>
      </c>
      <c r="AV129" s="15" t="s">
        <v>78</v>
      </c>
      <c r="AW129" s="15" t="s">
        <v>33</v>
      </c>
      <c r="AX129" s="15" t="s">
        <v>71</v>
      </c>
      <c r="AY129" s="232" t="s">
        <v>139</v>
      </c>
    </row>
    <row r="130" spans="2:51" s="13" customFormat="1" ht="12">
      <c r="B130" s="199"/>
      <c r="C130" s="200"/>
      <c r="D130" s="201" t="s">
        <v>150</v>
      </c>
      <c r="E130" s="202" t="s">
        <v>19</v>
      </c>
      <c r="F130" s="203" t="s">
        <v>1192</v>
      </c>
      <c r="G130" s="200"/>
      <c r="H130" s="204">
        <v>1.26</v>
      </c>
      <c r="I130" s="205"/>
      <c r="J130" s="200"/>
      <c r="K130" s="200"/>
      <c r="L130" s="206"/>
      <c r="M130" s="207"/>
      <c r="N130" s="208"/>
      <c r="O130" s="208"/>
      <c r="P130" s="208"/>
      <c r="Q130" s="208"/>
      <c r="R130" s="208"/>
      <c r="S130" s="208"/>
      <c r="T130" s="209"/>
      <c r="AT130" s="210" t="s">
        <v>150</v>
      </c>
      <c r="AU130" s="210" t="s">
        <v>80</v>
      </c>
      <c r="AV130" s="13" t="s">
        <v>80</v>
      </c>
      <c r="AW130" s="13" t="s">
        <v>33</v>
      </c>
      <c r="AX130" s="13" t="s">
        <v>71</v>
      </c>
      <c r="AY130" s="210" t="s">
        <v>139</v>
      </c>
    </row>
    <row r="131" spans="2:51" s="13" customFormat="1" ht="12">
      <c r="B131" s="199"/>
      <c r="C131" s="200"/>
      <c r="D131" s="201" t="s">
        <v>150</v>
      </c>
      <c r="E131" s="202" t="s">
        <v>19</v>
      </c>
      <c r="F131" s="203" t="s">
        <v>1193</v>
      </c>
      <c r="G131" s="200"/>
      <c r="H131" s="204">
        <v>0.42</v>
      </c>
      <c r="I131" s="205"/>
      <c r="J131" s="200"/>
      <c r="K131" s="200"/>
      <c r="L131" s="206"/>
      <c r="M131" s="207"/>
      <c r="N131" s="208"/>
      <c r="O131" s="208"/>
      <c r="P131" s="208"/>
      <c r="Q131" s="208"/>
      <c r="R131" s="208"/>
      <c r="S131" s="208"/>
      <c r="T131" s="209"/>
      <c r="AT131" s="210" t="s">
        <v>150</v>
      </c>
      <c r="AU131" s="210" t="s">
        <v>80</v>
      </c>
      <c r="AV131" s="13" t="s">
        <v>80</v>
      </c>
      <c r="AW131" s="13" t="s">
        <v>33</v>
      </c>
      <c r="AX131" s="13" t="s">
        <v>71</v>
      </c>
      <c r="AY131" s="210" t="s">
        <v>139</v>
      </c>
    </row>
    <row r="132" spans="2:51" s="13" customFormat="1" ht="12">
      <c r="B132" s="199"/>
      <c r="C132" s="200"/>
      <c r="D132" s="201" t="s">
        <v>150</v>
      </c>
      <c r="E132" s="202" t="s">
        <v>19</v>
      </c>
      <c r="F132" s="203" t="s">
        <v>1194</v>
      </c>
      <c r="G132" s="200"/>
      <c r="H132" s="204">
        <v>0.263</v>
      </c>
      <c r="I132" s="205"/>
      <c r="J132" s="200"/>
      <c r="K132" s="200"/>
      <c r="L132" s="206"/>
      <c r="M132" s="207"/>
      <c r="N132" s="208"/>
      <c r="O132" s="208"/>
      <c r="P132" s="208"/>
      <c r="Q132" s="208"/>
      <c r="R132" s="208"/>
      <c r="S132" s="208"/>
      <c r="T132" s="209"/>
      <c r="AT132" s="210" t="s">
        <v>150</v>
      </c>
      <c r="AU132" s="210" t="s">
        <v>80</v>
      </c>
      <c r="AV132" s="13" t="s">
        <v>80</v>
      </c>
      <c r="AW132" s="13" t="s">
        <v>33</v>
      </c>
      <c r="AX132" s="13" t="s">
        <v>71</v>
      </c>
      <c r="AY132" s="210" t="s">
        <v>139</v>
      </c>
    </row>
    <row r="133" spans="2:51" s="14" customFormat="1" ht="12">
      <c r="B133" s="211"/>
      <c r="C133" s="212"/>
      <c r="D133" s="201" t="s">
        <v>150</v>
      </c>
      <c r="E133" s="213" t="s">
        <v>19</v>
      </c>
      <c r="F133" s="214" t="s">
        <v>154</v>
      </c>
      <c r="G133" s="212"/>
      <c r="H133" s="215">
        <v>1.943</v>
      </c>
      <c r="I133" s="216"/>
      <c r="J133" s="212"/>
      <c r="K133" s="212"/>
      <c r="L133" s="217"/>
      <c r="M133" s="218"/>
      <c r="N133" s="219"/>
      <c r="O133" s="219"/>
      <c r="P133" s="219"/>
      <c r="Q133" s="219"/>
      <c r="R133" s="219"/>
      <c r="S133" s="219"/>
      <c r="T133" s="220"/>
      <c r="AT133" s="221" t="s">
        <v>150</v>
      </c>
      <c r="AU133" s="221" t="s">
        <v>80</v>
      </c>
      <c r="AV133" s="14" t="s">
        <v>146</v>
      </c>
      <c r="AW133" s="14" t="s">
        <v>33</v>
      </c>
      <c r="AX133" s="14" t="s">
        <v>78</v>
      </c>
      <c r="AY133" s="221" t="s">
        <v>139</v>
      </c>
    </row>
    <row r="134" spans="2:63" s="12" customFormat="1" ht="22.9" customHeight="1">
      <c r="B134" s="165"/>
      <c r="C134" s="166"/>
      <c r="D134" s="167" t="s">
        <v>70</v>
      </c>
      <c r="E134" s="179" t="s">
        <v>171</v>
      </c>
      <c r="F134" s="179" t="s">
        <v>362</v>
      </c>
      <c r="G134" s="166"/>
      <c r="H134" s="166"/>
      <c r="I134" s="169"/>
      <c r="J134" s="180">
        <f>BK134</f>
        <v>0</v>
      </c>
      <c r="K134" s="166"/>
      <c r="L134" s="171"/>
      <c r="M134" s="172"/>
      <c r="N134" s="173"/>
      <c r="O134" s="173"/>
      <c r="P134" s="174">
        <f>SUM(P135:P136)</f>
        <v>0</v>
      </c>
      <c r="Q134" s="173"/>
      <c r="R134" s="174">
        <f>SUM(R135:R136)</f>
        <v>0.17844</v>
      </c>
      <c r="S134" s="173"/>
      <c r="T134" s="175">
        <f>SUM(T135:T136)</f>
        <v>0</v>
      </c>
      <c r="AR134" s="176" t="s">
        <v>78</v>
      </c>
      <c r="AT134" s="177" t="s">
        <v>70</v>
      </c>
      <c r="AU134" s="177" t="s">
        <v>78</v>
      </c>
      <c r="AY134" s="176" t="s">
        <v>139</v>
      </c>
      <c r="BK134" s="178">
        <f>SUM(BK135:BK136)</f>
        <v>0</v>
      </c>
    </row>
    <row r="135" spans="1:65" s="2" customFormat="1" ht="21.75" customHeight="1">
      <c r="A135" s="37"/>
      <c r="B135" s="38"/>
      <c r="C135" s="181" t="s">
        <v>209</v>
      </c>
      <c r="D135" s="181" t="s">
        <v>141</v>
      </c>
      <c r="E135" s="182" t="s">
        <v>1195</v>
      </c>
      <c r="F135" s="183" t="s">
        <v>1196</v>
      </c>
      <c r="G135" s="184" t="s">
        <v>144</v>
      </c>
      <c r="H135" s="185">
        <v>2</v>
      </c>
      <c r="I135" s="186"/>
      <c r="J135" s="187">
        <f>ROUND(I135*H135,2)</f>
        <v>0</v>
      </c>
      <c r="K135" s="183" t="s">
        <v>19</v>
      </c>
      <c r="L135" s="42"/>
      <c r="M135" s="188" t="s">
        <v>19</v>
      </c>
      <c r="N135" s="189" t="s">
        <v>42</v>
      </c>
      <c r="O135" s="67"/>
      <c r="P135" s="190">
        <f>O135*H135</f>
        <v>0</v>
      </c>
      <c r="Q135" s="190">
        <v>0</v>
      </c>
      <c r="R135" s="190">
        <f>Q135*H135</f>
        <v>0</v>
      </c>
      <c r="S135" s="190">
        <v>0</v>
      </c>
      <c r="T135" s="191">
        <f>S135*H135</f>
        <v>0</v>
      </c>
      <c r="U135" s="37"/>
      <c r="V135" s="37"/>
      <c r="W135" s="37"/>
      <c r="X135" s="37"/>
      <c r="Y135" s="37"/>
      <c r="Z135" s="37"/>
      <c r="AA135" s="37"/>
      <c r="AB135" s="37"/>
      <c r="AC135" s="37"/>
      <c r="AD135" s="37"/>
      <c r="AE135" s="37"/>
      <c r="AR135" s="192" t="s">
        <v>146</v>
      </c>
      <c r="AT135" s="192" t="s">
        <v>141</v>
      </c>
      <c r="AU135" s="192" t="s">
        <v>80</v>
      </c>
      <c r="AY135" s="20" t="s">
        <v>139</v>
      </c>
      <c r="BE135" s="193">
        <f>IF(N135="základní",J135,0)</f>
        <v>0</v>
      </c>
      <c r="BF135" s="193">
        <f>IF(N135="snížená",J135,0)</f>
        <v>0</v>
      </c>
      <c r="BG135" s="193">
        <f>IF(N135="zákl. přenesená",J135,0)</f>
        <v>0</v>
      </c>
      <c r="BH135" s="193">
        <f>IF(N135="sníž. přenesená",J135,0)</f>
        <v>0</v>
      </c>
      <c r="BI135" s="193">
        <f>IF(N135="nulová",J135,0)</f>
        <v>0</v>
      </c>
      <c r="BJ135" s="20" t="s">
        <v>78</v>
      </c>
      <c r="BK135" s="193">
        <f>ROUND(I135*H135,2)</f>
        <v>0</v>
      </c>
      <c r="BL135" s="20" t="s">
        <v>146</v>
      </c>
      <c r="BM135" s="192" t="s">
        <v>1197</v>
      </c>
    </row>
    <row r="136" spans="1:65" s="2" customFormat="1" ht="24.2" customHeight="1">
      <c r="A136" s="37"/>
      <c r="B136" s="38"/>
      <c r="C136" s="181" t="s">
        <v>214</v>
      </c>
      <c r="D136" s="181" t="s">
        <v>141</v>
      </c>
      <c r="E136" s="182" t="s">
        <v>1198</v>
      </c>
      <c r="F136" s="183" t="s">
        <v>1199</v>
      </c>
      <c r="G136" s="184" t="s">
        <v>144</v>
      </c>
      <c r="H136" s="185">
        <v>2</v>
      </c>
      <c r="I136" s="186"/>
      <c r="J136" s="187">
        <f>ROUND(I136*H136,2)</f>
        <v>0</v>
      </c>
      <c r="K136" s="183" t="s">
        <v>19</v>
      </c>
      <c r="L136" s="42"/>
      <c r="M136" s="188" t="s">
        <v>19</v>
      </c>
      <c r="N136" s="189" t="s">
        <v>42</v>
      </c>
      <c r="O136" s="67"/>
      <c r="P136" s="190">
        <f>O136*H136</f>
        <v>0</v>
      </c>
      <c r="Q136" s="190">
        <v>0.08922</v>
      </c>
      <c r="R136" s="190">
        <f>Q136*H136</f>
        <v>0.17844</v>
      </c>
      <c r="S136" s="190">
        <v>0</v>
      </c>
      <c r="T136" s="191">
        <f>S136*H136</f>
        <v>0</v>
      </c>
      <c r="U136" s="37"/>
      <c r="V136" s="37"/>
      <c r="W136" s="37"/>
      <c r="X136" s="37"/>
      <c r="Y136" s="37"/>
      <c r="Z136" s="37"/>
      <c r="AA136" s="37"/>
      <c r="AB136" s="37"/>
      <c r="AC136" s="37"/>
      <c r="AD136" s="37"/>
      <c r="AE136" s="37"/>
      <c r="AR136" s="192" t="s">
        <v>146</v>
      </c>
      <c r="AT136" s="192" t="s">
        <v>141</v>
      </c>
      <c r="AU136" s="192" t="s">
        <v>80</v>
      </c>
      <c r="AY136" s="20" t="s">
        <v>139</v>
      </c>
      <c r="BE136" s="193">
        <f>IF(N136="základní",J136,0)</f>
        <v>0</v>
      </c>
      <c r="BF136" s="193">
        <f>IF(N136="snížená",J136,0)</f>
        <v>0</v>
      </c>
      <c r="BG136" s="193">
        <f>IF(N136="zákl. přenesená",J136,0)</f>
        <v>0</v>
      </c>
      <c r="BH136" s="193">
        <f>IF(N136="sníž. přenesená",J136,0)</f>
        <v>0</v>
      </c>
      <c r="BI136" s="193">
        <f>IF(N136="nulová",J136,0)</f>
        <v>0</v>
      </c>
      <c r="BJ136" s="20" t="s">
        <v>78</v>
      </c>
      <c r="BK136" s="193">
        <f>ROUND(I136*H136,2)</f>
        <v>0</v>
      </c>
      <c r="BL136" s="20" t="s">
        <v>146</v>
      </c>
      <c r="BM136" s="192" t="s">
        <v>1200</v>
      </c>
    </row>
    <row r="137" spans="2:63" s="12" customFormat="1" ht="22.9" customHeight="1">
      <c r="B137" s="165"/>
      <c r="C137" s="166"/>
      <c r="D137" s="167" t="s">
        <v>70</v>
      </c>
      <c r="E137" s="179" t="s">
        <v>199</v>
      </c>
      <c r="F137" s="179" t="s">
        <v>557</v>
      </c>
      <c r="G137" s="166"/>
      <c r="H137" s="166"/>
      <c r="I137" s="169"/>
      <c r="J137" s="180">
        <f>BK137</f>
        <v>0</v>
      </c>
      <c r="K137" s="166"/>
      <c r="L137" s="171"/>
      <c r="M137" s="172"/>
      <c r="N137" s="173"/>
      <c r="O137" s="173"/>
      <c r="P137" s="174">
        <f>P138</f>
        <v>0</v>
      </c>
      <c r="Q137" s="173"/>
      <c r="R137" s="174">
        <f>R138</f>
        <v>0</v>
      </c>
      <c r="S137" s="173"/>
      <c r="T137" s="175">
        <f>T138</f>
        <v>0</v>
      </c>
      <c r="AR137" s="176" t="s">
        <v>78</v>
      </c>
      <c r="AT137" s="177" t="s">
        <v>70</v>
      </c>
      <c r="AU137" s="177" t="s">
        <v>78</v>
      </c>
      <c r="AY137" s="176" t="s">
        <v>139</v>
      </c>
      <c r="BK137" s="178">
        <f>BK138</f>
        <v>0</v>
      </c>
    </row>
    <row r="138" spans="1:65" s="2" customFormat="1" ht="24.2" customHeight="1">
      <c r="A138" s="37"/>
      <c r="B138" s="38"/>
      <c r="C138" s="181" t="s">
        <v>8</v>
      </c>
      <c r="D138" s="181" t="s">
        <v>141</v>
      </c>
      <c r="E138" s="182" t="s">
        <v>1201</v>
      </c>
      <c r="F138" s="183" t="s">
        <v>1202</v>
      </c>
      <c r="G138" s="184" t="s">
        <v>144</v>
      </c>
      <c r="H138" s="185">
        <v>2</v>
      </c>
      <c r="I138" s="186"/>
      <c r="J138" s="187">
        <f>ROUND(I138*H138,2)</f>
        <v>0</v>
      </c>
      <c r="K138" s="183" t="s">
        <v>19</v>
      </c>
      <c r="L138" s="42"/>
      <c r="M138" s="188" t="s">
        <v>19</v>
      </c>
      <c r="N138" s="189" t="s">
        <v>42</v>
      </c>
      <c r="O138" s="67"/>
      <c r="P138" s="190">
        <f>O138*H138</f>
        <v>0</v>
      </c>
      <c r="Q138" s="190">
        <v>0</v>
      </c>
      <c r="R138" s="190">
        <f>Q138*H138</f>
        <v>0</v>
      </c>
      <c r="S138" s="190">
        <v>0</v>
      </c>
      <c r="T138" s="191">
        <f>S138*H138</f>
        <v>0</v>
      </c>
      <c r="U138" s="37"/>
      <c r="V138" s="37"/>
      <c r="W138" s="37"/>
      <c r="X138" s="37"/>
      <c r="Y138" s="37"/>
      <c r="Z138" s="37"/>
      <c r="AA138" s="37"/>
      <c r="AB138" s="37"/>
      <c r="AC138" s="37"/>
      <c r="AD138" s="37"/>
      <c r="AE138" s="37"/>
      <c r="AR138" s="192" t="s">
        <v>146</v>
      </c>
      <c r="AT138" s="192" t="s">
        <v>141</v>
      </c>
      <c r="AU138" s="192" t="s">
        <v>80</v>
      </c>
      <c r="AY138" s="20" t="s">
        <v>139</v>
      </c>
      <c r="BE138" s="193">
        <f>IF(N138="základní",J138,0)</f>
        <v>0</v>
      </c>
      <c r="BF138" s="193">
        <f>IF(N138="snížená",J138,0)</f>
        <v>0</v>
      </c>
      <c r="BG138" s="193">
        <f>IF(N138="zákl. přenesená",J138,0)</f>
        <v>0</v>
      </c>
      <c r="BH138" s="193">
        <f>IF(N138="sníž. přenesená",J138,0)</f>
        <v>0</v>
      </c>
      <c r="BI138" s="193">
        <f>IF(N138="nulová",J138,0)</f>
        <v>0</v>
      </c>
      <c r="BJ138" s="20" t="s">
        <v>78</v>
      </c>
      <c r="BK138" s="193">
        <f>ROUND(I138*H138,2)</f>
        <v>0</v>
      </c>
      <c r="BL138" s="20" t="s">
        <v>146</v>
      </c>
      <c r="BM138" s="192" t="s">
        <v>1203</v>
      </c>
    </row>
    <row r="139" spans="2:63" s="12" customFormat="1" ht="22.9" customHeight="1">
      <c r="B139" s="165"/>
      <c r="C139" s="166"/>
      <c r="D139" s="167" t="s">
        <v>70</v>
      </c>
      <c r="E139" s="179" t="s">
        <v>637</v>
      </c>
      <c r="F139" s="179" t="s">
        <v>638</v>
      </c>
      <c r="G139" s="166"/>
      <c r="H139" s="166"/>
      <c r="I139" s="169"/>
      <c r="J139" s="180">
        <f>BK139</f>
        <v>0</v>
      </c>
      <c r="K139" s="166"/>
      <c r="L139" s="171"/>
      <c r="M139" s="172"/>
      <c r="N139" s="173"/>
      <c r="O139" s="173"/>
      <c r="P139" s="174">
        <f>SUM(P140:P143)</f>
        <v>0</v>
      </c>
      <c r="Q139" s="173"/>
      <c r="R139" s="174">
        <f>SUM(R140:R143)</f>
        <v>0</v>
      </c>
      <c r="S139" s="173"/>
      <c r="T139" s="175">
        <f>SUM(T140:T143)</f>
        <v>0</v>
      </c>
      <c r="AR139" s="176" t="s">
        <v>78</v>
      </c>
      <c r="AT139" s="177" t="s">
        <v>70</v>
      </c>
      <c r="AU139" s="177" t="s">
        <v>78</v>
      </c>
      <c r="AY139" s="176" t="s">
        <v>139</v>
      </c>
      <c r="BK139" s="178">
        <f>SUM(BK140:BK143)</f>
        <v>0</v>
      </c>
    </row>
    <row r="140" spans="1:65" s="2" customFormat="1" ht="16.5" customHeight="1">
      <c r="A140" s="37"/>
      <c r="B140" s="38"/>
      <c r="C140" s="181" t="s">
        <v>225</v>
      </c>
      <c r="D140" s="181" t="s">
        <v>141</v>
      </c>
      <c r="E140" s="182" t="s">
        <v>1204</v>
      </c>
      <c r="F140" s="183" t="s">
        <v>1205</v>
      </c>
      <c r="G140" s="184" t="s">
        <v>252</v>
      </c>
      <c r="H140" s="185">
        <v>0.58</v>
      </c>
      <c r="I140" s="186"/>
      <c r="J140" s="187">
        <f>ROUND(I140*H140,2)</f>
        <v>0</v>
      </c>
      <c r="K140" s="183" t="s">
        <v>19</v>
      </c>
      <c r="L140" s="42"/>
      <c r="M140" s="188" t="s">
        <v>19</v>
      </c>
      <c r="N140" s="189" t="s">
        <v>42</v>
      </c>
      <c r="O140" s="67"/>
      <c r="P140" s="190">
        <f>O140*H140</f>
        <v>0</v>
      </c>
      <c r="Q140" s="190">
        <v>0</v>
      </c>
      <c r="R140" s="190">
        <f>Q140*H140</f>
        <v>0</v>
      </c>
      <c r="S140" s="190">
        <v>0</v>
      </c>
      <c r="T140" s="191">
        <f>S140*H140</f>
        <v>0</v>
      </c>
      <c r="U140" s="37"/>
      <c r="V140" s="37"/>
      <c r="W140" s="37"/>
      <c r="X140" s="37"/>
      <c r="Y140" s="37"/>
      <c r="Z140" s="37"/>
      <c r="AA140" s="37"/>
      <c r="AB140" s="37"/>
      <c r="AC140" s="37"/>
      <c r="AD140" s="37"/>
      <c r="AE140" s="37"/>
      <c r="AR140" s="192" t="s">
        <v>146</v>
      </c>
      <c r="AT140" s="192" t="s">
        <v>141</v>
      </c>
      <c r="AU140" s="192" t="s">
        <v>80</v>
      </c>
      <c r="AY140" s="20" t="s">
        <v>139</v>
      </c>
      <c r="BE140" s="193">
        <f>IF(N140="základní",J140,0)</f>
        <v>0</v>
      </c>
      <c r="BF140" s="193">
        <f>IF(N140="snížená",J140,0)</f>
        <v>0</v>
      </c>
      <c r="BG140" s="193">
        <f>IF(N140="zákl. přenesená",J140,0)</f>
        <v>0</v>
      </c>
      <c r="BH140" s="193">
        <f>IF(N140="sníž. přenesená",J140,0)</f>
        <v>0</v>
      </c>
      <c r="BI140" s="193">
        <f>IF(N140="nulová",J140,0)</f>
        <v>0</v>
      </c>
      <c r="BJ140" s="20" t="s">
        <v>78</v>
      </c>
      <c r="BK140" s="193">
        <f>ROUND(I140*H140,2)</f>
        <v>0</v>
      </c>
      <c r="BL140" s="20" t="s">
        <v>146</v>
      </c>
      <c r="BM140" s="192" t="s">
        <v>1206</v>
      </c>
    </row>
    <row r="141" spans="1:65" s="2" customFormat="1" ht="24.2" customHeight="1">
      <c r="A141" s="37"/>
      <c r="B141" s="38"/>
      <c r="C141" s="181" t="s">
        <v>230</v>
      </c>
      <c r="D141" s="181" t="s">
        <v>141</v>
      </c>
      <c r="E141" s="182" t="s">
        <v>1207</v>
      </c>
      <c r="F141" s="183" t="s">
        <v>1208</v>
      </c>
      <c r="G141" s="184" t="s">
        <v>252</v>
      </c>
      <c r="H141" s="185">
        <v>5.22</v>
      </c>
      <c r="I141" s="186"/>
      <c r="J141" s="187">
        <f>ROUND(I141*H141,2)</f>
        <v>0</v>
      </c>
      <c r="K141" s="183" t="s">
        <v>19</v>
      </c>
      <c r="L141" s="42"/>
      <c r="M141" s="188" t="s">
        <v>19</v>
      </c>
      <c r="N141" s="189" t="s">
        <v>42</v>
      </c>
      <c r="O141" s="67"/>
      <c r="P141" s="190">
        <f>O141*H141</f>
        <v>0</v>
      </c>
      <c r="Q141" s="190">
        <v>0</v>
      </c>
      <c r="R141" s="190">
        <f>Q141*H141</f>
        <v>0</v>
      </c>
      <c r="S141" s="190">
        <v>0</v>
      </c>
      <c r="T141" s="191">
        <f>S141*H141</f>
        <v>0</v>
      </c>
      <c r="U141" s="37"/>
      <c r="V141" s="37"/>
      <c r="W141" s="37"/>
      <c r="X141" s="37"/>
      <c r="Y141" s="37"/>
      <c r="Z141" s="37"/>
      <c r="AA141" s="37"/>
      <c r="AB141" s="37"/>
      <c r="AC141" s="37"/>
      <c r="AD141" s="37"/>
      <c r="AE141" s="37"/>
      <c r="AR141" s="192" t="s">
        <v>146</v>
      </c>
      <c r="AT141" s="192" t="s">
        <v>141</v>
      </c>
      <c r="AU141" s="192" t="s">
        <v>80</v>
      </c>
      <c r="AY141" s="20" t="s">
        <v>139</v>
      </c>
      <c r="BE141" s="193">
        <f>IF(N141="základní",J141,0)</f>
        <v>0</v>
      </c>
      <c r="BF141" s="193">
        <f>IF(N141="snížená",J141,0)</f>
        <v>0</v>
      </c>
      <c r="BG141" s="193">
        <f>IF(N141="zákl. přenesená",J141,0)</f>
        <v>0</v>
      </c>
      <c r="BH141" s="193">
        <f>IF(N141="sníž. přenesená",J141,0)</f>
        <v>0</v>
      </c>
      <c r="BI141" s="193">
        <f>IF(N141="nulová",J141,0)</f>
        <v>0</v>
      </c>
      <c r="BJ141" s="20" t="s">
        <v>78</v>
      </c>
      <c r="BK141" s="193">
        <f>ROUND(I141*H141,2)</f>
        <v>0</v>
      </c>
      <c r="BL141" s="20" t="s">
        <v>146</v>
      </c>
      <c r="BM141" s="192" t="s">
        <v>1209</v>
      </c>
    </row>
    <row r="142" spans="2:51" s="13" customFormat="1" ht="12">
      <c r="B142" s="199"/>
      <c r="C142" s="200"/>
      <c r="D142" s="201" t="s">
        <v>150</v>
      </c>
      <c r="E142" s="202" t="s">
        <v>19</v>
      </c>
      <c r="F142" s="203" t="s">
        <v>1210</v>
      </c>
      <c r="G142" s="200"/>
      <c r="H142" s="204">
        <v>5.22</v>
      </c>
      <c r="I142" s="205"/>
      <c r="J142" s="200"/>
      <c r="K142" s="200"/>
      <c r="L142" s="206"/>
      <c r="M142" s="207"/>
      <c r="N142" s="208"/>
      <c r="O142" s="208"/>
      <c r="P142" s="208"/>
      <c r="Q142" s="208"/>
      <c r="R142" s="208"/>
      <c r="S142" s="208"/>
      <c r="T142" s="209"/>
      <c r="AT142" s="210" t="s">
        <v>150</v>
      </c>
      <c r="AU142" s="210" t="s">
        <v>80</v>
      </c>
      <c r="AV142" s="13" t="s">
        <v>80</v>
      </c>
      <c r="AW142" s="13" t="s">
        <v>33</v>
      </c>
      <c r="AX142" s="13" t="s">
        <v>78</v>
      </c>
      <c r="AY142" s="210" t="s">
        <v>139</v>
      </c>
    </row>
    <row r="143" spans="1:65" s="2" customFormat="1" ht="44.25" customHeight="1">
      <c r="A143" s="37"/>
      <c r="B143" s="38"/>
      <c r="C143" s="181" t="s">
        <v>236</v>
      </c>
      <c r="D143" s="181" t="s">
        <v>141</v>
      </c>
      <c r="E143" s="182" t="s">
        <v>678</v>
      </c>
      <c r="F143" s="183" t="s">
        <v>1211</v>
      </c>
      <c r="G143" s="184" t="s">
        <v>252</v>
      </c>
      <c r="H143" s="185">
        <v>0.58</v>
      </c>
      <c r="I143" s="186"/>
      <c r="J143" s="187">
        <f>ROUND(I143*H143,2)</f>
        <v>0</v>
      </c>
      <c r="K143" s="183" t="s">
        <v>19</v>
      </c>
      <c r="L143" s="42"/>
      <c r="M143" s="188" t="s">
        <v>19</v>
      </c>
      <c r="N143" s="189" t="s">
        <v>42</v>
      </c>
      <c r="O143" s="67"/>
      <c r="P143" s="190">
        <f>O143*H143</f>
        <v>0</v>
      </c>
      <c r="Q143" s="190">
        <v>0</v>
      </c>
      <c r="R143" s="190">
        <f>Q143*H143</f>
        <v>0</v>
      </c>
      <c r="S143" s="190">
        <v>0</v>
      </c>
      <c r="T143" s="191">
        <f>S143*H143</f>
        <v>0</v>
      </c>
      <c r="U143" s="37"/>
      <c r="V143" s="37"/>
      <c r="W143" s="37"/>
      <c r="X143" s="37"/>
      <c r="Y143" s="37"/>
      <c r="Z143" s="37"/>
      <c r="AA143" s="37"/>
      <c r="AB143" s="37"/>
      <c r="AC143" s="37"/>
      <c r="AD143" s="37"/>
      <c r="AE143" s="37"/>
      <c r="AR143" s="192" t="s">
        <v>146</v>
      </c>
      <c r="AT143" s="192" t="s">
        <v>141</v>
      </c>
      <c r="AU143" s="192" t="s">
        <v>80</v>
      </c>
      <c r="AY143" s="20" t="s">
        <v>139</v>
      </c>
      <c r="BE143" s="193">
        <f>IF(N143="základní",J143,0)</f>
        <v>0</v>
      </c>
      <c r="BF143" s="193">
        <f>IF(N143="snížená",J143,0)</f>
        <v>0</v>
      </c>
      <c r="BG143" s="193">
        <f>IF(N143="zákl. přenesená",J143,0)</f>
        <v>0</v>
      </c>
      <c r="BH143" s="193">
        <f>IF(N143="sníž. přenesená",J143,0)</f>
        <v>0</v>
      </c>
      <c r="BI143" s="193">
        <f>IF(N143="nulová",J143,0)</f>
        <v>0</v>
      </c>
      <c r="BJ143" s="20" t="s">
        <v>78</v>
      </c>
      <c r="BK143" s="193">
        <f>ROUND(I143*H143,2)</f>
        <v>0</v>
      </c>
      <c r="BL143" s="20" t="s">
        <v>146</v>
      </c>
      <c r="BM143" s="192" t="s">
        <v>1212</v>
      </c>
    </row>
    <row r="144" spans="2:63" s="12" customFormat="1" ht="25.9" customHeight="1">
      <c r="B144" s="165"/>
      <c r="C144" s="166"/>
      <c r="D144" s="167" t="s">
        <v>70</v>
      </c>
      <c r="E144" s="168" t="s">
        <v>275</v>
      </c>
      <c r="F144" s="168" t="s">
        <v>933</v>
      </c>
      <c r="G144" s="166"/>
      <c r="H144" s="166"/>
      <c r="I144" s="169"/>
      <c r="J144" s="170">
        <f>BK144</f>
        <v>0</v>
      </c>
      <c r="K144" s="166"/>
      <c r="L144" s="171"/>
      <c r="M144" s="172"/>
      <c r="N144" s="173"/>
      <c r="O144" s="173"/>
      <c r="P144" s="174">
        <f>P145</f>
        <v>0</v>
      </c>
      <c r="Q144" s="173"/>
      <c r="R144" s="174">
        <f>R145</f>
        <v>0</v>
      </c>
      <c r="S144" s="173"/>
      <c r="T144" s="175">
        <f>T145</f>
        <v>0</v>
      </c>
      <c r="AR144" s="176" t="s">
        <v>161</v>
      </c>
      <c r="AT144" s="177" t="s">
        <v>70</v>
      </c>
      <c r="AU144" s="177" t="s">
        <v>71</v>
      </c>
      <c r="AY144" s="176" t="s">
        <v>139</v>
      </c>
      <c r="BK144" s="178">
        <f>BK145</f>
        <v>0</v>
      </c>
    </row>
    <row r="145" spans="2:63" s="12" customFormat="1" ht="22.9" customHeight="1">
      <c r="B145" s="165"/>
      <c r="C145" s="166"/>
      <c r="D145" s="167" t="s">
        <v>70</v>
      </c>
      <c r="E145" s="179" t="s">
        <v>1079</v>
      </c>
      <c r="F145" s="179" t="s">
        <v>1080</v>
      </c>
      <c r="G145" s="166"/>
      <c r="H145" s="166"/>
      <c r="I145" s="169"/>
      <c r="J145" s="180">
        <f>BK145</f>
        <v>0</v>
      </c>
      <c r="K145" s="166"/>
      <c r="L145" s="171"/>
      <c r="M145" s="172"/>
      <c r="N145" s="173"/>
      <c r="O145" s="173"/>
      <c r="P145" s="174">
        <f>P146+P157</f>
        <v>0</v>
      </c>
      <c r="Q145" s="173"/>
      <c r="R145" s="174">
        <f>R146+R157</f>
        <v>0</v>
      </c>
      <c r="S145" s="173"/>
      <c r="T145" s="175">
        <f>T146+T157</f>
        <v>0</v>
      </c>
      <c r="AR145" s="176" t="s">
        <v>161</v>
      </c>
      <c r="AT145" s="177" t="s">
        <v>70</v>
      </c>
      <c r="AU145" s="177" t="s">
        <v>78</v>
      </c>
      <c r="AY145" s="176" t="s">
        <v>139</v>
      </c>
      <c r="BK145" s="178">
        <f>BK146+BK157</f>
        <v>0</v>
      </c>
    </row>
    <row r="146" spans="2:63" s="12" customFormat="1" ht="20.85" customHeight="1">
      <c r="B146" s="165"/>
      <c r="C146" s="166"/>
      <c r="D146" s="167" t="s">
        <v>70</v>
      </c>
      <c r="E146" s="179" t="s">
        <v>1081</v>
      </c>
      <c r="F146" s="179" t="s">
        <v>1213</v>
      </c>
      <c r="G146" s="166"/>
      <c r="H146" s="166"/>
      <c r="I146" s="169"/>
      <c r="J146" s="180">
        <f>BK146</f>
        <v>0</v>
      </c>
      <c r="K146" s="166"/>
      <c r="L146" s="171"/>
      <c r="M146" s="172"/>
      <c r="N146" s="173"/>
      <c r="O146" s="173"/>
      <c r="P146" s="174">
        <f>SUM(P147:P156)</f>
        <v>0</v>
      </c>
      <c r="Q146" s="173"/>
      <c r="R146" s="174">
        <f>SUM(R147:R156)</f>
        <v>0</v>
      </c>
      <c r="S146" s="173"/>
      <c r="T146" s="175">
        <f>SUM(T147:T156)</f>
        <v>0</v>
      </c>
      <c r="AR146" s="176" t="s">
        <v>78</v>
      </c>
      <c r="AT146" s="177" t="s">
        <v>70</v>
      </c>
      <c r="AU146" s="177" t="s">
        <v>80</v>
      </c>
      <c r="AY146" s="176" t="s">
        <v>139</v>
      </c>
      <c r="BK146" s="178">
        <f>SUM(BK147:BK156)</f>
        <v>0</v>
      </c>
    </row>
    <row r="147" spans="1:65" s="2" customFormat="1" ht="37.9" customHeight="1">
      <c r="A147" s="37"/>
      <c r="B147" s="38"/>
      <c r="C147" s="181" t="s">
        <v>242</v>
      </c>
      <c r="D147" s="181" t="s">
        <v>141</v>
      </c>
      <c r="E147" s="182" t="s">
        <v>1214</v>
      </c>
      <c r="F147" s="183" t="s">
        <v>1215</v>
      </c>
      <c r="G147" s="184" t="s">
        <v>1085</v>
      </c>
      <c r="H147" s="185">
        <v>1</v>
      </c>
      <c r="I147" s="186"/>
      <c r="J147" s="187">
        <f aca="true" t="shared" si="0" ref="J147:J156">ROUND(I147*H147,2)</f>
        <v>0</v>
      </c>
      <c r="K147" s="183" t="s">
        <v>19</v>
      </c>
      <c r="L147" s="42"/>
      <c r="M147" s="188" t="s">
        <v>19</v>
      </c>
      <c r="N147" s="189" t="s">
        <v>42</v>
      </c>
      <c r="O147" s="67"/>
      <c r="P147" s="190">
        <f aca="true" t="shared" si="1" ref="P147:P156">O147*H147</f>
        <v>0</v>
      </c>
      <c r="Q147" s="190">
        <v>0</v>
      </c>
      <c r="R147" s="190">
        <f aca="true" t="shared" si="2" ref="R147:R156">Q147*H147</f>
        <v>0</v>
      </c>
      <c r="S147" s="190">
        <v>0</v>
      </c>
      <c r="T147" s="191">
        <f aca="true" t="shared" si="3" ref="T147:T156">S147*H147</f>
        <v>0</v>
      </c>
      <c r="U147" s="37"/>
      <c r="V147" s="37"/>
      <c r="W147" s="37"/>
      <c r="X147" s="37"/>
      <c r="Y147" s="37"/>
      <c r="Z147" s="37"/>
      <c r="AA147" s="37"/>
      <c r="AB147" s="37"/>
      <c r="AC147" s="37"/>
      <c r="AD147" s="37"/>
      <c r="AE147" s="37"/>
      <c r="AR147" s="192" t="s">
        <v>146</v>
      </c>
      <c r="AT147" s="192" t="s">
        <v>141</v>
      </c>
      <c r="AU147" s="192" t="s">
        <v>161</v>
      </c>
      <c r="AY147" s="20" t="s">
        <v>139</v>
      </c>
      <c r="BE147" s="193">
        <f aca="true" t="shared" si="4" ref="BE147:BE156">IF(N147="základní",J147,0)</f>
        <v>0</v>
      </c>
      <c r="BF147" s="193">
        <f aca="true" t="shared" si="5" ref="BF147:BF156">IF(N147="snížená",J147,0)</f>
        <v>0</v>
      </c>
      <c r="BG147" s="193">
        <f aca="true" t="shared" si="6" ref="BG147:BG156">IF(N147="zákl. přenesená",J147,0)</f>
        <v>0</v>
      </c>
      <c r="BH147" s="193">
        <f aca="true" t="shared" si="7" ref="BH147:BH156">IF(N147="sníž. přenesená",J147,0)</f>
        <v>0</v>
      </c>
      <c r="BI147" s="193">
        <f aca="true" t="shared" si="8" ref="BI147:BI156">IF(N147="nulová",J147,0)</f>
        <v>0</v>
      </c>
      <c r="BJ147" s="20" t="s">
        <v>78</v>
      </c>
      <c r="BK147" s="193">
        <f aca="true" t="shared" si="9" ref="BK147:BK156">ROUND(I147*H147,2)</f>
        <v>0</v>
      </c>
      <c r="BL147" s="20" t="s">
        <v>146</v>
      </c>
      <c r="BM147" s="192" t="s">
        <v>1216</v>
      </c>
    </row>
    <row r="148" spans="1:65" s="2" customFormat="1" ht="24.2" customHeight="1">
      <c r="A148" s="37"/>
      <c r="B148" s="38"/>
      <c r="C148" s="181" t="s">
        <v>249</v>
      </c>
      <c r="D148" s="181" t="s">
        <v>141</v>
      </c>
      <c r="E148" s="182" t="s">
        <v>1217</v>
      </c>
      <c r="F148" s="183" t="s">
        <v>1218</v>
      </c>
      <c r="G148" s="184" t="s">
        <v>1085</v>
      </c>
      <c r="H148" s="185">
        <v>11</v>
      </c>
      <c r="I148" s="186"/>
      <c r="J148" s="187">
        <f t="shared" si="0"/>
        <v>0</v>
      </c>
      <c r="K148" s="183" t="s">
        <v>19</v>
      </c>
      <c r="L148" s="42"/>
      <c r="M148" s="188" t="s">
        <v>19</v>
      </c>
      <c r="N148" s="189" t="s">
        <v>42</v>
      </c>
      <c r="O148" s="67"/>
      <c r="P148" s="190">
        <f t="shared" si="1"/>
        <v>0</v>
      </c>
      <c r="Q148" s="190">
        <v>0</v>
      </c>
      <c r="R148" s="190">
        <f t="shared" si="2"/>
        <v>0</v>
      </c>
      <c r="S148" s="190">
        <v>0</v>
      </c>
      <c r="T148" s="191">
        <f t="shared" si="3"/>
        <v>0</v>
      </c>
      <c r="U148" s="37"/>
      <c r="V148" s="37"/>
      <c r="W148" s="37"/>
      <c r="X148" s="37"/>
      <c r="Y148" s="37"/>
      <c r="Z148" s="37"/>
      <c r="AA148" s="37"/>
      <c r="AB148" s="37"/>
      <c r="AC148" s="37"/>
      <c r="AD148" s="37"/>
      <c r="AE148" s="37"/>
      <c r="AR148" s="192" t="s">
        <v>146</v>
      </c>
      <c r="AT148" s="192" t="s">
        <v>141</v>
      </c>
      <c r="AU148" s="192" t="s">
        <v>161</v>
      </c>
      <c r="AY148" s="20" t="s">
        <v>139</v>
      </c>
      <c r="BE148" s="193">
        <f t="shared" si="4"/>
        <v>0</v>
      </c>
      <c r="BF148" s="193">
        <f t="shared" si="5"/>
        <v>0</v>
      </c>
      <c r="BG148" s="193">
        <f t="shared" si="6"/>
        <v>0</v>
      </c>
      <c r="BH148" s="193">
        <f t="shared" si="7"/>
        <v>0</v>
      </c>
      <c r="BI148" s="193">
        <f t="shared" si="8"/>
        <v>0</v>
      </c>
      <c r="BJ148" s="20" t="s">
        <v>78</v>
      </c>
      <c r="BK148" s="193">
        <f t="shared" si="9"/>
        <v>0</v>
      </c>
      <c r="BL148" s="20" t="s">
        <v>146</v>
      </c>
      <c r="BM148" s="192" t="s">
        <v>1219</v>
      </c>
    </row>
    <row r="149" spans="1:65" s="2" customFormat="1" ht="24.2" customHeight="1">
      <c r="A149" s="37"/>
      <c r="B149" s="38"/>
      <c r="C149" s="181" t="s">
        <v>257</v>
      </c>
      <c r="D149" s="181" t="s">
        <v>141</v>
      </c>
      <c r="E149" s="182" t="s">
        <v>1220</v>
      </c>
      <c r="F149" s="183" t="s">
        <v>1221</v>
      </c>
      <c r="G149" s="184" t="s">
        <v>179</v>
      </c>
      <c r="H149" s="185">
        <v>50</v>
      </c>
      <c r="I149" s="186"/>
      <c r="J149" s="187">
        <f t="shared" si="0"/>
        <v>0</v>
      </c>
      <c r="K149" s="183" t="s">
        <v>19</v>
      </c>
      <c r="L149" s="42"/>
      <c r="M149" s="188" t="s">
        <v>19</v>
      </c>
      <c r="N149" s="189" t="s">
        <v>42</v>
      </c>
      <c r="O149" s="67"/>
      <c r="P149" s="190">
        <f t="shared" si="1"/>
        <v>0</v>
      </c>
      <c r="Q149" s="190">
        <v>0</v>
      </c>
      <c r="R149" s="190">
        <f t="shared" si="2"/>
        <v>0</v>
      </c>
      <c r="S149" s="190">
        <v>0</v>
      </c>
      <c r="T149" s="191">
        <f t="shared" si="3"/>
        <v>0</v>
      </c>
      <c r="U149" s="37"/>
      <c r="V149" s="37"/>
      <c r="W149" s="37"/>
      <c r="X149" s="37"/>
      <c r="Y149" s="37"/>
      <c r="Z149" s="37"/>
      <c r="AA149" s="37"/>
      <c r="AB149" s="37"/>
      <c r="AC149" s="37"/>
      <c r="AD149" s="37"/>
      <c r="AE149" s="37"/>
      <c r="AR149" s="192" t="s">
        <v>146</v>
      </c>
      <c r="AT149" s="192" t="s">
        <v>141</v>
      </c>
      <c r="AU149" s="192" t="s">
        <v>161</v>
      </c>
      <c r="AY149" s="20" t="s">
        <v>139</v>
      </c>
      <c r="BE149" s="193">
        <f t="shared" si="4"/>
        <v>0</v>
      </c>
      <c r="BF149" s="193">
        <f t="shared" si="5"/>
        <v>0</v>
      </c>
      <c r="BG149" s="193">
        <f t="shared" si="6"/>
        <v>0</v>
      </c>
      <c r="BH149" s="193">
        <f t="shared" si="7"/>
        <v>0</v>
      </c>
      <c r="BI149" s="193">
        <f t="shared" si="8"/>
        <v>0</v>
      </c>
      <c r="BJ149" s="20" t="s">
        <v>78</v>
      </c>
      <c r="BK149" s="193">
        <f t="shared" si="9"/>
        <v>0</v>
      </c>
      <c r="BL149" s="20" t="s">
        <v>146</v>
      </c>
      <c r="BM149" s="192" t="s">
        <v>1222</v>
      </c>
    </row>
    <row r="150" spans="1:65" s="2" customFormat="1" ht="24.2" customHeight="1">
      <c r="A150" s="37"/>
      <c r="B150" s="38"/>
      <c r="C150" s="181" t="s">
        <v>262</v>
      </c>
      <c r="D150" s="181" t="s">
        <v>141</v>
      </c>
      <c r="E150" s="182" t="s">
        <v>1099</v>
      </c>
      <c r="F150" s="183" t="s">
        <v>1100</v>
      </c>
      <c r="G150" s="184" t="s">
        <v>179</v>
      </c>
      <c r="H150" s="185">
        <v>50</v>
      </c>
      <c r="I150" s="186"/>
      <c r="J150" s="187">
        <f t="shared" si="0"/>
        <v>0</v>
      </c>
      <c r="K150" s="183" t="s">
        <v>19</v>
      </c>
      <c r="L150" s="42"/>
      <c r="M150" s="188" t="s">
        <v>19</v>
      </c>
      <c r="N150" s="189" t="s">
        <v>42</v>
      </c>
      <c r="O150" s="67"/>
      <c r="P150" s="190">
        <f t="shared" si="1"/>
        <v>0</v>
      </c>
      <c r="Q150" s="190">
        <v>0</v>
      </c>
      <c r="R150" s="190">
        <f t="shared" si="2"/>
        <v>0</v>
      </c>
      <c r="S150" s="190">
        <v>0</v>
      </c>
      <c r="T150" s="191">
        <f t="shared" si="3"/>
        <v>0</v>
      </c>
      <c r="U150" s="37"/>
      <c r="V150" s="37"/>
      <c r="W150" s="37"/>
      <c r="X150" s="37"/>
      <c r="Y150" s="37"/>
      <c r="Z150" s="37"/>
      <c r="AA150" s="37"/>
      <c r="AB150" s="37"/>
      <c r="AC150" s="37"/>
      <c r="AD150" s="37"/>
      <c r="AE150" s="37"/>
      <c r="AR150" s="192" t="s">
        <v>146</v>
      </c>
      <c r="AT150" s="192" t="s">
        <v>141</v>
      </c>
      <c r="AU150" s="192" t="s">
        <v>161</v>
      </c>
      <c r="AY150" s="20" t="s">
        <v>139</v>
      </c>
      <c r="BE150" s="193">
        <f t="shared" si="4"/>
        <v>0</v>
      </c>
      <c r="BF150" s="193">
        <f t="shared" si="5"/>
        <v>0</v>
      </c>
      <c r="BG150" s="193">
        <f t="shared" si="6"/>
        <v>0</v>
      </c>
      <c r="BH150" s="193">
        <f t="shared" si="7"/>
        <v>0</v>
      </c>
      <c r="BI150" s="193">
        <f t="shared" si="8"/>
        <v>0</v>
      </c>
      <c r="BJ150" s="20" t="s">
        <v>78</v>
      </c>
      <c r="BK150" s="193">
        <f t="shared" si="9"/>
        <v>0</v>
      </c>
      <c r="BL150" s="20" t="s">
        <v>146</v>
      </c>
      <c r="BM150" s="192" t="s">
        <v>1223</v>
      </c>
    </row>
    <row r="151" spans="1:65" s="2" customFormat="1" ht="16.5" customHeight="1">
      <c r="A151" s="37"/>
      <c r="B151" s="38"/>
      <c r="C151" s="181" t="s">
        <v>274</v>
      </c>
      <c r="D151" s="181" t="s">
        <v>141</v>
      </c>
      <c r="E151" s="182" t="s">
        <v>1224</v>
      </c>
      <c r="F151" s="183" t="s">
        <v>1225</v>
      </c>
      <c r="G151" s="184" t="s">
        <v>1085</v>
      </c>
      <c r="H151" s="185">
        <v>12</v>
      </c>
      <c r="I151" s="186"/>
      <c r="J151" s="187">
        <f t="shared" si="0"/>
        <v>0</v>
      </c>
      <c r="K151" s="183" t="s">
        <v>19</v>
      </c>
      <c r="L151" s="42"/>
      <c r="M151" s="188" t="s">
        <v>19</v>
      </c>
      <c r="N151" s="189" t="s">
        <v>42</v>
      </c>
      <c r="O151" s="67"/>
      <c r="P151" s="190">
        <f t="shared" si="1"/>
        <v>0</v>
      </c>
      <c r="Q151" s="190">
        <v>0</v>
      </c>
      <c r="R151" s="190">
        <f t="shared" si="2"/>
        <v>0</v>
      </c>
      <c r="S151" s="190">
        <v>0</v>
      </c>
      <c r="T151" s="191">
        <f t="shared" si="3"/>
        <v>0</v>
      </c>
      <c r="U151" s="37"/>
      <c r="V151" s="37"/>
      <c r="W151" s="37"/>
      <c r="X151" s="37"/>
      <c r="Y151" s="37"/>
      <c r="Z151" s="37"/>
      <c r="AA151" s="37"/>
      <c r="AB151" s="37"/>
      <c r="AC151" s="37"/>
      <c r="AD151" s="37"/>
      <c r="AE151" s="37"/>
      <c r="AR151" s="192" t="s">
        <v>146</v>
      </c>
      <c r="AT151" s="192" t="s">
        <v>141</v>
      </c>
      <c r="AU151" s="192" t="s">
        <v>161</v>
      </c>
      <c r="AY151" s="20" t="s">
        <v>139</v>
      </c>
      <c r="BE151" s="193">
        <f t="shared" si="4"/>
        <v>0</v>
      </c>
      <c r="BF151" s="193">
        <f t="shared" si="5"/>
        <v>0</v>
      </c>
      <c r="BG151" s="193">
        <f t="shared" si="6"/>
        <v>0</v>
      </c>
      <c r="BH151" s="193">
        <f t="shared" si="7"/>
        <v>0</v>
      </c>
      <c r="BI151" s="193">
        <f t="shared" si="8"/>
        <v>0</v>
      </c>
      <c r="BJ151" s="20" t="s">
        <v>78</v>
      </c>
      <c r="BK151" s="193">
        <f t="shared" si="9"/>
        <v>0</v>
      </c>
      <c r="BL151" s="20" t="s">
        <v>146</v>
      </c>
      <c r="BM151" s="192" t="s">
        <v>1226</v>
      </c>
    </row>
    <row r="152" spans="1:65" s="2" customFormat="1" ht="16.5" customHeight="1">
      <c r="A152" s="37"/>
      <c r="B152" s="38"/>
      <c r="C152" s="181" t="s">
        <v>7</v>
      </c>
      <c r="D152" s="181" t="s">
        <v>141</v>
      </c>
      <c r="E152" s="182" t="s">
        <v>1108</v>
      </c>
      <c r="F152" s="183" t="s">
        <v>1109</v>
      </c>
      <c r="G152" s="184" t="s">
        <v>179</v>
      </c>
      <c r="H152" s="185">
        <v>35</v>
      </c>
      <c r="I152" s="186"/>
      <c r="J152" s="187">
        <f t="shared" si="0"/>
        <v>0</v>
      </c>
      <c r="K152" s="183" t="s">
        <v>19</v>
      </c>
      <c r="L152" s="42"/>
      <c r="M152" s="188" t="s">
        <v>19</v>
      </c>
      <c r="N152" s="189" t="s">
        <v>42</v>
      </c>
      <c r="O152" s="67"/>
      <c r="P152" s="190">
        <f t="shared" si="1"/>
        <v>0</v>
      </c>
      <c r="Q152" s="190">
        <v>0</v>
      </c>
      <c r="R152" s="190">
        <f t="shared" si="2"/>
        <v>0</v>
      </c>
      <c r="S152" s="190">
        <v>0</v>
      </c>
      <c r="T152" s="191">
        <f t="shared" si="3"/>
        <v>0</v>
      </c>
      <c r="U152" s="37"/>
      <c r="V152" s="37"/>
      <c r="W152" s="37"/>
      <c r="X152" s="37"/>
      <c r="Y152" s="37"/>
      <c r="Z152" s="37"/>
      <c r="AA152" s="37"/>
      <c r="AB152" s="37"/>
      <c r="AC152" s="37"/>
      <c r="AD152" s="37"/>
      <c r="AE152" s="37"/>
      <c r="AR152" s="192" t="s">
        <v>146</v>
      </c>
      <c r="AT152" s="192" t="s">
        <v>141</v>
      </c>
      <c r="AU152" s="192" t="s">
        <v>161</v>
      </c>
      <c r="AY152" s="20" t="s">
        <v>139</v>
      </c>
      <c r="BE152" s="193">
        <f t="shared" si="4"/>
        <v>0</v>
      </c>
      <c r="BF152" s="193">
        <f t="shared" si="5"/>
        <v>0</v>
      </c>
      <c r="BG152" s="193">
        <f t="shared" si="6"/>
        <v>0</v>
      </c>
      <c r="BH152" s="193">
        <f t="shared" si="7"/>
        <v>0</v>
      </c>
      <c r="BI152" s="193">
        <f t="shared" si="8"/>
        <v>0</v>
      </c>
      <c r="BJ152" s="20" t="s">
        <v>78</v>
      </c>
      <c r="BK152" s="193">
        <f t="shared" si="9"/>
        <v>0</v>
      </c>
      <c r="BL152" s="20" t="s">
        <v>146</v>
      </c>
      <c r="BM152" s="192" t="s">
        <v>1227</v>
      </c>
    </row>
    <row r="153" spans="1:65" s="2" customFormat="1" ht="33" customHeight="1">
      <c r="A153" s="37"/>
      <c r="B153" s="38"/>
      <c r="C153" s="181" t="s">
        <v>287</v>
      </c>
      <c r="D153" s="181" t="s">
        <v>141</v>
      </c>
      <c r="E153" s="182" t="s">
        <v>1111</v>
      </c>
      <c r="F153" s="183" t="s">
        <v>1112</v>
      </c>
      <c r="G153" s="184" t="s">
        <v>179</v>
      </c>
      <c r="H153" s="185">
        <v>35</v>
      </c>
      <c r="I153" s="186"/>
      <c r="J153" s="187">
        <f t="shared" si="0"/>
        <v>0</v>
      </c>
      <c r="K153" s="183" t="s">
        <v>19</v>
      </c>
      <c r="L153" s="42"/>
      <c r="M153" s="188" t="s">
        <v>19</v>
      </c>
      <c r="N153" s="189" t="s">
        <v>42</v>
      </c>
      <c r="O153" s="67"/>
      <c r="P153" s="190">
        <f t="shared" si="1"/>
        <v>0</v>
      </c>
      <c r="Q153" s="190">
        <v>0</v>
      </c>
      <c r="R153" s="190">
        <f t="shared" si="2"/>
        <v>0</v>
      </c>
      <c r="S153" s="190">
        <v>0</v>
      </c>
      <c r="T153" s="191">
        <f t="shared" si="3"/>
        <v>0</v>
      </c>
      <c r="U153" s="37"/>
      <c r="V153" s="37"/>
      <c r="W153" s="37"/>
      <c r="X153" s="37"/>
      <c r="Y153" s="37"/>
      <c r="Z153" s="37"/>
      <c r="AA153" s="37"/>
      <c r="AB153" s="37"/>
      <c r="AC153" s="37"/>
      <c r="AD153" s="37"/>
      <c r="AE153" s="37"/>
      <c r="AR153" s="192" t="s">
        <v>146</v>
      </c>
      <c r="AT153" s="192" t="s">
        <v>141</v>
      </c>
      <c r="AU153" s="192" t="s">
        <v>161</v>
      </c>
      <c r="AY153" s="20" t="s">
        <v>139</v>
      </c>
      <c r="BE153" s="193">
        <f t="shared" si="4"/>
        <v>0</v>
      </c>
      <c r="BF153" s="193">
        <f t="shared" si="5"/>
        <v>0</v>
      </c>
      <c r="BG153" s="193">
        <f t="shared" si="6"/>
        <v>0</v>
      </c>
      <c r="BH153" s="193">
        <f t="shared" si="7"/>
        <v>0</v>
      </c>
      <c r="BI153" s="193">
        <f t="shared" si="8"/>
        <v>0</v>
      </c>
      <c r="BJ153" s="20" t="s">
        <v>78</v>
      </c>
      <c r="BK153" s="193">
        <f t="shared" si="9"/>
        <v>0</v>
      </c>
      <c r="BL153" s="20" t="s">
        <v>146</v>
      </c>
      <c r="BM153" s="192" t="s">
        <v>1228</v>
      </c>
    </row>
    <row r="154" spans="1:65" s="2" customFormat="1" ht="16.5" customHeight="1">
      <c r="A154" s="37"/>
      <c r="B154" s="38"/>
      <c r="C154" s="181" t="s">
        <v>293</v>
      </c>
      <c r="D154" s="181" t="s">
        <v>141</v>
      </c>
      <c r="E154" s="182" t="s">
        <v>1114</v>
      </c>
      <c r="F154" s="183" t="s">
        <v>1115</v>
      </c>
      <c r="G154" s="184" t="s">
        <v>179</v>
      </c>
      <c r="H154" s="185">
        <v>37</v>
      </c>
      <c r="I154" s="186"/>
      <c r="J154" s="187">
        <f t="shared" si="0"/>
        <v>0</v>
      </c>
      <c r="K154" s="183" t="s">
        <v>19</v>
      </c>
      <c r="L154" s="42"/>
      <c r="M154" s="188" t="s">
        <v>19</v>
      </c>
      <c r="N154" s="189" t="s">
        <v>42</v>
      </c>
      <c r="O154" s="67"/>
      <c r="P154" s="190">
        <f t="shared" si="1"/>
        <v>0</v>
      </c>
      <c r="Q154" s="190">
        <v>0</v>
      </c>
      <c r="R154" s="190">
        <f t="shared" si="2"/>
        <v>0</v>
      </c>
      <c r="S154" s="190">
        <v>0</v>
      </c>
      <c r="T154" s="191">
        <f t="shared" si="3"/>
        <v>0</v>
      </c>
      <c r="U154" s="37"/>
      <c r="V154" s="37"/>
      <c r="W154" s="37"/>
      <c r="X154" s="37"/>
      <c r="Y154" s="37"/>
      <c r="Z154" s="37"/>
      <c r="AA154" s="37"/>
      <c r="AB154" s="37"/>
      <c r="AC154" s="37"/>
      <c r="AD154" s="37"/>
      <c r="AE154" s="37"/>
      <c r="AR154" s="192" t="s">
        <v>146</v>
      </c>
      <c r="AT154" s="192" t="s">
        <v>141</v>
      </c>
      <c r="AU154" s="192" t="s">
        <v>161</v>
      </c>
      <c r="AY154" s="20" t="s">
        <v>139</v>
      </c>
      <c r="BE154" s="193">
        <f t="shared" si="4"/>
        <v>0</v>
      </c>
      <c r="BF154" s="193">
        <f t="shared" si="5"/>
        <v>0</v>
      </c>
      <c r="BG154" s="193">
        <f t="shared" si="6"/>
        <v>0</v>
      </c>
      <c r="BH154" s="193">
        <f t="shared" si="7"/>
        <v>0</v>
      </c>
      <c r="BI154" s="193">
        <f t="shared" si="8"/>
        <v>0</v>
      </c>
      <c r="BJ154" s="20" t="s">
        <v>78</v>
      </c>
      <c r="BK154" s="193">
        <f t="shared" si="9"/>
        <v>0</v>
      </c>
      <c r="BL154" s="20" t="s">
        <v>146</v>
      </c>
      <c r="BM154" s="192" t="s">
        <v>1229</v>
      </c>
    </row>
    <row r="155" spans="1:65" s="2" customFormat="1" ht="24.2" customHeight="1">
      <c r="A155" s="37"/>
      <c r="B155" s="38"/>
      <c r="C155" s="181" t="s">
        <v>298</v>
      </c>
      <c r="D155" s="181" t="s">
        <v>141</v>
      </c>
      <c r="E155" s="182" t="s">
        <v>1117</v>
      </c>
      <c r="F155" s="183" t="s">
        <v>1118</v>
      </c>
      <c r="G155" s="184" t="s">
        <v>179</v>
      </c>
      <c r="H155" s="185">
        <v>39</v>
      </c>
      <c r="I155" s="186"/>
      <c r="J155" s="187">
        <f t="shared" si="0"/>
        <v>0</v>
      </c>
      <c r="K155" s="183" t="s">
        <v>19</v>
      </c>
      <c r="L155" s="42"/>
      <c r="M155" s="188" t="s">
        <v>19</v>
      </c>
      <c r="N155" s="189" t="s">
        <v>42</v>
      </c>
      <c r="O155" s="67"/>
      <c r="P155" s="190">
        <f t="shared" si="1"/>
        <v>0</v>
      </c>
      <c r="Q155" s="190">
        <v>0</v>
      </c>
      <c r="R155" s="190">
        <f t="shared" si="2"/>
        <v>0</v>
      </c>
      <c r="S155" s="190">
        <v>0</v>
      </c>
      <c r="T155" s="191">
        <f t="shared" si="3"/>
        <v>0</v>
      </c>
      <c r="U155" s="37"/>
      <c r="V155" s="37"/>
      <c r="W155" s="37"/>
      <c r="X155" s="37"/>
      <c r="Y155" s="37"/>
      <c r="Z155" s="37"/>
      <c r="AA155" s="37"/>
      <c r="AB155" s="37"/>
      <c r="AC155" s="37"/>
      <c r="AD155" s="37"/>
      <c r="AE155" s="37"/>
      <c r="AR155" s="192" t="s">
        <v>146</v>
      </c>
      <c r="AT155" s="192" t="s">
        <v>141</v>
      </c>
      <c r="AU155" s="192" t="s">
        <v>161</v>
      </c>
      <c r="AY155" s="20" t="s">
        <v>139</v>
      </c>
      <c r="BE155" s="193">
        <f t="shared" si="4"/>
        <v>0</v>
      </c>
      <c r="BF155" s="193">
        <f t="shared" si="5"/>
        <v>0</v>
      </c>
      <c r="BG155" s="193">
        <f t="shared" si="6"/>
        <v>0</v>
      </c>
      <c r="BH155" s="193">
        <f t="shared" si="7"/>
        <v>0</v>
      </c>
      <c r="BI155" s="193">
        <f t="shared" si="8"/>
        <v>0</v>
      </c>
      <c r="BJ155" s="20" t="s">
        <v>78</v>
      </c>
      <c r="BK155" s="193">
        <f t="shared" si="9"/>
        <v>0</v>
      </c>
      <c r="BL155" s="20" t="s">
        <v>146</v>
      </c>
      <c r="BM155" s="192" t="s">
        <v>1230</v>
      </c>
    </row>
    <row r="156" spans="1:65" s="2" customFormat="1" ht="24.2" customHeight="1">
      <c r="A156" s="37"/>
      <c r="B156" s="38"/>
      <c r="C156" s="181" t="s">
        <v>308</v>
      </c>
      <c r="D156" s="181" t="s">
        <v>141</v>
      </c>
      <c r="E156" s="182" t="s">
        <v>1120</v>
      </c>
      <c r="F156" s="183" t="s">
        <v>1121</v>
      </c>
      <c r="G156" s="184" t="s">
        <v>1085</v>
      </c>
      <c r="H156" s="185">
        <v>2</v>
      </c>
      <c r="I156" s="186"/>
      <c r="J156" s="187">
        <f t="shared" si="0"/>
        <v>0</v>
      </c>
      <c r="K156" s="183" t="s">
        <v>19</v>
      </c>
      <c r="L156" s="42"/>
      <c r="M156" s="188" t="s">
        <v>19</v>
      </c>
      <c r="N156" s="189" t="s">
        <v>42</v>
      </c>
      <c r="O156" s="67"/>
      <c r="P156" s="190">
        <f t="shared" si="1"/>
        <v>0</v>
      </c>
      <c r="Q156" s="190">
        <v>0</v>
      </c>
      <c r="R156" s="190">
        <f t="shared" si="2"/>
        <v>0</v>
      </c>
      <c r="S156" s="190">
        <v>0</v>
      </c>
      <c r="T156" s="191">
        <f t="shared" si="3"/>
        <v>0</v>
      </c>
      <c r="U156" s="37"/>
      <c r="V156" s="37"/>
      <c r="W156" s="37"/>
      <c r="X156" s="37"/>
      <c r="Y156" s="37"/>
      <c r="Z156" s="37"/>
      <c r="AA156" s="37"/>
      <c r="AB156" s="37"/>
      <c r="AC156" s="37"/>
      <c r="AD156" s="37"/>
      <c r="AE156" s="37"/>
      <c r="AR156" s="192" t="s">
        <v>146</v>
      </c>
      <c r="AT156" s="192" t="s">
        <v>141</v>
      </c>
      <c r="AU156" s="192" t="s">
        <v>161</v>
      </c>
      <c r="AY156" s="20" t="s">
        <v>139</v>
      </c>
      <c r="BE156" s="193">
        <f t="shared" si="4"/>
        <v>0</v>
      </c>
      <c r="BF156" s="193">
        <f t="shared" si="5"/>
        <v>0</v>
      </c>
      <c r="BG156" s="193">
        <f t="shared" si="6"/>
        <v>0</v>
      </c>
      <c r="BH156" s="193">
        <f t="shared" si="7"/>
        <v>0</v>
      </c>
      <c r="BI156" s="193">
        <f t="shared" si="8"/>
        <v>0</v>
      </c>
      <c r="BJ156" s="20" t="s">
        <v>78</v>
      </c>
      <c r="BK156" s="193">
        <f t="shared" si="9"/>
        <v>0</v>
      </c>
      <c r="BL156" s="20" t="s">
        <v>146</v>
      </c>
      <c r="BM156" s="192" t="s">
        <v>1231</v>
      </c>
    </row>
    <row r="157" spans="2:63" s="12" customFormat="1" ht="20.85" customHeight="1">
      <c r="B157" s="165"/>
      <c r="C157" s="166"/>
      <c r="D157" s="167" t="s">
        <v>70</v>
      </c>
      <c r="E157" s="179" t="s">
        <v>1126</v>
      </c>
      <c r="F157" s="179" t="s">
        <v>1127</v>
      </c>
      <c r="G157" s="166"/>
      <c r="H157" s="166"/>
      <c r="I157" s="169"/>
      <c r="J157" s="180">
        <f>BK157</f>
        <v>0</v>
      </c>
      <c r="K157" s="166"/>
      <c r="L157" s="171"/>
      <c r="M157" s="172"/>
      <c r="N157" s="173"/>
      <c r="O157" s="173"/>
      <c r="P157" s="174">
        <f>SUM(P158:P166)</f>
        <v>0</v>
      </c>
      <c r="Q157" s="173"/>
      <c r="R157" s="174">
        <f>SUM(R158:R166)</f>
        <v>0</v>
      </c>
      <c r="S157" s="173"/>
      <c r="T157" s="175">
        <f>SUM(T158:T166)</f>
        <v>0</v>
      </c>
      <c r="AR157" s="176" t="s">
        <v>78</v>
      </c>
      <c r="AT157" s="177" t="s">
        <v>70</v>
      </c>
      <c r="AU157" s="177" t="s">
        <v>80</v>
      </c>
      <c r="AY157" s="176" t="s">
        <v>139</v>
      </c>
      <c r="BK157" s="178">
        <f>SUM(BK158:BK166)</f>
        <v>0</v>
      </c>
    </row>
    <row r="158" spans="1:65" s="2" customFormat="1" ht="24.2" customHeight="1">
      <c r="A158" s="37"/>
      <c r="B158" s="38"/>
      <c r="C158" s="181" t="s">
        <v>314</v>
      </c>
      <c r="D158" s="181" t="s">
        <v>141</v>
      </c>
      <c r="E158" s="182" t="s">
        <v>1132</v>
      </c>
      <c r="F158" s="183" t="s">
        <v>1133</v>
      </c>
      <c r="G158" s="184" t="s">
        <v>1130</v>
      </c>
      <c r="H158" s="185">
        <v>3</v>
      </c>
      <c r="I158" s="186"/>
      <c r="J158" s="187">
        <f aca="true" t="shared" si="10" ref="J158:J166">ROUND(I158*H158,2)</f>
        <v>0</v>
      </c>
      <c r="K158" s="183" t="s">
        <v>19</v>
      </c>
      <c r="L158" s="42"/>
      <c r="M158" s="188" t="s">
        <v>19</v>
      </c>
      <c r="N158" s="189" t="s">
        <v>42</v>
      </c>
      <c r="O158" s="67"/>
      <c r="P158" s="190">
        <f aca="true" t="shared" si="11" ref="P158:P166">O158*H158</f>
        <v>0</v>
      </c>
      <c r="Q158" s="190">
        <v>0</v>
      </c>
      <c r="R158" s="190">
        <f aca="true" t="shared" si="12" ref="R158:R166">Q158*H158</f>
        <v>0</v>
      </c>
      <c r="S158" s="190">
        <v>0</v>
      </c>
      <c r="T158" s="191">
        <f aca="true" t="shared" si="13" ref="T158:T166">S158*H158</f>
        <v>0</v>
      </c>
      <c r="U158" s="37"/>
      <c r="V158" s="37"/>
      <c r="W158" s="37"/>
      <c r="X158" s="37"/>
      <c r="Y158" s="37"/>
      <c r="Z158" s="37"/>
      <c r="AA158" s="37"/>
      <c r="AB158" s="37"/>
      <c r="AC158" s="37"/>
      <c r="AD158" s="37"/>
      <c r="AE158" s="37"/>
      <c r="AR158" s="192" t="s">
        <v>146</v>
      </c>
      <c r="AT158" s="192" t="s">
        <v>141</v>
      </c>
      <c r="AU158" s="192" t="s">
        <v>161</v>
      </c>
      <c r="AY158" s="20" t="s">
        <v>139</v>
      </c>
      <c r="BE158" s="193">
        <f aca="true" t="shared" si="14" ref="BE158:BE166">IF(N158="základní",J158,0)</f>
        <v>0</v>
      </c>
      <c r="BF158" s="193">
        <f aca="true" t="shared" si="15" ref="BF158:BF166">IF(N158="snížená",J158,0)</f>
        <v>0</v>
      </c>
      <c r="BG158" s="193">
        <f aca="true" t="shared" si="16" ref="BG158:BG166">IF(N158="zákl. přenesená",J158,0)</f>
        <v>0</v>
      </c>
      <c r="BH158" s="193">
        <f aca="true" t="shared" si="17" ref="BH158:BH166">IF(N158="sníž. přenesená",J158,0)</f>
        <v>0</v>
      </c>
      <c r="BI158" s="193">
        <f aca="true" t="shared" si="18" ref="BI158:BI166">IF(N158="nulová",J158,0)</f>
        <v>0</v>
      </c>
      <c r="BJ158" s="20" t="s">
        <v>78</v>
      </c>
      <c r="BK158" s="193">
        <f aca="true" t="shared" si="19" ref="BK158:BK166">ROUND(I158*H158,2)</f>
        <v>0</v>
      </c>
      <c r="BL158" s="20" t="s">
        <v>146</v>
      </c>
      <c r="BM158" s="192" t="s">
        <v>1232</v>
      </c>
    </row>
    <row r="159" spans="1:65" s="2" customFormat="1" ht="24.2" customHeight="1">
      <c r="A159" s="37"/>
      <c r="B159" s="38"/>
      <c r="C159" s="181" t="s">
        <v>324</v>
      </c>
      <c r="D159" s="181" t="s">
        <v>141</v>
      </c>
      <c r="E159" s="182" t="s">
        <v>1233</v>
      </c>
      <c r="F159" s="183" t="s">
        <v>1234</v>
      </c>
      <c r="G159" s="184" t="s">
        <v>1130</v>
      </c>
      <c r="H159" s="185">
        <v>4</v>
      </c>
      <c r="I159" s="186"/>
      <c r="J159" s="187">
        <f t="shared" si="10"/>
        <v>0</v>
      </c>
      <c r="K159" s="183" t="s">
        <v>19</v>
      </c>
      <c r="L159" s="42"/>
      <c r="M159" s="188" t="s">
        <v>19</v>
      </c>
      <c r="N159" s="189" t="s">
        <v>42</v>
      </c>
      <c r="O159" s="67"/>
      <c r="P159" s="190">
        <f t="shared" si="11"/>
        <v>0</v>
      </c>
      <c r="Q159" s="190">
        <v>0</v>
      </c>
      <c r="R159" s="190">
        <f t="shared" si="12"/>
        <v>0</v>
      </c>
      <c r="S159" s="190">
        <v>0</v>
      </c>
      <c r="T159" s="191">
        <f t="shared" si="13"/>
        <v>0</v>
      </c>
      <c r="U159" s="37"/>
      <c r="V159" s="37"/>
      <c r="W159" s="37"/>
      <c r="X159" s="37"/>
      <c r="Y159" s="37"/>
      <c r="Z159" s="37"/>
      <c r="AA159" s="37"/>
      <c r="AB159" s="37"/>
      <c r="AC159" s="37"/>
      <c r="AD159" s="37"/>
      <c r="AE159" s="37"/>
      <c r="AR159" s="192" t="s">
        <v>146</v>
      </c>
      <c r="AT159" s="192" t="s">
        <v>141</v>
      </c>
      <c r="AU159" s="192" t="s">
        <v>161</v>
      </c>
      <c r="AY159" s="20" t="s">
        <v>139</v>
      </c>
      <c r="BE159" s="193">
        <f t="shared" si="14"/>
        <v>0</v>
      </c>
      <c r="BF159" s="193">
        <f t="shared" si="15"/>
        <v>0</v>
      </c>
      <c r="BG159" s="193">
        <f t="shared" si="16"/>
        <v>0</v>
      </c>
      <c r="BH159" s="193">
        <f t="shared" si="17"/>
        <v>0</v>
      </c>
      <c r="BI159" s="193">
        <f t="shared" si="18"/>
        <v>0</v>
      </c>
      <c r="BJ159" s="20" t="s">
        <v>78</v>
      </c>
      <c r="BK159" s="193">
        <f t="shared" si="19"/>
        <v>0</v>
      </c>
      <c r="BL159" s="20" t="s">
        <v>146</v>
      </c>
      <c r="BM159" s="192" t="s">
        <v>1235</v>
      </c>
    </row>
    <row r="160" spans="1:65" s="2" customFormat="1" ht="16.5" customHeight="1">
      <c r="A160" s="37"/>
      <c r="B160" s="38"/>
      <c r="C160" s="181" t="s">
        <v>332</v>
      </c>
      <c r="D160" s="181" t="s">
        <v>141</v>
      </c>
      <c r="E160" s="182" t="s">
        <v>1138</v>
      </c>
      <c r="F160" s="183" t="s">
        <v>1139</v>
      </c>
      <c r="G160" s="184" t="s">
        <v>1130</v>
      </c>
      <c r="H160" s="185">
        <v>2</v>
      </c>
      <c r="I160" s="186"/>
      <c r="J160" s="187">
        <f t="shared" si="10"/>
        <v>0</v>
      </c>
      <c r="K160" s="183" t="s">
        <v>19</v>
      </c>
      <c r="L160" s="42"/>
      <c r="M160" s="188" t="s">
        <v>19</v>
      </c>
      <c r="N160" s="189" t="s">
        <v>42</v>
      </c>
      <c r="O160" s="67"/>
      <c r="P160" s="190">
        <f t="shared" si="11"/>
        <v>0</v>
      </c>
      <c r="Q160" s="190">
        <v>0</v>
      </c>
      <c r="R160" s="190">
        <f t="shared" si="12"/>
        <v>0</v>
      </c>
      <c r="S160" s="190">
        <v>0</v>
      </c>
      <c r="T160" s="191">
        <f t="shared" si="13"/>
        <v>0</v>
      </c>
      <c r="U160" s="37"/>
      <c r="V160" s="37"/>
      <c r="W160" s="37"/>
      <c r="X160" s="37"/>
      <c r="Y160" s="37"/>
      <c r="Z160" s="37"/>
      <c r="AA160" s="37"/>
      <c r="AB160" s="37"/>
      <c r="AC160" s="37"/>
      <c r="AD160" s="37"/>
      <c r="AE160" s="37"/>
      <c r="AR160" s="192" t="s">
        <v>146</v>
      </c>
      <c r="AT160" s="192" t="s">
        <v>141</v>
      </c>
      <c r="AU160" s="192" t="s">
        <v>161</v>
      </c>
      <c r="AY160" s="20" t="s">
        <v>139</v>
      </c>
      <c r="BE160" s="193">
        <f t="shared" si="14"/>
        <v>0</v>
      </c>
      <c r="BF160" s="193">
        <f t="shared" si="15"/>
        <v>0</v>
      </c>
      <c r="BG160" s="193">
        <f t="shared" si="16"/>
        <v>0</v>
      </c>
      <c r="BH160" s="193">
        <f t="shared" si="17"/>
        <v>0</v>
      </c>
      <c r="BI160" s="193">
        <f t="shared" si="18"/>
        <v>0</v>
      </c>
      <c r="BJ160" s="20" t="s">
        <v>78</v>
      </c>
      <c r="BK160" s="193">
        <f t="shared" si="19"/>
        <v>0</v>
      </c>
      <c r="BL160" s="20" t="s">
        <v>146</v>
      </c>
      <c r="BM160" s="192" t="s">
        <v>1236</v>
      </c>
    </row>
    <row r="161" spans="1:65" s="2" customFormat="1" ht="24.2" customHeight="1">
      <c r="A161" s="37"/>
      <c r="B161" s="38"/>
      <c r="C161" s="181" t="s">
        <v>338</v>
      </c>
      <c r="D161" s="181" t="s">
        <v>141</v>
      </c>
      <c r="E161" s="182" t="s">
        <v>1141</v>
      </c>
      <c r="F161" s="183" t="s">
        <v>1142</v>
      </c>
      <c r="G161" s="184" t="s">
        <v>1143</v>
      </c>
      <c r="H161" s="185">
        <v>1</v>
      </c>
      <c r="I161" s="186"/>
      <c r="J161" s="187">
        <f t="shared" si="10"/>
        <v>0</v>
      </c>
      <c r="K161" s="183" t="s">
        <v>19</v>
      </c>
      <c r="L161" s="42"/>
      <c r="M161" s="188" t="s">
        <v>19</v>
      </c>
      <c r="N161" s="189" t="s">
        <v>42</v>
      </c>
      <c r="O161" s="67"/>
      <c r="P161" s="190">
        <f t="shared" si="11"/>
        <v>0</v>
      </c>
      <c r="Q161" s="190">
        <v>0</v>
      </c>
      <c r="R161" s="190">
        <f t="shared" si="12"/>
        <v>0</v>
      </c>
      <c r="S161" s="190">
        <v>0</v>
      </c>
      <c r="T161" s="191">
        <f t="shared" si="13"/>
        <v>0</v>
      </c>
      <c r="U161" s="37"/>
      <c r="V161" s="37"/>
      <c r="W161" s="37"/>
      <c r="X161" s="37"/>
      <c r="Y161" s="37"/>
      <c r="Z161" s="37"/>
      <c r="AA161" s="37"/>
      <c r="AB161" s="37"/>
      <c r="AC161" s="37"/>
      <c r="AD161" s="37"/>
      <c r="AE161" s="37"/>
      <c r="AR161" s="192" t="s">
        <v>146</v>
      </c>
      <c r="AT161" s="192" t="s">
        <v>141</v>
      </c>
      <c r="AU161" s="192" t="s">
        <v>161</v>
      </c>
      <c r="AY161" s="20" t="s">
        <v>139</v>
      </c>
      <c r="BE161" s="193">
        <f t="shared" si="14"/>
        <v>0</v>
      </c>
      <c r="BF161" s="193">
        <f t="shared" si="15"/>
        <v>0</v>
      </c>
      <c r="BG161" s="193">
        <f t="shared" si="16"/>
        <v>0</v>
      </c>
      <c r="BH161" s="193">
        <f t="shared" si="17"/>
        <v>0</v>
      </c>
      <c r="BI161" s="193">
        <f t="shared" si="18"/>
        <v>0</v>
      </c>
      <c r="BJ161" s="20" t="s">
        <v>78</v>
      </c>
      <c r="BK161" s="193">
        <f t="shared" si="19"/>
        <v>0</v>
      </c>
      <c r="BL161" s="20" t="s">
        <v>146</v>
      </c>
      <c r="BM161" s="192" t="s">
        <v>1237</v>
      </c>
    </row>
    <row r="162" spans="1:65" s="2" customFormat="1" ht="21.75" customHeight="1">
      <c r="A162" s="37"/>
      <c r="B162" s="38"/>
      <c r="C162" s="181" t="s">
        <v>345</v>
      </c>
      <c r="D162" s="181" t="s">
        <v>141</v>
      </c>
      <c r="E162" s="182" t="s">
        <v>1238</v>
      </c>
      <c r="F162" s="183" t="s">
        <v>1239</v>
      </c>
      <c r="G162" s="184" t="s">
        <v>1143</v>
      </c>
      <c r="H162" s="185">
        <v>1</v>
      </c>
      <c r="I162" s="186"/>
      <c r="J162" s="187">
        <f t="shared" si="10"/>
        <v>0</v>
      </c>
      <c r="K162" s="183" t="s">
        <v>19</v>
      </c>
      <c r="L162" s="42"/>
      <c r="M162" s="188" t="s">
        <v>19</v>
      </c>
      <c r="N162" s="189" t="s">
        <v>42</v>
      </c>
      <c r="O162" s="67"/>
      <c r="P162" s="190">
        <f t="shared" si="11"/>
        <v>0</v>
      </c>
      <c r="Q162" s="190">
        <v>0</v>
      </c>
      <c r="R162" s="190">
        <f t="shared" si="12"/>
        <v>0</v>
      </c>
      <c r="S162" s="190">
        <v>0</v>
      </c>
      <c r="T162" s="191">
        <f t="shared" si="13"/>
        <v>0</v>
      </c>
      <c r="U162" s="37"/>
      <c r="V162" s="37"/>
      <c r="W162" s="37"/>
      <c r="X162" s="37"/>
      <c r="Y162" s="37"/>
      <c r="Z162" s="37"/>
      <c r="AA162" s="37"/>
      <c r="AB162" s="37"/>
      <c r="AC162" s="37"/>
      <c r="AD162" s="37"/>
      <c r="AE162" s="37"/>
      <c r="AR162" s="192" t="s">
        <v>146</v>
      </c>
      <c r="AT162" s="192" t="s">
        <v>141</v>
      </c>
      <c r="AU162" s="192" t="s">
        <v>161</v>
      </c>
      <c r="AY162" s="20" t="s">
        <v>139</v>
      </c>
      <c r="BE162" s="193">
        <f t="shared" si="14"/>
        <v>0</v>
      </c>
      <c r="BF162" s="193">
        <f t="shared" si="15"/>
        <v>0</v>
      </c>
      <c r="BG162" s="193">
        <f t="shared" si="16"/>
        <v>0</v>
      </c>
      <c r="BH162" s="193">
        <f t="shared" si="17"/>
        <v>0</v>
      </c>
      <c r="BI162" s="193">
        <f t="shared" si="18"/>
        <v>0</v>
      </c>
      <c r="BJ162" s="20" t="s">
        <v>78</v>
      </c>
      <c r="BK162" s="193">
        <f t="shared" si="19"/>
        <v>0</v>
      </c>
      <c r="BL162" s="20" t="s">
        <v>146</v>
      </c>
      <c r="BM162" s="192" t="s">
        <v>1240</v>
      </c>
    </row>
    <row r="163" spans="1:65" s="2" customFormat="1" ht="37.9" customHeight="1">
      <c r="A163" s="37"/>
      <c r="B163" s="38"/>
      <c r="C163" s="181" t="s">
        <v>352</v>
      </c>
      <c r="D163" s="181" t="s">
        <v>141</v>
      </c>
      <c r="E163" s="182" t="s">
        <v>1148</v>
      </c>
      <c r="F163" s="183" t="s">
        <v>1149</v>
      </c>
      <c r="G163" s="184" t="s">
        <v>1143</v>
      </c>
      <c r="H163" s="185">
        <v>1</v>
      </c>
      <c r="I163" s="186"/>
      <c r="J163" s="187">
        <f t="shared" si="10"/>
        <v>0</v>
      </c>
      <c r="K163" s="183" t="s">
        <v>19</v>
      </c>
      <c r="L163" s="42"/>
      <c r="M163" s="188" t="s">
        <v>19</v>
      </c>
      <c r="N163" s="189" t="s">
        <v>42</v>
      </c>
      <c r="O163" s="67"/>
      <c r="P163" s="190">
        <f t="shared" si="11"/>
        <v>0</v>
      </c>
      <c r="Q163" s="190">
        <v>0</v>
      </c>
      <c r="R163" s="190">
        <f t="shared" si="12"/>
        <v>0</v>
      </c>
      <c r="S163" s="190">
        <v>0</v>
      </c>
      <c r="T163" s="191">
        <f t="shared" si="13"/>
        <v>0</v>
      </c>
      <c r="U163" s="37"/>
      <c r="V163" s="37"/>
      <c r="W163" s="37"/>
      <c r="X163" s="37"/>
      <c r="Y163" s="37"/>
      <c r="Z163" s="37"/>
      <c r="AA163" s="37"/>
      <c r="AB163" s="37"/>
      <c r="AC163" s="37"/>
      <c r="AD163" s="37"/>
      <c r="AE163" s="37"/>
      <c r="AR163" s="192" t="s">
        <v>146</v>
      </c>
      <c r="AT163" s="192" t="s">
        <v>141</v>
      </c>
      <c r="AU163" s="192" t="s">
        <v>161</v>
      </c>
      <c r="AY163" s="20" t="s">
        <v>139</v>
      </c>
      <c r="BE163" s="193">
        <f t="shared" si="14"/>
        <v>0</v>
      </c>
      <c r="BF163" s="193">
        <f t="shared" si="15"/>
        <v>0</v>
      </c>
      <c r="BG163" s="193">
        <f t="shared" si="16"/>
        <v>0</v>
      </c>
      <c r="BH163" s="193">
        <f t="shared" si="17"/>
        <v>0</v>
      </c>
      <c r="BI163" s="193">
        <f t="shared" si="18"/>
        <v>0</v>
      </c>
      <c r="BJ163" s="20" t="s">
        <v>78</v>
      </c>
      <c r="BK163" s="193">
        <f t="shared" si="19"/>
        <v>0</v>
      </c>
      <c r="BL163" s="20" t="s">
        <v>146</v>
      </c>
      <c r="BM163" s="192" t="s">
        <v>1241</v>
      </c>
    </row>
    <row r="164" spans="1:65" s="2" customFormat="1" ht="16.5" customHeight="1">
      <c r="A164" s="37"/>
      <c r="B164" s="38"/>
      <c r="C164" s="181" t="s">
        <v>357</v>
      </c>
      <c r="D164" s="181" t="s">
        <v>141</v>
      </c>
      <c r="E164" s="182" t="s">
        <v>1154</v>
      </c>
      <c r="F164" s="183" t="s">
        <v>1155</v>
      </c>
      <c r="G164" s="184" t="s">
        <v>938</v>
      </c>
      <c r="H164" s="185">
        <v>0.1</v>
      </c>
      <c r="I164" s="186"/>
      <c r="J164" s="187">
        <f t="shared" si="10"/>
        <v>0</v>
      </c>
      <c r="K164" s="183" t="s">
        <v>19</v>
      </c>
      <c r="L164" s="42"/>
      <c r="M164" s="188" t="s">
        <v>19</v>
      </c>
      <c r="N164" s="189" t="s">
        <v>42</v>
      </c>
      <c r="O164" s="67"/>
      <c r="P164" s="190">
        <f t="shared" si="11"/>
        <v>0</v>
      </c>
      <c r="Q164" s="190">
        <v>0</v>
      </c>
      <c r="R164" s="190">
        <f t="shared" si="12"/>
        <v>0</v>
      </c>
      <c r="S164" s="190">
        <v>0</v>
      </c>
      <c r="T164" s="191">
        <f t="shared" si="13"/>
        <v>0</v>
      </c>
      <c r="U164" s="37"/>
      <c r="V164" s="37"/>
      <c r="W164" s="37"/>
      <c r="X164" s="37"/>
      <c r="Y164" s="37"/>
      <c r="Z164" s="37"/>
      <c r="AA164" s="37"/>
      <c r="AB164" s="37"/>
      <c r="AC164" s="37"/>
      <c r="AD164" s="37"/>
      <c r="AE164" s="37"/>
      <c r="AR164" s="192" t="s">
        <v>146</v>
      </c>
      <c r="AT164" s="192" t="s">
        <v>141</v>
      </c>
      <c r="AU164" s="192" t="s">
        <v>161</v>
      </c>
      <c r="AY164" s="20" t="s">
        <v>139</v>
      </c>
      <c r="BE164" s="193">
        <f t="shared" si="14"/>
        <v>0</v>
      </c>
      <c r="BF164" s="193">
        <f t="shared" si="15"/>
        <v>0</v>
      </c>
      <c r="BG164" s="193">
        <f t="shared" si="16"/>
        <v>0</v>
      </c>
      <c r="BH164" s="193">
        <f t="shared" si="17"/>
        <v>0</v>
      </c>
      <c r="BI164" s="193">
        <f t="shared" si="18"/>
        <v>0</v>
      </c>
      <c r="BJ164" s="20" t="s">
        <v>78</v>
      </c>
      <c r="BK164" s="193">
        <f t="shared" si="19"/>
        <v>0</v>
      </c>
      <c r="BL164" s="20" t="s">
        <v>146</v>
      </c>
      <c r="BM164" s="192" t="s">
        <v>1242</v>
      </c>
    </row>
    <row r="165" spans="1:65" s="2" customFormat="1" ht="37.9" customHeight="1">
      <c r="A165" s="37"/>
      <c r="B165" s="38"/>
      <c r="C165" s="181" t="s">
        <v>363</v>
      </c>
      <c r="D165" s="181" t="s">
        <v>141</v>
      </c>
      <c r="E165" s="182" t="s">
        <v>1157</v>
      </c>
      <c r="F165" s="183" t="s">
        <v>1158</v>
      </c>
      <c r="G165" s="184" t="s">
        <v>938</v>
      </c>
      <c r="H165" s="185">
        <v>0.1</v>
      </c>
      <c r="I165" s="186"/>
      <c r="J165" s="187">
        <f t="shared" si="10"/>
        <v>0</v>
      </c>
      <c r="K165" s="183" t="s">
        <v>19</v>
      </c>
      <c r="L165" s="42"/>
      <c r="M165" s="188" t="s">
        <v>19</v>
      </c>
      <c r="N165" s="189" t="s">
        <v>42</v>
      </c>
      <c r="O165" s="67"/>
      <c r="P165" s="190">
        <f t="shared" si="11"/>
        <v>0</v>
      </c>
      <c r="Q165" s="190">
        <v>0</v>
      </c>
      <c r="R165" s="190">
        <f t="shared" si="12"/>
        <v>0</v>
      </c>
      <c r="S165" s="190">
        <v>0</v>
      </c>
      <c r="T165" s="191">
        <f t="shared" si="13"/>
        <v>0</v>
      </c>
      <c r="U165" s="37"/>
      <c r="V165" s="37"/>
      <c r="W165" s="37"/>
      <c r="X165" s="37"/>
      <c r="Y165" s="37"/>
      <c r="Z165" s="37"/>
      <c r="AA165" s="37"/>
      <c r="AB165" s="37"/>
      <c r="AC165" s="37"/>
      <c r="AD165" s="37"/>
      <c r="AE165" s="37"/>
      <c r="AR165" s="192" t="s">
        <v>146</v>
      </c>
      <c r="AT165" s="192" t="s">
        <v>141</v>
      </c>
      <c r="AU165" s="192" t="s">
        <v>161</v>
      </c>
      <c r="AY165" s="20" t="s">
        <v>139</v>
      </c>
      <c r="BE165" s="193">
        <f t="shared" si="14"/>
        <v>0</v>
      </c>
      <c r="BF165" s="193">
        <f t="shared" si="15"/>
        <v>0</v>
      </c>
      <c r="BG165" s="193">
        <f t="shared" si="16"/>
        <v>0</v>
      </c>
      <c r="BH165" s="193">
        <f t="shared" si="17"/>
        <v>0</v>
      </c>
      <c r="BI165" s="193">
        <f t="shared" si="18"/>
        <v>0</v>
      </c>
      <c r="BJ165" s="20" t="s">
        <v>78</v>
      </c>
      <c r="BK165" s="193">
        <f t="shared" si="19"/>
        <v>0</v>
      </c>
      <c r="BL165" s="20" t="s">
        <v>146</v>
      </c>
      <c r="BM165" s="192" t="s">
        <v>1243</v>
      </c>
    </row>
    <row r="166" spans="1:65" s="2" customFormat="1" ht="33" customHeight="1">
      <c r="A166" s="37"/>
      <c r="B166" s="38"/>
      <c r="C166" s="181" t="s">
        <v>368</v>
      </c>
      <c r="D166" s="181" t="s">
        <v>141</v>
      </c>
      <c r="E166" s="182" t="s">
        <v>1160</v>
      </c>
      <c r="F166" s="183" t="s">
        <v>1161</v>
      </c>
      <c r="G166" s="184" t="s">
        <v>1143</v>
      </c>
      <c r="H166" s="185">
        <v>1</v>
      </c>
      <c r="I166" s="186"/>
      <c r="J166" s="187">
        <f t="shared" si="10"/>
        <v>0</v>
      </c>
      <c r="K166" s="183" t="s">
        <v>19</v>
      </c>
      <c r="L166" s="42"/>
      <c r="M166" s="261" t="s">
        <v>19</v>
      </c>
      <c r="N166" s="262" t="s">
        <v>42</v>
      </c>
      <c r="O166" s="256"/>
      <c r="P166" s="263">
        <f t="shared" si="11"/>
        <v>0</v>
      </c>
      <c r="Q166" s="263">
        <v>0</v>
      </c>
      <c r="R166" s="263">
        <f t="shared" si="12"/>
        <v>0</v>
      </c>
      <c r="S166" s="263">
        <v>0</v>
      </c>
      <c r="T166" s="264">
        <f t="shared" si="13"/>
        <v>0</v>
      </c>
      <c r="U166" s="37"/>
      <c r="V166" s="37"/>
      <c r="W166" s="37"/>
      <c r="X166" s="37"/>
      <c r="Y166" s="37"/>
      <c r="Z166" s="37"/>
      <c r="AA166" s="37"/>
      <c r="AB166" s="37"/>
      <c r="AC166" s="37"/>
      <c r="AD166" s="37"/>
      <c r="AE166" s="37"/>
      <c r="AR166" s="192" t="s">
        <v>146</v>
      </c>
      <c r="AT166" s="192" t="s">
        <v>141</v>
      </c>
      <c r="AU166" s="192" t="s">
        <v>161</v>
      </c>
      <c r="AY166" s="20" t="s">
        <v>139</v>
      </c>
      <c r="BE166" s="193">
        <f t="shared" si="14"/>
        <v>0</v>
      </c>
      <c r="BF166" s="193">
        <f t="shared" si="15"/>
        <v>0</v>
      </c>
      <c r="BG166" s="193">
        <f t="shared" si="16"/>
        <v>0</v>
      </c>
      <c r="BH166" s="193">
        <f t="shared" si="17"/>
        <v>0</v>
      </c>
      <c r="BI166" s="193">
        <f t="shared" si="18"/>
        <v>0</v>
      </c>
      <c r="BJ166" s="20" t="s">
        <v>78</v>
      </c>
      <c r="BK166" s="193">
        <f t="shared" si="19"/>
        <v>0</v>
      </c>
      <c r="BL166" s="20" t="s">
        <v>146</v>
      </c>
      <c r="BM166" s="192" t="s">
        <v>1244</v>
      </c>
    </row>
    <row r="167" spans="1:31" s="2" customFormat="1" ht="6.95" customHeight="1">
      <c r="A167" s="37"/>
      <c r="B167" s="50"/>
      <c r="C167" s="51"/>
      <c r="D167" s="51"/>
      <c r="E167" s="51"/>
      <c r="F167" s="51"/>
      <c r="G167" s="51"/>
      <c r="H167" s="51"/>
      <c r="I167" s="51"/>
      <c r="J167" s="51"/>
      <c r="K167" s="51"/>
      <c r="L167" s="42"/>
      <c r="M167" s="37"/>
      <c r="O167" s="37"/>
      <c r="P167" s="37"/>
      <c r="Q167" s="37"/>
      <c r="R167" s="37"/>
      <c r="S167" s="37"/>
      <c r="T167" s="37"/>
      <c r="U167" s="37"/>
      <c r="V167" s="37"/>
      <c r="W167" s="37"/>
      <c r="X167" s="37"/>
      <c r="Y167" s="37"/>
      <c r="Z167" s="37"/>
      <c r="AA167" s="37"/>
      <c r="AB167" s="37"/>
      <c r="AC167" s="37"/>
      <c r="AD167" s="37"/>
      <c r="AE167" s="37"/>
    </row>
  </sheetData>
  <sheetProtection algorithmName="SHA-512" hashValue="HKpIPr/igZ2HkXwK+rh/TuBfpBbES5UcVUQQARIKnzhzUpY7GIep1ffEv6lJot6pCzop+wocc5OGqUIQbCQR6w==" saltValue="eUmXLZNBTt3Q+xEZWq4NApJlGIOYONFUT3YfTZCfechYilzqTzJJVcnuPMv1rmizTTMl0QMOwo8CivUfCcTk3A==" spinCount="100000" sheet="1" objects="1" scenarios="1" formatColumns="0" formatRows="0" autoFilter="0"/>
  <autoFilter ref="C88:K166"/>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2"/>
      <c r="M2" s="382"/>
      <c r="N2" s="382"/>
      <c r="O2" s="382"/>
      <c r="P2" s="382"/>
      <c r="Q2" s="382"/>
      <c r="R2" s="382"/>
      <c r="S2" s="382"/>
      <c r="T2" s="382"/>
      <c r="U2" s="382"/>
      <c r="V2" s="382"/>
      <c r="AT2" s="20" t="s">
        <v>101</v>
      </c>
    </row>
    <row r="3" spans="2:46" s="1" customFormat="1" ht="6.95" customHeight="1">
      <c r="B3" s="111"/>
      <c r="C3" s="112"/>
      <c r="D3" s="112"/>
      <c r="E3" s="112"/>
      <c r="F3" s="112"/>
      <c r="G3" s="112"/>
      <c r="H3" s="112"/>
      <c r="I3" s="112"/>
      <c r="J3" s="112"/>
      <c r="K3" s="112"/>
      <c r="L3" s="23"/>
      <c r="AT3" s="20" t="s">
        <v>80</v>
      </c>
    </row>
    <row r="4" spans="2:46" s="1" customFormat="1" ht="24.95" customHeight="1">
      <c r="B4" s="23"/>
      <c r="D4" s="113" t="s">
        <v>105</v>
      </c>
      <c r="L4" s="23"/>
      <c r="M4" s="114" t="s">
        <v>10</v>
      </c>
      <c r="AT4" s="20" t="s">
        <v>4</v>
      </c>
    </row>
    <row r="5" spans="2:12" s="1" customFormat="1" ht="6.95" customHeight="1">
      <c r="B5" s="23"/>
      <c r="L5" s="23"/>
    </row>
    <row r="6" spans="2:12" s="1" customFormat="1" ht="12" customHeight="1">
      <c r="B6" s="23"/>
      <c r="D6" s="115" t="s">
        <v>16</v>
      </c>
      <c r="L6" s="23"/>
    </row>
    <row r="7" spans="2:12" s="1" customFormat="1" ht="16.5" customHeight="1">
      <c r="B7" s="23"/>
      <c r="E7" s="399" t="str">
        <f>'Rekapitulace stavby'!K6</f>
        <v>Kultivace přednádražního prostoru Bohumín</v>
      </c>
      <c r="F7" s="400"/>
      <c r="G7" s="400"/>
      <c r="H7" s="400"/>
      <c r="L7" s="23"/>
    </row>
    <row r="8" spans="1:31" s="2" customFormat="1" ht="12" customHeight="1">
      <c r="A8" s="37"/>
      <c r="B8" s="42"/>
      <c r="C8" s="37"/>
      <c r="D8" s="115" t="s">
        <v>106</v>
      </c>
      <c r="E8" s="37"/>
      <c r="F8" s="37"/>
      <c r="G8" s="37"/>
      <c r="H8" s="37"/>
      <c r="I8" s="37"/>
      <c r="J8" s="37"/>
      <c r="K8" s="37"/>
      <c r="L8" s="116"/>
      <c r="S8" s="37"/>
      <c r="T8" s="37"/>
      <c r="U8" s="37"/>
      <c r="V8" s="37"/>
      <c r="W8" s="37"/>
      <c r="X8" s="37"/>
      <c r="Y8" s="37"/>
      <c r="Z8" s="37"/>
      <c r="AA8" s="37"/>
      <c r="AB8" s="37"/>
      <c r="AC8" s="37"/>
      <c r="AD8" s="37"/>
      <c r="AE8" s="37"/>
    </row>
    <row r="9" spans="1:31" s="2" customFormat="1" ht="16.5" customHeight="1">
      <c r="A9" s="37"/>
      <c r="B9" s="42"/>
      <c r="C9" s="37"/>
      <c r="D9" s="37"/>
      <c r="E9" s="401" t="s">
        <v>1245</v>
      </c>
      <c r="F9" s="402"/>
      <c r="G9" s="402"/>
      <c r="H9" s="402"/>
      <c r="I9" s="37"/>
      <c r="J9" s="37"/>
      <c r="K9" s="37"/>
      <c r="L9" s="116"/>
      <c r="S9" s="37"/>
      <c r="T9" s="37"/>
      <c r="U9" s="37"/>
      <c r="V9" s="37"/>
      <c r="W9" s="37"/>
      <c r="X9" s="37"/>
      <c r="Y9" s="37"/>
      <c r="Z9" s="37"/>
      <c r="AA9" s="37"/>
      <c r="AB9" s="37"/>
      <c r="AC9" s="37"/>
      <c r="AD9" s="37"/>
      <c r="AE9" s="37"/>
    </row>
    <row r="10" spans="1:31" s="2" customFormat="1" ht="12">
      <c r="A10" s="37"/>
      <c r="B10" s="42"/>
      <c r="C10" s="37"/>
      <c r="D10" s="37"/>
      <c r="E10" s="37"/>
      <c r="F10" s="37"/>
      <c r="G10" s="37"/>
      <c r="H10" s="37"/>
      <c r="I10" s="37"/>
      <c r="J10" s="37"/>
      <c r="K10" s="37"/>
      <c r="L10" s="116"/>
      <c r="S10" s="37"/>
      <c r="T10" s="37"/>
      <c r="U10" s="37"/>
      <c r="V10" s="37"/>
      <c r="W10" s="37"/>
      <c r="X10" s="37"/>
      <c r="Y10" s="37"/>
      <c r="Z10" s="37"/>
      <c r="AA10" s="37"/>
      <c r="AB10" s="37"/>
      <c r="AC10" s="37"/>
      <c r="AD10" s="37"/>
      <c r="AE10" s="37"/>
    </row>
    <row r="11" spans="1:31" s="2" customFormat="1" ht="12" customHeight="1">
      <c r="A11" s="37"/>
      <c r="B11" s="42"/>
      <c r="C11" s="37"/>
      <c r="D11" s="115" t="s">
        <v>18</v>
      </c>
      <c r="E11" s="37"/>
      <c r="F11" s="106" t="s">
        <v>19</v>
      </c>
      <c r="G11" s="37"/>
      <c r="H11" s="37"/>
      <c r="I11" s="115" t="s">
        <v>20</v>
      </c>
      <c r="J11" s="106" t="s">
        <v>19</v>
      </c>
      <c r="K11" s="37"/>
      <c r="L11" s="116"/>
      <c r="S11" s="37"/>
      <c r="T11" s="37"/>
      <c r="U11" s="37"/>
      <c r="V11" s="37"/>
      <c r="W11" s="37"/>
      <c r="X11" s="37"/>
      <c r="Y11" s="37"/>
      <c r="Z11" s="37"/>
      <c r="AA11" s="37"/>
      <c r="AB11" s="37"/>
      <c r="AC11" s="37"/>
      <c r="AD11" s="37"/>
      <c r="AE11" s="37"/>
    </row>
    <row r="12" spans="1:31" s="2" customFormat="1" ht="12" customHeight="1">
      <c r="A12" s="37"/>
      <c r="B12" s="42"/>
      <c r="C12" s="37"/>
      <c r="D12" s="115" t="s">
        <v>21</v>
      </c>
      <c r="E12" s="37"/>
      <c r="F12" s="106" t="s">
        <v>22</v>
      </c>
      <c r="G12" s="37"/>
      <c r="H12" s="37"/>
      <c r="I12" s="115" t="s">
        <v>23</v>
      </c>
      <c r="J12" s="117" t="str">
        <f>'Rekapitulace stavby'!AN8</f>
        <v>16. 1. 2024</v>
      </c>
      <c r="K12" s="37"/>
      <c r="L12" s="116"/>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16"/>
      <c r="S13" s="37"/>
      <c r="T13" s="37"/>
      <c r="U13" s="37"/>
      <c r="V13" s="37"/>
      <c r="W13" s="37"/>
      <c r="X13" s="37"/>
      <c r="Y13" s="37"/>
      <c r="Z13" s="37"/>
      <c r="AA13" s="37"/>
      <c r="AB13" s="37"/>
      <c r="AC13" s="37"/>
      <c r="AD13" s="37"/>
      <c r="AE13" s="37"/>
    </row>
    <row r="14" spans="1:31" s="2" customFormat="1" ht="12" customHeight="1">
      <c r="A14" s="37"/>
      <c r="B14" s="42"/>
      <c r="C14" s="37"/>
      <c r="D14" s="115" t="s">
        <v>25</v>
      </c>
      <c r="E14" s="37"/>
      <c r="F14" s="37"/>
      <c r="G14" s="37"/>
      <c r="H14" s="37"/>
      <c r="I14" s="115" t="s">
        <v>26</v>
      </c>
      <c r="J14" s="106" t="s">
        <v>19</v>
      </c>
      <c r="K14" s="37"/>
      <c r="L14" s="116"/>
      <c r="S14" s="37"/>
      <c r="T14" s="37"/>
      <c r="U14" s="37"/>
      <c r="V14" s="37"/>
      <c r="W14" s="37"/>
      <c r="X14" s="37"/>
      <c r="Y14" s="37"/>
      <c r="Z14" s="37"/>
      <c r="AA14" s="37"/>
      <c r="AB14" s="37"/>
      <c r="AC14" s="37"/>
      <c r="AD14" s="37"/>
      <c r="AE14" s="37"/>
    </row>
    <row r="15" spans="1:31" s="2" customFormat="1" ht="18" customHeight="1">
      <c r="A15" s="37"/>
      <c r="B15" s="42"/>
      <c r="C15" s="37"/>
      <c r="D15" s="37"/>
      <c r="E15" s="106" t="s">
        <v>27</v>
      </c>
      <c r="F15" s="37"/>
      <c r="G15" s="37"/>
      <c r="H15" s="37"/>
      <c r="I15" s="115" t="s">
        <v>28</v>
      </c>
      <c r="J15" s="106" t="s">
        <v>19</v>
      </c>
      <c r="K15" s="37"/>
      <c r="L15" s="116"/>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16"/>
      <c r="S16" s="37"/>
      <c r="T16" s="37"/>
      <c r="U16" s="37"/>
      <c r="V16" s="37"/>
      <c r="W16" s="37"/>
      <c r="X16" s="37"/>
      <c r="Y16" s="37"/>
      <c r="Z16" s="37"/>
      <c r="AA16" s="37"/>
      <c r="AB16" s="37"/>
      <c r="AC16" s="37"/>
      <c r="AD16" s="37"/>
      <c r="AE16" s="37"/>
    </row>
    <row r="17" spans="1:31" s="2" customFormat="1" ht="12" customHeight="1">
      <c r="A17" s="37"/>
      <c r="B17" s="42"/>
      <c r="C17" s="37"/>
      <c r="D17" s="115" t="s">
        <v>29</v>
      </c>
      <c r="E17" s="37"/>
      <c r="F17" s="37"/>
      <c r="G17" s="37"/>
      <c r="H17" s="37"/>
      <c r="I17" s="115" t="s">
        <v>26</v>
      </c>
      <c r="J17" s="33" t="str">
        <f>'Rekapitulace stavby'!AN13</f>
        <v>Vyplň údaj</v>
      </c>
      <c r="K17" s="37"/>
      <c r="L17" s="116"/>
      <c r="S17" s="37"/>
      <c r="T17" s="37"/>
      <c r="U17" s="37"/>
      <c r="V17" s="37"/>
      <c r="W17" s="37"/>
      <c r="X17" s="37"/>
      <c r="Y17" s="37"/>
      <c r="Z17" s="37"/>
      <c r="AA17" s="37"/>
      <c r="AB17" s="37"/>
      <c r="AC17" s="37"/>
      <c r="AD17" s="37"/>
      <c r="AE17" s="37"/>
    </row>
    <row r="18" spans="1:31" s="2" customFormat="1" ht="18" customHeight="1">
      <c r="A18" s="37"/>
      <c r="B18" s="42"/>
      <c r="C18" s="37"/>
      <c r="D18" s="37"/>
      <c r="E18" s="403" t="str">
        <f>'Rekapitulace stavby'!E14</f>
        <v>Vyplň údaj</v>
      </c>
      <c r="F18" s="404"/>
      <c r="G18" s="404"/>
      <c r="H18" s="404"/>
      <c r="I18" s="115" t="s">
        <v>28</v>
      </c>
      <c r="J18" s="33" t="str">
        <f>'Rekapitulace stavby'!AN14</f>
        <v>Vyplň údaj</v>
      </c>
      <c r="K18" s="37"/>
      <c r="L18" s="116"/>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16"/>
      <c r="S19" s="37"/>
      <c r="T19" s="37"/>
      <c r="U19" s="37"/>
      <c r="V19" s="37"/>
      <c r="W19" s="37"/>
      <c r="X19" s="37"/>
      <c r="Y19" s="37"/>
      <c r="Z19" s="37"/>
      <c r="AA19" s="37"/>
      <c r="AB19" s="37"/>
      <c r="AC19" s="37"/>
      <c r="AD19" s="37"/>
      <c r="AE19" s="37"/>
    </row>
    <row r="20" spans="1:31" s="2" customFormat="1" ht="12" customHeight="1">
      <c r="A20" s="37"/>
      <c r="B20" s="42"/>
      <c r="C20" s="37"/>
      <c r="D20" s="115" t="s">
        <v>31</v>
      </c>
      <c r="E20" s="37"/>
      <c r="F20" s="37"/>
      <c r="G20" s="37"/>
      <c r="H20" s="37"/>
      <c r="I20" s="115" t="s">
        <v>26</v>
      </c>
      <c r="J20" s="106" t="s">
        <v>19</v>
      </c>
      <c r="K20" s="37"/>
      <c r="L20" s="116"/>
      <c r="S20" s="37"/>
      <c r="T20" s="37"/>
      <c r="U20" s="37"/>
      <c r="V20" s="37"/>
      <c r="W20" s="37"/>
      <c r="X20" s="37"/>
      <c r="Y20" s="37"/>
      <c r="Z20" s="37"/>
      <c r="AA20" s="37"/>
      <c r="AB20" s="37"/>
      <c r="AC20" s="37"/>
      <c r="AD20" s="37"/>
      <c r="AE20" s="37"/>
    </row>
    <row r="21" spans="1:31" s="2" customFormat="1" ht="18" customHeight="1">
      <c r="A21" s="37"/>
      <c r="B21" s="42"/>
      <c r="C21" s="37"/>
      <c r="D21" s="37"/>
      <c r="E21" s="106" t="s">
        <v>32</v>
      </c>
      <c r="F21" s="37"/>
      <c r="G21" s="37"/>
      <c r="H21" s="37"/>
      <c r="I21" s="115" t="s">
        <v>28</v>
      </c>
      <c r="J21" s="106" t="s">
        <v>19</v>
      </c>
      <c r="K21" s="37"/>
      <c r="L21" s="116"/>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16"/>
      <c r="S22" s="37"/>
      <c r="T22" s="37"/>
      <c r="U22" s="37"/>
      <c r="V22" s="37"/>
      <c r="W22" s="37"/>
      <c r="X22" s="37"/>
      <c r="Y22" s="37"/>
      <c r="Z22" s="37"/>
      <c r="AA22" s="37"/>
      <c r="AB22" s="37"/>
      <c r="AC22" s="37"/>
      <c r="AD22" s="37"/>
      <c r="AE22" s="37"/>
    </row>
    <row r="23" spans="1:31" s="2" customFormat="1" ht="12" customHeight="1">
      <c r="A23" s="37"/>
      <c r="B23" s="42"/>
      <c r="C23" s="37"/>
      <c r="D23" s="115" t="s">
        <v>34</v>
      </c>
      <c r="E23" s="37"/>
      <c r="F23" s="37"/>
      <c r="G23" s="37"/>
      <c r="H23" s="37"/>
      <c r="I23" s="115" t="s">
        <v>26</v>
      </c>
      <c r="J23" s="106" t="s">
        <v>19</v>
      </c>
      <c r="K23" s="37"/>
      <c r="L23" s="116"/>
      <c r="S23" s="37"/>
      <c r="T23" s="37"/>
      <c r="U23" s="37"/>
      <c r="V23" s="37"/>
      <c r="W23" s="37"/>
      <c r="X23" s="37"/>
      <c r="Y23" s="37"/>
      <c r="Z23" s="37"/>
      <c r="AA23" s="37"/>
      <c r="AB23" s="37"/>
      <c r="AC23" s="37"/>
      <c r="AD23" s="37"/>
      <c r="AE23" s="37"/>
    </row>
    <row r="24" spans="1:31" s="2" customFormat="1" ht="18" customHeight="1">
      <c r="A24" s="37"/>
      <c r="B24" s="42"/>
      <c r="C24" s="37"/>
      <c r="D24" s="37"/>
      <c r="E24" s="106" t="s">
        <v>32</v>
      </c>
      <c r="F24" s="37"/>
      <c r="G24" s="37"/>
      <c r="H24" s="37"/>
      <c r="I24" s="115" t="s">
        <v>28</v>
      </c>
      <c r="J24" s="106" t="s">
        <v>19</v>
      </c>
      <c r="K24" s="37"/>
      <c r="L24" s="116"/>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16"/>
      <c r="S25" s="37"/>
      <c r="T25" s="37"/>
      <c r="U25" s="37"/>
      <c r="V25" s="37"/>
      <c r="W25" s="37"/>
      <c r="X25" s="37"/>
      <c r="Y25" s="37"/>
      <c r="Z25" s="37"/>
      <c r="AA25" s="37"/>
      <c r="AB25" s="37"/>
      <c r="AC25" s="37"/>
      <c r="AD25" s="37"/>
      <c r="AE25" s="37"/>
    </row>
    <row r="26" spans="1:31" s="2" customFormat="1" ht="12" customHeight="1">
      <c r="A26" s="37"/>
      <c r="B26" s="42"/>
      <c r="C26" s="37"/>
      <c r="D26" s="115" t="s">
        <v>35</v>
      </c>
      <c r="E26" s="37"/>
      <c r="F26" s="37"/>
      <c r="G26" s="37"/>
      <c r="H26" s="37"/>
      <c r="I26" s="37"/>
      <c r="J26" s="37"/>
      <c r="K26" s="37"/>
      <c r="L26" s="116"/>
      <c r="S26" s="37"/>
      <c r="T26" s="37"/>
      <c r="U26" s="37"/>
      <c r="V26" s="37"/>
      <c r="W26" s="37"/>
      <c r="X26" s="37"/>
      <c r="Y26" s="37"/>
      <c r="Z26" s="37"/>
      <c r="AA26" s="37"/>
      <c r="AB26" s="37"/>
      <c r="AC26" s="37"/>
      <c r="AD26" s="37"/>
      <c r="AE26" s="37"/>
    </row>
    <row r="27" spans="1:31" s="8" customFormat="1" ht="71.25" customHeight="1">
      <c r="A27" s="118"/>
      <c r="B27" s="119"/>
      <c r="C27" s="118"/>
      <c r="D27" s="118"/>
      <c r="E27" s="405" t="s">
        <v>36</v>
      </c>
      <c r="F27" s="405"/>
      <c r="G27" s="405"/>
      <c r="H27" s="405"/>
      <c r="I27" s="118"/>
      <c r="J27" s="118"/>
      <c r="K27" s="118"/>
      <c r="L27" s="120"/>
      <c r="S27" s="118"/>
      <c r="T27" s="118"/>
      <c r="U27" s="118"/>
      <c r="V27" s="118"/>
      <c r="W27" s="118"/>
      <c r="X27" s="118"/>
      <c r="Y27" s="118"/>
      <c r="Z27" s="118"/>
      <c r="AA27" s="118"/>
      <c r="AB27" s="118"/>
      <c r="AC27" s="118"/>
      <c r="AD27" s="118"/>
      <c r="AE27" s="118"/>
    </row>
    <row r="28" spans="1:31" s="2" customFormat="1" ht="6.95" customHeight="1">
      <c r="A28" s="37"/>
      <c r="B28" s="42"/>
      <c r="C28" s="37"/>
      <c r="D28" s="37"/>
      <c r="E28" s="37"/>
      <c r="F28" s="37"/>
      <c r="G28" s="37"/>
      <c r="H28" s="37"/>
      <c r="I28" s="37"/>
      <c r="J28" s="37"/>
      <c r="K28" s="37"/>
      <c r="L28" s="116"/>
      <c r="S28" s="37"/>
      <c r="T28" s="37"/>
      <c r="U28" s="37"/>
      <c r="V28" s="37"/>
      <c r="W28" s="37"/>
      <c r="X28" s="37"/>
      <c r="Y28" s="37"/>
      <c r="Z28" s="37"/>
      <c r="AA28" s="37"/>
      <c r="AB28" s="37"/>
      <c r="AC28" s="37"/>
      <c r="AD28" s="37"/>
      <c r="AE28" s="37"/>
    </row>
    <row r="29" spans="1:31" s="2" customFormat="1" ht="6.95" customHeight="1">
      <c r="A29" s="37"/>
      <c r="B29" s="42"/>
      <c r="C29" s="37"/>
      <c r="D29" s="121"/>
      <c r="E29" s="121"/>
      <c r="F29" s="121"/>
      <c r="G29" s="121"/>
      <c r="H29" s="121"/>
      <c r="I29" s="121"/>
      <c r="J29" s="121"/>
      <c r="K29" s="121"/>
      <c r="L29" s="116"/>
      <c r="S29" s="37"/>
      <c r="T29" s="37"/>
      <c r="U29" s="37"/>
      <c r="V29" s="37"/>
      <c r="W29" s="37"/>
      <c r="X29" s="37"/>
      <c r="Y29" s="37"/>
      <c r="Z29" s="37"/>
      <c r="AA29" s="37"/>
      <c r="AB29" s="37"/>
      <c r="AC29" s="37"/>
      <c r="AD29" s="37"/>
      <c r="AE29" s="37"/>
    </row>
    <row r="30" spans="1:31" s="2" customFormat="1" ht="25.35" customHeight="1">
      <c r="A30" s="37"/>
      <c r="B30" s="42"/>
      <c r="C30" s="37"/>
      <c r="D30" s="122" t="s">
        <v>37</v>
      </c>
      <c r="E30" s="37"/>
      <c r="F30" s="37"/>
      <c r="G30" s="37"/>
      <c r="H30" s="37"/>
      <c r="I30" s="37"/>
      <c r="J30" s="123">
        <f>ROUND(J87,2)</f>
        <v>0</v>
      </c>
      <c r="K30" s="37"/>
      <c r="L30" s="116"/>
      <c r="S30" s="37"/>
      <c r="T30" s="37"/>
      <c r="U30" s="37"/>
      <c r="V30" s="37"/>
      <c r="W30" s="37"/>
      <c r="X30" s="37"/>
      <c r="Y30" s="37"/>
      <c r="Z30" s="37"/>
      <c r="AA30" s="37"/>
      <c r="AB30" s="37"/>
      <c r="AC30" s="37"/>
      <c r="AD30" s="37"/>
      <c r="AE30" s="37"/>
    </row>
    <row r="31" spans="1:31" s="2" customFormat="1" ht="6.95" customHeight="1">
      <c r="A31" s="37"/>
      <c r="B31" s="42"/>
      <c r="C31" s="37"/>
      <c r="D31" s="121"/>
      <c r="E31" s="121"/>
      <c r="F31" s="121"/>
      <c r="G31" s="121"/>
      <c r="H31" s="121"/>
      <c r="I31" s="121"/>
      <c r="J31" s="121"/>
      <c r="K31" s="121"/>
      <c r="L31" s="116"/>
      <c r="S31" s="37"/>
      <c r="T31" s="37"/>
      <c r="U31" s="37"/>
      <c r="V31" s="37"/>
      <c r="W31" s="37"/>
      <c r="X31" s="37"/>
      <c r="Y31" s="37"/>
      <c r="Z31" s="37"/>
      <c r="AA31" s="37"/>
      <c r="AB31" s="37"/>
      <c r="AC31" s="37"/>
      <c r="AD31" s="37"/>
      <c r="AE31" s="37"/>
    </row>
    <row r="32" spans="1:31" s="2" customFormat="1" ht="14.45" customHeight="1">
      <c r="A32" s="37"/>
      <c r="B32" s="42"/>
      <c r="C32" s="37"/>
      <c r="D32" s="37"/>
      <c r="E32" s="37"/>
      <c r="F32" s="124" t="s">
        <v>39</v>
      </c>
      <c r="G32" s="37"/>
      <c r="H32" s="37"/>
      <c r="I32" s="124" t="s">
        <v>38</v>
      </c>
      <c r="J32" s="124" t="s">
        <v>40</v>
      </c>
      <c r="K32" s="37"/>
      <c r="L32" s="116"/>
      <c r="S32" s="37"/>
      <c r="T32" s="37"/>
      <c r="U32" s="37"/>
      <c r="V32" s="37"/>
      <c r="W32" s="37"/>
      <c r="X32" s="37"/>
      <c r="Y32" s="37"/>
      <c r="Z32" s="37"/>
      <c r="AA32" s="37"/>
      <c r="AB32" s="37"/>
      <c r="AC32" s="37"/>
      <c r="AD32" s="37"/>
      <c r="AE32" s="37"/>
    </row>
    <row r="33" spans="1:31" s="2" customFormat="1" ht="14.45" customHeight="1">
      <c r="A33" s="37"/>
      <c r="B33" s="42"/>
      <c r="C33" s="37"/>
      <c r="D33" s="125" t="s">
        <v>41</v>
      </c>
      <c r="E33" s="115" t="s">
        <v>42</v>
      </c>
      <c r="F33" s="126">
        <f>ROUND((SUM(BE87:BE188)),2)</f>
        <v>0</v>
      </c>
      <c r="G33" s="37"/>
      <c r="H33" s="37"/>
      <c r="I33" s="127">
        <v>0.21</v>
      </c>
      <c r="J33" s="126">
        <f>ROUND(((SUM(BE87:BE188))*I33),2)</f>
        <v>0</v>
      </c>
      <c r="K33" s="37"/>
      <c r="L33" s="116"/>
      <c r="S33" s="37"/>
      <c r="T33" s="37"/>
      <c r="U33" s="37"/>
      <c r="V33" s="37"/>
      <c r="W33" s="37"/>
      <c r="X33" s="37"/>
      <c r="Y33" s="37"/>
      <c r="Z33" s="37"/>
      <c r="AA33" s="37"/>
      <c r="AB33" s="37"/>
      <c r="AC33" s="37"/>
      <c r="AD33" s="37"/>
      <c r="AE33" s="37"/>
    </row>
    <row r="34" spans="1:31" s="2" customFormat="1" ht="14.45" customHeight="1">
      <c r="A34" s="37"/>
      <c r="B34" s="42"/>
      <c r="C34" s="37"/>
      <c r="D34" s="37"/>
      <c r="E34" s="115" t="s">
        <v>43</v>
      </c>
      <c r="F34" s="126">
        <f>ROUND((SUM(BF87:BF188)),2)</f>
        <v>0</v>
      </c>
      <c r="G34" s="37"/>
      <c r="H34" s="37"/>
      <c r="I34" s="127">
        <v>0.12</v>
      </c>
      <c r="J34" s="126">
        <f>ROUND(((SUM(BF87:BF188))*I34),2)</f>
        <v>0</v>
      </c>
      <c r="K34" s="37"/>
      <c r="L34" s="116"/>
      <c r="S34" s="37"/>
      <c r="T34" s="37"/>
      <c r="U34" s="37"/>
      <c r="V34" s="37"/>
      <c r="W34" s="37"/>
      <c r="X34" s="37"/>
      <c r="Y34" s="37"/>
      <c r="Z34" s="37"/>
      <c r="AA34" s="37"/>
      <c r="AB34" s="37"/>
      <c r="AC34" s="37"/>
      <c r="AD34" s="37"/>
      <c r="AE34" s="37"/>
    </row>
    <row r="35" spans="1:31" s="2" customFormat="1" ht="14.45" customHeight="1" hidden="1">
      <c r="A35" s="37"/>
      <c r="B35" s="42"/>
      <c r="C35" s="37"/>
      <c r="D35" s="37"/>
      <c r="E35" s="115" t="s">
        <v>44</v>
      </c>
      <c r="F35" s="126">
        <f>ROUND((SUM(BG87:BG188)),2)</f>
        <v>0</v>
      </c>
      <c r="G35" s="37"/>
      <c r="H35" s="37"/>
      <c r="I35" s="127">
        <v>0.21</v>
      </c>
      <c r="J35" s="126">
        <f>0</f>
        <v>0</v>
      </c>
      <c r="K35" s="37"/>
      <c r="L35" s="116"/>
      <c r="S35" s="37"/>
      <c r="T35" s="37"/>
      <c r="U35" s="37"/>
      <c r="V35" s="37"/>
      <c r="W35" s="37"/>
      <c r="X35" s="37"/>
      <c r="Y35" s="37"/>
      <c r="Z35" s="37"/>
      <c r="AA35" s="37"/>
      <c r="AB35" s="37"/>
      <c r="AC35" s="37"/>
      <c r="AD35" s="37"/>
      <c r="AE35" s="37"/>
    </row>
    <row r="36" spans="1:31" s="2" customFormat="1" ht="14.45" customHeight="1" hidden="1">
      <c r="A36" s="37"/>
      <c r="B36" s="42"/>
      <c r="C36" s="37"/>
      <c r="D36" s="37"/>
      <c r="E36" s="115" t="s">
        <v>45</v>
      </c>
      <c r="F36" s="126">
        <f>ROUND((SUM(BH87:BH188)),2)</f>
        <v>0</v>
      </c>
      <c r="G36" s="37"/>
      <c r="H36" s="37"/>
      <c r="I36" s="127">
        <v>0.12</v>
      </c>
      <c r="J36" s="126">
        <f>0</f>
        <v>0</v>
      </c>
      <c r="K36" s="37"/>
      <c r="L36" s="116"/>
      <c r="S36" s="37"/>
      <c r="T36" s="37"/>
      <c r="U36" s="37"/>
      <c r="V36" s="37"/>
      <c r="W36" s="37"/>
      <c r="X36" s="37"/>
      <c r="Y36" s="37"/>
      <c r="Z36" s="37"/>
      <c r="AA36" s="37"/>
      <c r="AB36" s="37"/>
      <c r="AC36" s="37"/>
      <c r="AD36" s="37"/>
      <c r="AE36" s="37"/>
    </row>
    <row r="37" spans="1:31" s="2" customFormat="1" ht="14.45" customHeight="1" hidden="1">
      <c r="A37" s="37"/>
      <c r="B37" s="42"/>
      <c r="C37" s="37"/>
      <c r="D37" s="37"/>
      <c r="E37" s="115" t="s">
        <v>46</v>
      </c>
      <c r="F37" s="126">
        <f>ROUND((SUM(BI87:BI188)),2)</f>
        <v>0</v>
      </c>
      <c r="G37" s="37"/>
      <c r="H37" s="37"/>
      <c r="I37" s="127">
        <v>0</v>
      </c>
      <c r="J37" s="126">
        <f>0</f>
        <v>0</v>
      </c>
      <c r="K37" s="37"/>
      <c r="L37" s="116"/>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16"/>
      <c r="S38" s="37"/>
      <c r="T38" s="37"/>
      <c r="U38" s="37"/>
      <c r="V38" s="37"/>
      <c r="W38" s="37"/>
      <c r="X38" s="37"/>
      <c r="Y38" s="37"/>
      <c r="Z38" s="37"/>
      <c r="AA38" s="37"/>
      <c r="AB38" s="37"/>
      <c r="AC38" s="37"/>
      <c r="AD38" s="37"/>
      <c r="AE38" s="37"/>
    </row>
    <row r="39" spans="1:31" s="2" customFormat="1" ht="25.35" customHeight="1">
      <c r="A39" s="37"/>
      <c r="B39" s="42"/>
      <c r="C39" s="128"/>
      <c r="D39" s="129" t="s">
        <v>47</v>
      </c>
      <c r="E39" s="130"/>
      <c r="F39" s="130"/>
      <c r="G39" s="131" t="s">
        <v>48</v>
      </c>
      <c r="H39" s="132" t="s">
        <v>49</v>
      </c>
      <c r="I39" s="130"/>
      <c r="J39" s="133">
        <f>SUM(J30:J37)</f>
        <v>0</v>
      </c>
      <c r="K39" s="134"/>
      <c r="L39" s="116"/>
      <c r="S39" s="37"/>
      <c r="T39" s="37"/>
      <c r="U39" s="37"/>
      <c r="V39" s="37"/>
      <c r="W39" s="37"/>
      <c r="X39" s="37"/>
      <c r="Y39" s="37"/>
      <c r="Z39" s="37"/>
      <c r="AA39" s="37"/>
      <c r="AB39" s="37"/>
      <c r="AC39" s="37"/>
      <c r="AD39" s="37"/>
      <c r="AE39" s="37"/>
    </row>
    <row r="40" spans="1:31" s="2" customFormat="1" ht="14.45" customHeight="1">
      <c r="A40" s="37"/>
      <c r="B40" s="135"/>
      <c r="C40" s="136"/>
      <c r="D40" s="136"/>
      <c r="E40" s="136"/>
      <c r="F40" s="136"/>
      <c r="G40" s="136"/>
      <c r="H40" s="136"/>
      <c r="I40" s="136"/>
      <c r="J40" s="136"/>
      <c r="K40" s="136"/>
      <c r="L40" s="116"/>
      <c r="S40" s="37"/>
      <c r="T40" s="37"/>
      <c r="U40" s="37"/>
      <c r="V40" s="37"/>
      <c r="W40" s="37"/>
      <c r="X40" s="37"/>
      <c r="Y40" s="37"/>
      <c r="Z40" s="37"/>
      <c r="AA40" s="37"/>
      <c r="AB40" s="37"/>
      <c r="AC40" s="37"/>
      <c r="AD40" s="37"/>
      <c r="AE40" s="37"/>
    </row>
    <row r="44" spans="1:31" s="2" customFormat="1" ht="6.95" customHeight="1">
      <c r="A44" s="37"/>
      <c r="B44" s="137"/>
      <c r="C44" s="138"/>
      <c r="D44" s="138"/>
      <c r="E44" s="138"/>
      <c r="F44" s="138"/>
      <c r="G44" s="138"/>
      <c r="H44" s="138"/>
      <c r="I44" s="138"/>
      <c r="J44" s="138"/>
      <c r="K44" s="138"/>
      <c r="L44" s="116"/>
      <c r="S44" s="37"/>
      <c r="T44" s="37"/>
      <c r="U44" s="37"/>
      <c r="V44" s="37"/>
      <c r="W44" s="37"/>
      <c r="X44" s="37"/>
      <c r="Y44" s="37"/>
      <c r="Z44" s="37"/>
      <c r="AA44" s="37"/>
      <c r="AB44" s="37"/>
      <c r="AC44" s="37"/>
      <c r="AD44" s="37"/>
      <c r="AE44" s="37"/>
    </row>
    <row r="45" spans="1:31" s="2" customFormat="1" ht="24.95" customHeight="1">
      <c r="A45" s="37"/>
      <c r="B45" s="38"/>
      <c r="C45" s="26" t="s">
        <v>108</v>
      </c>
      <c r="D45" s="39"/>
      <c r="E45" s="39"/>
      <c r="F45" s="39"/>
      <c r="G45" s="39"/>
      <c r="H45" s="39"/>
      <c r="I45" s="39"/>
      <c r="J45" s="39"/>
      <c r="K45" s="39"/>
      <c r="L45" s="11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16"/>
      <c r="S46" s="37"/>
      <c r="T46" s="37"/>
      <c r="U46" s="37"/>
      <c r="V46" s="37"/>
      <c r="W46" s="37"/>
      <c r="X46" s="37"/>
      <c r="Y46" s="37"/>
      <c r="Z46" s="37"/>
      <c r="AA46" s="37"/>
      <c r="AB46" s="37"/>
      <c r="AC46" s="37"/>
      <c r="AD46" s="37"/>
      <c r="AE46" s="37"/>
    </row>
    <row r="47" spans="1:31" s="2" customFormat="1" ht="12" customHeight="1">
      <c r="A47" s="37"/>
      <c r="B47" s="38"/>
      <c r="C47" s="32" t="s">
        <v>16</v>
      </c>
      <c r="D47" s="39"/>
      <c r="E47" s="39"/>
      <c r="F47" s="39"/>
      <c r="G47" s="39"/>
      <c r="H47" s="39"/>
      <c r="I47" s="39"/>
      <c r="J47" s="39"/>
      <c r="K47" s="39"/>
      <c r="L47" s="116"/>
      <c r="S47" s="37"/>
      <c r="T47" s="37"/>
      <c r="U47" s="37"/>
      <c r="V47" s="37"/>
      <c r="W47" s="37"/>
      <c r="X47" s="37"/>
      <c r="Y47" s="37"/>
      <c r="Z47" s="37"/>
      <c r="AA47" s="37"/>
      <c r="AB47" s="37"/>
      <c r="AC47" s="37"/>
      <c r="AD47" s="37"/>
      <c r="AE47" s="37"/>
    </row>
    <row r="48" spans="1:31" s="2" customFormat="1" ht="16.5" customHeight="1">
      <c r="A48" s="37"/>
      <c r="B48" s="38"/>
      <c r="C48" s="39"/>
      <c r="D48" s="39"/>
      <c r="E48" s="397" t="str">
        <f>E7</f>
        <v>Kultivace přednádražního prostoru Bohumín</v>
      </c>
      <c r="F48" s="398"/>
      <c r="G48" s="398"/>
      <c r="H48" s="398"/>
      <c r="I48" s="39"/>
      <c r="J48" s="39"/>
      <c r="K48" s="39"/>
      <c r="L48" s="116"/>
      <c r="S48" s="37"/>
      <c r="T48" s="37"/>
      <c r="U48" s="37"/>
      <c r="V48" s="37"/>
      <c r="W48" s="37"/>
      <c r="X48" s="37"/>
      <c r="Y48" s="37"/>
      <c r="Z48" s="37"/>
      <c r="AA48" s="37"/>
      <c r="AB48" s="37"/>
      <c r="AC48" s="37"/>
      <c r="AD48" s="37"/>
      <c r="AE48" s="37"/>
    </row>
    <row r="49" spans="1:31" s="2" customFormat="1" ht="12" customHeight="1">
      <c r="A49" s="37"/>
      <c r="B49" s="38"/>
      <c r="C49" s="32" t="s">
        <v>106</v>
      </c>
      <c r="D49" s="39"/>
      <c r="E49" s="39"/>
      <c r="F49" s="39"/>
      <c r="G49" s="39"/>
      <c r="H49" s="39"/>
      <c r="I49" s="39"/>
      <c r="J49" s="39"/>
      <c r="K49" s="39"/>
      <c r="L49" s="116"/>
      <c r="S49" s="37"/>
      <c r="T49" s="37"/>
      <c r="U49" s="37"/>
      <c r="V49" s="37"/>
      <c r="W49" s="37"/>
      <c r="X49" s="37"/>
      <c r="Y49" s="37"/>
      <c r="Z49" s="37"/>
      <c r="AA49" s="37"/>
      <c r="AB49" s="37"/>
      <c r="AC49" s="37"/>
      <c r="AD49" s="37"/>
      <c r="AE49" s="37"/>
    </row>
    <row r="50" spans="1:31" s="2" customFormat="1" ht="16.5" customHeight="1">
      <c r="A50" s="37"/>
      <c r="B50" s="38"/>
      <c r="C50" s="39"/>
      <c r="D50" s="39"/>
      <c r="E50" s="376" t="str">
        <f>E9</f>
        <v>SO 801 - Mobiliář</v>
      </c>
      <c r="F50" s="396"/>
      <c r="G50" s="396"/>
      <c r="H50" s="396"/>
      <c r="I50" s="39"/>
      <c r="J50" s="39"/>
      <c r="K50" s="39"/>
      <c r="L50" s="11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16"/>
      <c r="S51" s="37"/>
      <c r="T51" s="37"/>
      <c r="U51" s="37"/>
      <c r="V51" s="37"/>
      <c r="W51" s="37"/>
      <c r="X51" s="37"/>
      <c r="Y51" s="37"/>
      <c r="Z51" s="37"/>
      <c r="AA51" s="37"/>
      <c r="AB51" s="37"/>
      <c r="AC51" s="37"/>
      <c r="AD51" s="37"/>
      <c r="AE51" s="37"/>
    </row>
    <row r="52" spans="1:31" s="2" customFormat="1" ht="12" customHeight="1">
      <c r="A52" s="37"/>
      <c r="B52" s="38"/>
      <c r="C52" s="32" t="s">
        <v>21</v>
      </c>
      <c r="D52" s="39"/>
      <c r="E52" s="39"/>
      <c r="F52" s="30" t="str">
        <f>F12</f>
        <v>přednádražní prostor Bohumín</v>
      </c>
      <c r="G52" s="39"/>
      <c r="H52" s="39"/>
      <c r="I52" s="32" t="s">
        <v>23</v>
      </c>
      <c r="J52" s="62" t="str">
        <f>IF(J12="","",J12)</f>
        <v>16. 1. 2024</v>
      </c>
      <c r="K52" s="39"/>
      <c r="L52" s="11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16"/>
      <c r="S53" s="37"/>
      <c r="T53" s="37"/>
      <c r="U53" s="37"/>
      <c r="V53" s="37"/>
      <c r="W53" s="37"/>
      <c r="X53" s="37"/>
      <c r="Y53" s="37"/>
      <c r="Z53" s="37"/>
      <c r="AA53" s="37"/>
      <c r="AB53" s="37"/>
      <c r="AC53" s="37"/>
      <c r="AD53" s="37"/>
      <c r="AE53" s="37"/>
    </row>
    <row r="54" spans="1:31" s="2" customFormat="1" ht="15.2" customHeight="1">
      <c r="A54" s="37"/>
      <c r="B54" s="38"/>
      <c r="C54" s="32" t="s">
        <v>25</v>
      </c>
      <c r="D54" s="39"/>
      <c r="E54" s="39"/>
      <c r="F54" s="30" t="str">
        <f>E15</f>
        <v>Město Bohumín, Masarykova 158, 73581 Bohumín</v>
      </c>
      <c r="G54" s="39"/>
      <c r="H54" s="39"/>
      <c r="I54" s="32" t="s">
        <v>31</v>
      </c>
      <c r="J54" s="35" t="str">
        <f>E21</f>
        <v>PUDIS a.s.</v>
      </c>
      <c r="K54" s="39"/>
      <c r="L54" s="116"/>
      <c r="S54" s="37"/>
      <c r="T54" s="37"/>
      <c r="U54" s="37"/>
      <c r="V54" s="37"/>
      <c r="W54" s="37"/>
      <c r="X54" s="37"/>
      <c r="Y54" s="37"/>
      <c r="Z54" s="37"/>
      <c r="AA54" s="37"/>
      <c r="AB54" s="37"/>
      <c r="AC54" s="37"/>
      <c r="AD54" s="37"/>
      <c r="AE54" s="37"/>
    </row>
    <row r="55" spans="1:31" s="2" customFormat="1" ht="15.2" customHeight="1">
      <c r="A55" s="37"/>
      <c r="B55" s="38"/>
      <c r="C55" s="32" t="s">
        <v>29</v>
      </c>
      <c r="D55" s="39"/>
      <c r="E55" s="39"/>
      <c r="F55" s="30" t="str">
        <f>IF(E18="","",E18)</f>
        <v>Vyplň údaj</v>
      </c>
      <c r="G55" s="39"/>
      <c r="H55" s="39"/>
      <c r="I55" s="32" t="s">
        <v>34</v>
      </c>
      <c r="J55" s="35" t="str">
        <f>E24</f>
        <v>PUDIS a.s.</v>
      </c>
      <c r="K55" s="39"/>
      <c r="L55" s="116"/>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16"/>
      <c r="S56" s="37"/>
      <c r="T56" s="37"/>
      <c r="U56" s="37"/>
      <c r="V56" s="37"/>
      <c r="W56" s="37"/>
      <c r="X56" s="37"/>
      <c r="Y56" s="37"/>
      <c r="Z56" s="37"/>
      <c r="AA56" s="37"/>
      <c r="AB56" s="37"/>
      <c r="AC56" s="37"/>
      <c r="AD56" s="37"/>
      <c r="AE56" s="37"/>
    </row>
    <row r="57" spans="1:31" s="2" customFormat="1" ht="29.25" customHeight="1">
      <c r="A57" s="37"/>
      <c r="B57" s="38"/>
      <c r="C57" s="139" t="s">
        <v>109</v>
      </c>
      <c r="D57" s="140"/>
      <c r="E57" s="140"/>
      <c r="F57" s="140"/>
      <c r="G57" s="140"/>
      <c r="H57" s="140"/>
      <c r="I57" s="140"/>
      <c r="J57" s="141" t="s">
        <v>110</v>
      </c>
      <c r="K57" s="140"/>
      <c r="L57" s="116"/>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16"/>
      <c r="S58" s="37"/>
      <c r="T58" s="37"/>
      <c r="U58" s="37"/>
      <c r="V58" s="37"/>
      <c r="W58" s="37"/>
      <c r="X58" s="37"/>
      <c r="Y58" s="37"/>
      <c r="Z58" s="37"/>
      <c r="AA58" s="37"/>
      <c r="AB58" s="37"/>
      <c r="AC58" s="37"/>
      <c r="AD58" s="37"/>
      <c r="AE58" s="37"/>
    </row>
    <row r="59" spans="1:47" s="2" customFormat="1" ht="22.9" customHeight="1">
      <c r="A59" s="37"/>
      <c r="B59" s="38"/>
      <c r="C59" s="142" t="s">
        <v>69</v>
      </c>
      <c r="D59" s="39"/>
      <c r="E59" s="39"/>
      <c r="F59" s="39"/>
      <c r="G59" s="39"/>
      <c r="H59" s="39"/>
      <c r="I59" s="39"/>
      <c r="J59" s="80">
        <f>J87</f>
        <v>0</v>
      </c>
      <c r="K59" s="39"/>
      <c r="L59" s="116"/>
      <c r="S59" s="37"/>
      <c r="T59" s="37"/>
      <c r="U59" s="37"/>
      <c r="V59" s="37"/>
      <c r="W59" s="37"/>
      <c r="X59" s="37"/>
      <c r="Y59" s="37"/>
      <c r="Z59" s="37"/>
      <c r="AA59" s="37"/>
      <c r="AB59" s="37"/>
      <c r="AC59" s="37"/>
      <c r="AD59" s="37"/>
      <c r="AE59" s="37"/>
      <c r="AU59" s="20" t="s">
        <v>111</v>
      </c>
    </row>
    <row r="60" spans="2:12" s="9" customFormat="1" ht="24.95" customHeight="1">
      <c r="B60" s="143"/>
      <c r="C60" s="144"/>
      <c r="D60" s="145" t="s">
        <v>112</v>
      </c>
      <c r="E60" s="146"/>
      <c r="F60" s="146"/>
      <c r="G60" s="146"/>
      <c r="H60" s="146"/>
      <c r="I60" s="146"/>
      <c r="J60" s="147">
        <f>J88</f>
        <v>0</v>
      </c>
      <c r="K60" s="144"/>
      <c r="L60" s="148"/>
    </row>
    <row r="61" spans="2:12" s="10" customFormat="1" ht="19.9" customHeight="1">
      <c r="B61" s="149"/>
      <c r="C61" s="100"/>
      <c r="D61" s="150" t="s">
        <v>113</v>
      </c>
      <c r="E61" s="151"/>
      <c r="F61" s="151"/>
      <c r="G61" s="151"/>
      <c r="H61" s="151"/>
      <c r="I61" s="151"/>
      <c r="J61" s="152">
        <f>J89</f>
        <v>0</v>
      </c>
      <c r="K61" s="100"/>
      <c r="L61" s="153"/>
    </row>
    <row r="62" spans="2:12" s="10" customFormat="1" ht="19.9" customHeight="1">
      <c r="B62" s="149"/>
      <c r="C62" s="100"/>
      <c r="D62" s="150" t="s">
        <v>114</v>
      </c>
      <c r="E62" s="151"/>
      <c r="F62" s="151"/>
      <c r="G62" s="151"/>
      <c r="H62" s="151"/>
      <c r="I62" s="151"/>
      <c r="J62" s="152">
        <f>J115</f>
        <v>0</v>
      </c>
      <c r="K62" s="100"/>
      <c r="L62" s="153"/>
    </row>
    <row r="63" spans="2:12" s="10" customFormat="1" ht="19.9" customHeight="1">
      <c r="B63" s="149"/>
      <c r="C63" s="100"/>
      <c r="D63" s="150" t="s">
        <v>118</v>
      </c>
      <c r="E63" s="151"/>
      <c r="F63" s="151"/>
      <c r="G63" s="151"/>
      <c r="H63" s="151"/>
      <c r="I63" s="151"/>
      <c r="J63" s="152">
        <f>J135</f>
        <v>0</v>
      </c>
      <c r="K63" s="100"/>
      <c r="L63" s="153"/>
    </row>
    <row r="64" spans="2:12" s="10" customFormat="1" ht="19.9" customHeight="1">
      <c r="B64" s="149"/>
      <c r="C64" s="100"/>
      <c r="D64" s="150" t="s">
        <v>119</v>
      </c>
      <c r="E64" s="151"/>
      <c r="F64" s="151"/>
      <c r="G64" s="151"/>
      <c r="H64" s="151"/>
      <c r="I64" s="151"/>
      <c r="J64" s="152">
        <f>J154</f>
        <v>0</v>
      </c>
      <c r="K64" s="100"/>
      <c r="L64" s="153"/>
    </row>
    <row r="65" spans="2:12" s="9" customFormat="1" ht="24.95" customHeight="1">
      <c r="B65" s="143"/>
      <c r="C65" s="144"/>
      <c r="D65" s="145" t="s">
        <v>122</v>
      </c>
      <c r="E65" s="146"/>
      <c r="F65" s="146"/>
      <c r="G65" s="146"/>
      <c r="H65" s="146"/>
      <c r="I65" s="146"/>
      <c r="J65" s="147">
        <f>J180</f>
        <v>0</v>
      </c>
      <c r="K65" s="144"/>
      <c r="L65" s="148"/>
    </row>
    <row r="66" spans="2:12" s="10" customFormat="1" ht="19.9" customHeight="1">
      <c r="B66" s="149"/>
      <c r="C66" s="100"/>
      <c r="D66" s="150" t="s">
        <v>1246</v>
      </c>
      <c r="E66" s="151"/>
      <c r="F66" s="151"/>
      <c r="G66" s="151"/>
      <c r="H66" s="151"/>
      <c r="I66" s="151"/>
      <c r="J66" s="152">
        <f>J181</f>
        <v>0</v>
      </c>
      <c r="K66" s="100"/>
      <c r="L66" s="153"/>
    </row>
    <row r="67" spans="2:12" s="10" customFormat="1" ht="19.9" customHeight="1">
      <c r="B67" s="149"/>
      <c r="C67" s="100"/>
      <c r="D67" s="150" t="s">
        <v>1247</v>
      </c>
      <c r="E67" s="151"/>
      <c r="F67" s="151"/>
      <c r="G67" s="151"/>
      <c r="H67" s="151"/>
      <c r="I67" s="151"/>
      <c r="J67" s="152">
        <f>J185</f>
        <v>0</v>
      </c>
      <c r="K67" s="100"/>
      <c r="L67" s="153"/>
    </row>
    <row r="68" spans="1:31" s="2" customFormat="1" ht="21.75" customHeight="1">
      <c r="A68" s="37"/>
      <c r="B68" s="38"/>
      <c r="C68" s="39"/>
      <c r="D68" s="39"/>
      <c r="E68" s="39"/>
      <c r="F68" s="39"/>
      <c r="G68" s="39"/>
      <c r="H68" s="39"/>
      <c r="I68" s="39"/>
      <c r="J68" s="39"/>
      <c r="K68" s="39"/>
      <c r="L68" s="116"/>
      <c r="S68" s="37"/>
      <c r="T68" s="37"/>
      <c r="U68" s="37"/>
      <c r="V68" s="37"/>
      <c r="W68" s="37"/>
      <c r="X68" s="37"/>
      <c r="Y68" s="37"/>
      <c r="Z68" s="37"/>
      <c r="AA68" s="37"/>
      <c r="AB68" s="37"/>
      <c r="AC68" s="37"/>
      <c r="AD68" s="37"/>
      <c r="AE68" s="37"/>
    </row>
    <row r="69" spans="1:31" s="2" customFormat="1" ht="6.95" customHeight="1">
      <c r="A69" s="37"/>
      <c r="B69" s="50"/>
      <c r="C69" s="51"/>
      <c r="D69" s="51"/>
      <c r="E69" s="51"/>
      <c r="F69" s="51"/>
      <c r="G69" s="51"/>
      <c r="H69" s="51"/>
      <c r="I69" s="51"/>
      <c r="J69" s="51"/>
      <c r="K69" s="51"/>
      <c r="L69" s="116"/>
      <c r="S69" s="37"/>
      <c r="T69" s="37"/>
      <c r="U69" s="37"/>
      <c r="V69" s="37"/>
      <c r="W69" s="37"/>
      <c r="X69" s="37"/>
      <c r="Y69" s="37"/>
      <c r="Z69" s="37"/>
      <c r="AA69" s="37"/>
      <c r="AB69" s="37"/>
      <c r="AC69" s="37"/>
      <c r="AD69" s="37"/>
      <c r="AE69" s="37"/>
    </row>
    <row r="73" spans="1:31" s="2" customFormat="1" ht="6.95" customHeight="1">
      <c r="A73" s="37"/>
      <c r="B73" s="52"/>
      <c r="C73" s="53"/>
      <c r="D73" s="53"/>
      <c r="E73" s="53"/>
      <c r="F73" s="53"/>
      <c r="G73" s="53"/>
      <c r="H73" s="53"/>
      <c r="I73" s="53"/>
      <c r="J73" s="53"/>
      <c r="K73" s="53"/>
      <c r="L73" s="116"/>
      <c r="S73" s="37"/>
      <c r="T73" s="37"/>
      <c r="U73" s="37"/>
      <c r="V73" s="37"/>
      <c r="W73" s="37"/>
      <c r="X73" s="37"/>
      <c r="Y73" s="37"/>
      <c r="Z73" s="37"/>
      <c r="AA73" s="37"/>
      <c r="AB73" s="37"/>
      <c r="AC73" s="37"/>
      <c r="AD73" s="37"/>
      <c r="AE73" s="37"/>
    </row>
    <row r="74" spans="1:31" s="2" customFormat="1" ht="24.95" customHeight="1">
      <c r="A74" s="37"/>
      <c r="B74" s="38"/>
      <c r="C74" s="26" t="s">
        <v>124</v>
      </c>
      <c r="D74" s="39"/>
      <c r="E74" s="39"/>
      <c r="F74" s="39"/>
      <c r="G74" s="39"/>
      <c r="H74" s="39"/>
      <c r="I74" s="39"/>
      <c r="J74" s="39"/>
      <c r="K74" s="39"/>
      <c r="L74" s="116"/>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16"/>
      <c r="S75" s="37"/>
      <c r="T75" s="37"/>
      <c r="U75" s="37"/>
      <c r="V75" s="37"/>
      <c r="W75" s="37"/>
      <c r="X75" s="37"/>
      <c r="Y75" s="37"/>
      <c r="Z75" s="37"/>
      <c r="AA75" s="37"/>
      <c r="AB75" s="37"/>
      <c r="AC75" s="37"/>
      <c r="AD75" s="37"/>
      <c r="AE75" s="37"/>
    </row>
    <row r="76" spans="1:31" s="2" customFormat="1" ht="12" customHeight="1">
      <c r="A76" s="37"/>
      <c r="B76" s="38"/>
      <c r="C76" s="32" t="s">
        <v>16</v>
      </c>
      <c r="D76" s="39"/>
      <c r="E76" s="39"/>
      <c r="F76" s="39"/>
      <c r="G76" s="39"/>
      <c r="H76" s="39"/>
      <c r="I76" s="39"/>
      <c r="J76" s="39"/>
      <c r="K76" s="39"/>
      <c r="L76" s="116"/>
      <c r="S76" s="37"/>
      <c r="T76" s="37"/>
      <c r="U76" s="37"/>
      <c r="V76" s="37"/>
      <c r="W76" s="37"/>
      <c r="X76" s="37"/>
      <c r="Y76" s="37"/>
      <c r="Z76" s="37"/>
      <c r="AA76" s="37"/>
      <c r="AB76" s="37"/>
      <c r="AC76" s="37"/>
      <c r="AD76" s="37"/>
      <c r="AE76" s="37"/>
    </row>
    <row r="77" spans="1:31" s="2" customFormat="1" ht="16.5" customHeight="1">
      <c r="A77" s="37"/>
      <c r="B77" s="38"/>
      <c r="C77" s="39"/>
      <c r="D77" s="39"/>
      <c r="E77" s="397" t="str">
        <f>E7</f>
        <v>Kultivace přednádražního prostoru Bohumín</v>
      </c>
      <c r="F77" s="398"/>
      <c r="G77" s="398"/>
      <c r="H77" s="398"/>
      <c r="I77" s="39"/>
      <c r="J77" s="39"/>
      <c r="K77" s="39"/>
      <c r="L77" s="116"/>
      <c r="S77" s="37"/>
      <c r="T77" s="37"/>
      <c r="U77" s="37"/>
      <c r="V77" s="37"/>
      <c r="W77" s="37"/>
      <c r="X77" s="37"/>
      <c r="Y77" s="37"/>
      <c r="Z77" s="37"/>
      <c r="AA77" s="37"/>
      <c r="AB77" s="37"/>
      <c r="AC77" s="37"/>
      <c r="AD77" s="37"/>
      <c r="AE77" s="37"/>
    </row>
    <row r="78" spans="1:31" s="2" customFormat="1" ht="12" customHeight="1">
      <c r="A78" s="37"/>
      <c r="B78" s="38"/>
      <c r="C78" s="32" t="s">
        <v>106</v>
      </c>
      <c r="D78" s="39"/>
      <c r="E78" s="39"/>
      <c r="F78" s="39"/>
      <c r="G78" s="39"/>
      <c r="H78" s="39"/>
      <c r="I78" s="39"/>
      <c r="J78" s="39"/>
      <c r="K78" s="39"/>
      <c r="L78" s="116"/>
      <c r="S78" s="37"/>
      <c r="T78" s="37"/>
      <c r="U78" s="37"/>
      <c r="V78" s="37"/>
      <c r="W78" s="37"/>
      <c r="X78" s="37"/>
      <c r="Y78" s="37"/>
      <c r="Z78" s="37"/>
      <c r="AA78" s="37"/>
      <c r="AB78" s="37"/>
      <c r="AC78" s="37"/>
      <c r="AD78" s="37"/>
      <c r="AE78" s="37"/>
    </row>
    <row r="79" spans="1:31" s="2" customFormat="1" ht="16.5" customHeight="1">
      <c r="A79" s="37"/>
      <c r="B79" s="38"/>
      <c r="C79" s="39"/>
      <c r="D79" s="39"/>
      <c r="E79" s="376" t="str">
        <f>E9</f>
        <v>SO 801 - Mobiliář</v>
      </c>
      <c r="F79" s="396"/>
      <c r="G79" s="396"/>
      <c r="H79" s="396"/>
      <c r="I79" s="39"/>
      <c r="J79" s="39"/>
      <c r="K79" s="39"/>
      <c r="L79" s="116"/>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39"/>
      <c r="J80" s="39"/>
      <c r="K80" s="39"/>
      <c r="L80" s="116"/>
      <c r="S80" s="37"/>
      <c r="T80" s="37"/>
      <c r="U80" s="37"/>
      <c r="V80" s="37"/>
      <c r="W80" s="37"/>
      <c r="X80" s="37"/>
      <c r="Y80" s="37"/>
      <c r="Z80" s="37"/>
      <c r="AA80" s="37"/>
      <c r="AB80" s="37"/>
      <c r="AC80" s="37"/>
      <c r="AD80" s="37"/>
      <c r="AE80" s="37"/>
    </row>
    <row r="81" spans="1:31" s="2" customFormat="1" ht="12" customHeight="1">
      <c r="A81" s="37"/>
      <c r="B81" s="38"/>
      <c r="C81" s="32" t="s">
        <v>21</v>
      </c>
      <c r="D81" s="39"/>
      <c r="E81" s="39"/>
      <c r="F81" s="30" t="str">
        <f>F12</f>
        <v>přednádražní prostor Bohumín</v>
      </c>
      <c r="G81" s="39"/>
      <c r="H81" s="39"/>
      <c r="I81" s="32" t="s">
        <v>23</v>
      </c>
      <c r="J81" s="62" t="str">
        <f>IF(J12="","",J12)</f>
        <v>16. 1. 2024</v>
      </c>
      <c r="K81" s="39"/>
      <c r="L81" s="116"/>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116"/>
      <c r="S82" s="37"/>
      <c r="T82" s="37"/>
      <c r="U82" s="37"/>
      <c r="V82" s="37"/>
      <c r="W82" s="37"/>
      <c r="X82" s="37"/>
      <c r="Y82" s="37"/>
      <c r="Z82" s="37"/>
      <c r="AA82" s="37"/>
      <c r="AB82" s="37"/>
      <c r="AC82" s="37"/>
      <c r="AD82" s="37"/>
      <c r="AE82" s="37"/>
    </row>
    <row r="83" spans="1:31" s="2" customFormat="1" ht="15.2" customHeight="1">
      <c r="A83" s="37"/>
      <c r="B83" s="38"/>
      <c r="C83" s="32" t="s">
        <v>25</v>
      </c>
      <c r="D83" s="39"/>
      <c r="E83" s="39"/>
      <c r="F83" s="30" t="str">
        <f>E15</f>
        <v>Město Bohumín, Masarykova 158, 73581 Bohumín</v>
      </c>
      <c r="G83" s="39"/>
      <c r="H83" s="39"/>
      <c r="I83" s="32" t="s">
        <v>31</v>
      </c>
      <c r="J83" s="35" t="str">
        <f>E21</f>
        <v>PUDIS a.s.</v>
      </c>
      <c r="K83" s="39"/>
      <c r="L83" s="116"/>
      <c r="S83" s="37"/>
      <c r="T83" s="37"/>
      <c r="U83" s="37"/>
      <c r="V83" s="37"/>
      <c r="W83" s="37"/>
      <c r="X83" s="37"/>
      <c r="Y83" s="37"/>
      <c r="Z83" s="37"/>
      <c r="AA83" s="37"/>
      <c r="AB83" s="37"/>
      <c r="AC83" s="37"/>
      <c r="AD83" s="37"/>
      <c r="AE83" s="37"/>
    </row>
    <row r="84" spans="1:31" s="2" customFormat="1" ht="15.2" customHeight="1">
      <c r="A84" s="37"/>
      <c r="B84" s="38"/>
      <c r="C84" s="32" t="s">
        <v>29</v>
      </c>
      <c r="D84" s="39"/>
      <c r="E84" s="39"/>
      <c r="F84" s="30" t="str">
        <f>IF(E18="","",E18)</f>
        <v>Vyplň údaj</v>
      </c>
      <c r="G84" s="39"/>
      <c r="H84" s="39"/>
      <c r="I84" s="32" t="s">
        <v>34</v>
      </c>
      <c r="J84" s="35" t="str">
        <f>E24</f>
        <v>PUDIS a.s.</v>
      </c>
      <c r="K84" s="39"/>
      <c r="L84" s="116"/>
      <c r="S84" s="37"/>
      <c r="T84" s="37"/>
      <c r="U84" s="37"/>
      <c r="V84" s="37"/>
      <c r="W84" s="37"/>
      <c r="X84" s="37"/>
      <c r="Y84" s="37"/>
      <c r="Z84" s="37"/>
      <c r="AA84" s="37"/>
      <c r="AB84" s="37"/>
      <c r="AC84" s="37"/>
      <c r="AD84" s="37"/>
      <c r="AE84" s="37"/>
    </row>
    <row r="85" spans="1:31" s="2" customFormat="1" ht="10.35" customHeight="1">
      <c r="A85" s="37"/>
      <c r="B85" s="38"/>
      <c r="C85" s="39"/>
      <c r="D85" s="39"/>
      <c r="E85" s="39"/>
      <c r="F85" s="39"/>
      <c r="G85" s="39"/>
      <c r="H85" s="39"/>
      <c r="I85" s="39"/>
      <c r="J85" s="39"/>
      <c r="K85" s="39"/>
      <c r="L85" s="116"/>
      <c r="S85" s="37"/>
      <c r="T85" s="37"/>
      <c r="U85" s="37"/>
      <c r="V85" s="37"/>
      <c r="W85" s="37"/>
      <c r="X85" s="37"/>
      <c r="Y85" s="37"/>
      <c r="Z85" s="37"/>
      <c r="AA85" s="37"/>
      <c r="AB85" s="37"/>
      <c r="AC85" s="37"/>
      <c r="AD85" s="37"/>
      <c r="AE85" s="37"/>
    </row>
    <row r="86" spans="1:31" s="11" customFormat="1" ht="29.25" customHeight="1">
      <c r="A86" s="154"/>
      <c r="B86" s="155"/>
      <c r="C86" s="156" t="s">
        <v>125</v>
      </c>
      <c r="D86" s="157" t="s">
        <v>56</v>
      </c>
      <c r="E86" s="157" t="s">
        <v>52</v>
      </c>
      <c r="F86" s="157" t="s">
        <v>53</v>
      </c>
      <c r="G86" s="157" t="s">
        <v>126</v>
      </c>
      <c r="H86" s="157" t="s">
        <v>127</v>
      </c>
      <c r="I86" s="157" t="s">
        <v>128</v>
      </c>
      <c r="J86" s="157" t="s">
        <v>110</v>
      </c>
      <c r="K86" s="158" t="s">
        <v>129</v>
      </c>
      <c r="L86" s="159"/>
      <c r="M86" s="71" t="s">
        <v>19</v>
      </c>
      <c r="N86" s="72" t="s">
        <v>41</v>
      </c>
      <c r="O86" s="72" t="s">
        <v>130</v>
      </c>
      <c r="P86" s="72" t="s">
        <v>131</v>
      </c>
      <c r="Q86" s="72" t="s">
        <v>132</v>
      </c>
      <c r="R86" s="72" t="s">
        <v>133</v>
      </c>
      <c r="S86" s="72" t="s">
        <v>134</v>
      </c>
      <c r="T86" s="73" t="s">
        <v>135</v>
      </c>
      <c r="U86" s="154"/>
      <c r="V86" s="154"/>
      <c r="W86" s="154"/>
      <c r="X86" s="154"/>
      <c r="Y86" s="154"/>
      <c r="Z86" s="154"/>
      <c r="AA86" s="154"/>
      <c r="AB86" s="154"/>
      <c r="AC86" s="154"/>
      <c r="AD86" s="154"/>
      <c r="AE86" s="154"/>
    </row>
    <row r="87" spans="1:63" s="2" customFormat="1" ht="22.9" customHeight="1">
      <c r="A87" s="37"/>
      <c r="B87" s="38"/>
      <c r="C87" s="78" t="s">
        <v>136</v>
      </c>
      <c r="D87" s="39"/>
      <c r="E87" s="39"/>
      <c r="F87" s="39"/>
      <c r="G87" s="39"/>
      <c r="H87" s="39"/>
      <c r="I87" s="39"/>
      <c r="J87" s="160">
        <f>BK87</f>
        <v>0</v>
      </c>
      <c r="K87" s="39"/>
      <c r="L87" s="42"/>
      <c r="M87" s="74"/>
      <c r="N87" s="161"/>
      <c r="O87" s="75"/>
      <c r="P87" s="162">
        <f>P88+P180</f>
        <v>0</v>
      </c>
      <c r="Q87" s="75"/>
      <c r="R87" s="162">
        <f>R88+R180</f>
        <v>32.9823552</v>
      </c>
      <c r="S87" s="75"/>
      <c r="T87" s="163">
        <f>T88+T180</f>
        <v>0</v>
      </c>
      <c r="U87" s="37"/>
      <c r="V87" s="37"/>
      <c r="W87" s="37"/>
      <c r="X87" s="37"/>
      <c r="Y87" s="37"/>
      <c r="Z87" s="37"/>
      <c r="AA87" s="37"/>
      <c r="AB87" s="37"/>
      <c r="AC87" s="37"/>
      <c r="AD87" s="37"/>
      <c r="AE87" s="37"/>
      <c r="AT87" s="20" t="s">
        <v>70</v>
      </c>
      <c r="AU87" s="20" t="s">
        <v>111</v>
      </c>
      <c r="BK87" s="164">
        <f>BK88+BK180</f>
        <v>0</v>
      </c>
    </row>
    <row r="88" spans="2:63" s="12" customFormat="1" ht="25.9" customHeight="1">
      <c r="B88" s="165"/>
      <c r="C88" s="166"/>
      <c r="D88" s="167" t="s">
        <v>70</v>
      </c>
      <c r="E88" s="168" t="s">
        <v>137</v>
      </c>
      <c r="F88" s="168" t="s">
        <v>138</v>
      </c>
      <c r="G88" s="166"/>
      <c r="H88" s="166"/>
      <c r="I88" s="169"/>
      <c r="J88" s="170">
        <f>BK88</f>
        <v>0</v>
      </c>
      <c r="K88" s="166"/>
      <c r="L88" s="171"/>
      <c r="M88" s="172"/>
      <c r="N88" s="173"/>
      <c r="O88" s="173"/>
      <c r="P88" s="174">
        <f>P89+P115+P135+P154</f>
        <v>0</v>
      </c>
      <c r="Q88" s="173"/>
      <c r="R88" s="174">
        <f>R89+R115+R135+R154</f>
        <v>32.9812652</v>
      </c>
      <c r="S88" s="173"/>
      <c r="T88" s="175">
        <f>T89+T115+T135+T154</f>
        <v>0</v>
      </c>
      <c r="AR88" s="176" t="s">
        <v>78</v>
      </c>
      <c r="AT88" s="177" t="s">
        <v>70</v>
      </c>
      <c r="AU88" s="177" t="s">
        <v>71</v>
      </c>
      <c r="AY88" s="176" t="s">
        <v>139</v>
      </c>
      <c r="BK88" s="178">
        <f>BK89+BK115+BK135+BK154</f>
        <v>0</v>
      </c>
    </row>
    <row r="89" spans="2:63" s="12" customFormat="1" ht="22.9" customHeight="1">
      <c r="B89" s="165"/>
      <c r="C89" s="166"/>
      <c r="D89" s="167" t="s">
        <v>70</v>
      </c>
      <c r="E89" s="179" t="s">
        <v>78</v>
      </c>
      <c r="F89" s="179" t="s">
        <v>140</v>
      </c>
      <c r="G89" s="166"/>
      <c r="H89" s="166"/>
      <c r="I89" s="169"/>
      <c r="J89" s="180">
        <f>BK89</f>
        <v>0</v>
      </c>
      <c r="K89" s="166"/>
      <c r="L89" s="171"/>
      <c r="M89" s="172"/>
      <c r="N89" s="173"/>
      <c r="O89" s="173"/>
      <c r="P89" s="174">
        <f>SUM(P90:P114)</f>
        <v>0</v>
      </c>
      <c r="Q89" s="173"/>
      <c r="R89" s="174">
        <f>SUM(R90:R114)</f>
        <v>0</v>
      </c>
      <c r="S89" s="173"/>
      <c r="T89" s="175">
        <f>SUM(T90:T114)</f>
        <v>0</v>
      </c>
      <c r="AR89" s="176" t="s">
        <v>78</v>
      </c>
      <c r="AT89" s="177" t="s">
        <v>70</v>
      </c>
      <c r="AU89" s="177" t="s">
        <v>78</v>
      </c>
      <c r="AY89" s="176" t="s">
        <v>139</v>
      </c>
      <c r="BK89" s="178">
        <f>SUM(BK90:BK114)</f>
        <v>0</v>
      </c>
    </row>
    <row r="90" spans="1:65" s="2" customFormat="1" ht="37.9" customHeight="1">
      <c r="A90" s="37"/>
      <c r="B90" s="38"/>
      <c r="C90" s="181" t="s">
        <v>78</v>
      </c>
      <c r="D90" s="181" t="s">
        <v>141</v>
      </c>
      <c r="E90" s="182" t="s">
        <v>200</v>
      </c>
      <c r="F90" s="183" t="s">
        <v>201</v>
      </c>
      <c r="G90" s="184" t="s">
        <v>194</v>
      </c>
      <c r="H90" s="185">
        <v>11.88</v>
      </c>
      <c r="I90" s="186"/>
      <c r="J90" s="187">
        <f>ROUND(I90*H90,2)</f>
        <v>0</v>
      </c>
      <c r="K90" s="183" t="s">
        <v>145</v>
      </c>
      <c r="L90" s="42"/>
      <c r="M90" s="188" t="s">
        <v>19</v>
      </c>
      <c r="N90" s="189" t="s">
        <v>42</v>
      </c>
      <c r="O90" s="67"/>
      <c r="P90" s="190">
        <f>O90*H90</f>
        <v>0</v>
      </c>
      <c r="Q90" s="190">
        <v>0</v>
      </c>
      <c r="R90" s="190">
        <f>Q90*H90</f>
        <v>0</v>
      </c>
      <c r="S90" s="190">
        <v>0</v>
      </c>
      <c r="T90" s="191">
        <f>S90*H90</f>
        <v>0</v>
      </c>
      <c r="U90" s="37"/>
      <c r="V90" s="37"/>
      <c r="W90" s="37"/>
      <c r="X90" s="37"/>
      <c r="Y90" s="37"/>
      <c r="Z90" s="37"/>
      <c r="AA90" s="37"/>
      <c r="AB90" s="37"/>
      <c r="AC90" s="37"/>
      <c r="AD90" s="37"/>
      <c r="AE90" s="37"/>
      <c r="AR90" s="192" t="s">
        <v>146</v>
      </c>
      <c r="AT90" s="192" t="s">
        <v>141</v>
      </c>
      <c r="AU90" s="192" t="s">
        <v>80</v>
      </c>
      <c r="AY90" s="20" t="s">
        <v>139</v>
      </c>
      <c r="BE90" s="193">
        <f>IF(N90="základní",J90,0)</f>
        <v>0</v>
      </c>
      <c r="BF90" s="193">
        <f>IF(N90="snížená",J90,0)</f>
        <v>0</v>
      </c>
      <c r="BG90" s="193">
        <f>IF(N90="zákl. přenesená",J90,0)</f>
        <v>0</v>
      </c>
      <c r="BH90" s="193">
        <f>IF(N90="sníž. přenesená",J90,0)</f>
        <v>0</v>
      </c>
      <c r="BI90" s="193">
        <f>IF(N90="nulová",J90,0)</f>
        <v>0</v>
      </c>
      <c r="BJ90" s="20" t="s">
        <v>78</v>
      </c>
      <c r="BK90" s="193">
        <f>ROUND(I90*H90,2)</f>
        <v>0</v>
      </c>
      <c r="BL90" s="20" t="s">
        <v>146</v>
      </c>
      <c r="BM90" s="192" t="s">
        <v>1248</v>
      </c>
    </row>
    <row r="91" spans="1:47" s="2" customFormat="1" ht="12">
      <c r="A91" s="37"/>
      <c r="B91" s="38"/>
      <c r="C91" s="39"/>
      <c r="D91" s="194" t="s">
        <v>148</v>
      </c>
      <c r="E91" s="39"/>
      <c r="F91" s="195" t="s">
        <v>203</v>
      </c>
      <c r="G91" s="39"/>
      <c r="H91" s="39"/>
      <c r="I91" s="196"/>
      <c r="J91" s="39"/>
      <c r="K91" s="39"/>
      <c r="L91" s="42"/>
      <c r="M91" s="197"/>
      <c r="N91" s="198"/>
      <c r="O91" s="67"/>
      <c r="P91" s="67"/>
      <c r="Q91" s="67"/>
      <c r="R91" s="67"/>
      <c r="S91" s="67"/>
      <c r="T91" s="68"/>
      <c r="U91" s="37"/>
      <c r="V91" s="37"/>
      <c r="W91" s="37"/>
      <c r="X91" s="37"/>
      <c r="Y91" s="37"/>
      <c r="Z91" s="37"/>
      <c r="AA91" s="37"/>
      <c r="AB91" s="37"/>
      <c r="AC91" s="37"/>
      <c r="AD91" s="37"/>
      <c r="AE91" s="37"/>
      <c r="AT91" s="20" t="s">
        <v>148</v>
      </c>
      <c r="AU91" s="20" t="s">
        <v>80</v>
      </c>
    </row>
    <row r="92" spans="2:51" s="13" customFormat="1" ht="12">
      <c r="B92" s="199"/>
      <c r="C92" s="200"/>
      <c r="D92" s="201" t="s">
        <v>150</v>
      </c>
      <c r="E92" s="202" t="s">
        <v>19</v>
      </c>
      <c r="F92" s="203" t="s">
        <v>1249</v>
      </c>
      <c r="G92" s="200"/>
      <c r="H92" s="204">
        <v>6.48</v>
      </c>
      <c r="I92" s="205"/>
      <c r="J92" s="200"/>
      <c r="K92" s="200"/>
      <c r="L92" s="206"/>
      <c r="M92" s="207"/>
      <c r="N92" s="208"/>
      <c r="O92" s="208"/>
      <c r="P92" s="208"/>
      <c r="Q92" s="208"/>
      <c r="R92" s="208"/>
      <c r="S92" s="208"/>
      <c r="T92" s="209"/>
      <c r="AT92" s="210" t="s">
        <v>150</v>
      </c>
      <c r="AU92" s="210" t="s">
        <v>80</v>
      </c>
      <c r="AV92" s="13" t="s">
        <v>80</v>
      </c>
      <c r="AW92" s="13" t="s">
        <v>33</v>
      </c>
      <c r="AX92" s="13" t="s">
        <v>71</v>
      </c>
      <c r="AY92" s="210" t="s">
        <v>139</v>
      </c>
    </row>
    <row r="93" spans="2:51" s="13" customFormat="1" ht="12">
      <c r="B93" s="199"/>
      <c r="C93" s="200"/>
      <c r="D93" s="201" t="s">
        <v>150</v>
      </c>
      <c r="E93" s="202" t="s">
        <v>19</v>
      </c>
      <c r="F93" s="203" t="s">
        <v>1250</v>
      </c>
      <c r="G93" s="200"/>
      <c r="H93" s="204">
        <v>0.7</v>
      </c>
      <c r="I93" s="205"/>
      <c r="J93" s="200"/>
      <c r="K93" s="200"/>
      <c r="L93" s="206"/>
      <c r="M93" s="207"/>
      <c r="N93" s="208"/>
      <c r="O93" s="208"/>
      <c r="P93" s="208"/>
      <c r="Q93" s="208"/>
      <c r="R93" s="208"/>
      <c r="S93" s="208"/>
      <c r="T93" s="209"/>
      <c r="AT93" s="210" t="s">
        <v>150</v>
      </c>
      <c r="AU93" s="210" t="s">
        <v>80</v>
      </c>
      <c r="AV93" s="13" t="s">
        <v>80</v>
      </c>
      <c r="AW93" s="13" t="s">
        <v>33</v>
      </c>
      <c r="AX93" s="13" t="s">
        <v>71</v>
      </c>
      <c r="AY93" s="210" t="s">
        <v>139</v>
      </c>
    </row>
    <row r="94" spans="2:51" s="13" customFormat="1" ht="12">
      <c r="B94" s="199"/>
      <c r="C94" s="200"/>
      <c r="D94" s="201" t="s">
        <v>150</v>
      </c>
      <c r="E94" s="202" t="s">
        <v>19</v>
      </c>
      <c r="F94" s="203" t="s">
        <v>1251</v>
      </c>
      <c r="G94" s="200"/>
      <c r="H94" s="204">
        <v>4.5</v>
      </c>
      <c r="I94" s="205"/>
      <c r="J94" s="200"/>
      <c r="K94" s="200"/>
      <c r="L94" s="206"/>
      <c r="M94" s="207"/>
      <c r="N94" s="208"/>
      <c r="O94" s="208"/>
      <c r="P94" s="208"/>
      <c r="Q94" s="208"/>
      <c r="R94" s="208"/>
      <c r="S94" s="208"/>
      <c r="T94" s="209"/>
      <c r="AT94" s="210" t="s">
        <v>150</v>
      </c>
      <c r="AU94" s="210" t="s">
        <v>80</v>
      </c>
      <c r="AV94" s="13" t="s">
        <v>80</v>
      </c>
      <c r="AW94" s="13" t="s">
        <v>33</v>
      </c>
      <c r="AX94" s="13" t="s">
        <v>71</v>
      </c>
      <c r="AY94" s="210" t="s">
        <v>139</v>
      </c>
    </row>
    <row r="95" spans="2:51" s="13" customFormat="1" ht="12">
      <c r="B95" s="199"/>
      <c r="C95" s="200"/>
      <c r="D95" s="201" t="s">
        <v>150</v>
      </c>
      <c r="E95" s="202" t="s">
        <v>19</v>
      </c>
      <c r="F95" s="203" t="s">
        <v>1252</v>
      </c>
      <c r="G95" s="200"/>
      <c r="H95" s="204">
        <v>0.2</v>
      </c>
      <c r="I95" s="205"/>
      <c r="J95" s="200"/>
      <c r="K95" s="200"/>
      <c r="L95" s="206"/>
      <c r="M95" s="207"/>
      <c r="N95" s="208"/>
      <c r="O95" s="208"/>
      <c r="P95" s="208"/>
      <c r="Q95" s="208"/>
      <c r="R95" s="208"/>
      <c r="S95" s="208"/>
      <c r="T95" s="209"/>
      <c r="AT95" s="210" t="s">
        <v>150</v>
      </c>
      <c r="AU95" s="210" t="s">
        <v>80</v>
      </c>
      <c r="AV95" s="13" t="s">
        <v>80</v>
      </c>
      <c r="AW95" s="13" t="s">
        <v>33</v>
      </c>
      <c r="AX95" s="13" t="s">
        <v>71</v>
      </c>
      <c r="AY95" s="210" t="s">
        <v>139</v>
      </c>
    </row>
    <row r="96" spans="2:51" s="14" customFormat="1" ht="12">
      <c r="B96" s="211"/>
      <c r="C96" s="212"/>
      <c r="D96" s="201" t="s">
        <v>150</v>
      </c>
      <c r="E96" s="213" t="s">
        <v>19</v>
      </c>
      <c r="F96" s="214" t="s">
        <v>154</v>
      </c>
      <c r="G96" s="212"/>
      <c r="H96" s="215">
        <v>11.88</v>
      </c>
      <c r="I96" s="216"/>
      <c r="J96" s="212"/>
      <c r="K96" s="212"/>
      <c r="L96" s="217"/>
      <c r="M96" s="218"/>
      <c r="N96" s="219"/>
      <c r="O96" s="219"/>
      <c r="P96" s="219"/>
      <c r="Q96" s="219"/>
      <c r="R96" s="219"/>
      <c r="S96" s="219"/>
      <c r="T96" s="220"/>
      <c r="AT96" s="221" t="s">
        <v>150</v>
      </c>
      <c r="AU96" s="221" t="s">
        <v>80</v>
      </c>
      <c r="AV96" s="14" t="s">
        <v>146</v>
      </c>
      <c r="AW96" s="14" t="s">
        <v>33</v>
      </c>
      <c r="AX96" s="14" t="s">
        <v>78</v>
      </c>
      <c r="AY96" s="221" t="s">
        <v>139</v>
      </c>
    </row>
    <row r="97" spans="1:65" s="2" customFormat="1" ht="37.9" customHeight="1">
      <c r="A97" s="37"/>
      <c r="B97" s="38"/>
      <c r="C97" s="181" t="s">
        <v>80</v>
      </c>
      <c r="D97" s="181" t="s">
        <v>141</v>
      </c>
      <c r="E97" s="182" t="s">
        <v>1253</v>
      </c>
      <c r="F97" s="183" t="s">
        <v>1254</v>
      </c>
      <c r="G97" s="184" t="s">
        <v>194</v>
      </c>
      <c r="H97" s="185">
        <v>11.88</v>
      </c>
      <c r="I97" s="186"/>
      <c r="J97" s="187">
        <f>ROUND(I97*H97,2)</f>
        <v>0</v>
      </c>
      <c r="K97" s="183" t="s">
        <v>145</v>
      </c>
      <c r="L97" s="42"/>
      <c r="M97" s="188" t="s">
        <v>19</v>
      </c>
      <c r="N97" s="189" t="s">
        <v>42</v>
      </c>
      <c r="O97" s="67"/>
      <c r="P97" s="190">
        <f>O97*H97</f>
        <v>0</v>
      </c>
      <c r="Q97" s="190">
        <v>0</v>
      </c>
      <c r="R97" s="190">
        <f>Q97*H97</f>
        <v>0</v>
      </c>
      <c r="S97" s="190">
        <v>0</v>
      </c>
      <c r="T97" s="191">
        <f>S97*H97</f>
        <v>0</v>
      </c>
      <c r="U97" s="37"/>
      <c r="V97" s="37"/>
      <c r="W97" s="37"/>
      <c r="X97" s="37"/>
      <c r="Y97" s="37"/>
      <c r="Z97" s="37"/>
      <c r="AA97" s="37"/>
      <c r="AB97" s="37"/>
      <c r="AC97" s="37"/>
      <c r="AD97" s="37"/>
      <c r="AE97" s="37"/>
      <c r="AR97" s="192" t="s">
        <v>146</v>
      </c>
      <c r="AT97" s="192" t="s">
        <v>141</v>
      </c>
      <c r="AU97" s="192" t="s">
        <v>80</v>
      </c>
      <c r="AY97" s="20" t="s">
        <v>139</v>
      </c>
      <c r="BE97" s="193">
        <f>IF(N97="základní",J97,0)</f>
        <v>0</v>
      </c>
      <c r="BF97" s="193">
        <f>IF(N97="snížená",J97,0)</f>
        <v>0</v>
      </c>
      <c r="BG97" s="193">
        <f>IF(N97="zákl. přenesená",J97,0)</f>
        <v>0</v>
      </c>
      <c r="BH97" s="193">
        <f>IF(N97="sníž. přenesená",J97,0)</f>
        <v>0</v>
      </c>
      <c r="BI97" s="193">
        <f>IF(N97="nulová",J97,0)</f>
        <v>0</v>
      </c>
      <c r="BJ97" s="20" t="s">
        <v>78</v>
      </c>
      <c r="BK97" s="193">
        <f>ROUND(I97*H97,2)</f>
        <v>0</v>
      </c>
      <c r="BL97" s="20" t="s">
        <v>146</v>
      </c>
      <c r="BM97" s="192" t="s">
        <v>1255</v>
      </c>
    </row>
    <row r="98" spans="1:47" s="2" customFormat="1" ht="12">
      <c r="A98" s="37"/>
      <c r="B98" s="38"/>
      <c r="C98" s="39"/>
      <c r="D98" s="194" t="s">
        <v>148</v>
      </c>
      <c r="E98" s="39"/>
      <c r="F98" s="195" t="s">
        <v>1256</v>
      </c>
      <c r="G98" s="39"/>
      <c r="H98" s="39"/>
      <c r="I98" s="196"/>
      <c r="J98" s="39"/>
      <c r="K98" s="39"/>
      <c r="L98" s="42"/>
      <c r="M98" s="197"/>
      <c r="N98" s="198"/>
      <c r="O98" s="67"/>
      <c r="P98" s="67"/>
      <c r="Q98" s="67"/>
      <c r="R98" s="67"/>
      <c r="S98" s="67"/>
      <c r="T98" s="68"/>
      <c r="U98" s="37"/>
      <c r="V98" s="37"/>
      <c r="W98" s="37"/>
      <c r="X98" s="37"/>
      <c r="Y98" s="37"/>
      <c r="Z98" s="37"/>
      <c r="AA98" s="37"/>
      <c r="AB98" s="37"/>
      <c r="AC98" s="37"/>
      <c r="AD98" s="37"/>
      <c r="AE98" s="37"/>
      <c r="AT98" s="20" t="s">
        <v>148</v>
      </c>
      <c r="AU98" s="20" t="s">
        <v>80</v>
      </c>
    </row>
    <row r="99" spans="1:65" s="2" customFormat="1" ht="62.65" customHeight="1">
      <c r="A99" s="37"/>
      <c r="B99" s="38"/>
      <c r="C99" s="181" t="s">
        <v>161</v>
      </c>
      <c r="D99" s="181" t="s">
        <v>141</v>
      </c>
      <c r="E99" s="182" t="s">
        <v>231</v>
      </c>
      <c r="F99" s="183" t="s">
        <v>232</v>
      </c>
      <c r="G99" s="184" t="s">
        <v>194</v>
      </c>
      <c r="H99" s="185">
        <v>11.88</v>
      </c>
      <c r="I99" s="186"/>
      <c r="J99" s="187">
        <f>ROUND(I99*H99,2)</f>
        <v>0</v>
      </c>
      <c r="K99" s="183" t="s">
        <v>145</v>
      </c>
      <c r="L99" s="42"/>
      <c r="M99" s="188" t="s">
        <v>19</v>
      </c>
      <c r="N99" s="189" t="s">
        <v>42</v>
      </c>
      <c r="O99" s="67"/>
      <c r="P99" s="190">
        <f>O99*H99</f>
        <v>0</v>
      </c>
      <c r="Q99" s="190">
        <v>0</v>
      </c>
      <c r="R99" s="190">
        <f>Q99*H99</f>
        <v>0</v>
      </c>
      <c r="S99" s="190">
        <v>0</v>
      </c>
      <c r="T99" s="191">
        <f>S99*H99</f>
        <v>0</v>
      </c>
      <c r="U99" s="37"/>
      <c r="V99" s="37"/>
      <c r="W99" s="37"/>
      <c r="X99" s="37"/>
      <c r="Y99" s="37"/>
      <c r="Z99" s="37"/>
      <c r="AA99" s="37"/>
      <c r="AB99" s="37"/>
      <c r="AC99" s="37"/>
      <c r="AD99" s="37"/>
      <c r="AE99" s="37"/>
      <c r="AR99" s="192" t="s">
        <v>146</v>
      </c>
      <c r="AT99" s="192" t="s">
        <v>141</v>
      </c>
      <c r="AU99" s="192" t="s">
        <v>80</v>
      </c>
      <c r="AY99" s="20" t="s">
        <v>139</v>
      </c>
      <c r="BE99" s="193">
        <f>IF(N99="základní",J99,0)</f>
        <v>0</v>
      </c>
      <c r="BF99" s="193">
        <f>IF(N99="snížená",J99,0)</f>
        <v>0</v>
      </c>
      <c r="BG99" s="193">
        <f>IF(N99="zákl. přenesená",J99,0)</f>
        <v>0</v>
      </c>
      <c r="BH99" s="193">
        <f>IF(N99="sníž. přenesená",J99,0)</f>
        <v>0</v>
      </c>
      <c r="BI99" s="193">
        <f>IF(N99="nulová",J99,0)</f>
        <v>0</v>
      </c>
      <c r="BJ99" s="20" t="s">
        <v>78</v>
      </c>
      <c r="BK99" s="193">
        <f>ROUND(I99*H99,2)</f>
        <v>0</v>
      </c>
      <c r="BL99" s="20" t="s">
        <v>146</v>
      </c>
      <c r="BM99" s="192" t="s">
        <v>1257</v>
      </c>
    </row>
    <row r="100" spans="1:47" s="2" customFormat="1" ht="12">
      <c r="A100" s="37"/>
      <c r="B100" s="38"/>
      <c r="C100" s="39"/>
      <c r="D100" s="194" t="s">
        <v>148</v>
      </c>
      <c r="E100" s="39"/>
      <c r="F100" s="195" t="s">
        <v>234</v>
      </c>
      <c r="G100" s="39"/>
      <c r="H100" s="39"/>
      <c r="I100" s="196"/>
      <c r="J100" s="39"/>
      <c r="K100" s="39"/>
      <c r="L100" s="42"/>
      <c r="M100" s="197"/>
      <c r="N100" s="198"/>
      <c r="O100" s="67"/>
      <c r="P100" s="67"/>
      <c r="Q100" s="67"/>
      <c r="R100" s="67"/>
      <c r="S100" s="67"/>
      <c r="T100" s="68"/>
      <c r="U100" s="37"/>
      <c r="V100" s="37"/>
      <c r="W100" s="37"/>
      <c r="X100" s="37"/>
      <c r="Y100" s="37"/>
      <c r="Z100" s="37"/>
      <c r="AA100" s="37"/>
      <c r="AB100" s="37"/>
      <c r="AC100" s="37"/>
      <c r="AD100" s="37"/>
      <c r="AE100" s="37"/>
      <c r="AT100" s="20" t="s">
        <v>148</v>
      </c>
      <c r="AU100" s="20" t="s">
        <v>80</v>
      </c>
    </row>
    <row r="101" spans="1:47" s="2" customFormat="1" ht="19.5">
      <c r="A101" s="37"/>
      <c r="B101" s="38"/>
      <c r="C101" s="39"/>
      <c r="D101" s="201" t="s">
        <v>204</v>
      </c>
      <c r="E101" s="39"/>
      <c r="F101" s="222" t="s">
        <v>235</v>
      </c>
      <c r="G101" s="39"/>
      <c r="H101" s="39"/>
      <c r="I101" s="196"/>
      <c r="J101" s="39"/>
      <c r="K101" s="39"/>
      <c r="L101" s="42"/>
      <c r="M101" s="197"/>
      <c r="N101" s="198"/>
      <c r="O101" s="67"/>
      <c r="P101" s="67"/>
      <c r="Q101" s="67"/>
      <c r="R101" s="67"/>
      <c r="S101" s="67"/>
      <c r="T101" s="68"/>
      <c r="U101" s="37"/>
      <c r="V101" s="37"/>
      <c r="W101" s="37"/>
      <c r="X101" s="37"/>
      <c r="Y101" s="37"/>
      <c r="Z101" s="37"/>
      <c r="AA101" s="37"/>
      <c r="AB101" s="37"/>
      <c r="AC101" s="37"/>
      <c r="AD101" s="37"/>
      <c r="AE101" s="37"/>
      <c r="AT101" s="20" t="s">
        <v>204</v>
      </c>
      <c r="AU101" s="20" t="s">
        <v>80</v>
      </c>
    </row>
    <row r="102" spans="1:65" s="2" customFormat="1" ht="62.65" customHeight="1">
      <c r="A102" s="37"/>
      <c r="B102" s="38"/>
      <c r="C102" s="181" t="s">
        <v>146</v>
      </c>
      <c r="D102" s="181" t="s">
        <v>141</v>
      </c>
      <c r="E102" s="182" t="s">
        <v>237</v>
      </c>
      <c r="F102" s="183" t="s">
        <v>238</v>
      </c>
      <c r="G102" s="184" t="s">
        <v>194</v>
      </c>
      <c r="H102" s="185">
        <v>11.88</v>
      </c>
      <c r="I102" s="186"/>
      <c r="J102" s="187">
        <f>ROUND(I102*H102,2)</f>
        <v>0</v>
      </c>
      <c r="K102" s="183" t="s">
        <v>145</v>
      </c>
      <c r="L102" s="42"/>
      <c r="M102" s="188" t="s">
        <v>19</v>
      </c>
      <c r="N102" s="189" t="s">
        <v>42</v>
      </c>
      <c r="O102" s="67"/>
      <c r="P102" s="190">
        <f>O102*H102</f>
        <v>0</v>
      </c>
      <c r="Q102" s="190">
        <v>0</v>
      </c>
      <c r="R102" s="190">
        <f>Q102*H102</f>
        <v>0</v>
      </c>
      <c r="S102" s="190">
        <v>0</v>
      </c>
      <c r="T102" s="191">
        <f>S102*H102</f>
        <v>0</v>
      </c>
      <c r="U102" s="37"/>
      <c r="V102" s="37"/>
      <c r="W102" s="37"/>
      <c r="X102" s="37"/>
      <c r="Y102" s="37"/>
      <c r="Z102" s="37"/>
      <c r="AA102" s="37"/>
      <c r="AB102" s="37"/>
      <c r="AC102" s="37"/>
      <c r="AD102" s="37"/>
      <c r="AE102" s="37"/>
      <c r="AR102" s="192" t="s">
        <v>146</v>
      </c>
      <c r="AT102" s="192" t="s">
        <v>141</v>
      </c>
      <c r="AU102" s="192" t="s">
        <v>80</v>
      </c>
      <c r="AY102" s="20" t="s">
        <v>139</v>
      </c>
      <c r="BE102" s="193">
        <f>IF(N102="základní",J102,0)</f>
        <v>0</v>
      </c>
      <c r="BF102" s="193">
        <f>IF(N102="snížená",J102,0)</f>
        <v>0</v>
      </c>
      <c r="BG102" s="193">
        <f>IF(N102="zákl. přenesená",J102,0)</f>
        <v>0</v>
      </c>
      <c r="BH102" s="193">
        <f>IF(N102="sníž. přenesená",J102,0)</f>
        <v>0</v>
      </c>
      <c r="BI102" s="193">
        <f>IF(N102="nulová",J102,0)</f>
        <v>0</v>
      </c>
      <c r="BJ102" s="20" t="s">
        <v>78</v>
      </c>
      <c r="BK102" s="193">
        <f>ROUND(I102*H102,2)</f>
        <v>0</v>
      </c>
      <c r="BL102" s="20" t="s">
        <v>146</v>
      </c>
      <c r="BM102" s="192" t="s">
        <v>1258</v>
      </c>
    </row>
    <row r="103" spans="1:47" s="2" customFormat="1" ht="12">
      <c r="A103" s="37"/>
      <c r="B103" s="38"/>
      <c r="C103" s="39"/>
      <c r="D103" s="194" t="s">
        <v>148</v>
      </c>
      <c r="E103" s="39"/>
      <c r="F103" s="195" t="s">
        <v>240</v>
      </c>
      <c r="G103" s="39"/>
      <c r="H103" s="39"/>
      <c r="I103" s="196"/>
      <c r="J103" s="39"/>
      <c r="K103" s="39"/>
      <c r="L103" s="42"/>
      <c r="M103" s="197"/>
      <c r="N103" s="198"/>
      <c r="O103" s="67"/>
      <c r="P103" s="67"/>
      <c r="Q103" s="67"/>
      <c r="R103" s="67"/>
      <c r="S103" s="67"/>
      <c r="T103" s="68"/>
      <c r="U103" s="37"/>
      <c r="V103" s="37"/>
      <c r="W103" s="37"/>
      <c r="X103" s="37"/>
      <c r="Y103" s="37"/>
      <c r="Z103" s="37"/>
      <c r="AA103" s="37"/>
      <c r="AB103" s="37"/>
      <c r="AC103" s="37"/>
      <c r="AD103" s="37"/>
      <c r="AE103" s="37"/>
      <c r="AT103" s="20" t="s">
        <v>148</v>
      </c>
      <c r="AU103" s="20" t="s">
        <v>80</v>
      </c>
    </row>
    <row r="104" spans="1:47" s="2" customFormat="1" ht="19.5">
      <c r="A104" s="37"/>
      <c r="B104" s="38"/>
      <c r="C104" s="39"/>
      <c r="D104" s="201" t="s">
        <v>204</v>
      </c>
      <c r="E104" s="39"/>
      <c r="F104" s="222" t="s">
        <v>241</v>
      </c>
      <c r="G104" s="39"/>
      <c r="H104" s="39"/>
      <c r="I104" s="196"/>
      <c r="J104" s="39"/>
      <c r="K104" s="39"/>
      <c r="L104" s="42"/>
      <c r="M104" s="197"/>
      <c r="N104" s="198"/>
      <c r="O104" s="67"/>
      <c r="P104" s="67"/>
      <c r="Q104" s="67"/>
      <c r="R104" s="67"/>
      <c r="S104" s="67"/>
      <c r="T104" s="68"/>
      <c r="U104" s="37"/>
      <c r="V104" s="37"/>
      <c r="W104" s="37"/>
      <c r="X104" s="37"/>
      <c r="Y104" s="37"/>
      <c r="Z104" s="37"/>
      <c r="AA104" s="37"/>
      <c r="AB104" s="37"/>
      <c r="AC104" s="37"/>
      <c r="AD104" s="37"/>
      <c r="AE104" s="37"/>
      <c r="AT104" s="20" t="s">
        <v>204</v>
      </c>
      <c r="AU104" s="20" t="s">
        <v>80</v>
      </c>
    </row>
    <row r="105" spans="1:65" s="2" customFormat="1" ht="44.25" customHeight="1">
      <c r="A105" s="37"/>
      <c r="B105" s="38"/>
      <c r="C105" s="181" t="s">
        <v>171</v>
      </c>
      <c r="D105" s="181" t="s">
        <v>141</v>
      </c>
      <c r="E105" s="182" t="s">
        <v>912</v>
      </c>
      <c r="F105" s="183" t="s">
        <v>913</v>
      </c>
      <c r="G105" s="184" t="s">
        <v>194</v>
      </c>
      <c r="H105" s="185">
        <v>23.76</v>
      </c>
      <c r="I105" s="186"/>
      <c r="J105" s="187">
        <f>ROUND(I105*H105,2)</f>
        <v>0</v>
      </c>
      <c r="K105" s="183" t="s">
        <v>145</v>
      </c>
      <c r="L105" s="42"/>
      <c r="M105" s="188" t="s">
        <v>19</v>
      </c>
      <c r="N105" s="189" t="s">
        <v>42</v>
      </c>
      <c r="O105" s="67"/>
      <c r="P105" s="190">
        <f>O105*H105</f>
        <v>0</v>
      </c>
      <c r="Q105" s="190">
        <v>0</v>
      </c>
      <c r="R105" s="190">
        <f>Q105*H105</f>
        <v>0</v>
      </c>
      <c r="S105" s="190">
        <v>0</v>
      </c>
      <c r="T105" s="191">
        <f>S105*H105</f>
        <v>0</v>
      </c>
      <c r="U105" s="37"/>
      <c r="V105" s="37"/>
      <c r="W105" s="37"/>
      <c r="X105" s="37"/>
      <c r="Y105" s="37"/>
      <c r="Z105" s="37"/>
      <c r="AA105" s="37"/>
      <c r="AB105" s="37"/>
      <c r="AC105" s="37"/>
      <c r="AD105" s="37"/>
      <c r="AE105" s="37"/>
      <c r="AR105" s="192" t="s">
        <v>146</v>
      </c>
      <c r="AT105" s="192" t="s">
        <v>141</v>
      </c>
      <c r="AU105" s="192" t="s">
        <v>80</v>
      </c>
      <c r="AY105" s="20" t="s">
        <v>139</v>
      </c>
      <c r="BE105" s="193">
        <f>IF(N105="základní",J105,0)</f>
        <v>0</v>
      </c>
      <c r="BF105" s="193">
        <f>IF(N105="snížená",J105,0)</f>
        <v>0</v>
      </c>
      <c r="BG105" s="193">
        <f>IF(N105="zákl. přenesená",J105,0)</f>
        <v>0</v>
      </c>
      <c r="BH105" s="193">
        <f>IF(N105="sníž. přenesená",J105,0)</f>
        <v>0</v>
      </c>
      <c r="BI105" s="193">
        <f>IF(N105="nulová",J105,0)</f>
        <v>0</v>
      </c>
      <c r="BJ105" s="20" t="s">
        <v>78</v>
      </c>
      <c r="BK105" s="193">
        <f>ROUND(I105*H105,2)</f>
        <v>0</v>
      </c>
      <c r="BL105" s="20" t="s">
        <v>146</v>
      </c>
      <c r="BM105" s="192" t="s">
        <v>1259</v>
      </c>
    </row>
    <row r="106" spans="1:47" s="2" customFormat="1" ht="12">
      <c r="A106" s="37"/>
      <c r="B106" s="38"/>
      <c r="C106" s="39"/>
      <c r="D106" s="194" t="s">
        <v>148</v>
      </c>
      <c r="E106" s="39"/>
      <c r="F106" s="195" t="s">
        <v>915</v>
      </c>
      <c r="G106" s="39"/>
      <c r="H106" s="39"/>
      <c r="I106" s="196"/>
      <c r="J106" s="39"/>
      <c r="K106" s="39"/>
      <c r="L106" s="42"/>
      <c r="M106" s="197"/>
      <c r="N106" s="198"/>
      <c r="O106" s="67"/>
      <c r="P106" s="67"/>
      <c r="Q106" s="67"/>
      <c r="R106" s="67"/>
      <c r="S106" s="67"/>
      <c r="T106" s="68"/>
      <c r="U106" s="37"/>
      <c r="V106" s="37"/>
      <c r="W106" s="37"/>
      <c r="X106" s="37"/>
      <c r="Y106" s="37"/>
      <c r="Z106" s="37"/>
      <c r="AA106" s="37"/>
      <c r="AB106" s="37"/>
      <c r="AC106" s="37"/>
      <c r="AD106" s="37"/>
      <c r="AE106" s="37"/>
      <c r="AT106" s="20" t="s">
        <v>148</v>
      </c>
      <c r="AU106" s="20" t="s">
        <v>80</v>
      </c>
    </row>
    <row r="107" spans="1:47" s="2" customFormat="1" ht="19.5">
      <c r="A107" s="37"/>
      <c r="B107" s="38"/>
      <c r="C107" s="39"/>
      <c r="D107" s="201" t="s">
        <v>204</v>
      </c>
      <c r="E107" s="39"/>
      <c r="F107" s="222" t="s">
        <v>247</v>
      </c>
      <c r="G107" s="39"/>
      <c r="H107" s="39"/>
      <c r="I107" s="196"/>
      <c r="J107" s="39"/>
      <c r="K107" s="39"/>
      <c r="L107" s="42"/>
      <c r="M107" s="197"/>
      <c r="N107" s="198"/>
      <c r="O107" s="67"/>
      <c r="P107" s="67"/>
      <c r="Q107" s="67"/>
      <c r="R107" s="67"/>
      <c r="S107" s="67"/>
      <c r="T107" s="68"/>
      <c r="U107" s="37"/>
      <c r="V107" s="37"/>
      <c r="W107" s="37"/>
      <c r="X107" s="37"/>
      <c r="Y107" s="37"/>
      <c r="Z107" s="37"/>
      <c r="AA107" s="37"/>
      <c r="AB107" s="37"/>
      <c r="AC107" s="37"/>
      <c r="AD107" s="37"/>
      <c r="AE107" s="37"/>
      <c r="AT107" s="20" t="s">
        <v>204</v>
      </c>
      <c r="AU107" s="20" t="s">
        <v>80</v>
      </c>
    </row>
    <row r="108" spans="2:51" s="13" customFormat="1" ht="12">
      <c r="B108" s="199"/>
      <c r="C108" s="200"/>
      <c r="D108" s="201" t="s">
        <v>150</v>
      </c>
      <c r="E108" s="200"/>
      <c r="F108" s="203" t="s">
        <v>1260</v>
      </c>
      <c r="G108" s="200"/>
      <c r="H108" s="204">
        <v>23.76</v>
      </c>
      <c r="I108" s="205"/>
      <c r="J108" s="200"/>
      <c r="K108" s="200"/>
      <c r="L108" s="206"/>
      <c r="M108" s="207"/>
      <c r="N108" s="208"/>
      <c r="O108" s="208"/>
      <c r="P108" s="208"/>
      <c r="Q108" s="208"/>
      <c r="R108" s="208"/>
      <c r="S108" s="208"/>
      <c r="T108" s="209"/>
      <c r="AT108" s="210" t="s">
        <v>150</v>
      </c>
      <c r="AU108" s="210" t="s">
        <v>80</v>
      </c>
      <c r="AV108" s="13" t="s">
        <v>80</v>
      </c>
      <c r="AW108" s="13" t="s">
        <v>4</v>
      </c>
      <c r="AX108" s="13" t="s">
        <v>78</v>
      </c>
      <c r="AY108" s="210" t="s">
        <v>139</v>
      </c>
    </row>
    <row r="109" spans="1:65" s="2" customFormat="1" ht="44.25" customHeight="1">
      <c r="A109" s="37"/>
      <c r="B109" s="38"/>
      <c r="C109" s="181" t="s">
        <v>176</v>
      </c>
      <c r="D109" s="181" t="s">
        <v>141</v>
      </c>
      <c r="E109" s="182" t="s">
        <v>250</v>
      </c>
      <c r="F109" s="183" t="s">
        <v>251</v>
      </c>
      <c r="G109" s="184" t="s">
        <v>252</v>
      </c>
      <c r="H109" s="185">
        <v>22.572</v>
      </c>
      <c r="I109" s="186"/>
      <c r="J109" s="187">
        <f>ROUND(I109*H109,2)</f>
        <v>0</v>
      </c>
      <c r="K109" s="183" t="s">
        <v>145</v>
      </c>
      <c r="L109" s="42"/>
      <c r="M109" s="188" t="s">
        <v>19</v>
      </c>
      <c r="N109" s="189" t="s">
        <v>42</v>
      </c>
      <c r="O109" s="67"/>
      <c r="P109" s="190">
        <f>O109*H109</f>
        <v>0</v>
      </c>
      <c r="Q109" s="190">
        <v>0</v>
      </c>
      <c r="R109" s="190">
        <f>Q109*H109</f>
        <v>0</v>
      </c>
      <c r="S109" s="190">
        <v>0</v>
      </c>
      <c r="T109" s="191">
        <f>S109*H109</f>
        <v>0</v>
      </c>
      <c r="U109" s="37"/>
      <c r="V109" s="37"/>
      <c r="W109" s="37"/>
      <c r="X109" s="37"/>
      <c r="Y109" s="37"/>
      <c r="Z109" s="37"/>
      <c r="AA109" s="37"/>
      <c r="AB109" s="37"/>
      <c r="AC109" s="37"/>
      <c r="AD109" s="37"/>
      <c r="AE109" s="37"/>
      <c r="AR109" s="192" t="s">
        <v>146</v>
      </c>
      <c r="AT109" s="192" t="s">
        <v>141</v>
      </c>
      <c r="AU109" s="192" t="s">
        <v>80</v>
      </c>
      <c r="AY109" s="20" t="s">
        <v>139</v>
      </c>
      <c r="BE109" s="193">
        <f>IF(N109="základní",J109,0)</f>
        <v>0</v>
      </c>
      <c r="BF109" s="193">
        <f>IF(N109="snížená",J109,0)</f>
        <v>0</v>
      </c>
      <c r="BG109" s="193">
        <f>IF(N109="zákl. přenesená",J109,0)</f>
        <v>0</v>
      </c>
      <c r="BH109" s="193">
        <f>IF(N109="sníž. přenesená",J109,0)</f>
        <v>0</v>
      </c>
      <c r="BI109" s="193">
        <f>IF(N109="nulová",J109,0)</f>
        <v>0</v>
      </c>
      <c r="BJ109" s="20" t="s">
        <v>78</v>
      </c>
      <c r="BK109" s="193">
        <f>ROUND(I109*H109,2)</f>
        <v>0</v>
      </c>
      <c r="BL109" s="20" t="s">
        <v>146</v>
      </c>
      <c r="BM109" s="192" t="s">
        <v>1261</v>
      </c>
    </row>
    <row r="110" spans="1:47" s="2" customFormat="1" ht="12">
      <c r="A110" s="37"/>
      <c r="B110" s="38"/>
      <c r="C110" s="39"/>
      <c r="D110" s="194" t="s">
        <v>148</v>
      </c>
      <c r="E110" s="39"/>
      <c r="F110" s="195" t="s">
        <v>254</v>
      </c>
      <c r="G110" s="39"/>
      <c r="H110" s="39"/>
      <c r="I110" s="196"/>
      <c r="J110" s="39"/>
      <c r="K110" s="39"/>
      <c r="L110" s="42"/>
      <c r="M110" s="197"/>
      <c r="N110" s="198"/>
      <c r="O110" s="67"/>
      <c r="P110" s="67"/>
      <c r="Q110" s="67"/>
      <c r="R110" s="67"/>
      <c r="S110" s="67"/>
      <c r="T110" s="68"/>
      <c r="U110" s="37"/>
      <c r="V110" s="37"/>
      <c r="W110" s="37"/>
      <c r="X110" s="37"/>
      <c r="Y110" s="37"/>
      <c r="Z110" s="37"/>
      <c r="AA110" s="37"/>
      <c r="AB110" s="37"/>
      <c r="AC110" s="37"/>
      <c r="AD110" s="37"/>
      <c r="AE110" s="37"/>
      <c r="AT110" s="20" t="s">
        <v>148</v>
      </c>
      <c r="AU110" s="20" t="s">
        <v>80</v>
      </c>
    </row>
    <row r="111" spans="1:47" s="2" customFormat="1" ht="19.5">
      <c r="A111" s="37"/>
      <c r="B111" s="38"/>
      <c r="C111" s="39"/>
      <c r="D111" s="201" t="s">
        <v>204</v>
      </c>
      <c r="E111" s="39"/>
      <c r="F111" s="222" t="s">
        <v>255</v>
      </c>
      <c r="G111" s="39"/>
      <c r="H111" s="39"/>
      <c r="I111" s="196"/>
      <c r="J111" s="39"/>
      <c r="K111" s="39"/>
      <c r="L111" s="42"/>
      <c r="M111" s="197"/>
      <c r="N111" s="198"/>
      <c r="O111" s="67"/>
      <c r="P111" s="67"/>
      <c r="Q111" s="67"/>
      <c r="R111" s="67"/>
      <c r="S111" s="67"/>
      <c r="T111" s="68"/>
      <c r="U111" s="37"/>
      <c r="V111" s="37"/>
      <c r="W111" s="37"/>
      <c r="X111" s="37"/>
      <c r="Y111" s="37"/>
      <c r="Z111" s="37"/>
      <c r="AA111" s="37"/>
      <c r="AB111" s="37"/>
      <c r="AC111" s="37"/>
      <c r="AD111" s="37"/>
      <c r="AE111" s="37"/>
      <c r="AT111" s="20" t="s">
        <v>204</v>
      </c>
      <c r="AU111" s="20" t="s">
        <v>80</v>
      </c>
    </row>
    <row r="112" spans="2:51" s="13" customFormat="1" ht="12">
      <c r="B112" s="199"/>
      <c r="C112" s="200"/>
      <c r="D112" s="201" t="s">
        <v>150</v>
      </c>
      <c r="E112" s="200"/>
      <c r="F112" s="203" t="s">
        <v>1262</v>
      </c>
      <c r="G112" s="200"/>
      <c r="H112" s="204">
        <v>22.572</v>
      </c>
      <c r="I112" s="205"/>
      <c r="J112" s="200"/>
      <c r="K112" s="200"/>
      <c r="L112" s="206"/>
      <c r="M112" s="207"/>
      <c r="N112" s="208"/>
      <c r="O112" s="208"/>
      <c r="P112" s="208"/>
      <c r="Q112" s="208"/>
      <c r="R112" s="208"/>
      <c r="S112" s="208"/>
      <c r="T112" s="209"/>
      <c r="AT112" s="210" t="s">
        <v>150</v>
      </c>
      <c r="AU112" s="210" t="s">
        <v>80</v>
      </c>
      <c r="AV112" s="13" t="s">
        <v>80</v>
      </c>
      <c r="AW112" s="13" t="s">
        <v>4</v>
      </c>
      <c r="AX112" s="13" t="s">
        <v>78</v>
      </c>
      <c r="AY112" s="210" t="s">
        <v>139</v>
      </c>
    </row>
    <row r="113" spans="1:65" s="2" customFormat="1" ht="37.9" customHeight="1">
      <c r="A113" s="37"/>
      <c r="B113" s="38"/>
      <c r="C113" s="181" t="s">
        <v>184</v>
      </c>
      <c r="D113" s="181" t="s">
        <v>141</v>
      </c>
      <c r="E113" s="182" t="s">
        <v>258</v>
      </c>
      <c r="F113" s="183" t="s">
        <v>259</v>
      </c>
      <c r="G113" s="184" t="s">
        <v>194</v>
      </c>
      <c r="H113" s="185">
        <v>11.88</v>
      </c>
      <c r="I113" s="186"/>
      <c r="J113" s="187">
        <f>ROUND(I113*H113,2)</f>
        <v>0</v>
      </c>
      <c r="K113" s="183" t="s">
        <v>145</v>
      </c>
      <c r="L113" s="42"/>
      <c r="M113" s="188" t="s">
        <v>19</v>
      </c>
      <c r="N113" s="189" t="s">
        <v>42</v>
      </c>
      <c r="O113" s="67"/>
      <c r="P113" s="190">
        <f>O113*H113</f>
        <v>0</v>
      </c>
      <c r="Q113" s="190">
        <v>0</v>
      </c>
      <c r="R113" s="190">
        <f>Q113*H113</f>
        <v>0</v>
      </c>
      <c r="S113" s="190">
        <v>0</v>
      </c>
      <c r="T113" s="191">
        <f>S113*H113</f>
        <v>0</v>
      </c>
      <c r="U113" s="37"/>
      <c r="V113" s="37"/>
      <c r="W113" s="37"/>
      <c r="X113" s="37"/>
      <c r="Y113" s="37"/>
      <c r="Z113" s="37"/>
      <c r="AA113" s="37"/>
      <c r="AB113" s="37"/>
      <c r="AC113" s="37"/>
      <c r="AD113" s="37"/>
      <c r="AE113" s="37"/>
      <c r="AR113" s="192" t="s">
        <v>146</v>
      </c>
      <c r="AT113" s="192" t="s">
        <v>141</v>
      </c>
      <c r="AU113" s="192" t="s">
        <v>80</v>
      </c>
      <c r="AY113" s="20" t="s">
        <v>139</v>
      </c>
      <c r="BE113" s="193">
        <f>IF(N113="základní",J113,0)</f>
        <v>0</v>
      </c>
      <c r="BF113" s="193">
        <f>IF(N113="snížená",J113,0)</f>
        <v>0</v>
      </c>
      <c r="BG113" s="193">
        <f>IF(N113="zákl. přenesená",J113,0)</f>
        <v>0</v>
      </c>
      <c r="BH113" s="193">
        <f>IF(N113="sníž. přenesená",J113,0)</f>
        <v>0</v>
      </c>
      <c r="BI113" s="193">
        <f>IF(N113="nulová",J113,0)</f>
        <v>0</v>
      </c>
      <c r="BJ113" s="20" t="s">
        <v>78</v>
      </c>
      <c r="BK113" s="193">
        <f>ROUND(I113*H113,2)</f>
        <v>0</v>
      </c>
      <c r="BL113" s="20" t="s">
        <v>146</v>
      </c>
      <c r="BM113" s="192" t="s">
        <v>1263</v>
      </c>
    </row>
    <row r="114" spans="1:47" s="2" customFormat="1" ht="12">
      <c r="A114" s="37"/>
      <c r="B114" s="38"/>
      <c r="C114" s="39"/>
      <c r="D114" s="194" t="s">
        <v>148</v>
      </c>
      <c r="E114" s="39"/>
      <c r="F114" s="195" t="s">
        <v>261</v>
      </c>
      <c r="G114" s="39"/>
      <c r="H114" s="39"/>
      <c r="I114" s="196"/>
      <c r="J114" s="39"/>
      <c r="K114" s="39"/>
      <c r="L114" s="42"/>
      <c r="M114" s="197"/>
      <c r="N114" s="198"/>
      <c r="O114" s="67"/>
      <c r="P114" s="67"/>
      <c r="Q114" s="67"/>
      <c r="R114" s="67"/>
      <c r="S114" s="67"/>
      <c r="T114" s="68"/>
      <c r="U114" s="37"/>
      <c r="V114" s="37"/>
      <c r="W114" s="37"/>
      <c r="X114" s="37"/>
      <c r="Y114" s="37"/>
      <c r="Z114" s="37"/>
      <c r="AA114" s="37"/>
      <c r="AB114" s="37"/>
      <c r="AC114" s="37"/>
      <c r="AD114" s="37"/>
      <c r="AE114" s="37"/>
      <c r="AT114" s="20" t="s">
        <v>148</v>
      </c>
      <c r="AU114" s="20" t="s">
        <v>80</v>
      </c>
    </row>
    <row r="115" spans="2:63" s="12" customFormat="1" ht="22.9" customHeight="1">
      <c r="B115" s="165"/>
      <c r="C115" s="166"/>
      <c r="D115" s="167" t="s">
        <v>70</v>
      </c>
      <c r="E115" s="179" t="s">
        <v>80</v>
      </c>
      <c r="F115" s="179" t="s">
        <v>307</v>
      </c>
      <c r="G115" s="166"/>
      <c r="H115" s="166"/>
      <c r="I115" s="169"/>
      <c r="J115" s="180">
        <f>BK115</f>
        <v>0</v>
      </c>
      <c r="K115" s="166"/>
      <c r="L115" s="171"/>
      <c r="M115" s="172"/>
      <c r="N115" s="173"/>
      <c r="O115" s="173"/>
      <c r="P115" s="174">
        <f>SUM(P116:P134)</f>
        <v>0</v>
      </c>
      <c r="Q115" s="173"/>
      <c r="R115" s="174">
        <f>SUM(R116:R134)</f>
        <v>22.8502352</v>
      </c>
      <c r="S115" s="173"/>
      <c r="T115" s="175">
        <f>SUM(T116:T134)</f>
        <v>0</v>
      </c>
      <c r="AR115" s="176" t="s">
        <v>78</v>
      </c>
      <c r="AT115" s="177" t="s">
        <v>70</v>
      </c>
      <c r="AU115" s="177" t="s">
        <v>78</v>
      </c>
      <c r="AY115" s="176" t="s">
        <v>139</v>
      </c>
      <c r="BK115" s="178">
        <f>SUM(BK116:BK134)</f>
        <v>0</v>
      </c>
    </row>
    <row r="116" spans="1:65" s="2" customFormat="1" ht="24.2" customHeight="1">
      <c r="A116" s="37"/>
      <c r="B116" s="38"/>
      <c r="C116" s="181" t="s">
        <v>191</v>
      </c>
      <c r="D116" s="181" t="s">
        <v>141</v>
      </c>
      <c r="E116" s="182" t="s">
        <v>1264</v>
      </c>
      <c r="F116" s="183" t="s">
        <v>1265</v>
      </c>
      <c r="G116" s="184" t="s">
        <v>194</v>
      </c>
      <c r="H116" s="185">
        <v>5.94</v>
      </c>
      <c r="I116" s="186"/>
      <c r="J116" s="187">
        <f>ROUND(I116*H116,2)</f>
        <v>0</v>
      </c>
      <c r="K116" s="183" t="s">
        <v>145</v>
      </c>
      <c r="L116" s="42"/>
      <c r="M116" s="188" t="s">
        <v>19</v>
      </c>
      <c r="N116" s="189" t="s">
        <v>42</v>
      </c>
      <c r="O116" s="67"/>
      <c r="P116" s="190">
        <f>O116*H116</f>
        <v>0</v>
      </c>
      <c r="Q116" s="190">
        <v>2.30102</v>
      </c>
      <c r="R116" s="190">
        <f>Q116*H116</f>
        <v>13.6680588</v>
      </c>
      <c r="S116" s="190">
        <v>0</v>
      </c>
      <c r="T116" s="191">
        <f>S116*H116</f>
        <v>0</v>
      </c>
      <c r="U116" s="37"/>
      <c r="V116" s="37"/>
      <c r="W116" s="37"/>
      <c r="X116" s="37"/>
      <c r="Y116" s="37"/>
      <c r="Z116" s="37"/>
      <c r="AA116" s="37"/>
      <c r="AB116" s="37"/>
      <c r="AC116" s="37"/>
      <c r="AD116" s="37"/>
      <c r="AE116" s="37"/>
      <c r="AR116" s="192" t="s">
        <v>146</v>
      </c>
      <c r="AT116" s="192" t="s">
        <v>141</v>
      </c>
      <c r="AU116" s="192" t="s">
        <v>80</v>
      </c>
      <c r="AY116" s="20" t="s">
        <v>139</v>
      </c>
      <c r="BE116" s="193">
        <f>IF(N116="základní",J116,0)</f>
        <v>0</v>
      </c>
      <c r="BF116" s="193">
        <f>IF(N116="snížená",J116,0)</f>
        <v>0</v>
      </c>
      <c r="BG116" s="193">
        <f>IF(N116="zákl. přenesená",J116,0)</f>
        <v>0</v>
      </c>
      <c r="BH116" s="193">
        <f>IF(N116="sníž. přenesená",J116,0)</f>
        <v>0</v>
      </c>
      <c r="BI116" s="193">
        <f>IF(N116="nulová",J116,0)</f>
        <v>0</v>
      </c>
      <c r="BJ116" s="20" t="s">
        <v>78</v>
      </c>
      <c r="BK116" s="193">
        <f>ROUND(I116*H116,2)</f>
        <v>0</v>
      </c>
      <c r="BL116" s="20" t="s">
        <v>146</v>
      </c>
      <c r="BM116" s="192" t="s">
        <v>1266</v>
      </c>
    </row>
    <row r="117" spans="1:47" s="2" customFormat="1" ht="12">
      <c r="A117" s="37"/>
      <c r="B117" s="38"/>
      <c r="C117" s="39"/>
      <c r="D117" s="194" t="s">
        <v>148</v>
      </c>
      <c r="E117" s="39"/>
      <c r="F117" s="195" t="s">
        <v>1267</v>
      </c>
      <c r="G117" s="39"/>
      <c r="H117" s="39"/>
      <c r="I117" s="196"/>
      <c r="J117" s="39"/>
      <c r="K117" s="39"/>
      <c r="L117" s="42"/>
      <c r="M117" s="197"/>
      <c r="N117" s="198"/>
      <c r="O117" s="67"/>
      <c r="P117" s="67"/>
      <c r="Q117" s="67"/>
      <c r="R117" s="67"/>
      <c r="S117" s="67"/>
      <c r="T117" s="68"/>
      <c r="U117" s="37"/>
      <c r="V117" s="37"/>
      <c r="W117" s="37"/>
      <c r="X117" s="37"/>
      <c r="Y117" s="37"/>
      <c r="Z117" s="37"/>
      <c r="AA117" s="37"/>
      <c r="AB117" s="37"/>
      <c r="AC117" s="37"/>
      <c r="AD117" s="37"/>
      <c r="AE117" s="37"/>
      <c r="AT117" s="20" t="s">
        <v>148</v>
      </c>
      <c r="AU117" s="20" t="s">
        <v>80</v>
      </c>
    </row>
    <row r="118" spans="2:51" s="13" customFormat="1" ht="12">
      <c r="B118" s="199"/>
      <c r="C118" s="200"/>
      <c r="D118" s="201" t="s">
        <v>150</v>
      </c>
      <c r="E118" s="202" t="s">
        <v>19</v>
      </c>
      <c r="F118" s="203" t="s">
        <v>1250</v>
      </c>
      <c r="G118" s="200"/>
      <c r="H118" s="204">
        <v>0.7</v>
      </c>
      <c r="I118" s="205"/>
      <c r="J118" s="200"/>
      <c r="K118" s="200"/>
      <c r="L118" s="206"/>
      <c r="M118" s="207"/>
      <c r="N118" s="208"/>
      <c r="O118" s="208"/>
      <c r="P118" s="208"/>
      <c r="Q118" s="208"/>
      <c r="R118" s="208"/>
      <c r="S118" s="208"/>
      <c r="T118" s="209"/>
      <c r="AT118" s="210" t="s">
        <v>150</v>
      </c>
      <c r="AU118" s="210" t="s">
        <v>80</v>
      </c>
      <c r="AV118" s="13" t="s">
        <v>80</v>
      </c>
      <c r="AW118" s="13" t="s">
        <v>33</v>
      </c>
      <c r="AX118" s="13" t="s">
        <v>71</v>
      </c>
      <c r="AY118" s="210" t="s">
        <v>139</v>
      </c>
    </row>
    <row r="119" spans="2:51" s="13" customFormat="1" ht="12">
      <c r="B119" s="199"/>
      <c r="C119" s="200"/>
      <c r="D119" s="201" t="s">
        <v>150</v>
      </c>
      <c r="E119" s="202" t="s">
        <v>19</v>
      </c>
      <c r="F119" s="203" t="s">
        <v>1251</v>
      </c>
      <c r="G119" s="200"/>
      <c r="H119" s="204">
        <v>4.5</v>
      </c>
      <c r="I119" s="205"/>
      <c r="J119" s="200"/>
      <c r="K119" s="200"/>
      <c r="L119" s="206"/>
      <c r="M119" s="207"/>
      <c r="N119" s="208"/>
      <c r="O119" s="208"/>
      <c r="P119" s="208"/>
      <c r="Q119" s="208"/>
      <c r="R119" s="208"/>
      <c r="S119" s="208"/>
      <c r="T119" s="209"/>
      <c r="AT119" s="210" t="s">
        <v>150</v>
      </c>
      <c r="AU119" s="210" t="s">
        <v>80</v>
      </c>
      <c r="AV119" s="13" t="s">
        <v>80</v>
      </c>
      <c r="AW119" s="13" t="s">
        <v>33</v>
      </c>
      <c r="AX119" s="13" t="s">
        <v>71</v>
      </c>
      <c r="AY119" s="210" t="s">
        <v>139</v>
      </c>
    </row>
    <row r="120" spans="2:51" s="13" customFormat="1" ht="12">
      <c r="B120" s="199"/>
      <c r="C120" s="200"/>
      <c r="D120" s="201" t="s">
        <v>150</v>
      </c>
      <c r="E120" s="202" t="s">
        <v>19</v>
      </c>
      <c r="F120" s="203" t="s">
        <v>1252</v>
      </c>
      <c r="G120" s="200"/>
      <c r="H120" s="204">
        <v>0.2</v>
      </c>
      <c r="I120" s="205"/>
      <c r="J120" s="200"/>
      <c r="K120" s="200"/>
      <c r="L120" s="206"/>
      <c r="M120" s="207"/>
      <c r="N120" s="208"/>
      <c r="O120" s="208"/>
      <c r="P120" s="208"/>
      <c r="Q120" s="208"/>
      <c r="R120" s="208"/>
      <c r="S120" s="208"/>
      <c r="T120" s="209"/>
      <c r="AT120" s="210" t="s">
        <v>150</v>
      </c>
      <c r="AU120" s="210" t="s">
        <v>80</v>
      </c>
      <c r="AV120" s="13" t="s">
        <v>80</v>
      </c>
      <c r="AW120" s="13" t="s">
        <v>33</v>
      </c>
      <c r="AX120" s="13" t="s">
        <v>71</v>
      </c>
      <c r="AY120" s="210" t="s">
        <v>139</v>
      </c>
    </row>
    <row r="121" spans="2:51" s="14" customFormat="1" ht="12">
      <c r="B121" s="211"/>
      <c r="C121" s="212"/>
      <c r="D121" s="201" t="s">
        <v>150</v>
      </c>
      <c r="E121" s="213" t="s">
        <v>19</v>
      </c>
      <c r="F121" s="214" t="s">
        <v>154</v>
      </c>
      <c r="G121" s="212"/>
      <c r="H121" s="215">
        <v>5.4</v>
      </c>
      <c r="I121" s="216"/>
      <c r="J121" s="212"/>
      <c r="K121" s="212"/>
      <c r="L121" s="217"/>
      <c r="M121" s="218"/>
      <c r="N121" s="219"/>
      <c r="O121" s="219"/>
      <c r="P121" s="219"/>
      <c r="Q121" s="219"/>
      <c r="R121" s="219"/>
      <c r="S121" s="219"/>
      <c r="T121" s="220"/>
      <c r="AT121" s="221" t="s">
        <v>150</v>
      </c>
      <c r="AU121" s="221" t="s">
        <v>80</v>
      </c>
      <c r="AV121" s="14" t="s">
        <v>146</v>
      </c>
      <c r="AW121" s="14" t="s">
        <v>33</v>
      </c>
      <c r="AX121" s="14" t="s">
        <v>78</v>
      </c>
      <c r="AY121" s="221" t="s">
        <v>139</v>
      </c>
    </row>
    <row r="122" spans="2:51" s="13" customFormat="1" ht="12">
      <c r="B122" s="199"/>
      <c r="C122" s="200"/>
      <c r="D122" s="201" t="s">
        <v>150</v>
      </c>
      <c r="E122" s="200"/>
      <c r="F122" s="203" t="s">
        <v>1268</v>
      </c>
      <c r="G122" s="200"/>
      <c r="H122" s="204">
        <v>5.94</v>
      </c>
      <c r="I122" s="205"/>
      <c r="J122" s="200"/>
      <c r="K122" s="200"/>
      <c r="L122" s="206"/>
      <c r="M122" s="207"/>
      <c r="N122" s="208"/>
      <c r="O122" s="208"/>
      <c r="P122" s="208"/>
      <c r="Q122" s="208"/>
      <c r="R122" s="208"/>
      <c r="S122" s="208"/>
      <c r="T122" s="209"/>
      <c r="AT122" s="210" t="s">
        <v>150</v>
      </c>
      <c r="AU122" s="210" t="s">
        <v>80</v>
      </c>
      <c r="AV122" s="13" t="s">
        <v>80</v>
      </c>
      <c r="AW122" s="13" t="s">
        <v>4</v>
      </c>
      <c r="AX122" s="13" t="s">
        <v>78</v>
      </c>
      <c r="AY122" s="210" t="s">
        <v>139</v>
      </c>
    </row>
    <row r="123" spans="1:65" s="2" customFormat="1" ht="33" customHeight="1">
      <c r="A123" s="37"/>
      <c r="B123" s="38"/>
      <c r="C123" s="181" t="s">
        <v>199</v>
      </c>
      <c r="D123" s="181" t="s">
        <v>141</v>
      </c>
      <c r="E123" s="182" t="s">
        <v>1269</v>
      </c>
      <c r="F123" s="183" t="s">
        <v>1270</v>
      </c>
      <c r="G123" s="184" t="s">
        <v>194</v>
      </c>
      <c r="H123" s="185">
        <v>3.92</v>
      </c>
      <c r="I123" s="186"/>
      <c r="J123" s="187">
        <f>ROUND(I123*H123,2)</f>
        <v>0</v>
      </c>
      <c r="K123" s="183" t="s">
        <v>145</v>
      </c>
      <c r="L123" s="42"/>
      <c r="M123" s="188" t="s">
        <v>19</v>
      </c>
      <c r="N123" s="189" t="s">
        <v>42</v>
      </c>
      <c r="O123" s="67"/>
      <c r="P123" s="190">
        <f>O123*H123</f>
        <v>0</v>
      </c>
      <c r="Q123" s="190">
        <v>2.30102</v>
      </c>
      <c r="R123" s="190">
        <f>Q123*H123</f>
        <v>9.019998399999999</v>
      </c>
      <c r="S123" s="190">
        <v>0</v>
      </c>
      <c r="T123" s="191">
        <f>S123*H123</f>
        <v>0</v>
      </c>
      <c r="U123" s="37"/>
      <c r="V123" s="37"/>
      <c r="W123" s="37"/>
      <c r="X123" s="37"/>
      <c r="Y123" s="37"/>
      <c r="Z123" s="37"/>
      <c r="AA123" s="37"/>
      <c r="AB123" s="37"/>
      <c r="AC123" s="37"/>
      <c r="AD123" s="37"/>
      <c r="AE123" s="37"/>
      <c r="AR123" s="192" t="s">
        <v>146</v>
      </c>
      <c r="AT123" s="192" t="s">
        <v>141</v>
      </c>
      <c r="AU123" s="192" t="s">
        <v>80</v>
      </c>
      <c r="AY123" s="20" t="s">
        <v>139</v>
      </c>
      <c r="BE123" s="193">
        <f>IF(N123="základní",J123,0)</f>
        <v>0</v>
      </c>
      <c r="BF123" s="193">
        <f>IF(N123="snížená",J123,0)</f>
        <v>0</v>
      </c>
      <c r="BG123" s="193">
        <f>IF(N123="zákl. přenesená",J123,0)</f>
        <v>0</v>
      </c>
      <c r="BH123" s="193">
        <f>IF(N123="sníž. přenesená",J123,0)</f>
        <v>0</v>
      </c>
      <c r="BI123" s="193">
        <f>IF(N123="nulová",J123,0)</f>
        <v>0</v>
      </c>
      <c r="BJ123" s="20" t="s">
        <v>78</v>
      </c>
      <c r="BK123" s="193">
        <f>ROUND(I123*H123,2)</f>
        <v>0</v>
      </c>
      <c r="BL123" s="20" t="s">
        <v>146</v>
      </c>
      <c r="BM123" s="192" t="s">
        <v>1271</v>
      </c>
    </row>
    <row r="124" spans="1:47" s="2" customFormat="1" ht="12">
      <c r="A124" s="37"/>
      <c r="B124" s="38"/>
      <c r="C124" s="39"/>
      <c r="D124" s="194" t="s">
        <v>148</v>
      </c>
      <c r="E124" s="39"/>
      <c r="F124" s="195" t="s">
        <v>1272</v>
      </c>
      <c r="G124" s="39"/>
      <c r="H124" s="39"/>
      <c r="I124" s="196"/>
      <c r="J124" s="39"/>
      <c r="K124" s="39"/>
      <c r="L124" s="42"/>
      <c r="M124" s="197"/>
      <c r="N124" s="198"/>
      <c r="O124" s="67"/>
      <c r="P124" s="67"/>
      <c r="Q124" s="67"/>
      <c r="R124" s="67"/>
      <c r="S124" s="67"/>
      <c r="T124" s="68"/>
      <c r="U124" s="37"/>
      <c r="V124" s="37"/>
      <c r="W124" s="37"/>
      <c r="X124" s="37"/>
      <c r="Y124" s="37"/>
      <c r="Z124" s="37"/>
      <c r="AA124" s="37"/>
      <c r="AB124" s="37"/>
      <c r="AC124" s="37"/>
      <c r="AD124" s="37"/>
      <c r="AE124" s="37"/>
      <c r="AT124" s="20" t="s">
        <v>148</v>
      </c>
      <c r="AU124" s="20" t="s">
        <v>80</v>
      </c>
    </row>
    <row r="125" spans="2:51" s="13" customFormat="1" ht="12">
      <c r="B125" s="199"/>
      <c r="C125" s="200"/>
      <c r="D125" s="201" t="s">
        <v>150</v>
      </c>
      <c r="E125" s="202" t="s">
        <v>19</v>
      </c>
      <c r="F125" s="203" t="s">
        <v>1273</v>
      </c>
      <c r="G125" s="200"/>
      <c r="H125" s="204">
        <v>3.92</v>
      </c>
      <c r="I125" s="205"/>
      <c r="J125" s="200"/>
      <c r="K125" s="200"/>
      <c r="L125" s="206"/>
      <c r="M125" s="207"/>
      <c r="N125" s="208"/>
      <c r="O125" s="208"/>
      <c r="P125" s="208"/>
      <c r="Q125" s="208"/>
      <c r="R125" s="208"/>
      <c r="S125" s="208"/>
      <c r="T125" s="209"/>
      <c r="AT125" s="210" t="s">
        <v>150</v>
      </c>
      <c r="AU125" s="210" t="s">
        <v>80</v>
      </c>
      <c r="AV125" s="13" t="s">
        <v>80</v>
      </c>
      <c r="AW125" s="13" t="s">
        <v>33</v>
      </c>
      <c r="AX125" s="13" t="s">
        <v>78</v>
      </c>
      <c r="AY125" s="210" t="s">
        <v>139</v>
      </c>
    </row>
    <row r="126" spans="1:65" s="2" customFormat="1" ht="16.5" customHeight="1">
      <c r="A126" s="37"/>
      <c r="B126" s="38"/>
      <c r="C126" s="181" t="s">
        <v>209</v>
      </c>
      <c r="D126" s="181" t="s">
        <v>141</v>
      </c>
      <c r="E126" s="182" t="s">
        <v>1274</v>
      </c>
      <c r="F126" s="183" t="s">
        <v>1275</v>
      </c>
      <c r="G126" s="184" t="s">
        <v>144</v>
      </c>
      <c r="H126" s="185">
        <v>11.2</v>
      </c>
      <c r="I126" s="186"/>
      <c r="J126" s="187">
        <f>ROUND(I126*H126,2)</f>
        <v>0</v>
      </c>
      <c r="K126" s="183" t="s">
        <v>145</v>
      </c>
      <c r="L126" s="42"/>
      <c r="M126" s="188" t="s">
        <v>19</v>
      </c>
      <c r="N126" s="189" t="s">
        <v>42</v>
      </c>
      <c r="O126" s="67"/>
      <c r="P126" s="190">
        <f>O126*H126</f>
        <v>0</v>
      </c>
      <c r="Q126" s="190">
        <v>0.00264</v>
      </c>
      <c r="R126" s="190">
        <f>Q126*H126</f>
        <v>0.029567999999999997</v>
      </c>
      <c r="S126" s="190">
        <v>0</v>
      </c>
      <c r="T126" s="191">
        <f>S126*H126</f>
        <v>0</v>
      </c>
      <c r="U126" s="37"/>
      <c r="V126" s="37"/>
      <c r="W126" s="37"/>
      <c r="X126" s="37"/>
      <c r="Y126" s="37"/>
      <c r="Z126" s="37"/>
      <c r="AA126" s="37"/>
      <c r="AB126" s="37"/>
      <c r="AC126" s="37"/>
      <c r="AD126" s="37"/>
      <c r="AE126" s="37"/>
      <c r="AR126" s="192" t="s">
        <v>146</v>
      </c>
      <c r="AT126" s="192" t="s">
        <v>141</v>
      </c>
      <c r="AU126" s="192" t="s">
        <v>80</v>
      </c>
      <c r="AY126" s="20" t="s">
        <v>139</v>
      </c>
      <c r="BE126" s="193">
        <f>IF(N126="základní",J126,0)</f>
        <v>0</v>
      </c>
      <c r="BF126" s="193">
        <f>IF(N126="snížená",J126,0)</f>
        <v>0</v>
      </c>
      <c r="BG126" s="193">
        <f>IF(N126="zákl. přenesená",J126,0)</f>
        <v>0</v>
      </c>
      <c r="BH126" s="193">
        <f>IF(N126="sníž. přenesená",J126,0)</f>
        <v>0</v>
      </c>
      <c r="BI126" s="193">
        <f>IF(N126="nulová",J126,0)</f>
        <v>0</v>
      </c>
      <c r="BJ126" s="20" t="s">
        <v>78</v>
      </c>
      <c r="BK126" s="193">
        <f>ROUND(I126*H126,2)</f>
        <v>0</v>
      </c>
      <c r="BL126" s="20" t="s">
        <v>146</v>
      </c>
      <c r="BM126" s="192" t="s">
        <v>1276</v>
      </c>
    </row>
    <row r="127" spans="1:47" s="2" customFormat="1" ht="12">
      <c r="A127" s="37"/>
      <c r="B127" s="38"/>
      <c r="C127" s="39"/>
      <c r="D127" s="194" t="s">
        <v>148</v>
      </c>
      <c r="E127" s="39"/>
      <c r="F127" s="195" t="s">
        <v>1277</v>
      </c>
      <c r="G127" s="39"/>
      <c r="H127" s="39"/>
      <c r="I127" s="196"/>
      <c r="J127" s="39"/>
      <c r="K127" s="39"/>
      <c r="L127" s="42"/>
      <c r="M127" s="197"/>
      <c r="N127" s="198"/>
      <c r="O127" s="67"/>
      <c r="P127" s="67"/>
      <c r="Q127" s="67"/>
      <c r="R127" s="67"/>
      <c r="S127" s="67"/>
      <c r="T127" s="68"/>
      <c r="U127" s="37"/>
      <c r="V127" s="37"/>
      <c r="W127" s="37"/>
      <c r="X127" s="37"/>
      <c r="Y127" s="37"/>
      <c r="Z127" s="37"/>
      <c r="AA127" s="37"/>
      <c r="AB127" s="37"/>
      <c r="AC127" s="37"/>
      <c r="AD127" s="37"/>
      <c r="AE127" s="37"/>
      <c r="AT127" s="20" t="s">
        <v>148</v>
      </c>
      <c r="AU127" s="20" t="s">
        <v>80</v>
      </c>
    </row>
    <row r="128" spans="2:51" s="13" customFormat="1" ht="12">
      <c r="B128" s="199"/>
      <c r="C128" s="200"/>
      <c r="D128" s="201" t="s">
        <v>150</v>
      </c>
      <c r="E128" s="202" t="s">
        <v>19</v>
      </c>
      <c r="F128" s="203" t="s">
        <v>1278</v>
      </c>
      <c r="G128" s="200"/>
      <c r="H128" s="204">
        <v>11.2</v>
      </c>
      <c r="I128" s="205"/>
      <c r="J128" s="200"/>
      <c r="K128" s="200"/>
      <c r="L128" s="206"/>
      <c r="M128" s="207"/>
      <c r="N128" s="208"/>
      <c r="O128" s="208"/>
      <c r="P128" s="208"/>
      <c r="Q128" s="208"/>
      <c r="R128" s="208"/>
      <c r="S128" s="208"/>
      <c r="T128" s="209"/>
      <c r="AT128" s="210" t="s">
        <v>150</v>
      </c>
      <c r="AU128" s="210" t="s">
        <v>80</v>
      </c>
      <c r="AV128" s="13" t="s">
        <v>80</v>
      </c>
      <c r="AW128" s="13" t="s">
        <v>33</v>
      </c>
      <c r="AX128" s="13" t="s">
        <v>78</v>
      </c>
      <c r="AY128" s="210" t="s">
        <v>139</v>
      </c>
    </row>
    <row r="129" spans="1:65" s="2" customFormat="1" ht="16.5" customHeight="1">
      <c r="A129" s="37"/>
      <c r="B129" s="38"/>
      <c r="C129" s="181" t="s">
        <v>214</v>
      </c>
      <c r="D129" s="181" t="s">
        <v>141</v>
      </c>
      <c r="E129" s="182" t="s">
        <v>1279</v>
      </c>
      <c r="F129" s="183" t="s">
        <v>1280</v>
      </c>
      <c r="G129" s="184" t="s">
        <v>144</v>
      </c>
      <c r="H129" s="185">
        <v>11.2</v>
      </c>
      <c r="I129" s="186"/>
      <c r="J129" s="187">
        <f>ROUND(I129*H129,2)</f>
        <v>0</v>
      </c>
      <c r="K129" s="183" t="s">
        <v>145</v>
      </c>
      <c r="L129" s="42"/>
      <c r="M129" s="188" t="s">
        <v>19</v>
      </c>
      <c r="N129" s="189" t="s">
        <v>42</v>
      </c>
      <c r="O129" s="67"/>
      <c r="P129" s="190">
        <f>O129*H129</f>
        <v>0</v>
      </c>
      <c r="Q129" s="190">
        <v>0</v>
      </c>
      <c r="R129" s="190">
        <f>Q129*H129</f>
        <v>0</v>
      </c>
      <c r="S129" s="190">
        <v>0</v>
      </c>
      <c r="T129" s="191">
        <f>S129*H129</f>
        <v>0</v>
      </c>
      <c r="U129" s="37"/>
      <c r="V129" s="37"/>
      <c r="W129" s="37"/>
      <c r="X129" s="37"/>
      <c r="Y129" s="37"/>
      <c r="Z129" s="37"/>
      <c r="AA129" s="37"/>
      <c r="AB129" s="37"/>
      <c r="AC129" s="37"/>
      <c r="AD129" s="37"/>
      <c r="AE129" s="37"/>
      <c r="AR129" s="192" t="s">
        <v>146</v>
      </c>
      <c r="AT129" s="192" t="s">
        <v>141</v>
      </c>
      <c r="AU129" s="192" t="s">
        <v>80</v>
      </c>
      <c r="AY129" s="20" t="s">
        <v>139</v>
      </c>
      <c r="BE129" s="193">
        <f>IF(N129="základní",J129,0)</f>
        <v>0</v>
      </c>
      <c r="BF129" s="193">
        <f>IF(N129="snížená",J129,0)</f>
        <v>0</v>
      </c>
      <c r="BG129" s="193">
        <f>IF(N129="zákl. přenesená",J129,0)</f>
        <v>0</v>
      </c>
      <c r="BH129" s="193">
        <f>IF(N129="sníž. přenesená",J129,0)</f>
        <v>0</v>
      </c>
      <c r="BI129" s="193">
        <f>IF(N129="nulová",J129,0)</f>
        <v>0</v>
      </c>
      <c r="BJ129" s="20" t="s">
        <v>78</v>
      </c>
      <c r="BK129" s="193">
        <f>ROUND(I129*H129,2)</f>
        <v>0</v>
      </c>
      <c r="BL129" s="20" t="s">
        <v>146</v>
      </c>
      <c r="BM129" s="192" t="s">
        <v>1281</v>
      </c>
    </row>
    <row r="130" spans="1:47" s="2" customFormat="1" ht="12">
      <c r="A130" s="37"/>
      <c r="B130" s="38"/>
      <c r="C130" s="39"/>
      <c r="D130" s="194" t="s">
        <v>148</v>
      </c>
      <c r="E130" s="39"/>
      <c r="F130" s="195" t="s">
        <v>1282</v>
      </c>
      <c r="G130" s="39"/>
      <c r="H130" s="39"/>
      <c r="I130" s="196"/>
      <c r="J130" s="39"/>
      <c r="K130" s="39"/>
      <c r="L130" s="42"/>
      <c r="M130" s="197"/>
      <c r="N130" s="198"/>
      <c r="O130" s="67"/>
      <c r="P130" s="67"/>
      <c r="Q130" s="67"/>
      <c r="R130" s="67"/>
      <c r="S130" s="67"/>
      <c r="T130" s="68"/>
      <c r="U130" s="37"/>
      <c r="V130" s="37"/>
      <c r="W130" s="37"/>
      <c r="X130" s="37"/>
      <c r="Y130" s="37"/>
      <c r="Z130" s="37"/>
      <c r="AA130" s="37"/>
      <c r="AB130" s="37"/>
      <c r="AC130" s="37"/>
      <c r="AD130" s="37"/>
      <c r="AE130" s="37"/>
      <c r="AT130" s="20" t="s">
        <v>148</v>
      </c>
      <c r="AU130" s="20" t="s">
        <v>80</v>
      </c>
    </row>
    <row r="131" spans="1:65" s="2" customFormat="1" ht="21.75" customHeight="1">
      <c r="A131" s="37"/>
      <c r="B131" s="38"/>
      <c r="C131" s="181" t="s">
        <v>8</v>
      </c>
      <c r="D131" s="181" t="s">
        <v>141</v>
      </c>
      <c r="E131" s="182" t="s">
        <v>1283</v>
      </c>
      <c r="F131" s="183" t="s">
        <v>1284</v>
      </c>
      <c r="G131" s="184" t="s">
        <v>252</v>
      </c>
      <c r="H131" s="185">
        <v>0.075</v>
      </c>
      <c r="I131" s="186"/>
      <c r="J131" s="187">
        <f>ROUND(I131*H131,2)</f>
        <v>0</v>
      </c>
      <c r="K131" s="183" t="s">
        <v>145</v>
      </c>
      <c r="L131" s="42"/>
      <c r="M131" s="188" t="s">
        <v>19</v>
      </c>
      <c r="N131" s="189" t="s">
        <v>42</v>
      </c>
      <c r="O131" s="67"/>
      <c r="P131" s="190">
        <f>O131*H131</f>
        <v>0</v>
      </c>
      <c r="Q131" s="190">
        <v>1.05962</v>
      </c>
      <c r="R131" s="190">
        <f>Q131*H131</f>
        <v>0.0794715</v>
      </c>
      <c r="S131" s="190">
        <v>0</v>
      </c>
      <c r="T131" s="191">
        <f>S131*H131</f>
        <v>0</v>
      </c>
      <c r="U131" s="37"/>
      <c r="V131" s="37"/>
      <c r="W131" s="37"/>
      <c r="X131" s="37"/>
      <c r="Y131" s="37"/>
      <c r="Z131" s="37"/>
      <c r="AA131" s="37"/>
      <c r="AB131" s="37"/>
      <c r="AC131" s="37"/>
      <c r="AD131" s="37"/>
      <c r="AE131" s="37"/>
      <c r="AR131" s="192" t="s">
        <v>146</v>
      </c>
      <c r="AT131" s="192" t="s">
        <v>141</v>
      </c>
      <c r="AU131" s="192" t="s">
        <v>80</v>
      </c>
      <c r="AY131" s="20" t="s">
        <v>139</v>
      </c>
      <c r="BE131" s="193">
        <f>IF(N131="základní",J131,0)</f>
        <v>0</v>
      </c>
      <c r="BF131" s="193">
        <f>IF(N131="snížená",J131,0)</f>
        <v>0</v>
      </c>
      <c r="BG131" s="193">
        <f>IF(N131="zákl. přenesená",J131,0)</f>
        <v>0</v>
      </c>
      <c r="BH131" s="193">
        <f>IF(N131="sníž. přenesená",J131,0)</f>
        <v>0</v>
      </c>
      <c r="BI131" s="193">
        <f>IF(N131="nulová",J131,0)</f>
        <v>0</v>
      </c>
      <c r="BJ131" s="20" t="s">
        <v>78</v>
      </c>
      <c r="BK131" s="193">
        <f>ROUND(I131*H131,2)</f>
        <v>0</v>
      </c>
      <c r="BL131" s="20" t="s">
        <v>146</v>
      </c>
      <c r="BM131" s="192" t="s">
        <v>1285</v>
      </c>
    </row>
    <row r="132" spans="1:47" s="2" customFormat="1" ht="12">
      <c r="A132" s="37"/>
      <c r="B132" s="38"/>
      <c r="C132" s="39"/>
      <c r="D132" s="194" t="s">
        <v>148</v>
      </c>
      <c r="E132" s="39"/>
      <c r="F132" s="195" t="s">
        <v>1286</v>
      </c>
      <c r="G132" s="39"/>
      <c r="H132" s="39"/>
      <c r="I132" s="196"/>
      <c r="J132" s="39"/>
      <c r="K132" s="39"/>
      <c r="L132" s="42"/>
      <c r="M132" s="197"/>
      <c r="N132" s="198"/>
      <c r="O132" s="67"/>
      <c r="P132" s="67"/>
      <c r="Q132" s="67"/>
      <c r="R132" s="67"/>
      <c r="S132" s="67"/>
      <c r="T132" s="68"/>
      <c r="U132" s="37"/>
      <c r="V132" s="37"/>
      <c r="W132" s="37"/>
      <c r="X132" s="37"/>
      <c r="Y132" s="37"/>
      <c r="Z132" s="37"/>
      <c r="AA132" s="37"/>
      <c r="AB132" s="37"/>
      <c r="AC132" s="37"/>
      <c r="AD132" s="37"/>
      <c r="AE132" s="37"/>
      <c r="AT132" s="20" t="s">
        <v>148</v>
      </c>
      <c r="AU132" s="20" t="s">
        <v>80</v>
      </c>
    </row>
    <row r="133" spans="1:65" s="2" customFormat="1" ht="24.2" customHeight="1">
      <c r="A133" s="37"/>
      <c r="B133" s="38"/>
      <c r="C133" s="181" t="s">
        <v>225</v>
      </c>
      <c r="D133" s="181" t="s">
        <v>141</v>
      </c>
      <c r="E133" s="182" t="s">
        <v>1287</v>
      </c>
      <c r="F133" s="183" t="s">
        <v>1288</v>
      </c>
      <c r="G133" s="184" t="s">
        <v>252</v>
      </c>
      <c r="H133" s="185">
        <v>0.05</v>
      </c>
      <c r="I133" s="186"/>
      <c r="J133" s="187">
        <f>ROUND(I133*H133,2)</f>
        <v>0</v>
      </c>
      <c r="K133" s="183" t="s">
        <v>145</v>
      </c>
      <c r="L133" s="42"/>
      <c r="M133" s="188" t="s">
        <v>19</v>
      </c>
      <c r="N133" s="189" t="s">
        <v>42</v>
      </c>
      <c r="O133" s="67"/>
      <c r="P133" s="190">
        <f>O133*H133</f>
        <v>0</v>
      </c>
      <c r="Q133" s="190">
        <v>1.06277</v>
      </c>
      <c r="R133" s="190">
        <f>Q133*H133</f>
        <v>0.053138500000000005</v>
      </c>
      <c r="S133" s="190">
        <v>0</v>
      </c>
      <c r="T133" s="191">
        <f>S133*H133</f>
        <v>0</v>
      </c>
      <c r="U133" s="37"/>
      <c r="V133" s="37"/>
      <c r="W133" s="37"/>
      <c r="X133" s="37"/>
      <c r="Y133" s="37"/>
      <c r="Z133" s="37"/>
      <c r="AA133" s="37"/>
      <c r="AB133" s="37"/>
      <c r="AC133" s="37"/>
      <c r="AD133" s="37"/>
      <c r="AE133" s="37"/>
      <c r="AR133" s="192" t="s">
        <v>146</v>
      </c>
      <c r="AT133" s="192" t="s">
        <v>141</v>
      </c>
      <c r="AU133" s="192" t="s">
        <v>80</v>
      </c>
      <c r="AY133" s="20" t="s">
        <v>139</v>
      </c>
      <c r="BE133" s="193">
        <f>IF(N133="základní",J133,0)</f>
        <v>0</v>
      </c>
      <c r="BF133" s="193">
        <f>IF(N133="snížená",J133,0)</f>
        <v>0</v>
      </c>
      <c r="BG133" s="193">
        <f>IF(N133="zákl. přenesená",J133,0)</f>
        <v>0</v>
      </c>
      <c r="BH133" s="193">
        <f>IF(N133="sníž. přenesená",J133,0)</f>
        <v>0</v>
      </c>
      <c r="BI133" s="193">
        <f>IF(N133="nulová",J133,0)</f>
        <v>0</v>
      </c>
      <c r="BJ133" s="20" t="s">
        <v>78</v>
      </c>
      <c r="BK133" s="193">
        <f>ROUND(I133*H133,2)</f>
        <v>0</v>
      </c>
      <c r="BL133" s="20" t="s">
        <v>146</v>
      </c>
      <c r="BM133" s="192" t="s">
        <v>1289</v>
      </c>
    </row>
    <row r="134" spans="1:47" s="2" customFormat="1" ht="12">
      <c r="A134" s="37"/>
      <c r="B134" s="38"/>
      <c r="C134" s="39"/>
      <c r="D134" s="194" t="s">
        <v>148</v>
      </c>
      <c r="E134" s="39"/>
      <c r="F134" s="195" t="s">
        <v>1290</v>
      </c>
      <c r="G134" s="39"/>
      <c r="H134" s="39"/>
      <c r="I134" s="196"/>
      <c r="J134" s="39"/>
      <c r="K134" s="39"/>
      <c r="L134" s="42"/>
      <c r="M134" s="197"/>
      <c r="N134" s="198"/>
      <c r="O134" s="67"/>
      <c r="P134" s="67"/>
      <c r="Q134" s="67"/>
      <c r="R134" s="67"/>
      <c r="S134" s="67"/>
      <c r="T134" s="68"/>
      <c r="U134" s="37"/>
      <c r="V134" s="37"/>
      <c r="W134" s="37"/>
      <c r="X134" s="37"/>
      <c r="Y134" s="37"/>
      <c r="Z134" s="37"/>
      <c r="AA134" s="37"/>
      <c r="AB134" s="37"/>
      <c r="AC134" s="37"/>
      <c r="AD134" s="37"/>
      <c r="AE134" s="37"/>
      <c r="AT134" s="20" t="s">
        <v>148</v>
      </c>
      <c r="AU134" s="20" t="s">
        <v>80</v>
      </c>
    </row>
    <row r="135" spans="2:63" s="12" customFormat="1" ht="22.9" customHeight="1">
      <c r="B135" s="165"/>
      <c r="C135" s="166"/>
      <c r="D135" s="167" t="s">
        <v>70</v>
      </c>
      <c r="E135" s="179" t="s">
        <v>191</v>
      </c>
      <c r="F135" s="179" t="s">
        <v>416</v>
      </c>
      <c r="G135" s="166"/>
      <c r="H135" s="166"/>
      <c r="I135" s="169"/>
      <c r="J135" s="180">
        <f>BK135</f>
        <v>0</v>
      </c>
      <c r="K135" s="166"/>
      <c r="L135" s="171"/>
      <c r="M135" s="172"/>
      <c r="N135" s="173"/>
      <c r="O135" s="173"/>
      <c r="P135" s="174">
        <f>SUM(P136:P153)</f>
        <v>0</v>
      </c>
      <c r="Q135" s="173"/>
      <c r="R135" s="174">
        <f>SUM(R136:R153)</f>
        <v>1.764</v>
      </c>
      <c r="S135" s="173"/>
      <c r="T135" s="175">
        <f>SUM(T136:T153)</f>
        <v>0</v>
      </c>
      <c r="AR135" s="176" t="s">
        <v>78</v>
      </c>
      <c r="AT135" s="177" t="s">
        <v>70</v>
      </c>
      <c r="AU135" s="177" t="s">
        <v>78</v>
      </c>
      <c r="AY135" s="176" t="s">
        <v>139</v>
      </c>
      <c r="BK135" s="178">
        <f>SUM(BK136:BK153)</f>
        <v>0</v>
      </c>
    </row>
    <row r="136" spans="1:65" s="2" customFormat="1" ht="37.9" customHeight="1">
      <c r="A136" s="37"/>
      <c r="B136" s="38"/>
      <c r="C136" s="181" t="s">
        <v>230</v>
      </c>
      <c r="D136" s="181" t="s">
        <v>141</v>
      </c>
      <c r="E136" s="182" t="s">
        <v>1291</v>
      </c>
      <c r="F136" s="183" t="s">
        <v>1292</v>
      </c>
      <c r="G136" s="184" t="s">
        <v>430</v>
      </c>
      <c r="H136" s="185">
        <v>7</v>
      </c>
      <c r="I136" s="186"/>
      <c r="J136" s="187">
        <f>ROUND(I136*H136,2)</f>
        <v>0</v>
      </c>
      <c r="K136" s="183" t="s">
        <v>145</v>
      </c>
      <c r="L136" s="42"/>
      <c r="M136" s="188" t="s">
        <v>19</v>
      </c>
      <c r="N136" s="189" t="s">
        <v>42</v>
      </c>
      <c r="O136" s="67"/>
      <c r="P136" s="190">
        <f>O136*H136</f>
        <v>0</v>
      </c>
      <c r="Q136" s="190">
        <v>0.09</v>
      </c>
      <c r="R136" s="190">
        <f>Q136*H136</f>
        <v>0.63</v>
      </c>
      <c r="S136" s="190">
        <v>0</v>
      </c>
      <c r="T136" s="191">
        <f>S136*H136</f>
        <v>0</v>
      </c>
      <c r="U136" s="37"/>
      <c r="V136" s="37"/>
      <c r="W136" s="37"/>
      <c r="X136" s="37"/>
      <c r="Y136" s="37"/>
      <c r="Z136" s="37"/>
      <c r="AA136" s="37"/>
      <c r="AB136" s="37"/>
      <c r="AC136" s="37"/>
      <c r="AD136" s="37"/>
      <c r="AE136" s="37"/>
      <c r="AR136" s="192" t="s">
        <v>146</v>
      </c>
      <c r="AT136" s="192" t="s">
        <v>141</v>
      </c>
      <c r="AU136" s="192" t="s">
        <v>80</v>
      </c>
      <c r="AY136" s="20" t="s">
        <v>139</v>
      </c>
      <c r="BE136" s="193">
        <f>IF(N136="základní",J136,0)</f>
        <v>0</v>
      </c>
      <c r="BF136" s="193">
        <f>IF(N136="snížená",J136,0)</f>
        <v>0</v>
      </c>
      <c r="BG136" s="193">
        <f>IF(N136="zákl. přenesená",J136,0)</f>
        <v>0</v>
      </c>
      <c r="BH136" s="193">
        <f>IF(N136="sníž. přenesená",J136,0)</f>
        <v>0</v>
      </c>
      <c r="BI136" s="193">
        <f>IF(N136="nulová",J136,0)</f>
        <v>0</v>
      </c>
      <c r="BJ136" s="20" t="s">
        <v>78</v>
      </c>
      <c r="BK136" s="193">
        <f>ROUND(I136*H136,2)</f>
        <v>0</v>
      </c>
      <c r="BL136" s="20" t="s">
        <v>146</v>
      </c>
      <c r="BM136" s="192" t="s">
        <v>1293</v>
      </c>
    </row>
    <row r="137" spans="1:47" s="2" customFormat="1" ht="12">
      <c r="A137" s="37"/>
      <c r="B137" s="38"/>
      <c r="C137" s="39"/>
      <c r="D137" s="194" t="s">
        <v>148</v>
      </c>
      <c r="E137" s="39"/>
      <c r="F137" s="195" t="s">
        <v>1294</v>
      </c>
      <c r="G137" s="39"/>
      <c r="H137" s="39"/>
      <c r="I137" s="196"/>
      <c r="J137" s="39"/>
      <c r="K137" s="39"/>
      <c r="L137" s="42"/>
      <c r="M137" s="197"/>
      <c r="N137" s="198"/>
      <c r="O137" s="67"/>
      <c r="P137" s="67"/>
      <c r="Q137" s="67"/>
      <c r="R137" s="67"/>
      <c r="S137" s="67"/>
      <c r="T137" s="68"/>
      <c r="U137" s="37"/>
      <c r="V137" s="37"/>
      <c r="W137" s="37"/>
      <c r="X137" s="37"/>
      <c r="Y137" s="37"/>
      <c r="Z137" s="37"/>
      <c r="AA137" s="37"/>
      <c r="AB137" s="37"/>
      <c r="AC137" s="37"/>
      <c r="AD137" s="37"/>
      <c r="AE137" s="37"/>
      <c r="AT137" s="20" t="s">
        <v>148</v>
      </c>
      <c r="AU137" s="20" t="s">
        <v>80</v>
      </c>
    </row>
    <row r="138" spans="2:51" s="13" customFormat="1" ht="22.5">
      <c r="B138" s="199"/>
      <c r="C138" s="200"/>
      <c r="D138" s="201" t="s">
        <v>150</v>
      </c>
      <c r="E138" s="202" t="s">
        <v>19</v>
      </c>
      <c r="F138" s="203" t="s">
        <v>1295</v>
      </c>
      <c r="G138" s="200"/>
      <c r="H138" s="204">
        <v>1</v>
      </c>
      <c r="I138" s="205"/>
      <c r="J138" s="200"/>
      <c r="K138" s="200"/>
      <c r="L138" s="206"/>
      <c r="M138" s="207"/>
      <c r="N138" s="208"/>
      <c r="O138" s="208"/>
      <c r="P138" s="208"/>
      <c r="Q138" s="208"/>
      <c r="R138" s="208"/>
      <c r="S138" s="208"/>
      <c r="T138" s="209"/>
      <c r="AT138" s="210" t="s">
        <v>150</v>
      </c>
      <c r="AU138" s="210" t="s">
        <v>80</v>
      </c>
      <c r="AV138" s="13" t="s">
        <v>80</v>
      </c>
      <c r="AW138" s="13" t="s">
        <v>33</v>
      </c>
      <c r="AX138" s="13" t="s">
        <v>71</v>
      </c>
      <c r="AY138" s="210" t="s">
        <v>139</v>
      </c>
    </row>
    <row r="139" spans="2:51" s="13" customFormat="1" ht="22.5">
      <c r="B139" s="199"/>
      <c r="C139" s="200"/>
      <c r="D139" s="201" t="s">
        <v>150</v>
      </c>
      <c r="E139" s="202" t="s">
        <v>19</v>
      </c>
      <c r="F139" s="203" t="s">
        <v>1296</v>
      </c>
      <c r="G139" s="200"/>
      <c r="H139" s="204">
        <v>1</v>
      </c>
      <c r="I139" s="205"/>
      <c r="J139" s="200"/>
      <c r="K139" s="200"/>
      <c r="L139" s="206"/>
      <c r="M139" s="207"/>
      <c r="N139" s="208"/>
      <c r="O139" s="208"/>
      <c r="P139" s="208"/>
      <c r="Q139" s="208"/>
      <c r="R139" s="208"/>
      <c r="S139" s="208"/>
      <c r="T139" s="209"/>
      <c r="AT139" s="210" t="s">
        <v>150</v>
      </c>
      <c r="AU139" s="210" t="s">
        <v>80</v>
      </c>
      <c r="AV139" s="13" t="s">
        <v>80</v>
      </c>
      <c r="AW139" s="13" t="s">
        <v>33</v>
      </c>
      <c r="AX139" s="13" t="s">
        <v>71</v>
      </c>
      <c r="AY139" s="210" t="s">
        <v>139</v>
      </c>
    </row>
    <row r="140" spans="2:51" s="13" customFormat="1" ht="22.5">
      <c r="B140" s="199"/>
      <c r="C140" s="200"/>
      <c r="D140" s="201" t="s">
        <v>150</v>
      </c>
      <c r="E140" s="202" t="s">
        <v>19</v>
      </c>
      <c r="F140" s="203" t="s">
        <v>1297</v>
      </c>
      <c r="G140" s="200"/>
      <c r="H140" s="204">
        <v>2</v>
      </c>
      <c r="I140" s="205"/>
      <c r="J140" s="200"/>
      <c r="K140" s="200"/>
      <c r="L140" s="206"/>
      <c r="M140" s="207"/>
      <c r="N140" s="208"/>
      <c r="O140" s="208"/>
      <c r="P140" s="208"/>
      <c r="Q140" s="208"/>
      <c r="R140" s="208"/>
      <c r="S140" s="208"/>
      <c r="T140" s="209"/>
      <c r="AT140" s="210" t="s">
        <v>150</v>
      </c>
      <c r="AU140" s="210" t="s">
        <v>80</v>
      </c>
      <c r="AV140" s="13" t="s">
        <v>80</v>
      </c>
      <c r="AW140" s="13" t="s">
        <v>33</v>
      </c>
      <c r="AX140" s="13" t="s">
        <v>71</v>
      </c>
      <c r="AY140" s="210" t="s">
        <v>139</v>
      </c>
    </row>
    <row r="141" spans="2:51" s="13" customFormat="1" ht="22.5">
      <c r="B141" s="199"/>
      <c r="C141" s="200"/>
      <c r="D141" s="201" t="s">
        <v>150</v>
      </c>
      <c r="E141" s="202" t="s">
        <v>19</v>
      </c>
      <c r="F141" s="203" t="s">
        <v>1298</v>
      </c>
      <c r="G141" s="200"/>
      <c r="H141" s="204">
        <v>1</v>
      </c>
      <c r="I141" s="205"/>
      <c r="J141" s="200"/>
      <c r="K141" s="200"/>
      <c r="L141" s="206"/>
      <c r="M141" s="207"/>
      <c r="N141" s="208"/>
      <c r="O141" s="208"/>
      <c r="P141" s="208"/>
      <c r="Q141" s="208"/>
      <c r="R141" s="208"/>
      <c r="S141" s="208"/>
      <c r="T141" s="209"/>
      <c r="AT141" s="210" t="s">
        <v>150</v>
      </c>
      <c r="AU141" s="210" t="s">
        <v>80</v>
      </c>
      <c r="AV141" s="13" t="s">
        <v>80</v>
      </c>
      <c r="AW141" s="13" t="s">
        <v>33</v>
      </c>
      <c r="AX141" s="13" t="s">
        <v>71</v>
      </c>
      <c r="AY141" s="210" t="s">
        <v>139</v>
      </c>
    </row>
    <row r="142" spans="2:51" s="13" customFormat="1" ht="12">
      <c r="B142" s="199"/>
      <c r="C142" s="200"/>
      <c r="D142" s="201" t="s">
        <v>150</v>
      </c>
      <c r="E142" s="202" t="s">
        <v>19</v>
      </c>
      <c r="F142" s="203" t="s">
        <v>1299</v>
      </c>
      <c r="G142" s="200"/>
      <c r="H142" s="204">
        <v>2</v>
      </c>
      <c r="I142" s="205"/>
      <c r="J142" s="200"/>
      <c r="K142" s="200"/>
      <c r="L142" s="206"/>
      <c r="M142" s="207"/>
      <c r="N142" s="208"/>
      <c r="O142" s="208"/>
      <c r="P142" s="208"/>
      <c r="Q142" s="208"/>
      <c r="R142" s="208"/>
      <c r="S142" s="208"/>
      <c r="T142" s="209"/>
      <c r="AT142" s="210" t="s">
        <v>150</v>
      </c>
      <c r="AU142" s="210" t="s">
        <v>80</v>
      </c>
      <c r="AV142" s="13" t="s">
        <v>80</v>
      </c>
      <c r="AW142" s="13" t="s">
        <v>33</v>
      </c>
      <c r="AX142" s="13" t="s">
        <v>71</v>
      </c>
      <c r="AY142" s="210" t="s">
        <v>139</v>
      </c>
    </row>
    <row r="143" spans="2:51" s="14" customFormat="1" ht="12">
      <c r="B143" s="211"/>
      <c r="C143" s="212"/>
      <c r="D143" s="201" t="s">
        <v>150</v>
      </c>
      <c r="E143" s="213" t="s">
        <v>19</v>
      </c>
      <c r="F143" s="214" t="s">
        <v>154</v>
      </c>
      <c r="G143" s="212"/>
      <c r="H143" s="215">
        <v>7</v>
      </c>
      <c r="I143" s="216"/>
      <c r="J143" s="212"/>
      <c r="K143" s="212"/>
      <c r="L143" s="217"/>
      <c r="M143" s="218"/>
      <c r="N143" s="219"/>
      <c r="O143" s="219"/>
      <c r="P143" s="219"/>
      <c r="Q143" s="219"/>
      <c r="R143" s="219"/>
      <c r="S143" s="219"/>
      <c r="T143" s="220"/>
      <c r="AT143" s="221" t="s">
        <v>150</v>
      </c>
      <c r="AU143" s="221" t="s">
        <v>80</v>
      </c>
      <c r="AV143" s="14" t="s">
        <v>146</v>
      </c>
      <c r="AW143" s="14" t="s">
        <v>33</v>
      </c>
      <c r="AX143" s="14" t="s">
        <v>78</v>
      </c>
      <c r="AY143" s="221" t="s">
        <v>139</v>
      </c>
    </row>
    <row r="144" spans="1:65" s="2" customFormat="1" ht="24.2" customHeight="1">
      <c r="A144" s="37"/>
      <c r="B144" s="38"/>
      <c r="C144" s="244" t="s">
        <v>236</v>
      </c>
      <c r="D144" s="244" t="s">
        <v>275</v>
      </c>
      <c r="E144" s="245" t="s">
        <v>1300</v>
      </c>
      <c r="F144" s="246" t="s">
        <v>1301</v>
      </c>
      <c r="G144" s="247" t="s">
        <v>430</v>
      </c>
      <c r="H144" s="248">
        <v>1</v>
      </c>
      <c r="I144" s="249"/>
      <c r="J144" s="250">
        <f>ROUND(I144*H144,2)</f>
        <v>0</v>
      </c>
      <c r="K144" s="246" t="s">
        <v>371</v>
      </c>
      <c r="L144" s="251"/>
      <c r="M144" s="252" t="s">
        <v>19</v>
      </c>
      <c r="N144" s="253" t="s">
        <v>42</v>
      </c>
      <c r="O144" s="67"/>
      <c r="P144" s="190">
        <f>O144*H144</f>
        <v>0</v>
      </c>
      <c r="Q144" s="190">
        <v>0.162</v>
      </c>
      <c r="R144" s="190">
        <f>Q144*H144</f>
        <v>0.162</v>
      </c>
      <c r="S144" s="190">
        <v>0</v>
      </c>
      <c r="T144" s="191">
        <f>S144*H144</f>
        <v>0</v>
      </c>
      <c r="U144" s="37"/>
      <c r="V144" s="37"/>
      <c r="W144" s="37"/>
      <c r="X144" s="37"/>
      <c r="Y144" s="37"/>
      <c r="Z144" s="37"/>
      <c r="AA144" s="37"/>
      <c r="AB144" s="37"/>
      <c r="AC144" s="37"/>
      <c r="AD144" s="37"/>
      <c r="AE144" s="37"/>
      <c r="AR144" s="192" t="s">
        <v>191</v>
      </c>
      <c r="AT144" s="192" t="s">
        <v>275</v>
      </c>
      <c r="AU144" s="192" t="s">
        <v>80</v>
      </c>
      <c r="AY144" s="20" t="s">
        <v>139</v>
      </c>
      <c r="BE144" s="193">
        <f>IF(N144="základní",J144,0)</f>
        <v>0</v>
      </c>
      <c r="BF144" s="193">
        <f>IF(N144="snížená",J144,0)</f>
        <v>0</v>
      </c>
      <c r="BG144" s="193">
        <f>IF(N144="zákl. přenesená",J144,0)</f>
        <v>0</v>
      </c>
      <c r="BH144" s="193">
        <f>IF(N144="sníž. přenesená",J144,0)</f>
        <v>0</v>
      </c>
      <c r="BI144" s="193">
        <f>IF(N144="nulová",J144,0)</f>
        <v>0</v>
      </c>
      <c r="BJ144" s="20" t="s">
        <v>78</v>
      </c>
      <c r="BK144" s="193">
        <f>ROUND(I144*H144,2)</f>
        <v>0</v>
      </c>
      <c r="BL144" s="20" t="s">
        <v>146</v>
      </c>
      <c r="BM144" s="192" t="s">
        <v>1302</v>
      </c>
    </row>
    <row r="145" spans="1:47" s="2" customFormat="1" ht="68.25">
      <c r="A145" s="37"/>
      <c r="B145" s="38"/>
      <c r="C145" s="39"/>
      <c r="D145" s="201" t="s">
        <v>204</v>
      </c>
      <c r="E145" s="39"/>
      <c r="F145" s="222" t="s">
        <v>1303</v>
      </c>
      <c r="G145" s="39"/>
      <c r="H145" s="39"/>
      <c r="I145" s="196"/>
      <c r="J145" s="39"/>
      <c r="K145" s="39"/>
      <c r="L145" s="42"/>
      <c r="M145" s="197"/>
      <c r="N145" s="198"/>
      <c r="O145" s="67"/>
      <c r="P145" s="67"/>
      <c r="Q145" s="67"/>
      <c r="R145" s="67"/>
      <c r="S145" s="67"/>
      <c r="T145" s="68"/>
      <c r="U145" s="37"/>
      <c r="V145" s="37"/>
      <c r="W145" s="37"/>
      <c r="X145" s="37"/>
      <c r="Y145" s="37"/>
      <c r="Z145" s="37"/>
      <c r="AA145" s="37"/>
      <c r="AB145" s="37"/>
      <c r="AC145" s="37"/>
      <c r="AD145" s="37"/>
      <c r="AE145" s="37"/>
      <c r="AT145" s="20" t="s">
        <v>204</v>
      </c>
      <c r="AU145" s="20" t="s">
        <v>80</v>
      </c>
    </row>
    <row r="146" spans="1:65" s="2" customFormat="1" ht="24.2" customHeight="1">
      <c r="A146" s="37"/>
      <c r="B146" s="38"/>
      <c r="C146" s="244" t="s">
        <v>242</v>
      </c>
      <c r="D146" s="244" t="s">
        <v>275</v>
      </c>
      <c r="E146" s="245" t="s">
        <v>1304</v>
      </c>
      <c r="F146" s="246" t="s">
        <v>1305</v>
      </c>
      <c r="G146" s="247" t="s">
        <v>430</v>
      </c>
      <c r="H146" s="248">
        <v>1</v>
      </c>
      <c r="I146" s="249"/>
      <c r="J146" s="250">
        <f>ROUND(I146*H146,2)</f>
        <v>0</v>
      </c>
      <c r="K146" s="246" t="s">
        <v>371</v>
      </c>
      <c r="L146" s="251"/>
      <c r="M146" s="252" t="s">
        <v>19</v>
      </c>
      <c r="N146" s="253" t="s">
        <v>42</v>
      </c>
      <c r="O146" s="67"/>
      <c r="P146" s="190">
        <f>O146*H146</f>
        <v>0</v>
      </c>
      <c r="Q146" s="190">
        <v>0.162</v>
      </c>
      <c r="R146" s="190">
        <f>Q146*H146</f>
        <v>0.162</v>
      </c>
      <c r="S146" s="190">
        <v>0</v>
      </c>
      <c r="T146" s="191">
        <f>S146*H146</f>
        <v>0</v>
      </c>
      <c r="U146" s="37"/>
      <c r="V146" s="37"/>
      <c r="W146" s="37"/>
      <c r="X146" s="37"/>
      <c r="Y146" s="37"/>
      <c r="Z146" s="37"/>
      <c r="AA146" s="37"/>
      <c r="AB146" s="37"/>
      <c r="AC146" s="37"/>
      <c r="AD146" s="37"/>
      <c r="AE146" s="37"/>
      <c r="AR146" s="192" t="s">
        <v>191</v>
      </c>
      <c r="AT146" s="192" t="s">
        <v>275</v>
      </c>
      <c r="AU146" s="192" t="s">
        <v>80</v>
      </c>
      <c r="AY146" s="20" t="s">
        <v>139</v>
      </c>
      <c r="BE146" s="193">
        <f>IF(N146="základní",J146,0)</f>
        <v>0</v>
      </c>
      <c r="BF146" s="193">
        <f>IF(N146="snížená",J146,0)</f>
        <v>0</v>
      </c>
      <c r="BG146" s="193">
        <f>IF(N146="zákl. přenesená",J146,0)</f>
        <v>0</v>
      </c>
      <c r="BH146" s="193">
        <f>IF(N146="sníž. přenesená",J146,0)</f>
        <v>0</v>
      </c>
      <c r="BI146" s="193">
        <f>IF(N146="nulová",J146,0)</f>
        <v>0</v>
      </c>
      <c r="BJ146" s="20" t="s">
        <v>78</v>
      </c>
      <c r="BK146" s="193">
        <f>ROUND(I146*H146,2)</f>
        <v>0</v>
      </c>
      <c r="BL146" s="20" t="s">
        <v>146</v>
      </c>
      <c r="BM146" s="192" t="s">
        <v>1306</v>
      </c>
    </row>
    <row r="147" spans="1:47" s="2" customFormat="1" ht="68.25">
      <c r="A147" s="37"/>
      <c r="B147" s="38"/>
      <c r="C147" s="39"/>
      <c r="D147" s="201" t="s">
        <v>204</v>
      </c>
      <c r="E147" s="39"/>
      <c r="F147" s="222" t="s">
        <v>1303</v>
      </c>
      <c r="G147" s="39"/>
      <c r="H147" s="39"/>
      <c r="I147" s="196"/>
      <c r="J147" s="39"/>
      <c r="K147" s="39"/>
      <c r="L147" s="42"/>
      <c r="M147" s="197"/>
      <c r="N147" s="198"/>
      <c r="O147" s="67"/>
      <c r="P147" s="67"/>
      <c r="Q147" s="67"/>
      <c r="R147" s="67"/>
      <c r="S147" s="67"/>
      <c r="T147" s="68"/>
      <c r="U147" s="37"/>
      <c r="V147" s="37"/>
      <c r="W147" s="37"/>
      <c r="X147" s="37"/>
      <c r="Y147" s="37"/>
      <c r="Z147" s="37"/>
      <c r="AA147" s="37"/>
      <c r="AB147" s="37"/>
      <c r="AC147" s="37"/>
      <c r="AD147" s="37"/>
      <c r="AE147" s="37"/>
      <c r="AT147" s="20" t="s">
        <v>204</v>
      </c>
      <c r="AU147" s="20" t="s">
        <v>80</v>
      </c>
    </row>
    <row r="148" spans="1:65" s="2" customFormat="1" ht="24.2" customHeight="1">
      <c r="A148" s="37"/>
      <c r="B148" s="38"/>
      <c r="C148" s="244" t="s">
        <v>249</v>
      </c>
      <c r="D148" s="244" t="s">
        <v>275</v>
      </c>
      <c r="E148" s="245" t="s">
        <v>1307</v>
      </c>
      <c r="F148" s="246" t="s">
        <v>1308</v>
      </c>
      <c r="G148" s="247" t="s">
        <v>430</v>
      </c>
      <c r="H148" s="248">
        <v>2</v>
      </c>
      <c r="I148" s="249"/>
      <c r="J148" s="250">
        <f>ROUND(I148*H148,2)</f>
        <v>0</v>
      </c>
      <c r="K148" s="246" t="s">
        <v>371</v>
      </c>
      <c r="L148" s="251"/>
      <c r="M148" s="252" t="s">
        <v>19</v>
      </c>
      <c r="N148" s="253" t="s">
        <v>42</v>
      </c>
      <c r="O148" s="67"/>
      <c r="P148" s="190">
        <f>O148*H148</f>
        <v>0</v>
      </c>
      <c r="Q148" s="190">
        <v>0.162</v>
      </c>
      <c r="R148" s="190">
        <f>Q148*H148</f>
        <v>0.324</v>
      </c>
      <c r="S148" s="190">
        <v>0</v>
      </c>
      <c r="T148" s="191">
        <f>S148*H148</f>
        <v>0</v>
      </c>
      <c r="U148" s="37"/>
      <c r="V148" s="37"/>
      <c r="W148" s="37"/>
      <c r="X148" s="37"/>
      <c r="Y148" s="37"/>
      <c r="Z148" s="37"/>
      <c r="AA148" s="37"/>
      <c r="AB148" s="37"/>
      <c r="AC148" s="37"/>
      <c r="AD148" s="37"/>
      <c r="AE148" s="37"/>
      <c r="AR148" s="192" t="s">
        <v>191</v>
      </c>
      <c r="AT148" s="192" t="s">
        <v>275</v>
      </c>
      <c r="AU148" s="192" t="s">
        <v>80</v>
      </c>
      <c r="AY148" s="20" t="s">
        <v>139</v>
      </c>
      <c r="BE148" s="193">
        <f>IF(N148="základní",J148,0)</f>
        <v>0</v>
      </c>
      <c r="BF148" s="193">
        <f>IF(N148="snížená",J148,0)</f>
        <v>0</v>
      </c>
      <c r="BG148" s="193">
        <f>IF(N148="zákl. přenesená",J148,0)</f>
        <v>0</v>
      </c>
      <c r="BH148" s="193">
        <f>IF(N148="sníž. přenesená",J148,0)</f>
        <v>0</v>
      </c>
      <c r="BI148" s="193">
        <f>IF(N148="nulová",J148,0)</f>
        <v>0</v>
      </c>
      <c r="BJ148" s="20" t="s">
        <v>78</v>
      </c>
      <c r="BK148" s="193">
        <f>ROUND(I148*H148,2)</f>
        <v>0</v>
      </c>
      <c r="BL148" s="20" t="s">
        <v>146</v>
      </c>
      <c r="BM148" s="192" t="s">
        <v>1309</v>
      </c>
    </row>
    <row r="149" spans="1:47" s="2" customFormat="1" ht="68.25">
      <c r="A149" s="37"/>
      <c r="B149" s="38"/>
      <c r="C149" s="39"/>
      <c r="D149" s="201" t="s">
        <v>204</v>
      </c>
      <c r="E149" s="39"/>
      <c r="F149" s="222" t="s">
        <v>1303</v>
      </c>
      <c r="G149" s="39"/>
      <c r="H149" s="39"/>
      <c r="I149" s="196"/>
      <c r="J149" s="39"/>
      <c r="K149" s="39"/>
      <c r="L149" s="42"/>
      <c r="M149" s="197"/>
      <c r="N149" s="198"/>
      <c r="O149" s="67"/>
      <c r="P149" s="67"/>
      <c r="Q149" s="67"/>
      <c r="R149" s="67"/>
      <c r="S149" s="67"/>
      <c r="T149" s="68"/>
      <c r="U149" s="37"/>
      <c r="V149" s="37"/>
      <c r="W149" s="37"/>
      <c r="X149" s="37"/>
      <c r="Y149" s="37"/>
      <c r="Z149" s="37"/>
      <c r="AA149" s="37"/>
      <c r="AB149" s="37"/>
      <c r="AC149" s="37"/>
      <c r="AD149" s="37"/>
      <c r="AE149" s="37"/>
      <c r="AT149" s="20" t="s">
        <v>204</v>
      </c>
      <c r="AU149" s="20" t="s">
        <v>80</v>
      </c>
    </row>
    <row r="150" spans="1:65" s="2" customFormat="1" ht="24.2" customHeight="1">
      <c r="A150" s="37"/>
      <c r="B150" s="38"/>
      <c r="C150" s="244" t="s">
        <v>257</v>
      </c>
      <c r="D150" s="244" t="s">
        <v>275</v>
      </c>
      <c r="E150" s="245" t="s">
        <v>1310</v>
      </c>
      <c r="F150" s="246" t="s">
        <v>1311</v>
      </c>
      <c r="G150" s="247" t="s">
        <v>430</v>
      </c>
      <c r="H150" s="248">
        <v>1</v>
      </c>
      <c r="I150" s="249"/>
      <c r="J150" s="250">
        <f>ROUND(I150*H150,2)</f>
        <v>0</v>
      </c>
      <c r="K150" s="246" t="s">
        <v>371</v>
      </c>
      <c r="L150" s="251"/>
      <c r="M150" s="252" t="s">
        <v>19</v>
      </c>
      <c r="N150" s="253" t="s">
        <v>42</v>
      </c>
      <c r="O150" s="67"/>
      <c r="P150" s="190">
        <f>O150*H150</f>
        <v>0</v>
      </c>
      <c r="Q150" s="190">
        <v>0.162</v>
      </c>
      <c r="R150" s="190">
        <f>Q150*H150</f>
        <v>0.162</v>
      </c>
      <c r="S150" s="190">
        <v>0</v>
      </c>
      <c r="T150" s="191">
        <f>S150*H150</f>
        <v>0</v>
      </c>
      <c r="U150" s="37"/>
      <c r="V150" s="37"/>
      <c r="W150" s="37"/>
      <c r="X150" s="37"/>
      <c r="Y150" s="37"/>
      <c r="Z150" s="37"/>
      <c r="AA150" s="37"/>
      <c r="AB150" s="37"/>
      <c r="AC150" s="37"/>
      <c r="AD150" s="37"/>
      <c r="AE150" s="37"/>
      <c r="AR150" s="192" t="s">
        <v>191</v>
      </c>
      <c r="AT150" s="192" t="s">
        <v>275</v>
      </c>
      <c r="AU150" s="192" t="s">
        <v>80</v>
      </c>
      <c r="AY150" s="20" t="s">
        <v>139</v>
      </c>
      <c r="BE150" s="193">
        <f>IF(N150="základní",J150,0)</f>
        <v>0</v>
      </c>
      <c r="BF150" s="193">
        <f>IF(N150="snížená",J150,0)</f>
        <v>0</v>
      </c>
      <c r="BG150" s="193">
        <f>IF(N150="zákl. přenesená",J150,0)</f>
        <v>0</v>
      </c>
      <c r="BH150" s="193">
        <f>IF(N150="sníž. přenesená",J150,0)</f>
        <v>0</v>
      </c>
      <c r="BI150" s="193">
        <f>IF(N150="nulová",J150,0)</f>
        <v>0</v>
      </c>
      <c r="BJ150" s="20" t="s">
        <v>78</v>
      </c>
      <c r="BK150" s="193">
        <f>ROUND(I150*H150,2)</f>
        <v>0</v>
      </c>
      <c r="BL150" s="20" t="s">
        <v>146</v>
      </c>
      <c r="BM150" s="192" t="s">
        <v>1312</v>
      </c>
    </row>
    <row r="151" spans="1:47" s="2" customFormat="1" ht="68.25">
      <c r="A151" s="37"/>
      <c r="B151" s="38"/>
      <c r="C151" s="39"/>
      <c r="D151" s="201" t="s">
        <v>204</v>
      </c>
      <c r="E151" s="39"/>
      <c r="F151" s="222" t="s">
        <v>1303</v>
      </c>
      <c r="G151" s="39"/>
      <c r="H151" s="39"/>
      <c r="I151" s="196"/>
      <c r="J151" s="39"/>
      <c r="K151" s="39"/>
      <c r="L151" s="42"/>
      <c r="M151" s="197"/>
      <c r="N151" s="198"/>
      <c r="O151" s="67"/>
      <c r="P151" s="67"/>
      <c r="Q151" s="67"/>
      <c r="R151" s="67"/>
      <c r="S151" s="67"/>
      <c r="T151" s="68"/>
      <c r="U151" s="37"/>
      <c r="V151" s="37"/>
      <c r="W151" s="37"/>
      <c r="X151" s="37"/>
      <c r="Y151" s="37"/>
      <c r="Z151" s="37"/>
      <c r="AA151" s="37"/>
      <c r="AB151" s="37"/>
      <c r="AC151" s="37"/>
      <c r="AD151" s="37"/>
      <c r="AE151" s="37"/>
      <c r="AT151" s="20" t="s">
        <v>204</v>
      </c>
      <c r="AU151" s="20" t="s">
        <v>80</v>
      </c>
    </row>
    <row r="152" spans="1:65" s="2" customFormat="1" ht="16.5" customHeight="1">
      <c r="A152" s="37"/>
      <c r="B152" s="38"/>
      <c r="C152" s="244" t="s">
        <v>262</v>
      </c>
      <c r="D152" s="244" t="s">
        <v>275</v>
      </c>
      <c r="E152" s="245" t="s">
        <v>1313</v>
      </c>
      <c r="F152" s="246" t="s">
        <v>1314</v>
      </c>
      <c r="G152" s="247" t="s">
        <v>430</v>
      </c>
      <c r="H152" s="248">
        <v>2</v>
      </c>
      <c r="I152" s="249"/>
      <c r="J152" s="250">
        <f>ROUND(I152*H152,2)</f>
        <v>0</v>
      </c>
      <c r="K152" s="246" t="s">
        <v>371</v>
      </c>
      <c r="L152" s="251"/>
      <c r="M152" s="252" t="s">
        <v>19</v>
      </c>
      <c r="N152" s="253" t="s">
        <v>42</v>
      </c>
      <c r="O152" s="67"/>
      <c r="P152" s="190">
        <f>O152*H152</f>
        <v>0</v>
      </c>
      <c r="Q152" s="190">
        <v>0.162</v>
      </c>
      <c r="R152" s="190">
        <f>Q152*H152</f>
        <v>0.324</v>
      </c>
      <c r="S152" s="190">
        <v>0</v>
      </c>
      <c r="T152" s="191">
        <f>S152*H152</f>
        <v>0</v>
      </c>
      <c r="U152" s="37"/>
      <c r="V152" s="37"/>
      <c r="W152" s="37"/>
      <c r="X152" s="37"/>
      <c r="Y152" s="37"/>
      <c r="Z152" s="37"/>
      <c r="AA152" s="37"/>
      <c r="AB152" s="37"/>
      <c r="AC152" s="37"/>
      <c r="AD152" s="37"/>
      <c r="AE152" s="37"/>
      <c r="AR152" s="192" t="s">
        <v>191</v>
      </c>
      <c r="AT152" s="192" t="s">
        <v>275</v>
      </c>
      <c r="AU152" s="192" t="s">
        <v>80</v>
      </c>
      <c r="AY152" s="20" t="s">
        <v>139</v>
      </c>
      <c r="BE152" s="193">
        <f>IF(N152="základní",J152,0)</f>
        <v>0</v>
      </c>
      <c r="BF152" s="193">
        <f>IF(N152="snížená",J152,0)</f>
        <v>0</v>
      </c>
      <c r="BG152" s="193">
        <f>IF(N152="zákl. přenesená",J152,0)</f>
        <v>0</v>
      </c>
      <c r="BH152" s="193">
        <f>IF(N152="sníž. přenesená",J152,0)</f>
        <v>0</v>
      </c>
      <c r="BI152" s="193">
        <f>IF(N152="nulová",J152,0)</f>
        <v>0</v>
      </c>
      <c r="BJ152" s="20" t="s">
        <v>78</v>
      </c>
      <c r="BK152" s="193">
        <f>ROUND(I152*H152,2)</f>
        <v>0</v>
      </c>
      <c r="BL152" s="20" t="s">
        <v>146</v>
      </c>
      <c r="BM152" s="192" t="s">
        <v>1315</v>
      </c>
    </row>
    <row r="153" spans="1:47" s="2" customFormat="1" ht="39">
      <c r="A153" s="37"/>
      <c r="B153" s="38"/>
      <c r="C153" s="39"/>
      <c r="D153" s="201" t="s">
        <v>204</v>
      </c>
      <c r="E153" s="39"/>
      <c r="F153" s="222" t="s">
        <v>1316</v>
      </c>
      <c r="G153" s="39"/>
      <c r="H153" s="39"/>
      <c r="I153" s="196"/>
      <c r="J153" s="39"/>
      <c r="K153" s="39"/>
      <c r="L153" s="42"/>
      <c r="M153" s="197"/>
      <c r="N153" s="198"/>
      <c r="O153" s="67"/>
      <c r="P153" s="67"/>
      <c r="Q153" s="67"/>
      <c r="R153" s="67"/>
      <c r="S153" s="67"/>
      <c r="T153" s="68"/>
      <c r="U153" s="37"/>
      <c r="V153" s="37"/>
      <c r="W153" s="37"/>
      <c r="X153" s="37"/>
      <c r="Y153" s="37"/>
      <c r="Z153" s="37"/>
      <c r="AA153" s="37"/>
      <c r="AB153" s="37"/>
      <c r="AC153" s="37"/>
      <c r="AD153" s="37"/>
      <c r="AE153" s="37"/>
      <c r="AT153" s="20" t="s">
        <v>204</v>
      </c>
      <c r="AU153" s="20" t="s">
        <v>80</v>
      </c>
    </row>
    <row r="154" spans="2:63" s="12" customFormat="1" ht="22.9" customHeight="1">
      <c r="B154" s="165"/>
      <c r="C154" s="166"/>
      <c r="D154" s="167" t="s">
        <v>70</v>
      </c>
      <c r="E154" s="179" t="s">
        <v>199</v>
      </c>
      <c r="F154" s="179" t="s">
        <v>557</v>
      </c>
      <c r="G154" s="166"/>
      <c r="H154" s="166"/>
      <c r="I154" s="169"/>
      <c r="J154" s="180">
        <f>BK154</f>
        <v>0</v>
      </c>
      <c r="K154" s="166"/>
      <c r="L154" s="171"/>
      <c r="M154" s="172"/>
      <c r="N154" s="173"/>
      <c r="O154" s="173"/>
      <c r="P154" s="174">
        <f>SUM(P155:P179)</f>
        <v>0</v>
      </c>
      <c r="Q154" s="173"/>
      <c r="R154" s="174">
        <f>SUM(R155:R179)</f>
        <v>8.367030000000002</v>
      </c>
      <c r="S154" s="173"/>
      <c r="T154" s="175">
        <f>SUM(T155:T179)</f>
        <v>0</v>
      </c>
      <c r="AR154" s="176" t="s">
        <v>78</v>
      </c>
      <c r="AT154" s="177" t="s">
        <v>70</v>
      </c>
      <c r="AU154" s="177" t="s">
        <v>78</v>
      </c>
      <c r="AY154" s="176" t="s">
        <v>139</v>
      </c>
      <c r="BK154" s="178">
        <f>SUM(BK155:BK179)</f>
        <v>0</v>
      </c>
    </row>
    <row r="155" spans="1:65" s="2" customFormat="1" ht="44.25" customHeight="1">
      <c r="A155" s="37"/>
      <c r="B155" s="38"/>
      <c r="C155" s="181" t="s">
        <v>274</v>
      </c>
      <c r="D155" s="181" t="s">
        <v>141</v>
      </c>
      <c r="E155" s="182" t="s">
        <v>1317</v>
      </c>
      <c r="F155" s="183" t="s">
        <v>1318</v>
      </c>
      <c r="G155" s="184" t="s">
        <v>430</v>
      </c>
      <c r="H155" s="185">
        <v>6</v>
      </c>
      <c r="I155" s="186"/>
      <c r="J155" s="187">
        <f>ROUND(I155*H155,2)</f>
        <v>0</v>
      </c>
      <c r="K155" s="183" t="s">
        <v>145</v>
      </c>
      <c r="L155" s="42"/>
      <c r="M155" s="188" t="s">
        <v>19</v>
      </c>
      <c r="N155" s="189" t="s">
        <v>42</v>
      </c>
      <c r="O155" s="67"/>
      <c r="P155" s="190">
        <f>O155*H155</f>
        <v>0</v>
      </c>
      <c r="Q155" s="190">
        <v>0.09716</v>
      </c>
      <c r="R155" s="190">
        <f>Q155*H155</f>
        <v>0.5829599999999999</v>
      </c>
      <c r="S155" s="190">
        <v>0</v>
      </c>
      <c r="T155" s="191">
        <f>S155*H155</f>
        <v>0</v>
      </c>
      <c r="U155" s="37"/>
      <c r="V155" s="37"/>
      <c r="W155" s="37"/>
      <c r="X155" s="37"/>
      <c r="Y155" s="37"/>
      <c r="Z155" s="37"/>
      <c r="AA155" s="37"/>
      <c r="AB155" s="37"/>
      <c r="AC155" s="37"/>
      <c r="AD155" s="37"/>
      <c r="AE155" s="37"/>
      <c r="AR155" s="192" t="s">
        <v>146</v>
      </c>
      <c r="AT155" s="192" t="s">
        <v>141</v>
      </c>
      <c r="AU155" s="192" t="s">
        <v>80</v>
      </c>
      <c r="AY155" s="20" t="s">
        <v>139</v>
      </c>
      <c r="BE155" s="193">
        <f>IF(N155="základní",J155,0)</f>
        <v>0</v>
      </c>
      <c r="BF155" s="193">
        <f>IF(N155="snížená",J155,0)</f>
        <v>0</v>
      </c>
      <c r="BG155" s="193">
        <f>IF(N155="zákl. přenesená",J155,0)</f>
        <v>0</v>
      </c>
      <c r="BH155" s="193">
        <f>IF(N155="sníž. přenesená",J155,0)</f>
        <v>0</v>
      </c>
      <c r="BI155" s="193">
        <f>IF(N155="nulová",J155,0)</f>
        <v>0</v>
      </c>
      <c r="BJ155" s="20" t="s">
        <v>78</v>
      </c>
      <c r="BK155" s="193">
        <f>ROUND(I155*H155,2)</f>
        <v>0</v>
      </c>
      <c r="BL155" s="20" t="s">
        <v>146</v>
      </c>
      <c r="BM155" s="192" t="s">
        <v>1319</v>
      </c>
    </row>
    <row r="156" spans="1:47" s="2" customFormat="1" ht="12">
      <c r="A156" s="37"/>
      <c r="B156" s="38"/>
      <c r="C156" s="39"/>
      <c r="D156" s="194" t="s">
        <v>148</v>
      </c>
      <c r="E156" s="39"/>
      <c r="F156" s="195" t="s">
        <v>1320</v>
      </c>
      <c r="G156" s="39"/>
      <c r="H156" s="39"/>
      <c r="I156" s="196"/>
      <c r="J156" s="39"/>
      <c r="K156" s="39"/>
      <c r="L156" s="42"/>
      <c r="M156" s="197"/>
      <c r="N156" s="198"/>
      <c r="O156" s="67"/>
      <c r="P156" s="67"/>
      <c r="Q156" s="67"/>
      <c r="R156" s="67"/>
      <c r="S156" s="67"/>
      <c r="T156" s="68"/>
      <c r="U156" s="37"/>
      <c r="V156" s="37"/>
      <c r="W156" s="37"/>
      <c r="X156" s="37"/>
      <c r="Y156" s="37"/>
      <c r="Z156" s="37"/>
      <c r="AA156" s="37"/>
      <c r="AB156" s="37"/>
      <c r="AC156" s="37"/>
      <c r="AD156" s="37"/>
      <c r="AE156" s="37"/>
      <c r="AT156" s="20" t="s">
        <v>148</v>
      </c>
      <c r="AU156" s="20" t="s">
        <v>80</v>
      </c>
    </row>
    <row r="157" spans="2:51" s="13" customFormat="1" ht="12">
      <c r="B157" s="199"/>
      <c r="C157" s="200"/>
      <c r="D157" s="201" t="s">
        <v>150</v>
      </c>
      <c r="E157" s="202" t="s">
        <v>19</v>
      </c>
      <c r="F157" s="203" t="s">
        <v>1321</v>
      </c>
      <c r="G157" s="200"/>
      <c r="H157" s="204">
        <v>3</v>
      </c>
      <c r="I157" s="205"/>
      <c r="J157" s="200"/>
      <c r="K157" s="200"/>
      <c r="L157" s="206"/>
      <c r="M157" s="207"/>
      <c r="N157" s="208"/>
      <c r="O157" s="208"/>
      <c r="P157" s="208"/>
      <c r="Q157" s="208"/>
      <c r="R157" s="208"/>
      <c r="S157" s="208"/>
      <c r="T157" s="209"/>
      <c r="AT157" s="210" t="s">
        <v>150</v>
      </c>
      <c r="AU157" s="210" t="s">
        <v>80</v>
      </c>
      <c r="AV157" s="13" t="s">
        <v>80</v>
      </c>
      <c r="AW157" s="13" t="s">
        <v>33</v>
      </c>
      <c r="AX157" s="13" t="s">
        <v>71</v>
      </c>
      <c r="AY157" s="210" t="s">
        <v>139</v>
      </c>
    </row>
    <row r="158" spans="2:51" s="13" customFormat="1" ht="12">
      <c r="B158" s="199"/>
      <c r="C158" s="200"/>
      <c r="D158" s="201" t="s">
        <v>150</v>
      </c>
      <c r="E158" s="202" t="s">
        <v>19</v>
      </c>
      <c r="F158" s="203" t="s">
        <v>1322</v>
      </c>
      <c r="G158" s="200"/>
      <c r="H158" s="204">
        <v>3</v>
      </c>
      <c r="I158" s="205"/>
      <c r="J158" s="200"/>
      <c r="K158" s="200"/>
      <c r="L158" s="206"/>
      <c r="M158" s="207"/>
      <c r="N158" s="208"/>
      <c r="O158" s="208"/>
      <c r="P158" s="208"/>
      <c r="Q158" s="208"/>
      <c r="R158" s="208"/>
      <c r="S158" s="208"/>
      <c r="T158" s="209"/>
      <c r="AT158" s="210" t="s">
        <v>150</v>
      </c>
      <c r="AU158" s="210" t="s">
        <v>80</v>
      </c>
      <c r="AV158" s="13" t="s">
        <v>80</v>
      </c>
      <c r="AW158" s="13" t="s">
        <v>33</v>
      </c>
      <c r="AX158" s="13" t="s">
        <v>71</v>
      </c>
      <c r="AY158" s="210" t="s">
        <v>139</v>
      </c>
    </row>
    <row r="159" spans="2:51" s="14" customFormat="1" ht="12">
      <c r="B159" s="211"/>
      <c r="C159" s="212"/>
      <c r="D159" s="201" t="s">
        <v>150</v>
      </c>
      <c r="E159" s="213" t="s">
        <v>19</v>
      </c>
      <c r="F159" s="214" t="s">
        <v>154</v>
      </c>
      <c r="G159" s="212"/>
      <c r="H159" s="215">
        <v>6</v>
      </c>
      <c r="I159" s="216"/>
      <c r="J159" s="212"/>
      <c r="K159" s="212"/>
      <c r="L159" s="217"/>
      <c r="M159" s="218"/>
      <c r="N159" s="219"/>
      <c r="O159" s="219"/>
      <c r="P159" s="219"/>
      <c r="Q159" s="219"/>
      <c r="R159" s="219"/>
      <c r="S159" s="219"/>
      <c r="T159" s="220"/>
      <c r="AT159" s="221" t="s">
        <v>150</v>
      </c>
      <c r="AU159" s="221" t="s">
        <v>80</v>
      </c>
      <c r="AV159" s="14" t="s">
        <v>146</v>
      </c>
      <c r="AW159" s="14" t="s">
        <v>33</v>
      </c>
      <c r="AX159" s="14" t="s">
        <v>78</v>
      </c>
      <c r="AY159" s="221" t="s">
        <v>139</v>
      </c>
    </row>
    <row r="160" spans="1:65" s="2" customFormat="1" ht="24.2" customHeight="1">
      <c r="A160" s="37"/>
      <c r="B160" s="38"/>
      <c r="C160" s="244" t="s">
        <v>7</v>
      </c>
      <c r="D160" s="244" t="s">
        <v>275</v>
      </c>
      <c r="E160" s="245" t="s">
        <v>1323</v>
      </c>
      <c r="F160" s="246" t="s">
        <v>1324</v>
      </c>
      <c r="G160" s="247" t="s">
        <v>430</v>
      </c>
      <c r="H160" s="248">
        <v>3</v>
      </c>
      <c r="I160" s="249"/>
      <c r="J160" s="250">
        <f>ROUND(I160*H160,2)</f>
        <v>0</v>
      </c>
      <c r="K160" s="246" t="s">
        <v>371</v>
      </c>
      <c r="L160" s="251"/>
      <c r="M160" s="252" t="s">
        <v>19</v>
      </c>
      <c r="N160" s="253" t="s">
        <v>42</v>
      </c>
      <c r="O160" s="67"/>
      <c r="P160" s="190">
        <f>O160*H160</f>
        <v>0</v>
      </c>
      <c r="Q160" s="190">
        <v>0.052</v>
      </c>
      <c r="R160" s="190">
        <f>Q160*H160</f>
        <v>0.156</v>
      </c>
      <c r="S160" s="190">
        <v>0</v>
      </c>
      <c r="T160" s="191">
        <f>S160*H160</f>
        <v>0</v>
      </c>
      <c r="U160" s="37"/>
      <c r="V160" s="37"/>
      <c r="W160" s="37"/>
      <c r="X160" s="37"/>
      <c r="Y160" s="37"/>
      <c r="Z160" s="37"/>
      <c r="AA160" s="37"/>
      <c r="AB160" s="37"/>
      <c r="AC160" s="37"/>
      <c r="AD160" s="37"/>
      <c r="AE160" s="37"/>
      <c r="AR160" s="192" t="s">
        <v>191</v>
      </c>
      <c r="AT160" s="192" t="s">
        <v>275</v>
      </c>
      <c r="AU160" s="192" t="s">
        <v>80</v>
      </c>
      <c r="AY160" s="20" t="s">
        <v>139</v>
      </c>
      <c r="BE160" s="193">
        <f>IF(N160="základní",J160,0)</f>
        <v>0</v>
      </c>
      <c r="BF160" s="193">
        <f>IF(N160="snížená",J160,0)</f>
        <v>0</v>
      </c>
      <c r="BG160" s="193">
        <f>IF(N160="zákl. přenesená",J160,0)</f>
        <v>0</v>
      </c>
      <c r="BH160" s="193">
        <f>IF(N160="sníž. přenesená",J160,0)</f>
        <v>0</v>
      </c>
      <c r="BI160" s="193">
        <f>IF(N160="nulová",J160,0)</f>
        <v>0</v>
      </c>
      <c r="BJ160" s="20" t="s">
        <v>78</v>
      </c>
      <c r="BK160" s="193">
        <f>ROUND(I160*H160,2)</f>
        <v>0</v>
      </c>
      <c r="BL160" s="20" t="s">
        <v>146</v>
      </c>
      <c r="BM160" s="192" t="s">
        <v>1325</v>
      </c>
    </row>
    <row r="161" spans="1:47" s="2" customFormat="1" ht="19.5">
      <c r="A161" s="37"/>
      <c r="B161" s="38"/>
      <c r="C161" s="39"/>
      <c r="D161" s="201" t="s">
        <v>204</v>
      </c>
      <c r="E161" s="39"/>
      <c r="F161" s="222" t="s">
        <v>1326</v>
      </c>
      <c r="G161" s="39"/>
      <c r="H161" s="39"/>
      <c r="I161" s="196"/>
      <c r="J161" s="39"/>
      <c r="K161" s="39"/>
      <c r="L161" s="42"/>
      <c r="M161" s="197"/>
      <c r="N161" s="198"/>
      <c r="O161" s="67"/>
      <c r="P161" s="67"/>
      <c r="Q161" s="67"/>
      <c r="R161" s="67"/>
      <c r="S161" s="67"/>
      <c r="T161" s="68"/>
      <c r="U161" s="37"/>
      <c r="V161" s="37"/>
      <c r="W161" s="37"/>
      <c r="X161" s="37"/>
      <c r="Y161" s="37"/>
      <c r="Z161" s="37"/>
      <c r="AA161" s="37"/>
      <c r="AB161" s="37"/>
      <c r="AC161" s="37"/>
      <c r="AD161" s="37"/>
      <c r="AE161" s="37"/>
      <c r="AT161" s="20" t="s">
        <v>204</v>
      </c>
      <c r="AU161" s="20" t="s">
        <v>80</v>
      </c>
    </row>
    <row r="162" spans="1:65" s="2" customFormat="1" ht="16.5" customHeight="1">
      <c r="A162" s="37"/>
      <c r="B162" s="38"/>
      <c r="C162" s="244" t="s">
        <v>287</v>
      </c>
      <c r="D162" s="244" t="s">
        <v>275</v>
      </c>
      <c r="E162" s="245" t="s">
        <v>1327</v>
      </c>
      <c r="F162" s="246" t="s">
        <v>1328</v>
      </c>
      <c r="G162" s="247" t="s">
        <v>430</v>
      </c>
      <c r="H162" s="248">
        <v>3</v>
      </c>
      <c r="I162" s="249"/>
      <c r="J162" s="250">
        <f>ROUND(I162*H162,2)</f>
        <v>0</v>
      </c>
      <c r="K162" s="246" t="s">
        <v>371</v>
      </c>
      <c r="L162" s="251"/>
      <c r="M162" s="252" t="s">
        <v>19</v>
      </c>
      <c r="N162" s="253" t="s">
        <v>42</v>
      </c>
      <c r="O162" s="67"/>
      <c r="P162" s="190">
        <f>O162*H162</f>
        <v>0</v>
      </c>
      <c r="Q162" s="190">
        <v>0.052</v>
      </c>
      <c r="R162" s="190">
        <f>Q162*H162</f>
        <v>0.156</v>
      </c>
      <c r="S162" s="190">
        <v>0</v>
      </c>
      <c r="T162" s="191">
        <f>S162*H162</f>
        <v>0</v>
      </c>
      <c r="U162" s="37"/>
      <c r="V162" s="37"/>
      <c r="W162" s="37"/>
      <c r="X162" s="37"/>
      <c r="Y162" s="37"/>
      <c r="Z162" s="37"/>
      <c r="AA162" s="37"/>
      <c r="AB162" s="37"/>
      <c r="AC162" s="37"/>
      <c r="AD162" s="37"/>
      <c r="AE162" s="37"/>
      <c r="AR162" s="192" t="s">
        <v>191</v>
      </c>
      <c r="AT162" s="192" t="s">
        <v>275</v>
      </c>
      <c r="AU162" s="192" t="s">
        <v>80</v>
      </c>
      <c r="AY162" s="20" t="s">
        <v>139</v>
      </c>
      <c r="BE162" s="193">
        <f>IF(N162="základní",J162,0)</f>
        <v>0</v>
      </c>
      <c r="BF162" s="193">
        <f>IF(N162="snížená",J162,0)</f>
        <v>0</v>
      </c>
      <c r="BG162" s="193">
        <f>IF(N162="zákl. přenesená",J162,0)</f>
        <v>0</v>
      </c>
      <c r="BH162" s="193">
        <f>IF(N162="sníž. přenesená",J162,0)</f>
        <v>0</v>
      </c>
      <c r="BI162" s="193">
        <f>IF(N162="nulová",J162,0)</f>
        <v>0</v>
      </c>
      <c r="BJ162" s="20" t="s">
        <v>78</v>
      </c>
      <c r="BK162" s="193">
        <f>ROUND(I162*H162,2)</f>
        <v>0</v>
      </c>
      <c r="BL162" s="20" t="s">
        <v>146</v>
      </c>
      <c r="BM162" s="192" t="s">
        <v>1329</v>
      </c>
    </row>
    <row r="163" spans="1:47" s="2" customFormat="1" ht="19.5">
      <c r="A163" s="37"/>
      <c r="B163" s="38"/>
      <c r="C163" s="39"/>
      <c r="D163" s="201" t="s">
        <v>204</v>
      </c>
      <c r="E163" s="39"/>
      <c r="F163" s="222" t="s">
        <v>1326</v>
      </c>
      <c r="G163" s="39"/>
      <c r="H163" s="39"/>
      <c r="I163" s="196"/>
      <c r="J163" s="39"/>
      <c r="K163" s="39"/>
      <c r="L163" s="42"/>
      <c r="M163" s="197"/>
      <c r="N163" s="198"/>
      <c r="O163" s="67"/>
      <c r="P163" s="67"/>
      <c r="Q163" s="67"/>
      <c r="R163" s="67"/>
      <c r="S163" s="67"/>
      <c r="T163" s="68"/>
      <c r="U163" s="37"/>
      <c r="V163" s="37"/>
      <c r="W163" s="37"/>
      <c r="X163" s="37"/>
      <c r="Y163" s="37"/>
      <c r="Z163" s="37"/>
      <c r="AA163" s="37"/>
      <c r="AB163" s="37"/>
      <c r="AC163" s="37"/>
      <c r="AD163" s="37"/>
      <c r="AE163" s="37"/>
      <c r="AT163" s="20" t="s">
        <v>204</v>
      </c>
      <c r="AU163" s="20" t="s">
        <v>80</v>
      </c>
    </row>
    <row r="164" spans="1:65" s="2" customFormat="1" ht="24.2" customHeight="1">
      <c r="A164" s="37"/>
      <c r="B164" s="38"/>
      <c r="C164" s="181" t="s">
        <v>293</v>
      </c>
      <c r="D164" s="181" t="s">
        <v>141</v>
      </c>
      <c r="E164" s="182" t="s">
        <v>1330</v>
      </c>
      <c r="F164" s="183" t="s">
        <v>1331</v>
      </c>
      <c r="G164" s="184" t="s">
        <v>430</v>
      </c>
      <c r="H164" s="185">
        <v>6</v>
      </c>
      <c r="I164" s="186"/>
      <c r="J164" s="187">
        <f>ROUND(I164*H164,2)</f>
        <v>0</v>
      </c>
      <c r="K164" s="183" t="s">
        <v>145</v>
      </c>
      <c r="L164" s="42"/>
      <c r="M164" s="188" t="s">
        <v>19</v>
      </c>
      <c r="N164" s="189" t="s">
        <v>42</v>
      </c>
      <c r="O164" s="67"/>
      <c r="P164" s="190">
        <f>O164*H164</f>
        <v>0</v>
      </c>
      <c r="Q164" s="190">
        <v>0</v>
      </c>
      <c r="R164" s="190">
        <f>Q164*H164</f>
        <v>0</v>
      </c>
      <c r="S164" s="190">
        <v>0</v>
      </c>
      <c r="T164" s="191">
        <f>S164*H164</f>
        <v>0</v>
      </c>
      <c r="U164" s="37"/>
      <c r="V164" s="37"/>
      <c r="W164" s="37"/>
      <c r="X164" s="37"/>
      <c r="Y164" s="37"/>
      <c r="Z164" s="37"/>
      <c r="AA164" s="37"/>
      <c r="AB164" s="37"/>
      <c r="AC164" s="37"/>
      <c r="AD164" s="37"/>
      <c r="AE164" s="37"/>
      <c r="AR164" s="192" t="s">
        <v>146</v>
      </c>
      <c r="AT164" s="192" t="s">
        <v>141</v>
      </c>
      <c r="AU164" s="192" t="s">
        <v>80</v>
      </c>
      <c r="AY164" s="20" t="s">
        <v>139</v>
      </c>
      <c r="BE164" s="193">
        <f>IF(N164="základní",J164,0)</f>
        <v>0</v>
      </c>
      <c r="BF164" s="193">
        <f>IF(N164="snížená",J164,0)</f>
        <v>0</v>
      </c>
      <c r="BG164" s="193">
        <f>IF(N164="zákl. přenesená",J164,0)</f>
        <v>0</v>
      </c>
      <c r="BH164" s="193">
        <f>IF(N164="sníž. přenesená",J164,0)</f>
        <v>0</v>
      </c>
      <c r="BI164" s="193">
        <f>IF(N164="nulová",J164,0)</f>
        <v>0</v>
      </c>
      <c r="BJ164" s="20" t="s">
        <v>78</v>
      </c>
      <c r="BK164" s="193">
        <f>ROUND(I164*H164,2)</f>
        <v>0</v>
      </c>
      <c r="BL164" s="20" t="s">
        <v>146</v>
      </c>
      <c r="BM164" s="192" t="s">
        <v>1332</v>
      </c>
    </row>
    <row r="165" spans="1:47" s="2" customFormat="1" ht="12">
      <c r="A165" s="37"/>
      <c r="B165" s="38"/>
      <c r="C165" s="39"/>
      <c r="D165" s="194" t="s">
        <v>148</v>
      </c>
      <c r="E165" s="39"/>
      <c r="F165" s="195" t="s">
        <v>1333</v>
      </c>
      <c r="G165" s="39"/>
      <c r="H165" s="39"/>
      <c r="I165" s="196"/>
      <c r="J165" s="39"/>
      <c r="K165" s="39"/>
      <c r="L165" s="42"/>
      <c r="M165" s="197"/>
      <c r="N165" s="198"/>
      <c r="O165" s="67"/>
      <c r="P165" s="67"/>
      <c r="Q165" s="67"/>
      <c r="R165" s="67"/>
      <c r="S165" s="67"/>
      <c r="T165" s="68"/>
      <c r="U165" s="37"/>
      <c r="V165" s="37"/>
      <c r="W165" s="37"/>
      <c r="X165" s="37"/>
      <c r="Y165" s="37"/>
      <c r="Z165" s="37"/>
      <c r="AA165" s="37"/>
      <c r="AB165" s="37"/>
      <c r="AC165" s="37"/>
      <c r="AD165" s="37"/>
      <c r="AE165" s="37"/>
      <c r="AT165" s="20" t="s">
        <v>148</v>
      </c>
      <c r="AU165" s="20" t="s">
        <v>80</v>
      </c>
    </row>
    <row r="166" spans="2:51" s="13" customFormat="1" ht="22.5">
      <c r="B166" s="199"/>
      <c r="C166" s="200"/>
      <c r="D166" s="201" t="s">
        <v>150</v>
      </c>
      <c r="E166" s="202" t="s">
        <v>19</v>
      </c>
      <c r="F166" s="203" t="s">
        <v>1334</v>
      </c>
      <c r="G166" s="200"/>
      <c r="H166" s="204">
        <v>6</v>
      </c>
      <c r="I166" s="205"/>
      <c r="J166" s="200"/>
      <c r="K166" s="200"/>
      <c r="L166" s="206"/>
      <c r="M166" s="207"/>
      <c r="N166" s="208"/>
      <c r="O166" s="208"/>
      <c r="P166" s="208"/>
      <c r="Q166" s="208"/>
      <c r="R166" s="208"/>
      <c r="S166" s="208"/>
      <c r="T166" s="209"/>
      <c r="AT166" s="210" t="s">
        <v>150</v>
      </c>
      <c r="AU166" s="210" t="s">
        <v>80</v>
      </c>
      <c r="AV166" s="13" t="s">
        <v>80</v>
      </c>
      <c r="AW166" s="13" t="s">
        <v>33</v>
      </c>
      <c r="AX166" s="13" t="s">
        <v>78</v>
      </c>
      <c r="AY166" s="210" t="s">
        <v>139</v>
      </c>
    </row>
    <row r="167" spans="1:65" s="2" customFormat="1" ht="37.9" customHeight="1">
      <c r="A167" s="37"/>
      <c r="B167" s="38"/>
      <c r="C167" s="244" t="s">
        <v>298</v>
      </c>
      <c r="D167" s="244" t="s">
        <v>275</v>
      </c>
      <c r="E167" s="245" t="s">
        <v>1335</v>
      </c>
      <c r="F167" s="246" t="s">
        <v>1336</v>
      </c>
      <c r="G167" s="247" t="s">
        <v>430</v>
      </c>
      <c r="H167" s="248">
        <v>6</v>
      </c>
      <c r="I167" s="249"/>
      <c r="J167" s="250">
        <f>ROUND(I167*H167,2)</f>
        <v>0</v>
      </c>
      <c r="K167" s="246" t="s">
        <v>371</v>
      </c>
      <c r="L167" s="251"/>
      <c r="M167" s="252" t="s">
        <v>19</v>
      </c>
      <c r="N167" s="253" t="s">
        <v>42</v>
      </c>
      <c r="O167" s="67"/>
      <c r="P167" s="190">
        <f>O167*H167</f>
        <v>0</v>
      </c>
      <c r="Q167" s="190">
        <v>0.073</v>
      </c>
      <c r="R167" s="190">
        <f>Q167*H167</f>
        <v>0.43799999999999994</v>
      </c>
      <c r="S167" s="190">
        <v>0</v>
      </c>
      <c r="T167" s="191">
        <f>S167*H167</f>
        <v>0</v>
      </c>
      <c r="U167" s="37"/>
      <c r="V167" s="37"/>
      <c r="W167" s="37"/>
      <c r="X167" s="37"/>
      <c r="Y167" s="37"/>
      <c r="Z167" s="37"/>
      <c r="AA167" s="37"/>
      <c r="AB167" s="37"/>
      <c r="AC167" s="37"/>
      <c r="AD167" s="37"/>
      <c r="AE167" s="37"/>
      <c r="AR167" s="192" t="s">
        <v>191</v>
      </c>
      <c r="AT167" s="192" t="s">
        <v>275</v>
      </c>
      <c r="AU167" s="192" t="s">
        <v>80</v>
      </c>
      <c r="AY167" s="20" t="s">
        <v>139</v>
      </c>
      <c r="BE167" s="193">
        <f>IF(N167="základní",J167,0)</f>
        <v>0</v>
      </c>
      <c r="BF167" s="193">
        <f>IF(N167="snížená",J167,0)</f>
        <v>0</v>
      </c>
      <c r="BG167" s="193">
        <f>IF(N167="zákl. přenesená",J167,0)</f>
        <v>0</v>
      </c>
      <c r="BH167" s="193">
        <f>IF(N167="sníž. přenesená",J167,0)</f>
        <v>0</v>
      </c>
      <c r="BI167" s="193">
        <f>IF(N167="nulová",J167,0)</f>
        <v>0</v>
      </c>
      <c r="BJ167" s="20" t="s">
        <v>78</v>
      </c>
      <c r="BK167" s="193">
        <f>ROUND(I167*H167,2)</f>
        <v>0</v>
      </c>
      <c r="BL167" s="20" t="s">
        <v>146</v>
      </c>
      <c r="BM167" s="192" t="s">
        <v>1337</v>
      </c>
    </row>
    <row r="168" spans="1:47" s="2" customFormat="1" ht="19.5">
      <c r="A168" s="37"/>
      <c r="B168" s="38"/>
      <c r="C168" s="39"/>
      <c r="D168" s="201" t="s">
        <v>204</v>
      </c>
      <c r="E168" s="39"/>
      <c r="F168" s="222" t="s">
        <v>1326</v>
      </c>
      <c r="G168" s="39"/>
      <c r="H168" s="39"/>
      <c r="I168" s="196"/>
      <c r="J168" s="39"/>
      <c r="K168" s="39"/>
      <c r="L168" s="42"/>
      <c r="M168" s="197"/>
      <c r="N168" s="198"/>
      <c r="O168" s="67"/>
      <c r="P168" s="67"/>
      <c r="Q168" s="67"/>
      <c r="R168" s="67"/>
      <c r="S168" s="67"/>
      <c r="T168" s="68"/>
      <c r="U168" s="37"/>
      <c r="V168" s="37"/>
      <c r="W168" s="37"/>
      <c r="X168" s="37"/>
      <c r="Y168" s="37"/>
      <c r="Z168" s="37"/>
      <c r="AA168" s="37"/>
      <c r="AB168" s="37"/>
      <c r="AC168" s="37"/>
      <c r="AD168" s="37"/>
      <c r="AE168" s="37"/>
      <c r="AT168" s="20" t="s">
        <v>204</v>
      </c>
      <c r="AU168" s="20" t="s">
        <v>80</v>
      </c>
    </row>
    <row r="169" spans="1:65" s="2" customFormat="1" ht="24.2" customHeight="1">
      <c r="A169" s="37"/>
      <c r="B169" s="38"/>
      <c r="C169" s="181" t="s">
        <v>308</v>
      </c>
      <c r="D169" s="181" t="s">
        <v>141</v>
      </c>
      <c r="E169" s="182" t="s">
        <v>1338</v>
      </c>
      <c r="F169" s="183" t="s">
        <v>1339</v>
      </c>
      <c r="G169" s="184" t="s">
        <v>430</v>
      </c>
      <c r="H169" s="185">
        <v>10</v>
      </c>
      <c r="I169" s="186"/>
      <c r="J169" s="187">
        <f>ROUND(I169*H169,2)</f>
        <v>0</v>
      </c>
      <c r="K169" s="183" t="s">
        <v>145</v>
      </c>
      <c r="L169" s="42"/>
      <c r="M169" s="188" t="s">
        <v>19</v>
      </c>
      <c r="N169" s="189" t="s">
        <v>42</v>
      </c>
      <c r="O169" s="67"/>
      <c r="P169" s="190">
        <f>O169*H169</f>
        <v>0</v>
      </c>
      <c r="Q169" s="190">
        <v>0</v>
      </c>
      <c r="R169" s="190">
        <f>Q169*H169</f>
        <v>0</v>
      </c>
      <c r="S169" s="190">
        <v>0</v>
      </c>
      <c r="T169" s="191">
        <f>S169*H169</f>
        <v>0</v>
      </c>
      <c r="U169" s="37"/>
      <c r="V169" s="37"/>
      <c r="W169" s="37"/>
      <c r="X169" s="37"/>
      <c r="Y169" s="37"/>
      <c r="Z169" s="37"/>
      <c r="AA169" s="37"/>
      <c r="AB169" s="37"/>
      <c r="AC169" s="37"/>
      <c r="AD169" s="37"/>
      <c r="AE169" s="37"/>
      <c r="AR169" s="192" t="s">
        <v>146</v>
      </c>
      <c r="AT169" s="192" t="s">
        <v>141</v>
      </c>
      <c r="AU169" s="192" t="s">
        <v>80</v>
      </c>
      <c r="AY169" s="20" t="s">
        <v>139</v>
      </c>
      <c r="BE169" s="193">
        <f>IF(N169="základní",J169,0)</f>
        <v>0</v>
      </c>
      <c r="BF169" s="193">
        <f>IF(N169="snížená",J169,0)</f>
        <v>0</v>
      </c>
      <c r="BG169" s="193">
        <f>IF(N169="zákl. přenesená",J169,0)</f>
        <v>0</v>
      </c>
      <c r="BH169" s="193">
        <f>IF(N169="sníž. přenesená",J169,0)</f>
        <v>0</v>
      </c>
      <c r="BI169" s="193">
        <f>IF(N169="nulová",J169,0)</f>
        <v>0</v>
      </c>
      <c r="BJ169" s="20" t="s">
        <v>78</v>
      </c>
      <c r="BK169" s="193">
        <f>ROUND(I169*H169,2)</f>
        <v>0</v>
      </c>
      <c r="BL169" s="20" t="s">
        <v>146</v>
      </c>
      <c r="BM169" s="192" t="s">
        <v>1340</v>
      </c>
    </row>
    <row r="170" spans="1:47" s="2" customFormat="1" ht="12">
      <c r="A170" s="37"/>
      <c r="B170" s="38"/>
      <c r="C170" s="39"/>
      <c r="D170" s="194" t="s">
        <v>148</v>
      </c>
      <c r="E170" s="39"/>
      <c r="F170" s="195" t="s">
        <v>1341</v>
      </c>
      <c r="G170" s="39"/>
      <c r="H170" s="39"/>
      <c r="I170" s="196"/>
      <c r="J170" s="39"/>
      <c r="K170" s="39"/>
      <c r="L170" s="42"/>
      <c r="M170" s="197"/>
      <c r="N170" s="198"/>
      <c r="O170" s="67"/>
      <c r="P170" s="67"/>
      <c r="Q170" s="67"/>
      <c r="R170" s="67"/>
      <c r="S170" s="67"/>
      <c r="T170" s="68"/>
      <c r="U170" s="37"/>
      <c r="V170" s="37"/>
      <c r="W170" s="37"/>
      <c r="X170" s="37"/>
      <c r="Y170" s="37"/>
      <c r="Z170" s="37"/>
      <c r="AA170" s="37"/>
      <c r="AB170" s="37"/>
      <c r="AC170" s="37"/>
      <c r="AD170" s="37"/>
      <c r="AE170" s="37"/>
      <c r="AT170" s="20" t="s">
        <v>148</v>
      </c>
      <c r="AU170" s="20" t="s">
        <v>80</v>
      </c>
    </row>
    <row r="171" spans="2:51" s="13" customFormat="1" ht="12">
      <c r="B171" s="199"/>
      <c r="C171" s="200"/>
      <c r="D171" s="201" t="s">
        <v>150</v>
      </c>
      <c r="E171" s="202" t="s">
        <v>19</v>
      </c>
      <c r="F171" s="203" t="s">
        <v>1342</v>
      </c>
      <c r="G171" s="200"/>
      <c r="H171" s="204">
        <v>10</v>
      </c>
      <c r="I171" s="205"/>
      <c r="J171" s="200"/>
      <c r="K171" s="200"/>
      <c r="L171" s="206"/>
      <c r="M171" s="207"/>
      <c r="N171" s="208"/>
      <c r="O171" s="208"/>
      <c r="P171" s="208"/>
      <c r="Q171" s="208"/>
      <c r="R171" s="208"/>
      <c r="S171" s="208"/>
      <c r="T171" s="209"/>
      <c r="AT171" s="210" t="s">
        <v>150</v>
      </c>
      <c r="AU171" s="210" t="s">
        <v>80</v>
      </c>
      <c r="AV171" s="13" t="s">
        <v>80</v>
      </c>
      <c r="AW171" s="13" t="s">
        <v>33</v>
      </c>
      <c r="AX171" s="13" t="s">
        <v>78</v>
      </c>
      <c r="AY171" s="210" t="s">
        <v>139</v>
      </c>
    </row>
    <row r="172" spans="1:65" s="2" customFormat="1" ht="21.75" customHeight="1">
      <c r="A172" s="37"/>
      <c r="B172" s="38"/>
      <c r="C172" s="244" t="s">
        <v>314</v>
      </c>
      <c r="D172" s="244" t="s">
        <v>275</v>
      </c>
      <c r="E172" s="245" t="s">
        <v>1343</v>
      </c>
      <c r="F172" s="246" t="s">
        <v>1344</v>
      </c>
      <c r="G172" s="247" t="s">
        <v>430</v>
      </c>
      <c r="H172" s="248">
        <v>10</v>
      </c>
      <c r="I172" s="249"/>
      <c r="J172" s="250">
        <f>ROUND(I172*H172,2)</f>
        <v>0</v>
      </c>
      <c r="K172" s="246" t="s">
        <v>371</v>
      </c>
      <c r="L172" s="251"/>
      <c r="M172" s="252" t="s">
        <v>19</v>
      </c>
      <c r="N172" s="253" t="s">
        <v>42</v>
      </c>
      <c r="O172" s="67"/>
      <c r="P172" s="190">
        <f>O172*H172</f>
        <v>0</v>
      </c>
      <c r="Q172" s="190">
        <v>0.68</v>
      </c>
      <c r="R172" s="190">
        <f>Q172*H172</f>
        <v>6.800000000000001</v>
      </c>
      <c r="S172" s="190">
        <v>0</v>
      </c>
      <c r="T172" s="191">
        <f>S172*H172</f>
        <v>0</v>
      </c>
      <c r="U172" s="37"/>
      <c r="V172" s="37"/>
      <c r="W172" s="37"/>
      <c r="X172" s="37"/>
      <c r="Y172" s="37"/>
      <c r="Z172" s="37"/>
      <c r="AA172" s="37"/>
      <c r="AB172" s="37"/>
      <c r="AC172" s="37"/>
      <c r="AD172" s="37"/>
      <c r="AE172" s="37"/>
      <c r="AR172" s="192" t="s">
        <v>191</v>
      </c>
      <c r="AT172" s="192" t="s">
        <v>275</v>
      </c>
      <c r="AU172" s="192" t="s">
        <v>80</v>
      </c>
      <c r="AY172" s="20" t="s">
        <v>139</v>
      </c>
      <c r="BE172" s="193">
        <f>IF(N172="základní",J172,0)</f>
        <v>0</v>
      </c>
      <c r="BF172" s="193">
        <f>IF(N172="snížená",J172,0)</f>
        <v>0</v>
      </c>
      <c r="BG172" s="193">
        <f>IF(N172="zákl. přenesená",J172,0)</f>
        <v>0</v>
      </c>
      <c r="BH172" s="193">
        <f>IF(N172="sníž. přenesená",J172,0)</f>
        <v>0</v>
      </c>
      <c r="BI172" s="193">
        <f>IF(N172="nulová",J172,0)</f>
        <v>0</v>
      </c>
      <c r="BJ172" s="20" t="s">
        <v>78</v>
      </c>
      <c r="BK172" s="193">
        <f>ROUND(I172*H172,2)</f>
        <v>0</v>
      </c>
      <c r="BL172" s="20" t="s">
        <v>146</v>
      </c>
      <c r="BM172" s="192" t="s">
        <v>1345</v>
      </c>
    </row>
    <row r="173" spans="1:47" s="2" customFormat="1" ht="19.5">
      <c r="A173" s="37"/>
      <c r="B173" s="38"/>
      <c r="C173" s="39"/>
      <c r="D173" s="201" t="s">
        <v>204</v>
      </c>
      <c r="E173" s="39"/>
      <c r="F173" s="222" t="s">
        <v>1326</v>
      </c>
      <c r="G173" s="39"/>
      <c r="H173" s="39"/>
      <c r="I173" s="196"/>
      <c r="J173" s="39"/>
      <c r="K173" s="39"/>
      <c r="L173" s="42"/>
      <c r="M173" s="197"/>
      <c r="N173" s="198"/>
      <c r="O173" s="67"/>
      <c r="P173" s="67"/>
      <c r="Q173" s="67"/>
      <c r="R173" s="67"/>
      <c r="S173" s="67"/>
      <c r="T173" s="68"/>
      <c r="U173" s="37"/>
      <c r="V173" s="37"/>
      <c r="W173" s="37"/>
      <c r="X173" s="37"/>
      <c r="Y173" s="37"/>
      <c r="Z173" s="37"/>
      <c r="AA173" s="37"/>
      <c r="AB173" s="37"/>
      <c r="AC173" s="37"/>
      <c r="AD173" s="37"/>
      <c r="AE173" s="37"/>
      <c r="AT173" s="20" t="s">
        <v>204</v>
      </c>
      <c r="AU173" s="20" t="s">
        <v>80</v>
      </c>
    </row>
    <row r="174" spans="1:65" s="2" customFormat="1" ht="16.5" customHeight="1">
      <c r="A174" s="37"/>
      <c r="B174" s="38"/>
      <c r="C174" s="181" t="s">
        <v>324</v>
      </c>
      <c r="D174" s="181" t="s">
        <v>141</v>
      </c>
      <c r="E174" s="182" t="s">
        <v>1346</v>
      </c>
      <c r="F174" s="183" t="s">
        <v>1347</v>
      </c>
      <c r="G174" s="184" t="s">
        <v>430</v>
      </c>
      <c r="H174" s="185">
        <v>1</v>
      </c>
      <c r="I174" s="186"/>
      <c r="J174" s="187">
        <f>ROUND(I174*H174,2)</f>
        <v>0</v>
      </c>
      <c r="K174" s="183" t="s">
        <v>145</v>
      </c>
      <c r="L174" s="42"/>
      <c r="M174" s="188" t="s">
        <v>19</v>
      </c>
      <c r="N174" s="189" t="s">
        <v>42</v>
      </c>
      <c r="O174" s="67"/>
      <c r="P174" s="190">
        <f>O174*H174</f>
        <v>0</v>
      </c>
      <c r="Q174" s="190">
        <v>0.07287</v>
      </c>
      <c r="R174" s="190">
        <f>Q174*H174</f>
        <v>0.07287</v>
      </c>
      <c r="S174" s="190">
        <v>0</v>
      </c>
      <c r="T174" s="191">
        <f>S174*H174</f>
        <v>0</v>
      </c>
      <c r="U174" s="37"/>
      <c r="V174" s="37"/>
      <c r="W174" s="37"/>
      <c r="X174" s="37"/>
      <c r="Y174" s="37"/>
      <c r="Z174" s="37"/>
      <c r="AA174" s="37"/>
      <c r="AB174" s="37"/>
      <c r="AC174" s="37"/>
      <c r="AD174" s="37"/>
      <c r="AE174" s="37"/>
      <c r="AR174" s="192" t="s">
        <v>146</v>
      </c>
      <c r="AT174" s="192" t="s">
        <v>141</v>
      </c>
      <c r="AU174" s="192" t="s">
        <v>80</v>
      </c>
      <c r="AY174" s="20" t="s">
        <v>139</v>
      </c>
      <c r="BE174" s="193">
        <f>IF(N174="základní",J174,0)</f>
        <v>0</v>
      </c>
      <c r="BF174" s="193">
        <f>IF(N174="snížená",J174,0)</f>
        <v>0</v>
      </c>
      <c r="BG174" s="193">
        <f>IF(N174="zákl. přenesená",J174,0)</f>
        <v>0</v>
      </c>
      <c r="BH174" s="193">
        <f>IF(N174="sníž. přenesená",J174,0)</f>
        <v>0</v>
      </c>
      <c r="BI174" s="193">
        <f>IF(N174="nulová",J174,0)</f>
        <v>0</v>
      </c>
      <c r="BJ174" s="20" t="s">
        <v>78</v>
      </c>
      <c r="BK174" s="193">
        <f>ROUND(I174*H174,2)</f>
        <v>0</v>
      </c>
      <c r="BL174" s="20" t="s">
        <v>146</v>
      </c>
      <c r="BM174" s="192" t="s">
        <v>1348</v>
      </c>
    </row>
    <row r="175" spans="1:47" s="2" customFormat="1" ht="12">
      <c r="A175" s="37"/>
      <c r="B175" s="38"/>
      <c r="C175" s="39"/>
      <c r="D175" s="194" t="s">
        <v>148</v>
      </c>
      <c r="E175" s="39"/>
      <c r="F175" s="195" t="s">
        <v>1349</v>
      </c>
      <c r="G175" s="39"/>
      <c r="H175" s="39"/>
      <c r="I175" s="196"/>
      <c r="J175" s="39"/>
      <c r="K175" s="39"/>
      <c r="L175" s="42"/>
      <c r="M175" s="197"/>
      <c r="N175" s="198"/>
      <c r="O175" s="67"/>
      <c r="P175" s="67"/>
      <c r="Q175" s="67"/>
      <c r="R175" s="67"/>
      <c r="S175" s="67"/>
      <c r="T175" s="68"/>
      <c r="U175" s="37"/>
      <c r="V175" s="37"/>
      <c r="W175" s="37"/>
      <c r="X175" s="37"/>
      <c r="Y175" s="37"/>
      <c r="Z175" s="37"/>
      <c r="AA175" s="37"/>
      <c r="AB175" s="37"/>
      <c r="AC175" s="37"/>
      <c r="AD175" s="37"/>
      <c r="AE175" s="37"/>
      <c r="AT175" s="20" t="s">
        <v>148</v>
      </c>
      <c r="AU175" s="20" t="s">
        <v>80</v>
      </c>
    </row>
    <row r="176" spans="1:65" s="2" customFormat="1" ht="16.5" customHeight="1">
      <c r="A176" s="37"/>
      <c r="B176" s="38"/>
      <c r="C176" s="244" t="s">
        <v>332</v>
      </c>
      <c r="D176" s="244" t="s">
        <v>275</v>
      </c>
      <c r="E176" s="245" t="s">
        <v>1350</v>
      </c>
      <c r="F176" s="246" t="s">
        <v>1351</v>
      </c>
      <c r="G176" s="247" t="s">
        <v>430</v>
      </c>
      <c r="H176" s="248">
        <v>1</v>
      </c>
      <c r="I176" s="249"/>
      <c r="J176" s="250">
        <f>ROUND(I176*H176,2)</f>
        <v>0</v>
      </c>
      <c r="K176" s="246" t="s">
        <v>371</v>
      </c>
      <c r="L176" s="251"/>
      <c r="M176" s="252" t="s">
        <v>19</v>
      </c>
      <c r="N176" s="253" t="s">
        <v>42</v>
      </c>
      <c r="O176" s="67"/>
      <c r="P176" s="190">
        <f>O176*H176</f>
        <v>0</v>
      </c>
      <c r="Q176" s="190">
        <v>0.16</v>
      </c>
      <c r="R176" s="190">
        <f>Q176*H176</f>
        <v>0.16</v>
      </c>
      <c r="S176" s="190">
        <v>0</v>
      </c>
      <c r="T176" s="191">
        <f>S176*H176</f>
        <v>0</v>
      </c>
      <c r="U176" s="37"/>
      <c r="V176" s="37"/>
      <c r="W176" s="37"/>
      <c r="X176" s="37"/>
      <c r="Y176" s="37"/>
      <c r="Z176" s="37"/>
      <c r="AA176" s="37"/>
      <c r="AB176" s="37"/>
      <c r="AC176" s="37"/>
      <c r="AD176" s="37"/>
      <c r="AE176" s="37"/>
      <c r="AR176" s="192" t="s">
        <v>191</v>
      </c>
      <c r="AT176" s="192" t="s">
        <v>275</v>
      </c>
      <c r="AU176" s="192" t="s">
        <v>80</v>
      </c>
      <c r="AY176" s="20" t="s">
        <v>139</v>
      </c>
      <c r="BE176" s="193">
        <f>IF(N176="základní",J176,0)</f>
        <v>0</v>
      </c>
      <c r="BF176" s="193">
        <f>IF(N176="snížená",J176,0)</f>
        <v>0</v>
      </c>
      <c r="BG176" s="193">
        <f>IF(N176="zákl. přenesená",J176,0)</f>
        <v>0</v>
      </c>
      <c r="BH176" s="193">
        <f>IF(N176="sníž. přenesená",J176,0)</f>
        <v>0</v>
      </c>
      <c r="BI176" s="193">
        <f>IF(N176="nulová",J176,0)</f>
        <v>0</v>
      </c>
      <c r="BJ176" s="20" t="s">
        <v>78</v>
      </c>
      <c r="BK176" s="193">
        <f>ROUND(I176*H176,2)</f>
        <v>0</v>
      </c>
      <c r="BL176" s="20" t="s">
        <v>146</v>
      </c>
      <c r="BM176" s="192" t="s">
        <v>1352</v>
      </c>
    </row>
    <row r="177" spans="1:47" s="2" customFormat="1" ht="19.5">
      <c r="A177" s="37"/>
      <c r="B177" s="38"/>
      <c r="C177" s="39"/>
      <c r="D177" s="201" t="s">
        <v>204</v>
      </c>
      <c r="E177" s="39"/>
      <c r="F177" s="222" t="s">
        <v>1326</v>
      </c>
      <c r="G177" s="39"/>
      <c r="H177" s="39"/>
      <c r="I177" s="196"/>
      <c r="J177" s="39"/>
      <c r="K177" s="39"/>
      <c r="L177" s="42"/>
      <c r="M177" s="197"/>
      <c r="N177" s="198"/>
      <c r="O177" s="67"/>
      <c r="P177" s="67"/>
      <c r="Q177" s="67"/>
      <c r="R177" s="67"/>
      <c r="S177" s="67"/>
      <c r="T177" s="68"/>
      <c r="U177" s="37"/>
      <c r="V177" s="37"/>
      <c r="W177" s="37"/>
      <c r="X177" s="37"/>
      <c r="Y177" s="37"/>
      <c r="Z177" s="37"/>
      <c r="AA177" s="37"/>
      <c r="AB177" s="37"/>
      <c r="AC177" s="37"/>
      <c r="AD177" s="37"/>
      <c r="AE177" s="37"/>
      <c r="AT177" s="20" t="s">
        <v>204</v>
      </c>
      <c r="AU177" s="20" t="s">
        <v>80</v>
      </c>
    </row>
    <row r="178" spans="1:65" s="2" customFormat="1" ht="24.2" customHeight="1">
      <c r="A178" s="37"/>
      <c r="B178" s="38"/>
      <c r="C178" s="181" t="s">
        <v>338</v>
      </c>
      <c r="D178" s="181" t="s">
        <v>141</v>
      </c>
      <c r="E178" s="182" t="s">
        <v>1353</v>
      </c>
      <c r="F178" s="183" t="s">
        <v>1354</v>
      </c>
      <c r="G178" s="184" t="s">
        <v>430</v>
      </c>
      <c r="H178" s="185">
        <v>1</v>
      </c>
      <c r="I178" s="186"/>
      <c r="J178" s="187">
        <f>ROUND(I178*H178,2)</f>
        <v>0</v>
      </c>
      <c r="K178" s="183" t="s">
        <v>371</v>
      </c>
      <c r="L178" s="42"/>
      <c r="M178" s="188" t="s">
        <v>19</v>
      </c>
      <c r="N178" s="189" t="s">
        <v>42</v>
      </c>
      <c r="O178" s="67"/>
      <c r="P178" s="190">
        <f>O178*H178</f>
        <v>0</v>
      </c>
      <c r="Q178" s="190">
        <v>0.0012</v>
      </c>
      <c r="R178" s="190">
        <f>Q178*H178</f>
        <v>0.0012</v>
      </c>
      <c r="S178" s="190">
        <v>0</v>
      </c>
      <c r="T178" s="191">
        <f>S178*H178</f>
        <v>0</v>
      </c>
      <c r="U178" s="37"/>
      <c r="V178" s="37"/>
      <c r="W178" s="37"/>
      <c r="X178" s="37"/>
      <c r="Y178" s="37"/>
      <c r="Z178" s="37"/>
      <c r="AA178" s="37"/>
      <c r="AB178" s="37"/>
      <c r="AC178" s="37"/>
      <c r="AD178" s="37"/>
      <c r="AE178" s="37"/>
      <c r="AR178" s="192" t="s">
        <v>146</v>
      </c>
      <c r="AT178" s="192" t="s">
        <v>141</v>
      </c>
      <c r="AU178" s="192" t="s">
        <v>80</v>
      </c>
      <c r="AY178" s="20" t="s">
        <v>139</v>
      </c>
      <c r="BE178" s="193">
        <f>IF(N178="základní",J178,0)</f>
        <v>0</v>
      </c>
      <c r="BF178" s="193">
        <f>IF(N178="snížená",J178,0)</f>
        <v>0</v>
      </c>
      <c r="BG178" s="193">
        <f>IF(N178="zákl. přenesená",J178,0)</f>
        <v>0</v>
      </c>
      <c r="BH178" s="193">
        <f>IF(N178="sníž. přenesená",J178,0)</f>
        <v>0</v>
      </c>
      <c r="BI178" s="193">
        <f>IF(N178="nulová",J178,0)</f>
        <v>0</v>
      </c>
      <c r="BJ178" s="20" t="s">
        <v>78</v>
      </c>
      <c r="BK178" s="193">
        <f>ROUND(I178*H178,2)</f>
        <v>0</v>
      </c>
      <c r="BL178" s="20" t="s">
        <v>146</v>
      </c>
      <c r="BM178" s="192" t="s">
        <v>1355</v>
      </c>
    </row>
    <row r="179" spans="1:47" s="2" customFormat="1" ht="19.5">
      <c r="A179" s="37"/>
      <c r="B179" s="38"/>
      <c r="C179" s="39"/>
      <c r="D179" s="201" t="s">
        <v>204</v>
      </c>
      <c r="E179" s="39"/>
      <c r="F179" s="222" t="s">
        <v>1326</v>
      </c>
      <c r="G179" s="39"/>
      <c r="H179" s="39"/>
      <c r="I179" s="196"/>
      <c r="J179" s="39"/>
      <c r="K179" s="39"/>
      <c r="L179" s="42"/>
      <c r="M179" s="197"/>
      <c r="N179" s="198"/>
      <c r="O179" s="67"/>
      <c r="P179" s="67"/>
      <c r="Q179" s="67"/>
      <c r="R179" s="67"/>
      <c r="S179" s="67"/>
      <c r="T179" s="68"/>
      <c r="U179" s="37"/>
      <c r="V179" s="37"/>
      <c r="W179" s="37"/>
      <c r="X179" s="37"/>
      <c r="Y179" s="37"/>
      <c r="Z179" s="37"/>
      <c r="AA179" s="37"/>
      <c r="AB179" s="37"/>
      <c r="AC179" s="37"/>
      <c r="AD179" s="37"/>
      <c r="AE179" s="37"/>
      <c r="AT179" s="20" t="s">
        <v>204</v>
      </c>
      <c r="AU179" s="20" t="s">
        <v>80</v>
      </c>
    </row>
    <row r="180" spans="2:63" s="12" customFormat="1" ht="25.9" customHeight="1">
      <c r="B180" s="165"/>
      <c r="C180" s="166"/>
      <c r="D180" s="167" t="s">
        <v>70</v>
      </c>
      <c r="E180" s="168" t="s">
        <v>688</v>
      </c>
      <c r="F180" s="168" t="s">
        <v>689</v>
      </c>
      <c r="G180" s="166"/>
      <c r="H180" s="166"/>
      <c r="I180" s="169"/>
      <c r="J180" s="170">
        <f>BK180</f>
        <v>0</v>
      </c>
      <c r="K180" s="166"/>
      <c r="L180" s="171"/>
      <c r="M180" s="172"/>
      <c r="N180" s="173"/>
      <c r="O180" s="173"/>
      <c r="P180" s="174">
        <f>P181+P185</f>
        <v>0</v>
      </c>
      <c r="Q180" s="173"/>
      <c r="R180" s="174">
        <f>R181+R185</f>
        <v>0.00109</v>
      </c>
      <c r="S180" s="173"/>
      <c r="T180" s="175">
        <f>T181+T185</f>
        <v>0</v>
      </c>
      <c r="AR180" s="176" t="s">
        <v>80</v>
      </c>
      <c r="AT180" s="177" t="s">
        <v>70</v>
      </c>
      <c r="AU180" s="177" t="s">
        <v>71</v>
      </c>
      <c r="AY180" s="176" t="s">
        <v>139</v>
      </c>
      <c r="BK180" s="178">
        <f>BK181+BK185</f>
        <v>0</v>
      </c>
    </row>
    <row r="181" spans="2:63" s="12" customFormat="1" ht="22.9" customHeight="1">
      <c r="B181" s="165"/>
      <c r="C181" s="166"/>
      <c r="D181" s="167" t="s">
        <v>70</v>
      </c>
      <c r="E181" s="179" t="s">
        <v>1356</v>
      </c>
      <c r="F181" s="179" t="s">
        <v>1357</v>
      </c>
      <c r="G181" s="166"/>
      <c r="H181" s="166"/>
      <c r="I181" s="169"/>
      <c r="J181" s="180">
        <f>BK181</f>
        <v>0</v>
      </c>
      <c r="K181" s="166"/>
      <c r="L181" s="171"/>
      <c r="M181" s="172"/>
      <c r="N181" s="173"/>
      <c r="O181" s="173"/>
      <c r="P181" s="174">
        <f>SUM(P182:P184)</f>
        <v>0</v>
      </c>
      <c r="Q181" s="173"/>
      <c r="R181" s="174">
        <f>SUM(R182:R184)</f>
        <v>0.00061</v>
      </c>
      <c r="S181" s="173"/>
      <c r="T181" s="175">
        <f>SUM(T182:T184)</f>
        <v>0</v>
      </c>
      <c r="AR181" s="176" t="s">
        <v>80</v>
      </c>
      <c r="AT181" s="177" t="s">
        <v>70</v>
      </c>
      <c r="AU181" s="177" t="s">
        <v>78</v>
      </c>
      <c r="AY181" s="176" t="s">
        <v>139</v>
      </c>
      <c r="BK181" s="178">
        <f>SUM(BK182:BK184)</f>
        <v>0</v>
      </c>
    </row>
    <row r="182" spans="1:65" s="2" customFormat="1" ht="16.5" customHeight="1">
      <c r="A182" s="37"/>
      <c r="B182" s="38"/>
      <c r="C182" s="181" t="s">
        <v>345</v>
      </c>
      <c r="D182" s="181" t="s">
        <v>141</v>
      </c>
      <c r="E182" s="182" t="s">
        <v>1358</v>
      </c>
      <c r="F182" s="183" t="s">
        <v>1359</v>
      </c>
      <c r="G182" s="184" t="s">
        <v>430</v>
      </c>
      <c r="H182" s="185">
        <v>1</v>
      </c>
      <c r="I182" s="186"/>
      <c r="J182" s="187">
        <f>ROUND(I182*H182,2)</f>
        <v>0</v>
      </c>
      <c r="K182" s="183" t="s">
        <v>371</v>
      </c>
      <c r="L182" s="42"/>
      <c r="M182" s="188" t="s">
        <v>19</v>
      </c>
      <c r="N182" s="189" t="s">
        <v>42</v>
      </c>
      <c r="O182" s="67"/>
      <c r="P182" s="190">
        <f>O182*H182</f>
        <v>0</v>
      </c>
      <c r="Q182" s="190">
        <v>0</v>
      </c>
      <c r="R182" s="190">
        <f>Q182*H182</f>
        <v>0</v>
      </c>
      <c r="S182" s="190">
        <v>0</v>
      </c>
      <c r="T182" s="191">
        <f>S182*H182</f>
        <v>0</v>
      </c>
      <c r="U182" s="37"/>
      <c r="V182" s="37"/>
      <c r="W182" s="37"/>
      <c r="X182" s="37"/>
      <c r="Y182" s="37"/>
      <c r="Z182" s="37"/>
      <c r="AA182" s="37"/>
      <c r="AB182" s="37"/>
      <c r="AC182" s="37"/>
      <c r="AD182" s="37"/>
      <c r="AE182" s="37"/>
      <c r="AR182" s="192" t="s">
        <v>242</v>
      </c>
      <c r="AT182" s="192" t="s">
        <v>141</v>
      </c>
      <c r="AU182" s="192" t="s">
        <v>80</v>
      </c>
      <c r="AY182" s="20" t="s">
        <v>139</v>
      </c>
      <c r="BE182" s="193">
        <f>IF(N182="základní",J182,0)</f>
        <v>0</v>
      </c>
      <c r="BF182" s="193">
        <f>IF(N182="snížená",J182,0)</f>
        <v>0</v>
      </c>
      <c r="BG182" s="193">
        <f>IF(N182="zákl. přenesená",J182,0)</f>
        <v>0</v>
      </c>
      <c r="BH182" s="193">
        <f>IF(N182="sníž. přenesená",J182,0)</f>
        <v>0</v>
      </c>
      <c r="BI182" s="193">
        <f>IF(N182="nulová",J182,0)</f>
        <v>0</v>
      </c>
      <c r="BJ182" s="20" t="s">
        <v>78</v>
      </c>
      <c r="BK182" s="193">
        <f>ROUND(I182*H182,2)</f>
        <v>0</v>
      </c>
      <c r="BL182" s="20" t="s">
        <v>242</v>
      </c>
      <c r="BM182" s="192" t="s">
        <v>1360</v>
      </c>
    </row>
    <row r="183" spans="1:65" s="2" customFormat="1" ht="24.2" customHeight="1">
      <c r="A183" s="37"/>
      <c r="B183" s="38"/>
      <c r="C183" s="244" t="s">
        <v>352</v>
      </c>
      <c r="D183" s="244" t="s">
        <v>275</v>
      </c>
      <c r="E183" s="245" t="s">
        <v>1361</v>
      </c>
      <c r="F183" s="246" t="s">
        <v>1362</v>
      </c>
      <c r="G183" s="247" t="s">
        <v>430</v>
      </c>
      <c r="H183" s="248">
        <v>1</v>
      </c>
      <c r="I183" s="249"/>
      <c r="J183" s="250">
        <f>ROUND(I183*H183,2)</f>
        <v>0</v>
      </c>
      <c r="K183" s="246" t="s">
        <v>371</v>
      </c>
      <c r="L183" s="251"/>
      <c r="M183" s="252" t="s">
        <v>19</v>
      </c>
      <c r="N183" s="253" t="s">
        <v>42</v>
      </c>
      <c r="O183" s="67"/>
      <c r="P183" s="190">
        <f>O183*H183</f>
        <v>0</v>
      </c>
      <c r="Q183" s="190">
        <v>0.00061</v>
      </c>
      <c r="R183" s="190">
        <f>Q183*H183</f>
        <v>0.00061</v>
      </c>
      <c r="S183" s="190">
        <v>0</v>
      </c>
      <c r="T183" s="191">
        <f>S183*H183</f>
        <v>0</v>
      </c>
      <c r="U183" s="37"/>
      <c r="V183" s="37"/>
      <c r="W183" s="37"/>
      <c r="X183" s="37"/>
      <c r="Y183" s="37"/>
      <c r="Z183" s="37"/>
      <c r="AA183" s="37"/>
      <c r="AB183" s="37"/>
      <c r="AC183" s="37"/>
      <c r="AD183" s="37"/>
      <c r="AE183" s="37"/>
      <c r="AR183" s="192" t="s">
        <v>357</v>
      </c>
      <c r="AT183" s="192" t="s">
        <v>275</v>
      </c>
      <c r="AU183" s="192" t="s">
        <v>80</v>
      </c>
      <c r="AY183" s="20" t="s">
        <v>139</v>
      </c>
      <c r="BE183" s="193">
        <f>IF(N183="základní",J183,0)</f>
        <v>0</v>
      </c>
      <c r="BF183" s="193">
        <f>IF(N183="snížená",J183,0)</f>
        <v>0</v>
      </c>
      <c r="BG183" s="193">
        <f>IF(N183="zákl. přenesená",J183,0)</f>
        <v>0</v>
      </c>
      <c r="BH183" s="193">
        <f>IF(N183="sníž. přenesená",J183,0)</f>
        <v>0</v>
      </c>
      <c r="BI183" s="193">
        <f>IF(N183="nulová",J183,0)</f>
        <v>0</v>
      </c>
      <c r="BJ183" s="20" t="s">
        <v>78</v>
      </c>
      <c r="BK183" s="193">
        <f>ROUND(I183*H183,2)</f>
        <v>0</v>
      </c>
      <c r="BL183" s="20" t="s">
        <v>242</v>
      </c>
      <c r="BM183" s="192" t="s">
        <v>1363</v>
      </c>
    </row>
    <row r="184" spans="1:47" s="2" customFormat="1" ht="19.5">
      <c r="A184" s="37"/>
      <c r="B184" s="38"/>
      <c r="C184" s="39"/>
      <c r="D184" s="201" t="s">
        <v>204</v>
      </c>
      <c r="E184" s="39"/>
      <c r="F184" s="222" t="s">
        <v>1326</v>
      </c>
      <c r="G184" s="39"/>
      <c r="H184" s="39"/>
      <c r="I184" s="196"/>
      <c r="J184" s="39"/>
      <c r="K184" s="39"/>
      <c r="L184" s="42"/>
      <c r="M184" s="197"/>
      <c r="N184" s="198"/>
      <c r="O184" s="67"/>
      <c r="P184" s="67"/>
      <c r="Q184" s="67"/>
      <c r="R184" s="67"/>
      <c r="S184" s="67"/>
      <c r="T184" s="68"/>
      <c r="U184" s="37"/>
      <c r="V184" s="37"/>
      <c r="W184" s="37"/>
      <c r="X184" s="37"/>
      <c r="Y184" s="37"/>
      <c r="Z184" s="37"/>
      <c r="AA184" s="37"/>
      <c r="AB184" s="37"/>
      <c r="AC184" s="37"/>
      <c r="AD184" s="37"/>
      <c r="AE184" s="37"/>
      <c r="AT184" s="20" t="s">
        <v>204</v>
      </c>
      <c r="AU184" s="20" t="s">
        <v>80</v>
      </c>
    </row>
    <row r="185" spans="2:63" s="12" customFormat="1" ht="22.9" customHeight="1">
      <c r="B185" s="165"/>
      <c r="C185" s="166"/>
      <c r="D185" s="167" t="s">
        <v>70</v>
      </c>
      <c r="E185" s="179" t="s">
        <v>1364</v>
      </c>
      <c r="F185" s="179" t="s">
        <v>1365</v>
      </c>
      <c r="G185" s="166"/>
      <c r="H185" s="166"/>
      <c r="I185" s="169"/>
      <c r="J185" s="180">
        <f>BK185</f>
        <v>0</v>
      </c>
      <c r="K185" s="166"/>
      <c r="L185" s="171"/>
      <c r="M185" s="172"/>
      <c r="N185" s="173"/>
      <c r="O185" s="173"/>
      <c r="P185" s="174">
        <f>SUM(P186:P188)</f>
        <v>0</v>
      </c>
      <c r="Q185" s="173"/>
      <c r="R185" s="174">
        <f>SUM(R186:R188)</f>
        <v>0.00048</v>
      </c>
      <c r="S185" s="173"/>
      <c r="T185" s="175">
        <f>SUM(T186:T188)</f>
        <v>0</v>
      </c>
      <c r="AR185" s="176" t="s">
        <v>80</v>
      </c>
      <c r="AT185" s="177" t="s">
        <v>70</v>
      </c>
      <c r="AU185" s="177" t="s">
        <v>78</v>
      </c>
      <c r="AY185" s="176" t="s">
        <v>139</v>
      </c>
      <c r="BK185" s="178">
        <f>SUM(BK186:BK188)</f>
        <v>0</v>
      </c>
    </row>
    <row r="186" spans="1:65" s="2" customFormat="1" ht="21.75" customHeight="1">
      <c r="A186" s="37"/>
      <c r="B186" s="38"/>
      <c r="C186" s="181" t="s">
        <v>357</v>
      </c>
      <c r="D186" s="181" t="s">
        <v>141</v>
      </c>
      <c r="E186" s="182" t="s">
        <v>1366</v>
      </c>
      <c r="F186" s="183" t="s">
        <v>1367</v>
      </c>
      <c r="G186" s="184" t="s">
        <v>1368</v>
      </c>
      <c r="H186" s="185">
        <v>8</v>
      </c>
      <c r="I186" s="186"/>
      <c r="J186" s="187">
        <f>ROUND(I186*H186,2)</f>
        <v>0</v>
      </c>
      <c r="K186" s="183" t="s">
        <v>371</v>
      </c>
      <c r="L186" s="42"/>
      <c r="M186" s="188" t="s">
        <v>19</v>
      </c>
      <c r="N186" s="189" t="s">
        <v>42</v>
      </c>
      <c r="O186" s="67"/>
      <c r="P186" s="190">
        <f>O186*H186</f>
        <v>0</v>
      </c>
      <c r="Q186" s="190">
        <v>6E-05</v>
      </c>
      <c r="R186" s="190">
        <f>Q186*H186</f>
        <v>0.00048</v>
      </c>
      <c r="S186" s="190">
        <v>0</v>
      </c>
      <c r="T186" s="191">
        <f>S186*H186</f>
        <v>0</v>
      </c>
      <c r="U186" s="37"/>
      <c r="V186" s="37"/>
      <c r="W186" s="37"/>
      <c r="X186" s="37"/>
      <c r="Y186" s="37"/>
      <c r="Z186" s="37"/>
      <c r="AA186" s="37"/>
      <c r="AB186" s="37"/>
      <c r="AC186" s="37"/>
      <c r="AD186" s="37"/>
      <c r="AE186" s="37"/>
      <c r="AR186" s="192" t="s">
        <v>242</v>
      </c>
      <c r="AT186" s="192" t="s">
        <v>141</v>
      </c>
      <c r="AU186" s="192" t="s">
        <v>80</v>
      </c>
      <c r="AY186" s="20" t="s">
        <v>139</v>
      </c>
      <c r="BE186" s="193">
        <f>IF(N186="základní",J186,0)</f>
        <v>0</v>
      </c>
      <c r="BF186" s="193">
        <f>IF(N186="snížená",J186,0)</f>
        <v>0</v>
      </c>
      <c r="BG186" s="193">
        <f>IF(N186="zákl. přenesená",J186,0)</f>
        <v>0</v>
      </c>
      <c r="BH186" s="193">
        <f>IF(N186="sníž. přenesená",J186,0)</f>
        <v>0</v>
      </c>
      <c r="BI186" s="193">
        <f>IF(N186="nulová",J186,0)</f>
        <v>0</v>
      </c>
      <c r="BJ186" s="20" t="s">
        <v>78</v>
      </c>
      <c r="BK186" s="193">
        <f>ROUND(I186*H186,2)</f>
        <v>0</v>
      </c>
      <c r="BL186" s="20" t="s">
        <v>242</v>
      </c>
      <c r="BM186" s="192" t="s">
        <v>1369</v>
      </c>
    </row>
    <row r="187" spans="1:47" s="2" customFormat="1" ht="19.5">
      <c r="A187" s="37"/>
      <c r="B187" s="38"/>
      <c r="C187" s="39"/>
      <c r="D187" s="201" t="s">
        <v>204</v>
      </c>
      <c r="E187" s="39"/>
      <c r="F187" s="222" t="s">
        <v>1326</v>
      </c>
      <c r="G187" s="39"/>
      <c r="H187" s="39"/>
      <c r="I187" s="196"/>
      <c r="J187" s="39"/>
      <c r="K187" s="39"/>
      <c r="L187" s="42"/>
      <c r="M187" s="197"/>
      <c r="N187" s="198"/>
      <c r="O187" s="67"/>
      <c r="P187" s="67"/>
      <c r="Q187" s="67"/>
      <c r="R187" s="67"/>
      <c r="S187" s="67"/>
      <c r="T187" s="68"/>
      <c r="U187" s="37"/>
      <c r="V187" s="37"/>
      <c r="W187" s="37"/>
      <c r="X187" s="37"/>
      <c r="Y187" s="37"/>
      <c r="Z187" s="37"/>
      <c r="AA187" s="37"/>
      <c r="AB187" s="37"/>
      <c r="AC187" s="37"/>
      <c r="AD187" s="37"/>
      <c r="AE187" s="37"/>
      <c r="AT187" s="20" t="s">
        <v>204</v>
      </c>
      <c r="AU187" s="20" t="s">
        <v>80</v>
      </c>
    </row>
    <row r="188" spans="2:51" s="13" customFormat="1" ht="22.5">
      <c r="B188" s="199"/>
      <c r="C188" s="200"/>
      <c r="D188" s="201" t="s">
        <v>150</v>
      </c>
      <c r="E188" s="202" t="s">
        <v>19</v>
      </c>
      <c r="F188" s="203" t="s">
        <v>1370</v>
      </c>
      <c r="G188" s="200"/>
      <c r="H188" s="204">
        <v>8</v>
      </c>
      <c r="I188" s="205"/>
      <c r="J188" s="200"/>
      <c r="K188" s="200"/>
      <c r="L188" s="206"/>
      <c r="M188" s="258"/>
      <c r="N188" s="259"/>
      <c r="O188" s="259"/>
      <c r="P188" s="259"/>
      <c r="Q188" s="259"/>
      <c r="R188" s="259"/>
      <c r="S188" s="259"/>
      <c r="T188" s="260"/>
      <c r="AT188" s="210" t="s">
        <v>150</v>
      </c>
      <c r="AU188" s="210" t="s">
        <v>80</v>
      </c>
      <c r="AV188" s="13" t="s">
        <v>80</v>
      </c>
      <c r="AW188" s="13" t="s">
        <v>33</v>
      </c>
      <c r="AX188" s="13" t="s">
        <v>78</v>
      </c>
      <c r="AY188" s="210" t="s">
        <v>139</v>
      </c>
    </row>
    <row r="189" spans="1:31" s="2" customFormat="1" ht="6.95" customHeight="1">
      <c r="A189" s="37"/>
      <c r="B189" s="50"/>
      <c r="C189" s="51"/>
      <c r="D189" s="51"/>
      <c r="E189" s="51"/>
      <c r="F189" s="51"/>
      <c r="G189" s="51"/>
      <c r="H189" s="51"/>
      <c r="I189" s="51"/>
      <c r="J189" s="51"/>
      <c r="K189" s="51"/>
      <c r="L189" s="42"/>
      <c r="M189" s="37"/>
      <c r="O189" s="37"/>
      <c r="P189" s="37"/>
      <c r="Q189" s="37"/>
      <c r="R189" s="37"/>
      <c r="S189" s="37"/>
      <c r="T189" s="37"/>
      <c r="U189" s="37"/>
      <c r="V189" s="37"/>
      <c r="W189" s="37"/>
      <c r="X189" s="37"/>
      <c r="Y189" s="37"/>
      <c r="Z189" s="37"/>
      <c r="AA189" s="37"/>
      <c r="AB189" s="37"/>
      <c r="AC189" s="37"/>
      <c r="AD189" s="37"/>
      <c r="AE189" s="37"/>
    </row>
  </sheetData>
  <sheetProtection algorithmName="SHA-512" hashValue="tV/7kM6sh2hMqdz9aRCx2SBuX/ZTd22gpr8ozjrV40X+/QbJynaLW2U2krnJHH6JbXLhQsHaRMazuAHR8DjThw==" saltValue="z7wGKzf4zM6k7qd7nikHLnzuSftho6kf807knrZPOV/yDaS3YQw+vJvRTYKyCG241A0RPieuIrvtOzNBT/Nn5A==" spinCount="100000" sheet="1" objects="1" scenarios="1" formatColumns="0" formatRows="0" autoFilter="0"/>
  <autoFilter ref="C86:K188"/>
  <mergeCells count="9">
    <mergeCell ref="E50:H50"/>
    <mergeCell ref="E77:H77"/>
    <mergeCell ref="E79:H79"/>
    <mergeCell ref="L2:V2"/>
    <mergeCell ref="E7:H7"/>
    <mergeCell ref="E9:H9"/>
    <mergeCell ref="E18:H18"/>
    <mergeCell ref="E27:H27"/>
    <mergeCell ref="E48:H48"/>
  </mergeCells>
  <hyperlinks>
    <hyperlink ref="F91" r:id="rId1" display="https://podminky.urs.cz/item/CS_URS_2024_01/129001101"/>
    <hyperlink ref="F98" r:id="rId2" display="https://podminky.urs.cz/item/CS_URS_2024_01/131213701"/>
    <hyperlink ref="F100" r:id="rId3" display="https://podminky.urs.cz/item/CS_URS_2024_01/162351104"/>
    <hyperlink ref="F103" r:id="rId4" display="https://podminky.urs.cz/item/CS_URS_2024_01/162751117"/>
    <hyperlink ref="F106" r:id="rId5" display="https://podminky.urs.cz/item/CS_URS_2024_01/167151101"/>
    <hyperlink ref="F110" r:id="rId6" display="https://podminky.urs.cz/item/CS_URS_2024_01/171201231"/>
    <hyperlink ref="F114" r:id="rId7" display="https://podminky.urs.cz/item/CS_URS_2024_01/171251201"/>
    <hyperlink ref="F117" r:id="rId8" display="https://podminky.urs.cz/item/CS_URS_2024_01/275313511"/>
    <hyperlink ref="F124" r:id="rId9" display="https://podminky.urs.cz/item/CS_URS_2024_01/275321211"/>
    <hyperlink ref="F127" r:id="rId10" display="https://podminky.urs.cz/item/CS_URS_2024_01/275351121"/>
    <hyperlink ref="F130" r:id="rId11" display="https://podminky.urs.cz/item/CS_URS_2024_01/275351122"/>
    <hyperlink ref="F132" r:id="rId12" display="https://podminky.urs.cz/item/CS_URS_2024_01/275361221"/>
    <hyperlink ref="F134" r:id="rId13" display="https://podminky.urs.cz/item/CS_URS_2024_01/275362021"/>
    <hyperlink ref="F137" r:id="rId14" display="https://podminky.urs.cz/item/CS_URS_2024_01/899104112"/>
    <hyperlink ref="F156" r:id="rId15" display="https://podminky.urs.cz/item/CS_URS_2024_01/919791013"/>
    <hyperlink ref="F165" r:id="rId16" display="https://podminky.urs.cz/item/CS_URS_2024_01/936001001"/>
    <hyperlink ref="F170" r:id="rId17" display="https://podminky.urs.cz/item/CS_URS_2024_01/936001002"/>
    <hyperlink ref="F175" r:id="rId18" display="https://podminky.urs.cz/item/CS_URS_2024_01/936104211"/>
  </hyperlinks>
  <printOptions/>
  <pageMargins left="0.39375" right="0.39375" top="0.39375" bottom="0.39375" header="0" footer="0"/>
  <pageSetup blackAndWhite="1" fitToHeight="100" fitToWidth="1" horizontalDpi="600" verticalDpi="600" orientation="portrait" paperSize="9" scale="76" r:id="rId20"/>
  <headerFooter>
    <oddFooter>&amp;CStrana &amp;P z &amp;N</oddFooter>
  </headerFooter>
  <drawing r:id="rId1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2"/>
      <c r="M2" s="382"/>
      <c r="N2" s="382"/>
      <c r="O2" s="382"/>
      <c r="P2" s="382"/>
      <c r="Q2" s="382"/>
      <c r="R2" s="382"/>
      <c r="S2" s="382"/>
      <c r="T2" s="382"/>
      <c r="U2" s="382"/>
      <c r="V2" s="382"/>
      <c r="AT2" s="20" t="s">
        <v>104</v>
      </c>
    </row>
    <row r="3" spans="2:46" s="1" customFormat="1" ht="6.95" customHeight="1">
      <c r="B3" s="111"/>
      <c r="C3" s="112"/>
      <c r="D3" s="112"/>
      <c r="E3" s="112"/>
      <c r="F3" s="112"/>
      <c r="G3" s="112"/>
      <c r="H3" s="112"/>
      <c r="I3" s="112"/>
      <c r="J3" s="112"/>
      <c r="K3" s="112"/>
      <c r="L3" s="23"/>
      <c r="AT3" s="20" t="s">
        <v>80</v>
      </c>
    </row>
    <row r="4" spans="2:46" s="1" customFormat="1" ht="24.95" customHeight="1">
      <c r="B4" s="23"/>
      <c r="D4" s="113" t="s">
        <v>105</v>
      </c>
      <c r="L4" s="23"/>
      <c r="M4" s="114" t="s">
        <v>10</v>
      </c>
      <c r="AT4" s="20" t="s">
        <v>4</v>
      </c>
    </row>
    <row r="5" spans="2:12" s="1" customFormat="1" ht="6.95" customHeight="1">
      <c r="B5" s="23"/>
      <c r="L5" s="23"/>
    </row>
    <row r="6" spans="2:12" s="1" customFormat="1" ht="12" customHeight="1">
      <c r="B6" s="23"/>
      <c r="D6" s="115" t="s">
        <v>16</v>
      </c>
      <c r="L6" s="23"/>
    </row>
    <row r="7" spans="2:12" s="1" customFormat="1" ht="16.5" customHeight="1">
      <c r="B7" s="23"/>
      <c r="E7" s="399" t="str">
        <f>'Rekapitulace stavby'!K6</f>
        <v>Kultivace přednádražního prostoru Bohumín</v>
      </c>
      <c r="F7" s="400"/>
      <c r="G7" s="400"/>
      <c r="H7" s="400"/>
      <c r="L7" s="23"/>
    </row>
    <row r="8" spans="1:31" s="2" customFormat="1" ht="12" customHeight="1">
      <c r="A8" s="37"/>
      <c r="B8" s="42"/>
      <c r="C8" s="37"/>
      <c r="D8" s="115" t="s">
        <v>106</v>
      </c>
      <c r="E8" s="37"/>
      <c r="F8" s="37"/>
      <c r="G8" s="37"/>
      <c r="H8" s="37"/>
      <c r="I8" s="37"/>
      <c r="J8" s="37"/>
      <c r="K8" s="37"/>
      <c r="L8" s="116"/>
      <c r="S8" s="37"/>
      <c r="T8" s="37"/>
      <c r="U8" s="37"/>
      <c r="V8" s="37"/>
      <c r="W8" s="37"/>
      <c r="X8" s="37"/>
      <c r="Y8" s="37"/>
      <c r="Z8" s="37"/>
      <c r="AA8" s="37"/>
      <c r="AB8" s="37"/>
      <c r="AC8" s="37"/>
      <c r="AD8" s="37"/>
      <c r="AE8" s="37"/>
    </row>
    <row r="9" spans="1:31" s="2" customFormat="1" ht="16.5" customHeight="1">
      <c r="A9" s="37"/>
      <c r="B9" s="42"/>
      <c r="C9" s="37"/>
      <c r="D9" s="37"/>
      <c r="E9" s="401" t="s">
        <v>1371</v>
      </c>
      <c r="F9" s="402"/>
      <c r="G9" s="402"/>
      <c r="H9" s="402"/>
      <c r="I9" s="37"/>
      <c r="J9" s="37"/>
      <c r="K9" s="37"/>
      <c r="L9" s="116"/>
      <c r="S9" s="37"/>
      <c r="T9" s="37"/>
      <c r="U9" s="37"/>
      <c r="V9" s="37"/>
      <c r="W9" s="37"/>
      <c r="X9" s="37"/>
      <c r="Y9" s="37"/>
      <c r="Z9" s="37"/>
      <c r="AA9" s="37"/>
      <c r="AB9" s="37"/>
      <c r="AC9" s="37"/>
      <c r="AD9" s="37"/>
      <c r="AE9" s="37"/>
    </row>
    <row r="10" spans="1:31" s="2" customFormat="1" ht="12">
      <c r="A10" s="37"/>
      <c r="B10" s="42"/>
      <c r="C10" s="37"/>
      <c r="D10" s="37"/>
      <c r="E10" s="37"/>
      <c r="F10" s="37"/>
      <c r="G10" s="37"/>
      <c r="H10" s="37"/>
      <c r="I10" s="37"/>
      <c r="J10" s="37"/>
      <c r="K10" s="37"/>
      <c r="L10" s="116"/>
      <c r="S10" s="37"/>
      <c r="T10" s="37"/>
      <c r="U10" s="37"/>
      <c r="V10" s="37"/>
      <c r="W10" s="37"/>
      <c r="X10" s="37"/>
      <c r="Y10" s="37"/>
      <c r="Z10" s="37"/>
      <c r="AA10" s="37"/>
      <c r="AB10" s="37"/>
      <c r="AC10" s="37"/>
      <c r="AD10" s="37"/>
      <c r="AE10" s="37"/>
    </row>
    <row r="11" spans="1:31" s="2" customFormat="1" ht="12" customHeight="1">
      <c r="A11" s="37"/>
      <c r="B11" s="42"/>
      <c r="C11" s="37"/>
      <c r="D11" s="115" t="s">
        <v>18</v>
      </c>
      <c r="E11" s="37"/>
      <c r="F11" s="106" t="s">
        <v>19</v>
      </c>
      <c r="G11" s="37"/>
      <c r="H11" s="37"/>
      <c r="I11" s="115" t="s">
        <v>20</v>
      </c>
      <c r="J11" s="106" t="s">
        <v>19</v>
      </c>
      <c r="K11" s="37"/>
      <c r="L11" s="116"/>
      <c r="S11" s="37"/>
      <c r="T11" s="37"/>
      <c r="U11" s="37"/>
      <c r="V11" s="37"/>
      <c r="W11" s="37"/>
      <c r="X11" s="37"/>
      <c r="Y11" s="37"/>
      <c r="Z11" s="37"/>
      <c r="AA11" s="37"/>
      <c r="AB11" s="37"/>
      <c r="AC11" s="37"/>
      <c r="AD11" s="37"/>
      <c r="AE11" s="37"/>
    </row>
    <row r="12" spans="1:31" s="2" customFormat="1" ht="12" customHeight="1">
      <c r="A12" s="37"/>
      <c r="B12" s="42"/>
      <c r="C12" s="37"/>
      <c r="D12" s="115" t="s">
        <v>21</v>
      </c>
      <c r="E12" s="37"/>
      <c r="F12" s="106" t="s">
        <v>22</v>
      </c>
      <c r="G12" s="37"/>
      <c r="H12" s="37"/>
      <c r="I12" s="115" t="s">
        <v>23</v>
      </c>
      <c r="J12" s="117" t="str">
        <f>'Rekapitulace stavby'!AN8</f>
        <v>16. 1. 2024</v>
      </c>
      <c r="K12" s="37"/>
      <c r="L12" s="116"/>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16"/>
      <c r="S13" s="37"/>
      <c r="T13" s="37"/>
      <c r="U13" s="37"/>
      <c r="V13" s="37"/>
      <c r="W13" s="37"/>
      <c r="X13" s="37"/>
      <c r="Y13" s="37"/>
      <c r="Z13" s="37"/>
      <c r="AA13" s="37"/>
      <c r="AB13" s="37"/>
      <c r="AC13" s="37"/>
      <c r="AD13" s="37"/>
      <c r="AE13" s="37"/>
    </row>
    <row r="14" spans="1:31" s="2" customFormat="1" ht="12" customHeight="1">
      <c r="A14" s="37"/>
      <c r="B14" s="42"/>
      <c r="C14" s="37"/>
      <c r="D14" s="115" t="s">
        <v>25</v>
      </c>
      <c r="E14" s="37"/>
      <c r="F14" s="37"/>
      <c r="G14" s="37"/>
      <c r="H14" s="37"/>
      <c r="I14" s="115" t="s">
        <v>26</v>
      </c>
      <c r="J14" s="106" t="s">
        <v>19</v>
      </c>
      <c r="K14" s="37"/>
      <c r="L14" s="116"/>
      <c r="S14" s="37"/>
      <c r="T14" s="37"/>
      <c r="U14" s="37"/>
      <c r="V14" s="37"/>
      <c r="W14" s="37"/>
      <c r="X14" s="37"/>
      <c r="Y14" s="37"/>
      <c r="Z14" s="37"/>
      <c r="AA14" s="37"/>
      <c r="AB14" s="37"/>
      <c r="AC14" s="37"/>
      <c r="AD14" s="37"/>
      <c r="AE14" s="37"/>
    </row>
    <row r="15" spans="1:31" s="2" customFormat="1" ht="18" customHeight="1">
      <c r="A15" s="37"/>
      <c r="B15" s="42"/>
      <c r="C15" s="37"/>
      <c r="D15" s="37"/>
      <c r="E15" s="106" t="s">
        <v>27</v>
      </c>
      <c r="F15" s="37"/>
      <c r="G15" s="37"/>
      <c r="H15" s="37"/>
      <c r="I15" s="115" t="s">
        <v>28</v>
      </c>
      <c r="J15" s="106" t="s">
        <v>19</v>
      </c>
      <c r="K15" s="37"/>
      <c r="L15" s="116"/>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16"/>
      <c r="S16" s="37"/>
      <c r="T16" s="37"/>
      <c r="U16" s="37"/>
      <c r="V16" s="37"/>
      <c r="W16" s="37"/>
      <c r="X16" s="37"/>
      <c r="Y16" s="37"/>
      <c r="Z16" s="37"/>
      <c r="AA16" s="37"/>
      <c r="AB16" s="37"/>
      <c r="AC16" s="37"/>
      <c r="AD16" s="37"/>
      <c r="AE16" s="37"/>
    </row>
    <row r="17" spans="1:31" s="2" customFormat="1" ht="12" customHeight="1">
      <c r="A17" s="37"/>
      <c r="B17" s="42"/>
      <c r="C17" s="37"/>
      <c r="D17" s="115" t="s">
        <v>29</v>
      </c>
      <c r="E17" s="37"/>
      <c r="F17" s="37"/>
      <c r="G17" s="37"/>
      <c r="H17" s="37"/>
      <c r="I17" s="115" t="s">
        <v>26</v>
      </c>
      <c r="J17" s="33" t="str">
        <f>'Rekapitulace stavby'!AN13</f>
        <v>Vyplň údaj</v>
      </c>
      <c r="K17" s="37"/>
      <c r="L17" s="116"/>
      <c r="S17" s="37"/>
      <c r="T17" s="37"/>
      <c r="U17" s="37"/>
      <c r="V17" s="37"/>
      <c r="W17" s="37"/>
      <c r="X17" s="37"/>
      <c r="Y17" s="37"/>
      <c r="Z17" s="37"/>
      <c r="AA17" s="37"/>
      <c r="AB17" s="37"/>
      <c r="AC17" s="37"/>
      <c r="AD17" s="37"/>
      <c r="AE17" s="37"/>
    </row>
    <row r="18" spans="1:31" s="2" customFormat="1" ht="18" customHeight="1">
      <c r="A18" s="37"/>
      <c r="B18" s="42"/>
      <c r="C18" s="37"/>
      <c r="D18" s="37"/>
      <c r="E18" s="403" t="str">
        <f>'Rekapitulace stavby'!E14</f>
        <v>Vyplň údaj</v>
      </c>
      <c r="F18" s="404"/>
      <c r="G18" s="404"/>
      <c r="H18" s="404"/>
      <c r="I18" s="115" t="s">
        <v>28</v>
      </c>
      <c r="J18" s="33" t="str">
        <f>'Rekapitulace stavby'!AN14</f>
        <v>Vyplň údaj</v>
      </c>
      <c r="K18" s="37"/>
      <c r="L18" s="116"/>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16"/>
      <c r="S19" s="37"/>
      <c r="T19" s="37"/>
      <c r="U19" s="37"/>
      <c r="V19" s="37"/>
      <c r="W19" s="37"/>
      <c r="X19" s="37"/>
      <c r="Y19" s="37"/>
      <c r="Z19" s="37"/>
      <c r="AA19" s="37"/>
      <c r="AB19" s="37"/>
      <c r="AC19" s="37"/>
      <c r="AD19" s="37"/>
      <c r="AE19" s="37"/>
    </row>
    <row r="20" spans="1:31" s="2" customFormat="1" ht="12" customHeight="1">
      <c r="A20" s="37"/>
      <c r="B20" s="42"/>
      <c r="C20" s="37"/>
      <c r="D20" s="115" t="s">
        <v>31</v>
      </c>
      <c r="E20" s="37"/>
      <c r="F20" s="37"/>
      <c r="G20" s="37"/>
      <c r="H20" s="37"/>
      <c r="I20" s="115" t="s">
        <v>26</v>
      </c>
      <c r="J20" s="106" t="s">
        <v>19</v>
      </c>
      <c r="K20" s="37"/>
      <c r="L20" s="116"/>
      <c r="S20" s="37"/>
      <c r="T20" s="37"/>
      <c r="U20" s="37"/>
      <c r="V20" s="37"/>
      <c r="W20" s="37"/>
      <c r="X20" s="37"/>
      <c r="Y20" s="37"/>
      <c r="Z20" s="37"/>
      <c r="AA20" s="37"/>
      <c r="AB20" s="37"/>
      <c r="AC20" s="37"/>
      <c r="AD20" s="37"/>
      <c r="AE20" s="37"/>
    </row>
    <row r="21" spans="1:31" s="2" customFormat="1" ht="18" customHeight="1">
      <c r="A21" s="37"/>
      <c r="B21" s="42"/>
      <c r="C21" s="37"/>
      <c r="D21" s="37"/>
      <c r="E21" s="106" t="s">
        <v>32</v>
      </c>
      <c r="F21" s="37"/>
      <c r="G21" s="37"/>
      <c r="H21" s="37"/>
      <c r="I21" s="115" t="s">
        <v>28</v>
      </c>
      <c r="J21" s="106" t="s">
        <v>19</v>
      </c>
      <c r="K21" s="37"/>
      <c r="L21" s="116"/>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16"/>
      <c r="S22" s="37"/>
      <c r="T22" s="37"/>
      <c r="U22" s="37"/>
      <c r="V22" s="37"/>
      <c r="W22" s="37"/>
      <c r="X22" s="37"/>
      <c r="Y22" s="37"/>
      <c r="Z22" s="37"/>
      <c r="AA22" s="37"/>
      <c r="AB22" s="37"/>
      <c r="AC22" s="37"/>
      <c r="AD22" s="37"/>
      <c r="AE22" s="37"/>
    </row>
    <row r="23" spans="1:31" s="2" customFormat="1" ht="12" customHeight="1">
      <c r="A23" s="37"/>
      <c r="B23" s="42"/>
      <c r="C23" s="37"/>
      <c r="D23" s="115" t="s">
        <v>34</v>
      </c>
      <c r="E23" s="37"/>
      <c r="F23" s="37"/>
      <c r="G23" s="37"/>
      <c r="H23" s="37"/>
      <c r="I23" s="115" t="s">
        <v>26</v>
      </c>
      <c r="J23" s="106" t="s">
        <v>19</v>
      </c>
      <c r="K23" s="37"/>
      <c r="L23" s="116"/>
      <c r="S23" s="37"/>
      <c r="T23" s="37"/>
      <c r="U23" s="37"/>
      <c r="V23" s="37"/>
      <c r="W23" s="37"/>
      <c r="X23" s="37"/>
      <c r="Y23" s="37"/>
      <c r="Z23" s="37"/>
      <c r="AA23" s="37"/>
      <c r="AB23" s="37"/>
      <c r="AC23" s="37"/>
      <c r="AD23" s="37"/>
      <c r="AE23" s="37"/>
    </row>
    <row r="24" spans="1:31" s="2" customFormat="1" ht="18" customHeight="1">
      <c r="A24" s="37"/>
      <c r="B24" s="42"/>
      <c r="C24" s="37"/>
      <c r="D24" s="37"/>
      <c r="E24" s="106" t="s">
        <v>32</v>
      </c>
      <c r="F24" s="37"/>
      <c r="G24" s="37"/>
      <c r="H24" s="37"/>
      <c r="I24" s="115" t="s">
        <v>28</v>
      </c>
      <c r="J24" s="106" t="s">
        <v>19</v>
      </c>
      <c r="K24" s="37"/>
      <c r="L24" s="116"/>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16"/>
      <c r="S25" s="37"/>
      <c r="T25" s="37"/>
      <c r="U25" s="37"/>
      <c r="V25" s="37"/>
      <c r="W25" s="37"/>
      <c r="X25" s="37"/>
      <c r="Y25" s="37"/>
      <c r="Z25" s="37"/>
      <c r="AA25" s="37"/>
      <c r="AB25" s="37"/>
      <c r="AC25" s="37"/>
      <c r="AD25" s="37"/>
      <c r="AE25" s="37"/>
    </row>
    <row r="26" spans="1:31" s="2" customFormat="1" ht="12" customHeight="1">
      <c r="A26" s="37"/>
      <c r="B26" s="42"/>
      <c r="C26" s="37"/>
      <c r="D26" s="115" t="s">
        <v>35</v>
      </c>
      <c r="E26" s="37"/>
      <c r="F26" s="37"/>
      <c r="G26" s="37"/>
      <c r="H26" s="37"/>
      <c r="I26" s="37"/>
      <c r="J26" s="37"/>
      <c r="K26" s="37"/>
      <c r="L26" s="116"/>
      <c r="S26" s="37"/>
      <c r="T26" s="37"/>
      <c r="U26" s="37"/>
      <c r="V26" s="37"/>
      <c r="W26" s="37"/>
      <c r="X26" s="37"/>
      <c r="Y26" s="37"/>
      <c r="Z26" s="37"/>
      <c r="AA26" s="37"/>
      <c r="AB26" s="37"/>
      <c r="AC26" s="37"/>
      <c r="AD26" s="37"/>
      <c r="AE26" s="37"/>
    </row>
    <row r="27" spans="1:31" s="8" customFormat="1" ht="71.25" customHeight="1">
      <c r="A27" s="118"/>
      <c r="B27" s="119"/>
      <c r="C27" s="118"/>
      <c r="D27" s="118"/>
      <c r="E27" s="405" t="s">
        <v>36</v>
      </c>
      <c r="F27" s="405"/>
      <c r="G27" s="405"/>
      <c r="H27" s="405"/>
      <c r="I27" s="118"/>
      <c r="J27" s="118"/>
      <c r="K27" s="118"/>
      <c r="L27" s="120"/>
      <c r="S27" s="118"/>
      <c r="T27" s="118"/>
      <c r="U27" s="118"/>
      <c r="V27" s="118"/>
      <c r="W27" s="118"/>
      <c r="X27" s="118"/>
      <c r="Y27" s="118"/>
      <c r="Z27" s="118"/>
      <c r="AA27" s="118"/>
      <c r="AB27" s="118"/>
      <c r="AC27" s="118"/>
      <c r="AD27" s="118"/>
      <c r="AE27" s="118"/>
    </row>
    <row r="28" spans="1:31" s="2" customFormat="1" ht="6.95" customHeight="1">
      <c r="A28" s="37"/>
      <c r="B28" s="42"/>
      <c r="C28" s="37"/>
      <c r="D28" s="37"/>
      <c r="E28" s="37"/>
      <c r="F28" s="37"/>
      <c r="G28" s="37"/>
      <c r="H28" s="37"/>
      <c r="I28" s="37"/>
      <c r="J28" s="37"/>
      <c r="K28" s="37"/>
      <c r="L28" s="116"/>
      <c r="S28" s="37"/>
      <c r="T28" s="37"/>
      <c r="U28" s="37"/>
      <c r="V28" s="37"/>
      <c r="W28" s="37"/>
      <c r="X28" s="37"/>
      <c r="Y28" s="37"/>
      <c r="Z28" s="37"/>
      <c r="AA28" s="37"/>
      <c r="AB28" s="37"/>
      <c r="AC28" s="37"/>
      <c r="AD28" s="37"/>
      <c r="AE28" s="37"/>
    </row>
    <row r="29" spans="1:31" s="2" customFormat="1" ht="6.95" customHeight="1">
      <c r="A29" s="37"/>
      <c r="B29" s="42"/>
      <c r="C29" s="37"/>
      <c r="D29" s="121"/>
      <c r="E29" s="121"/>
      <c r="F29" s="121"/>
      <c r="G29" s="121"/>
      <c r="H29" s="121"/>
      <c r="I29" s="121"/>
      <c r="J29" s="121"/>
      <c r="K29" s="121"/>
      <c r="L29" s="116"/>
      <c r="S29" s="37"/>
      <c r="T29" s="37"/>
      <c r="U29" s="37"/>
      <c r="V29" s="37"/>
      <c r="W29" s="37"/>
      <c r="X29" s="37"/>
      <c r="Y29" s="37"/>
      <c r="Z29" s="37"/>
      <c r="AA29" s="37"/>
      <c r="AB29" s="37"/>
      <c r="AC29" s="37"/>
      <c r="AD29" s="37"/>
      <c r="AE29" s="37"/>
    </row>
    <row r="30" spans="1:31" s="2" customFormat="1" ht="25.35" customHeight="1">
      <c r="A30" s="37"/>
      <c r="B30" s="42"/>
      <c r="C30" s="37"/>
      <c r="D30" s="122" t="s">
        <v>37</v>
      </c>
      <c r="E30" s="37"/>
      <c r="F30" s="37"/>
      <c r="G30" s="37"/>
      <c r="H30" s="37"/>
      <c r="I30" s="37"/>
      <c r="J30" s="123">
        <f>ROUND(J87,2)</f>
        <v>0</v>
      </c>
      <c r="K30" s="37"/>
      <c r="L30" s="116"/>
      <c r="S30" s="37"/>
      <c r="T30" s="37"/>
      <c r="U30" s="37"/>
      <c r="V30" s="37"/>
      <c r="W30" s="37"/>
      <c r="X30" s="37"/>
      <c r="Y30" s="37"/>
      <c r="Z30" s="37"/>
      <c r="AA30" s="37"/>
      <c r="AB30" s="37"/>
      <c r="AC30" s="37"/>
      <c r="AD30" s="37"/>
      <c r="AE30" s="37"/>
    </row>
    <row r="31" spans="1:31" s="2" customFormat="1" ht="6.95" customHeight="1">
      <c r="A31" s="37"/>
      <c r="B31" s="42"/>
      <c r="C31" s="37"/>
      <c r="D31" s="121"/>
      <c r="E31" s="121"/>
      <c r="F31" s="121"/>
      <c r="G31" s="121"/>
      <c r="H31" s="121"/>
      <c r="I31" s="121"/>
      <c r="J31" s="121"/>
      <c r="K31" s="121"/>
      <c r="L31" s="116"/>
      <c r="S31" s="37"/>
      <c r="T31" s="37"/>
      <c r="U31" s="37"/>
      <c r="V31" s="37"/>
      <c r="W31" s="37"/>
      <c r="X31" s="37"/>
      <c r="Y31" s="37"/>
      <c r="Z31" s="37"/>
      <c r="AA31" s="37"/>
      <c r="AB31" s="37"/>
      <c r="AC31" s="37"/>
      <c r="AD31" s="37"/>
      <c r="AE31" s="37"/>
    </row>
    <row r="32" spans="1:31" s="2" customFormat="1" ht="14.45" customHeight="1">
      <c r="A32" s="37"/>
      <c r="B32" s="42"/>
      <c r="C32" s="37"/>
      <c r="D32" s="37"/>
      <c r="E32" s="37"/>
      <c r="F32" s="124" t="s">
        <v>39</v>
      </c>
      <c r="G32" s="37"/>
      <c r="H32" s="37"/>
      <c r="I32" s="124" t="s">
        <v>38</v>
      </c>
      <c r="J32" s="124" t="s">
        <v>40</v>
      </c>
      <c r="K32" s="37"/>
      <c r="L32" s="116"/>
      <c r="S32" s="37"/>
      <c r="T32" s="37"/>
      <c r="U32" s="37"/>
      <c r="V32" s="37"/>
      <c r="W32" s="37"/>
      <c r="X32" s="37"/>
      <c r="Y32" s="37"/>
      <c r="Z32" s="37"/>
      <c r="AA32" s="37"/>
      <c r="AB32" s="37"/>
      <c r="AC32" s="37"/>
      <c r="AD32" s="37"/>
      <c r="AE32" s="37"/>
    </row>
    <row r="33" spans="1:31" s="2" customFormat="1" ht="14.45" customHeight="1">
      <c r="A33" s="37"/>
      <c r="B33" s="42"/>
      <c r="C33" s="37"/>
      <c r="D33" s="125" t="s">
        <v>41</v>
      </c>
      <c r="E33" s="115" t="s">
        <v>42</v>
      </c>
      <c r="F33" s="126">
        <f>ROUND((SUM(BE87:BE141)),2)</f>
        <v>0</v>
      </c>
      <c r="G33" s="37"/>
      <c r="H33" s="37"/>
      <c r="I33" s="127">
        <v>0.21</v>
      </c>
      <c r="J33" s="126">
        <f>ROUND(((SUM(BE87:BE141))*I33),2)</f>
        <v>0</v>
      </c>
      <c r="K33" s="37"/>
      <c r="L33" s="116"/>
      <c r="S33" s="37"/>
      <c r="T33" s="37"/>
      <c r="U33" s="37"/>
      <c r="V33" s="37"/>
      <c r="W33" s="37"/>
      <c r="X33" s="37"/>
      <c r="Y33" s="37"/>
      <c r="Z33" s="37"/>
      <c r="AA33" s="37"/>
      <c r="AB33" s="37"/>
      <c r="AC33" s="37"/>
      <c r="AD33" s="37"/>
      <c r="AE33" s="37"/>
    </row>
    <row r="34" spans="1:31" s="2" customFormat="1" ht="14.45" customHeight="1">
      <c r="A34" s="37"/>
      <c r="B34" s="42"/>
      <c r="C34" s="37"/>
      <c r="D34" s="37"/>
      <c r="E34" s="115" t="s">
        <v>43</v>
      </c>
      <c r="F34" s="126">
        <f>ROUND((SUM(BF87:BF141)),2)</f>
        <v>0</v>
      </c>
      <c r="G34" s="37"/>
      <c r="H34" s="37"/>
      <c r="I34" s="127">
        <v>0.12</v>
      </c>
      <c r="J34" s="126">
        <f>ROUND(((SUM(BF87:BF141))*I34),2)</f>
        <v>0</v>
      </c>
      <c r="K34" s="37"/>
      <c r="L34" s="116"/>
      <c r="S34" s="37"/>
      <c r="T34" s="37"/>
      <c r="U34" s="37"/>
      <c r="V34" s="37"/>
      <c r="W34" s="37"/>
      <c r="X34" s="37"/>
      <c r="Y34" s="37"/>
      <c r="Z34" s="37"/>
      <c r="AA34" s="37"/>
      <c r="AB34" s="37"/>
      <c r="AC34" s="37"/>
      <c r="AD34" s="37"/>
      <c r="AE34" s="37"/>
    </row>
    <row r="35" spans="1:31" s="2" customFormat="1" ht="14.45" customHeight="1" hidden="1">
      <c r="A35" s="37"/>
      <c r="B35" s="42"/>
      <c r="C35" s="37"/>
      <c r="D35" s="37"/>
      <c r="E35" s="115" t="s">
        <v>44</v>
      </c>
      <c r="F35" s="126">
        <f>ROUND((SUM(BG87:BG141)),2)</f>
        <v>0</v>
      </c>
      <c r="G35" s="37"/>
      <c r="H35" s="37"/>
      <c r="I35" s="127">
        <v>0.21</v>
      </c>
      <c r="J35" s="126">
        <f>0</f>
        <v>0</v>
      </c>
      <c r="K35" s="37"/>
      <c r="L35" s="116"/>
      <c r="S35" s="37"/>
      <c r="T35" s="37"/>
      <c r="U35" s="37"/>
      <c r="V35" s="37"/>
      <c r="W35" s="37"/>
      <c r="X35" s="37"/>
      <c r="Y35" s="37"/>
      <c r="Z35" s="37"/>
      <c r="AA35" s="37"/>
      <c r="AB35" s="37"/>
      <c r="AC35" s="37"/>
      <c r="AD35" s="37"/>
      <c r="AE35" s="37"/>
    </row>
    <row r="36" spans="1:31" s="2" customFormat="1" ht="14.45" customHeight="1" hidden="1">
      <c r="A36" s="37"/>
      <c r="B36" s="42"/>
      <c r="C36" s="37"/>
      <c r="D36" s="37"/>
      <c r="E36" s="115" t="s">
        <v>45</v>
      </c>
      <c r="F36" s="126">
        <f>ROUND((SUM(BH87:BH141)),2)</f>
        <v>0</v>
      </c>
      <c r="G36" s="37"/>
      <c r="H36" s="37"/>
      <c r="I36" s="127">
        <v>0.12</v>
      </c>
      <c r="J36" s="126">
        <f>0</f>
        <v>0</v>
      </c>
      <c r="K36" s="37"/>
      <c r="L36" s="116"/>
      <c r="S36" s="37"/>
      <c r="T36" s="37"/>
      <c r="U36" s="37"/>
      <c r="V36" s="37"/>
      <c r="W36" s="37"/>
      <c r="X36" s="37"/>
      <c r="Y36" s="37"/>
      <c r="Z36" s="37"/>
      <c r="AA36" s="37"/>
      <c r="AB36" s="37"/>
      <c r="AC36" s="37"/>
      <c r="AD36" s="37"/>
      <c r="AE36" s="37"/>
    </row>
    <row r="37" spans="1:31" s="2" customFormat="1" ht="14.45" customHeight="1" hidden="1">
      <c r="A37" s="37"/>
      <c r="B37" s="42"/>
      <c r="C37" s="37"/>
      <c r="D37" s="37"/>
      <c r="E37" s="115" t="s">
        <v>46</v>
      </c>
      <c r="F37" s="126">
        <f>ROUND((SUM(BI87:BI141)),2)</f>
        <v>0</v>
      </c>
      <c r="G37" s="37"/>
      <c r="H37" s="37"/>
      <c r="I37" s="127">
        <v>0</v>
      </c>
      <c r="J37" s="126">
        <f>0</f>
        <v>0</v>
      </c>
      <c r="K37" s="37"/>
      <c r="L37" s="116"/>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16"/>
      <c r="S38" s="37"/>
      <c r="T38" s="37"/>
      <c r="U38" s="37"/>
      <c r="V38" s="37"/>
      <c r="W38" s="37"/>
      <c r="X38" s="37"/>
      <c r="Y38" s="37"/>
      <c r="Z38" s="37"/>
      <c r="AA38" s="37"/>
      <c r="AB38" s="37"/>
      <c r="AC38" s="37"/>
      <c r="AD38" s="37"/>
      <c r="AE38" s="37"/>
    </row>
    <row r="39" spans="1:31" s="2" customFormat="1" ht="25.35" customHeight="1">
      <c r="A39" s="37"/>
      <c r="B39" s="42"/>
      <c r="C39" s="128"/>
      <c r="D39" s="129" t="s">
        <v>47</v>
      </c>
      <c r="E39" s="130"/>
      <c r="F39" s="130"/>
      <c r="G39" s="131" t="s">
        <v>48</v>
      </c>
      <c r="H39" s="132" t="s">
        <v>49</v>
      </c>
      <c r="I39" s="130"/>
      <c r="J39" s="133">
        <f>SUM(J30:J37)</f>
        <v>0</v>
      </c>
      <c r="K39" s="134"/>
      <c r="L39" s="116"/>
      <c r="S39" s="37"/>
      <c r="T39" s="37"/>
      <c r="U39" s="37"/>
      <c r="V39" s="37"/>
      <c r="W39" s="37"/>
      <c r="X39" s="37"/>
      <c r="Y39" s="37"/>
      <c r="Z39" s="37"/>
      <c r="AA39" s="37"/>
      <c r="AB39" s="37"/>
      <c r="AC39" s="37"/>
      <c r="AD39" s="37"/>
      <c r="AE39" s="37"/>
    </row>
    <row r="40" spans="1:31" s="2" customFormat="1" ht="14.45" customHeight="1">
      <c r="A40" s="37"/>
      <c r="B40" s="135"/>
      <c r="C40" s="136"/>
      <c r="D40" s="136"/>
      <c r="E40" s="136"/>
      <c r="F40" s="136"/>
      <c r="G40" s="136"/>
      <c r="H40" s="136"/>
      <c r="I40" s="136"/>
      <c r="J40" s="136"/>
      <c r="K40" s="136"/>
      <c r="L40" s="116"/>
      <c r="S40" s="37"/>
      <c r="T40" s="37"/>
      <c r="U40" s="37"/>
      <c r="V40" s="37"/>
      <c r="W40" s="37"/>
      <c r="X40" s="37"/>
      <c r="Y40" s="37"/>
      <c r="Z40" s="37"/>
      <c r="AA40" s="37"/>
      <c r="AB40" s="37"/>
      <c r="AC40" s="37"/>
      <c r="AD40" s="37"/>
      <c r="AE40" s="37"/>
    </row>
    <row r="44" spans="1:31" s="2" customFormat="1" ht="6.95" customHeight="1">
      <c r="A44" s="37"/>
      <c r="B44" s="137"/>
      <c r="C44" s="138"/>
      <c r="D44" s="138"/>
      <c r="E44" s="138"/>
      <c r="F44" s="138"/>
      <c r="G44" s="138"/>
      <c r="H44" s="138"/>
      <c r="I44" s="138"/>
      <c r="J44" s="138"/>
      <c r="K44" s="138"/>
      <c r="L44" s="116"/>
      <c r="S44" s="37"/>
      <c r="T44" s="37"/>
      <c r="U44" s="37"/>
      <c r="V44" s="37"/>
      <c r="W44" s="37"/>
      <c r="X44" s="37"/>
      <c r="Y44" s="37"/>
      <c r="Z44" s="37"/>
      <c r="AA44" s="37"/>
      <c r="AB44" s="37"/>
      <c r="AC44" s="37"/>
      <c r="AD44" s="37"/>
      <c r="AE44" s="37"/>
    </row>
    <row r="45" spans="1:31" s="2" customFormat="1" ht="24.95" customHeight="1">
      <c r="A45" s="37"/>
      <c r="B45" s="38"/>
      <c r="C45" s="26" t="s">
        <v>108</v>
      </c>
      <c r="D45" s="39"/>
      <c r="E45" s="39"/>
      <c r="F45" s="39"/>
      <c r="G45" s="39"/>
      <c r="H45" s="39"/>
      <c r="I45" s="39"/>
      <c r="J45" s="39"/>
      <c r="K45" s="39"/>
      <c r="L45" s="11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16"/>
      <c r="S46" s="37"/>
      <c r="T46" s="37"/>
      <c r="U46" s="37"/>
      <c r="V46" s="37"/>
      <c r="W46" s="37"/>
      <c r="X46" s="37"/>
      <c r="Y46" s="37"/>
      <c r="Z46" s="37"/>
      <c r="AA46" s="37"/>
      <c r="AB46" s="37"/>
      <c r="AC46" s="37"/>
      <c r="AD46" s="37"/>
      <c r="AE46" s="37"/>
    </row>
    <row r="47" spans="1:31" s="2" customFormat="1" ht="12" customHeight="1">
      <c r="A47" s="37"/>
      <c r="B47" s="38"/>
      <c r="C47" s="32" t="s">
        <v>16</v>
      </c>
      <c r="D47" s="39"/>
      <c r="E47" s="39"/>
      <c r="F47" s="39"/>
      <c r="G47" s="39"/>
      <c r="H47" s="39"/>
      <c r="I47" s="39"/>
      <c r="J47" s="39"/>
      <c r="K47" s="39"/>
      <c r="L47" s="116"/>
      <c r="S47" s="37"/>
      <c r="T47" s="37"/>
      <c r="U47" s="37"/>
      <c r="V47" s="37"/>
      <c r="W47" s="37"/>
      <c r="X47" s="37"/>
      <c r="Y47" s="37"/>
      <c r="Z47" s="37"/>
      <c r="AA47" s="37"/>
      <c r="AB47" s="37"/>
      <c r="AC47" s="37"/>
      <c r="AD47" s="37"/>
      <c r="AE47" s="37"/>
    </row>
    <row r="48" spans="1:31" s="2" customFormat="1" ht="16.5" customHeight="1">
      <c r="A48" s="37"/>
      <c r="B48" s="38"/>
      <c r="C48" s="39"/>
      <c r="D48" s="39"/>
      <c r="E48" s="397" t="str">
        <f>E7</f>
        <v>Kultivace přednádražního prostoru Bohumín</v>
      </c>
      <c r="F48" s="398"/>
      <c r="G48" s="398"/>
      <c r="H48" s="398"/>
      <c r="I48" s="39"/>
      <c r="J48" s="39"/>
      <c r="K48" s="39"/>
      <c r="L48" s="116"/>
      <c r="S48" s="37"/>
      <c r="T48" s="37"/>
      <c r="U48" s="37"/>
      <c r="V48" s="37"/>
      <c r="W48" s="37"/>
      <c r="X48" s="37"/>
      <c r="Y48" s="37"/>
      <c r="Z48" s="37"/>
      <c r="AA48" s="37"/>
      <c r="AB48" s="37"/>
      <c r="AC48" s="37"/>
      <c r="AD48" s="37"/>
      <c r="AE48" s="37"/>
    </row>
    <row r="49" spans="1:31" s="2" customFormat="1" ht="12" customHeight="1">
      <c r="A49" s="37"/>
      <c r="B49" s="38"/>
      <c r="C49" s="32" t="s">
        <v>106</v>
      </c>
      <c r="D49" s="39"/>
      <c r="E49" s="39"/>
      <c r="F49" s="39"/>
      <c r="G49" s="39"/>
      <c r="H49" s="39"/>
      <c r="I49" s="39"/>
      <c r="J49" s="39"/>
      <c r="K49" s="39"/>
      <c r="L49" s="116"/>
      <c r="S49" s="37"/>
      <c r="T49" s="37"/>
      <c r="U49" s="37"/>
      <c r="V49" s="37"/>
      <c r="W49" s="37"/>
      <c r="X49" s="37"/>
      <c r="Y49" s="37"/>
      <c r="Z49" s="37"/>
      <c r="AA49" s="37"/>
      <c r="AB49" s="37"/>
      <c r="AC49" s="37"/>
      <c r="AD49" s="37"/>
      <c r="AE49" s="37"/>
    </row>
    <row r="50" spans="1:31" s="2" customFormat="1" ht="16.5" customHeight="1">
      <c r="A50" s="37"/>
      <c r="B50" s="38"/>
      <c r="C50" s="39"/>
      <c r="D50" s="39"/>
      <c r="E50" s="376" t="str">
        <f>E9</f>
        <v>VRN - Vedlejší rozpočtové náklady</v>
      </c>
      <c r="F50" s="396"/>
      <c r="G50" s="396"/>
      <c r="H50" s="396"/>
      <c r="I50" s="39"/>
      <c r="J50" s="39"/>
      <c r="K50" s="39"/>
      <c r="L50" s="11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16"/>
      <c r="S51" s="37"/>
      <c r="T51" s="37"/>
      <c r="U51" s="37"/>
      <c r="V51" s="37"/>
      <c r="W51" s="37"/>
      <c r="X51" s="37"/>
      <c r="Y51" s="37"/>
      <c r="Z51" s="37"/>
      <c r="AA51" s="37"/>
      <c r="AB51" s="37"/>
      <c r="AC51" s="37"/>
      <c r="AD51" s="37"/>
      <c r="AE51" s="37"/>
    </row>
    <row r="52" spans="1:31" s="2" customFormat="1" ht="12" customHeight="1">
      <c r="A52" s="37"/>
      <c r="B52" s="38"/>
      <c r="C52" s="32" t="s">
        <v>21</v>
      </c>
      <c r="D52" s="39"/>
      <c r="E52" s="39"/>
      <c r="F52" s="30" t="str">
        <f>F12</f>
        <v>přednádražní prostor Bohumín</v>
      </c>
      <c r="G52" s="39"/>
      <c r="H52" s="39"/>
      <c r="I52" s="32" t="s">
        <v>23</v>
      </c>
      <c r="J52" s="62" t="str">
        <f>IF(J12="","",J12)</f>
        <v>16. 1. 2024</v>
      </c>
      <c r="K52" s="39"/>
      <c r="L52" s="11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16"/>
      <c r="S53" s="37"/>
      <c r="T53" s="37"/>
      <c r="U53" s="37"/>
      <c r="V53" s="37"/>
      <c r="W53" s="37"/>
      <c r="X53" s="37"/>
      <c r="Y53" s="37"/>
      <c r="Z53" s="37"/>
      <c r="AA53" s="37"/>
      <c r="AB53" s="37"/>
      <c r="AC53" s="37"/>
      <c r="AD53" s="37"/>
      <c r="AE53" s="37"/>
    </row>
    <row r="54" spans="1:31" s="2" customFormat="1" ht="15.2" customHeight="1">
      <c r="A54" s="37"/>
      <c r="B54" s="38"/>
      <c r="C54" s="32" t="s">
        <v>25</v>
      </c>
      <c r="D54" s="39"/>
      <c r="E54" s="39"/>
      <c r="F54" s="30" t="str">
        <f>E15</f>
        <v>Město Bohumín, Masarykova 158, 73581 Bohumín</v>
      </c>
      <c r="G54" s="39"/>
      <c r="H54" s="39"/>
      <c r="I54" s="32" t="s">
        <v>31</v>
      </c>
      <c r="J54" s="35" t="str">
        <f>E21</f>
        <v>PUDIS a.s.</v>
      </c>
      <c r="K54" s="39"/>
      <c r="L54" s="116"/>
      <c r="S54" s="37"/>
      <c r="T54" s="37"/>
      <c r="U54" s="37"/>
      <c r="V54" s="37"/>
      <c r="W54" s="37"/>
      <c r="X54" s="37"/>
      <c r="Y54" s="37"/>
      <c r="Z54" s="37"/>
      <c r="AA54" s="37"/>
      <c r="AB54" s="37"/>
      <c r="AC54" s="37"/>
      <c r="AD54" s="37"/>
      <c r="AE54" s="37"/>
    </row>
    <row r="55" spans="1:31" s="2" customFormat="1" ht="15.2" customHeight="1">
      <c r="A55" s="37"/>
      <c r="B55" s="38"/>
      <c r="C55" s="32" t="s">
        <v>29</v>
      </c>
      <c r="D55" s="39"/>
      <c r="E55" s="39"/>
      <c r="F55" s="30" t="str">
        <f>IF(E18="","",E18)</f>
        <v>Vyplň údaj</v>
      </c>
      <c r="G55" s="39"/>
      <c r="H55" s="39"/>
      <c r="I55" s="32" t="s">
        <v>34</v>
      </c>
      <c r="J55" s="35" t="str">
        <f>E24</f>
        <v>PUDIS a.s.</v>
      </c>
      <c r="K55" s="39"/>
      <c r="L55" s="116"/>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16"/>
      <c r="S56" s="37"/>
      <c r="T56" s="37"/>
      <c r="U56" s="37"/>
      <c r="V56" s="37"/>
      <c r="W56" s="37"/>
      <c r="X56" s="37"/>
      <c r="Y56" s="37"/>
      <c r="Z56" s="37"/>
      <c r="AA56" s="37"/>
      <c r="AB56" s="37"/>
      <c r="AC56" s="37"/>
      <c r="AD56" s="37"/>
      <c r="AE56" s="37"/>
    </row>
    <row r="57" spans="1:31" s="2" customFormat="1" ht="29.25" customHeight="1">
      <c r="A57" s="37"/>
      <c r="B57" s="38"/>
      <c r="C57" s="139" t="s">
        <v>109</v>
      </c>
      <c r="D57" s="140"/>
      <c r="E57" s="140"/>
      <c r="F57" s="140"/>
      <c r="G57" s="140"/>
      <c r="H57" s="140"/>
      <c r="I57" s="140"/>
      <c r="J57" s="141" t="s">
        <v>110</v>
      </c>
      <c r="K57" s="140"/>
      <c r="L57" s="116"/>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16"/>
      <c r="S58" s="37"/>
      <c r="T58" s="37"/>
      <c r="U58" s="37"/>
      <c r="V58" s="37"/>
      <c r="W58" s="37"/>
      <c r="X58" s="37"/>
      <c r="Y58" s="37"/>
      <c r="Z58" s="37"/>
      <c r="AA58" s="37"/>
      <c r="AB58" s="37"/>
      <c r="AC58" s="37"/>
      <c r="AD58" s="37"/>
      <c r="AE58" s="37"/>
    </row>
    <row r="59" spans="1:47" s="2" customFormat="1" ht="22.9" customHeight="1">
      <c r="A59" s="37"/>
      <c r="B59" s="38"/>
      <c r="C59" s="142" t="s">
        <v>69</v>
      </c>
      <c r="D59" s="39"/>
      <c r="E59" s="39"/>
      <c r="F59" s="39"/>
      <c r="G59" s="39"/>
      <c r="H59" s="39"/>
      <c r="I59" s="39"/>
      <c r="J59" s="80">
        <f>J87</f>
        <v>0</v>
      </c>
      <c r="K59" s="39"/>
      <c r="L59" s="116"/>
      <c r="S59" s="37"/>
      <c r="T59" s="37"/>
      <c r="U59" s="37"/>
      <c r="V59" s="37"/>
      <c r="W59" s="37"/>
      <c r="X59" s="37"/>
      <c r="Y59" s="37"/>
      <c r="Z59" s="37"/>
      <c r="AA59" s="37"/>
      <c r="AB59" s="37"/>
      <c r="AC59" s="37"/>
      <c r="AD59" s="37"/>
      <c r="AE59" s="37"/>
      <c r="AU59" s="20" t="s">
        <v>111</v>
      </c>
    </row>
    <row r="60" spans="2:12" s="9" customFormat="1" ht="24.95" customHeight="1">
      <c r="B60" s="143"/>
      <c r="C60" s="144"/>
      <c r="D60" s="145" t="s">
        <v>112</v>
      </c>
      <c r="E60" s="146"/>
      <c r="F60" s="146"/>
      <c r="G60" s="146"/>
      <c r="H60" s="146"/>
      <c r="I60" s="146"/>
      <c r="J60" s="147">
        <f>J88</f>
        <v>0</v>
      </c>
      <c r="K60" s="144"/>
      <c r="L60" s="148"/>
    </row>
    <row r="61" spans="2:12" s="10" customFormat="1" ht="19.9" customHeight="1">
      <c r="B61" s="149"/>
      <c r="C61" s="100"/>
      <c r="D61" s="150" t="s">
        <v>113</v>
      </c>
      <c r="E61" s="151"/>
      <c r="F61" s="151"/>
      <c r="G61" s="151"/>
      <c r="H61" s="151"/>
      <c r="I61" s="151"/>
      <c r="J61" s="152">
        <f>J89</f>
        <v>0</v>
      </c>
      <c r="K61" s="100"/>
      <c r="L61" s="153"/>
    </row>
    <row r="62" spans="2:12" s="10" customFormat="1" ht="19.9" customHeight="1">
      <c r="B62" s="149"/>
      <c r="C62" s="100"/>
      <c r="D62" s="150" t="s">
        <v>119</v>
      </c>
      <c r="E62" s="151"/>
      <c r="F62" s="151"/>
      <c r="G62" s="151"/>
      <c r="H62" s="151"/>
      <c r="I62" s="151"/>
      <c r="J62" s="152">
        <f>J95</f>
        <v>0</v>
      </c>
      <c r="K62" s="100"/>
      <c r="L62" s="153"/>
    </row>
    <row r="63" spans="2:12" s="9" customFormat="1" ht="24.95" customHeight="1">
      <c r="B63" s="143"/>
      <c r="C63" s="144"/>
      <c r="D63" s="145" t="s">
        <v>1371</v>
      </c>
      <c r="E63" s="146"/>
      <c r="F63" s="146"/>
      <c r="G63" s="146"/>
      <c r="H63" s="146"/>
      <c r="I63" s="146"/>
      <c r="J63" s="147">
        <f>J100</f>
        <v>0</v>
      </c>
      <c r="K63" s="144"/>
      <c r="L63" s="148"/>
    </row>
    <row r="64" spans="2:12" s="10" customFormat="1" ht="19.9" customHeight="1">
      <c r="B64" s="149"/>
      <c r="C64" s="100"/>
      <c r="D64" s="150" t="s">
        <v>1372</v>
      </c>
      <c r="E64" s="151"/>
      <c r="F64" s="151"/>
      <c r="G64" s="151"/>
      <c r="H64" s="151"/>
      <c r="I64" s="151"/>
      <c r="J64" s="152">
        <f>J101</f>
        <v>0</v>
      </c>
      <c r="K64" s="100"/>
      <c r="L64" s="153"/>
    </row>
    <row r="65" spans="2:12" s="10" customFormat="1" ht="19.9" customHeight="1">
      <c r="B65" s="149"/>
      <c r="C65" s="100"/>
      <c r="D65" s="150" t="s">
        <v>1373</v>
      </c>
      <c r="E65" s="151"/>
      <c r="F65" s="151"/>
      <c r="G65" s="151"/>
      <c r="H65" s="151"/>
      <c r="I65" s="151"/>
      <c r="J65" s="152">
        <f>J118</f>
        <v>0</v>
      </c>
      <c r="K65" s="100"/>
      <c r="L65" s="153"/>
    </row>
    <row r="66" spans="2:12" s="10" customFormat="1" ht="19.9" customHeight="1">
      <c r="B66" s="149"/>
      <c r="C66" s="100"/>
      <c r="D66" s="150" t="s">
        <v>1374</v>
      </c>
      <c r="E66" s="151"/>
      <c r="F66" s="151"/>
      <c r="G66" s="151"/>
      <c r="H66" s="151"/>
      <c r="I66" s="151"/>
      <c r="J66" s="152">
        <f>J120</f>
        <v>0</v>
      </c>
      <c r="K66" s="100"/>
      <c r="L66" s="153"/>
    </row>
    <row r="67" spans="2:12" s="10" customFormat="1" ht="19.9" customHeight="1">
      <c r="B67" s="149"/>
      <c r="C67" s="100"/>
      <c r="D67" s="150" t="s">
        <v>1375</v>
      </c>
      <c r="E67" s="151"/>
      <c r="F67" s="151"/>
      <c r="G67" s="151"/>
      <c r="H67" s="151"/>
      <c r="I67" s="151"/>
      <c r="J67" s="152">
        <f>J138</f>
        <v>0</v>
      </c>
      <c r="K67" s="100"/>
      <c r="L67" s="153"/>
    </row>
    <row r="68" spans="1:31" s="2" customFormat="1" ht="21.75" customHeight="1">
      <c r="A68" s="37"/>
      <c r="B68" s="38"/>
      <c r="C68" s="39"/>
      <c r="D68" s="39"/>
      <c r="E68" s="39"/>
      <c r="F68" s="39"/>
      <c r="G68" s="39"/>
      <c r="H68" s="39"/>
      <c r="I68" s="39"/>
      <c r="J68" s="39"/>
      <c r="K68" s="39"/>
      <c r="L68" s="116"/>
      <c r="S68" s="37"/>
      <c r="T68" s="37"/>
      <c r="U68" s="37"/>
      <c r="V68" s="37"/>
      <c r="W68" s="37"/>
      <c r="X68" s="37"/>
      <c r="Y68" s="37"/>
      <c r="Z68" s="37"/>
      <c r="AA68" s="37"/>
      <c r="AB68" s="37"/>
      <c r="AC68" s="37"/>
      <c r="AD68" s="37"/>
      <c r="AE68" s="37"/>
    </row>
    <row r="69" spans="1:31" s="2" customFormat="1" ht="6.95" customHeight="1">
      <c r="A69" s="37"/>
      <c r="B69" s="50"/>
      <c r="C69" s="51"/>
      <c r="D69" s="51"/>
      <c r="E69" s="51"/>
      <c r="F69" s="51"/>
      <c r="G69" s="51"/>
      <c r="H69" s="51"/>
      <c r="I69" s="51"/>
      <c r="J69" s="51"/>
      <c r="K69" s="51"/>
      <c r="L69" s="116"/>
      <c r="S69" s="37"/>
      <c r="T69" s="37"/>
      <c r="U69" s="37"/>
      <c r="V69" s="37"/>
      <c r="W69" s="37"/>
      <c r="X69" s="37"/>
      <c r="Y69" s="37"/>
      <c r="Z69" s="37"/>
      <c r="AA69" s="37"/>
      <c r="AB69" s="37"/>
      <c r="AC69" s="37"/>
      <c r="AD69" s="37"/>
      <c r="AE69" s="37"/>
    </row>
    <row r="73" spans="1:31" s="2" customFormat="1" ht="6.95" customHeight="1">
      <c r="A73" s="37"/>
      <c r="B73" s="52"/>
      <c r="C73" s="53"/>
      <c r="D73" s="53"/>
      <c r="E73" s="53"/>
      <c r="F73" s="53"/>
      <c r="G73" s="53"/>
      <c r="H73" s="53"/>
      <c r="I73" s="53"/>
      <c r="J73" s="53"/>
      <c r="K73" s="53"/>
      <c r="L73" s="116"/>
      <c r="S73" s="37"/>
      <c r="T73" s="37"/>
      <c r="U73" s="37"/>
      <c r="V73" s="37"/>
      <c r="W73" s="37"/>
      <c r="X73" s="37"/>
      <c r="Y73" s="37"/>
      <c r="Z73" s="37"/>
      <c r="AA73" s="37"/>
      <c r="AB73" s="37"/>
      <c r="AC73" s="37"/>
      <c r="AD73" s="37"/>
      <c r="AE73" s="37"/>
    </row>
    <row r="74" spans="1:31" s="2" customFormat="1" ht="24.95" customHeight="1">
      <c r="A74" s="37"/>
      <c r="B74" s="38"/>
      <c r="C74" s="26" t="s">
        <v>124</v>
      </c>
      <c r="D74" s="39"/>
      <c r="E74" s="39"/>
      <c r="F74" s="39"/>
      <c r="G74" s="39"/>
      <c r="H74" s="39"/>
      <c r="I74" s="39"/>
      <c r="J74" s="39"/>
      <c r="K74" s="39"/>
      <c r="L74" s="116"/>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16"/>
      <c r="S75" s="37"/>
      <c r="T75" s="37"/>
      <c r="U75" s="37"/>
      <c r="V75" s="37"/>
      <c r="W75" s="37"/>
      <c r="X75" s="37"/>
      <c r="Y75" s="37"/>
      <c r="Z75" s="37"/>
      <c r="AA75" s="37"/>
      <c r="AB75" s="37"/>
      <c r="AC75" s="37"/>
      <c r="AD75" s="37"/>
      <c r="AE75" s="37"/>
    </row>
    <row r="76" spans="1:31" s="2" customFormat="1" ht="12" customHeight="1">
      <c r="A76" s="37"/>
      <c r="B76" s="38"/>
      <c r="C76" s="32" t="s">
        <v>16</v>
      </c>
      <c r="D76" s="39"/>
      <c r="E76" s="39"/>
      <c r="F76" s="39"/>
      <c r="G76" s="39"/>
      <c r="H76" s="39"/>
      <c r="I76" s="39"/>
      <c r="J76" s="39"/>
      <c r="K76" s="39"/>
      <c r="L76" s="116"/>
      <c r="S76" s="37"/>
      <c r="T76" s="37"/>
      <c r="U76" s="37"/>
      <c r="V76" s="37"/>
      <c r="W76" s="37"/>
      <c r="X76" s="37"/>
      <c r="Y76" s="37"/>
      <c r="Z76" s="37"/>
      <c r="AA76" s="37"/>
      <c r="AB76" s="37"/>
      <c r="AC76" s="37"/>
      <c r="AD76" s="37"/>
      <c r="AE76" s="37"/>
    </row>
    <row r="77" spans="1:31" s="2" customFormat="1" ht="16.5" customHeight="1">
      <c r="A77" s="37"/>
      <c r="B77" s="38"/>
      <c r="C77" s="39"/>
      <c r="D77" s="39"/>
      <c r="E77" s="397" t="str">
        <f>E7</f>
        <v>Kultivace přednádražního prostoru Bohumín</v>
      </c>
      <c r="F77" s="398"/>
      <c r="G77" s="398"/>
      <c r="H77" s="398"/>
      <c r="I77" s="39"/>
      <c r="J77" s="39"/>
      <c r="K77" s="39"/>
      <c r="L77" s="116"/>
      <c r="S77" s="37"/>
      <c r="T77" s="37"/>
      <c r="U77" s="37"/>
      <c r="V77" s="37"/>
      <c r="W77" s="37"/>
      <c r="X77" s="37"/>
      <c r="Y77" s="37"/>
      <c r="Z77" s="37"/>
      <c r="AA77" s="37"/>
      <c r="AB77" s="37"/>
      <c r="AC77" s="37"/>
      <c r="AD77" s="37"/>
      <c r="AE77" s="37"/>
    </row>
    <row r="78" spans="1:31" s="2" customFormat="1" ht="12" customHeight="1">
      <c r="A78" s="37"/>
      <c r="B78" s="38"/>
      <c r="C78" s="32" t="s">
        <v>106</v>
      </c>
      <c r="D78" s="39"/>
      <c r="E78" s="39"/>
      <c r="F78" s="39"/>
      <c r="G78" s="39"/>
      <c r="H78" s="39"/>
      <c r="I78" s="39"/>
      <c r="J78" s="39"/>
      <c r="K78" s="39"/>
      <c r="L78" s="116"/>
      <c r="S78" s="37"/>
      <c r="T78" s="37"/>
      <c r="U78" s="37"/>
      <c r="V78" s="37"/>
      <c r="W78" s="37"/>
      <c r="X78" s="37"/>
      <c r="Y78" s="37"/>
      <c r="Z78" s="37"/>
      <c r="AA78" s="37"/>
      <c r="AB78" s="37"/>
      <c r="AC78" s="37"/>
      <c r="AD78" s="37"/>
      <c r="AE78" s="37"/>
    </row>
    <row r="79" spans="1:31" s="2" customFormat="1" ht="16.5" customHeight="1">
      <c r="A79" s="37"/>
      <c r="B79" s="38"/>
      <c r="C79" s="39"/>
      <c r="D79" s="39"/>
      <c r="E79" s="376" t="str">
        <f>E9</f>
        <v>VRN - Vedlejší rozpočtové náklady</v>
      </c>
      <c r="F79" s="396"/>
      <c r="G79" s="396"/>
      <c r="H79" s="396"/>
      <c r="I79" s="39"/>
      <c r="J79" s="39"/>
      <c r="K79" s="39"/>
      <c r="L79" s="116"/>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39"/>
      <c r="J80" s="39"/>
      <c r="K80" s="39"/>
      <c r="L80" s="116"/>
      <c r="S80" s="37"/>
      <c r="T80" s="37"/>
      <c r="U80" s="37"/>
      <c r="V80" s="37"/>
      <c r="W80" s="37"/>
      <c r="X80" s="37"/>
      <c r="Y80" s="37"/>
      <c r="Z80" s="37"/>
      <c r="AA80" s="37"/>
      <c r="AB80" s="37"/>
      <c r="AC80" s="37"/>
      <c r="AD80" s="37"/>
      <c r="AE80" s="37"/>
    </row>
    <row r="81" spans="1:31" s="2" customFormat="1" ht="12" customHeight="1">
      <c r="A81" s="37"/>
      <c r="B81" s="38"/>
      <c r="C81" s="32" t="s">
        <v>21</v>
      </c>
      <c r="D81" s="39"/>
      <c r="E81" s="39"/>
      <c r="F81" s="30" t="str">
        <f>F12</f>
        <v>přednádražní prostor Bohumín</v>
      </c>
      <c r="G81" s="39"/>
      <c r="H81" s="39"/>
      <c r="I81" s="32" t="s">
        <v>23</v>
      </c>
      <c r="J81" s="62" t="str">
        <f>IF(J12="","",J12)</f>
        <v>16. 1. 2024</v>
      </c>
      <c r="K81" s="39"/>
      <c r="L81" s="116"/>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116"/>
      <c r="S82" s="37"/>
      <c r="T82" s="37"/>
      <c r="U82" s="37"/>
      <c r="V82" s="37"/>
      <c r="W82" s="37"/>
      <c r="X82" s="37"/>
      <c r="Y82" s="37"/>
      <c r="Z82" s="37"/>
      <c r="AA82" s="37"/>
      <c r="AB82" s="37"/>
      <c r="AC82" s="37"/>
      <c r="AD82" s="37"/>
      <c r="AE82" s="37"/>
    </row>
    <row r="83" spans="1:31" s="2" customFormat="1" ht="15.2" customHeight="1">
      <c r="A83" s="37"/>
      <c r="B83" s="38"/>
      <c r="C83" s="32" t="s">
        <v>25</v>
      </c>
      <c r="D83" s="39"/>
      <c r="E83" s="39"/>
      <c r="F83" s="30" t="str">
        <f>E15</f>
        <v>Město Bohumín, Masarykova 158, 73581 Bohumín</v>
      </c>
      <c r="G83" s="39"/>
      <c r="H83" s="39"/>
      <c r="I83" s="32" t="s">
        <v>31</v>
      </c>
      <c r="J83" s="35" t="str">
        <f>E21</f>
        <v>PUDIS a.s.</v>
      </c>
      <c r="K83" s="39"/>
      <c r="L83" s="116"/>
      <c r="S83" s="37"/>
      <c r="T83" s="37"/>
      <c r="U83" s="37"/>
      <c r="V83" s="37"/>
      <c r="W83" s="37"/>
      <c r="X83" s="37"/>
      <c r="Y83" s="37"/>
      <c r="Z83" s="37"/>
      <c r="AA83" s="37"/>
      <c r="AB83" s="37"/>
      <c r="AC83" s="37"/>
      <c r="AD83" s="37"/>
      <c r="AE83" s="37"/>
    </row>
    <row r="84" spans="1:31" s="2" customFormat="1" ht="15.2" customHeight="1">
      <c r="A84" s="37"/>
      <c r="B84" s="38"/>
      <c r="C84" s="32" t="s">
        <v>29</v>
      </c>
      <c r="D84" s="39"/>
      <c r="E84" s="39"/>
      <c r="F84" s="30" t="str">
        <f>IF(E18="","",E18)</f>
        <v>Vyplň údaj</v>
      </c>
      <c r="G84" s="39"/>
      <c r="H84" s="39"/>
      <c r="I84" s="32" t="s">
        <v>34</v>
      </c>
      <c r="J84" s="35" t="str">
        <f>E24</f>
        <v>PUDIS a.s.</v>
      </c>
      <c r="K84" s="39"/>
      <c r="L84" s="116"/>
      <c r="S84" s="37"/>
      <c r="T84" s="37"/>
      <c r="U84" s="37"/>
      <c r="V84" s="37"/>
      <c r="W84" s="37"/>
      <c r="X84" s="37"/>
      <c r="Y84" s="37"/>
      <c r="Z84" s="37"/>
      <c r="AA84" s="37"/>
      <c r="AB84" s="37"/>
      <c r="AC84" s="37"/>
      <c r="AD84" s="37"/>
      <c r="AE84" s="37"/>
    </row>
    <row r="85" spans="1:31" s="2" customFormat="1" ht="10.35" customHeight="1">
      <c r="A85" s="37"/>
      <c r="B85" s="38"/>
      <c r="C85" s="39"/>
      <c r="D85" s="39"/>
      <c r="E85" s="39"/>
      <c r="F85" s="39"/>
      <c r="G85" s="39"/>
      <c r="H85" s="39"/>
      <c r="I85" s="39"/>
      <c r="J85" s="39"/>
      <c r="K85" s="39"/>
      <c r="L85" s="116"/>
      <c r="S85" s="37"/>
      <c r="T85" s="37"/>
      <c r="U85" s="37"/>
      <c r="V85" s="37"/>
      <c r="W85" s="37"/>
      <c r="X85" s="37"/>
      <c r="Y85" s="37"/>
      <c r="Z85" s="37"/>
      <c r="AA85" s="37"/>
      <c r="AB85" s="37"/>
      <c r="AC85" s="37"/>
      <c r="AD85" s="37"/>
      <c r="AE85" s="37"/>
    </row>
    <row r="86" spans="1:31" s="11" customFormat="1" ht="29.25" customHeight="1">
      <c r="A86" s="154"/>
      <c r="B86" s="155"/>
      <c r="C86" s="156" t="s">
        <v>125</v>
      </c>
      <c r="D86" s="157" t="s">
        <v>56</v>
      </c>
      <c r="E86" s="157" t="s">
        <v>52</v>
      </c>
      <c r="F86" s="157" t="s">
        <v>53</v>
      </c>
      <c r="G86" s="157" t="s">
        <v>126</v>
      </c>
      <c r="H86" s="157" t="s">
        <v>127</v>
      </c>
      <c r="I86" s="157" t="s">
        <v>128</v>
      </c>
      <c r="J86" s="157" t="s">
        <v>110</v>
      </c>
      <c r="K86" s="158" t="s">
        <v>129</v>
      </c>
      <c r="L86" s="159"/>
      <c r="M86" s="71" t="s">
        <v>19</v>
      </c>
      <c r="N86" s="72" t="s">
        <v>41</v>
      </c>
      <c r="O86" s="72" t="s">
        <v>130</v>
      </c>
      <c r="P86" s="72" t="s">
        <v>131</v>
      </c>
      <c r="Q86" s="72" t="s">
        <v>132</v>
      </c>
      <c r="R86" s="72" t="s">
        <v>133</v>
      </c>
      <c r="S86" s="72" t="s">
        <v>134</v>
      </c>
      <c r="T86" s="73" t="s">
        <v>135</v>
      </c>
      <c r="U86" s="154"/>
      <c r="V86" s="154"/>
      <c r="W86" s="154"/>
      <c r="X86" s="154"/>
      <c r="Y86" s="154"/>
      <c r="Z86" s="154"/>
      <c r="AA86" s="154"/>
      <c r="AB86" s="154"/>
      <c r="AC86" s="154"/>
      <c r="AD86" s="154"/>
      <c r="AE86" s="154"/>
    </row>
    <row r="87" spans="1:63" s="2" customFormat="1" ht="22.9" customHeight="1">
      <c r="A87" s="37"/>
      <c r="B87" s="38"/>
      <c r="C87" s="78" t="s">
        <v>136</v>
      </c>
      <c r="D87" s="39"/>
      <c r="E87" s="39"/>
      <c r="F87" s="39"/>
      <c r="G87" s="39"/>
      <c r="H87" s="39"/>
      <c r="I87" s="39"/>
      <c r="J87" s="160">
        <f>BK87</f>
        <v>0</v>
      </c>
      <c r="K87" s="39"/>
      <c r="L87" s="42"/>
      <c r="M87" s="74"/>
      <c r="N87" s="161"/>
      <c r="O87" s="75"/>
      <c r="P87" s="162">
        <f>P88+P100</f>
        <v>0</v>
      </c>
      <c r="Q87" s="75"/>
      <c r="R87" s="162">
        <f>R88+R100</f>
        <v>0.075</v>
      </c>
      <c r="S87" s="75"/>
      <c r="T87" s="163">
        <f>T88+T100</f>
        <v>23.01</v>
      </c>
      <c r="U87" s="37"/>
      <c r="V87" s="37"/>
      <c r="W87" s="37"/>
      <c r="X87" s="37"/>
      <c r="Y87" s="37"/>
      <c r="Z87" s="37"/>
      <c r="AA87" s="37"/>
      <c r="AB87" s="37"/>
      <c r="AC87" s="37"/>
      <c r="AD87" s="37"/>
      <c r="AE87" s="37"/>
      <c r="AT87" s="20" t="s">
        <v>70</v>
      </c>
      <c r="AU87" s="20" t="s">
        <v>111</v>
      </c>
      <c r="BK87" s="164">
        <f>BK88+BK100</f>
        <v>0</v>
      </c>
    </row>
    <row r="88" spans="2:63" s="12" customFormat="1" ht="25.9" customHeight="1">
      <c r="B88" s="165"/>
      <c r="C88" s="166"/>
      <c r="D88" s="167" t="s">
        <v>70</v>
      </c>
      <c r="E88" s="168" t="s">
        <v>137</v>
      </c>
      <c r="F88" s="168" t="s">
        <v>138</v>
      </c>
      <c r="G88" s="166"/>
      <c r="H88" s="166"/>
      <c r="I88" s="169"/>
      <c r="J88" s="170">
        <f>BK88</f>
        <v>0</v>
      </c>
      <c r="K88" s="166"/>
      <c r="L88" s="171"/>
      <c r="M88" s="172"/>
      <c r="N88" s="173"/>
      <c r="O88" s="173"/>
      <c r="P88" s="174">
        <f>P89+P95</f>
        <v>0</v>
      </c>
      <c r="Q88" s="173"/>
      <c r="R88" s="174">
        <f>R89+R95</f>
        <v>0.075</v>
      </c>
      <c r="S88" s="173"/>
      <c r="T88" s="175">
        <f>T89+T95</f>
        <v>23.01</v>
      </c>
      <c r="AR88" s="176" t="s">
        <v>78</v>
      </c>
      <c r="AT88" s="177" t="s">
        <v>70</v>
      </c>
      <c r="AU88" s="177" t="s">
        <v>71</v>
      </c>
      <c r="AY88" s="176" t="s">
        <v>139</v>
      </c>
      <c r="BK88" s="178">
        <f>BK89+BK95</f>
        <v>0</v>
      </c>
    </row>
    <row r="89" spans="2:63" s="12" customFormat="1" ht="22.9" customHeight="1">
      <c r="B89" s="165"/>
      <c r="C89" s="166"/>
      <c r="D89" s="167" t="s">
        <v>70</v>
      </c>
      <c r="E89" s="179" t="s">
        <v>78</v>
      </c>
      <c r="F89" s="179" t="s">
        <v>140</v>
      </c>
      <c r="G89" s="166"/>
      <c r="H89" s="166"/>
      <c r="I89" s="169"/>
      <c r="J89" s="180">
        <f>BK89</f>
        <v>0</v>
      </c>
      <c r="K89" s="166"/>
      <c r="L89" s="171"/>
      <c r="M89" s="172"/>
      <c r="N89" s="173"/>
      <c r="O89" s="173"/>
      <c r="P89" s="174">
        <f>SUM(P90:P94)</f>
        <v>0</v>
      </c>
      <c r="Q89" s="173"/>
      <c r="R89" s="174">
        <f>SUM(R90:R94)</f>
        <v>0.075</v>
      </c>
      <c r="S89" s="173"/>
      <c r="T89" s="175">
        <f>SUM(T90:T94)</f>
        <v>0</v>
      </c>
      <c r="AR89" s="176" t="s">
        <v>78</v>
      </c>
      <c r="AT89" s="177" t="s">
        <v>70</v>
      </c>
      <c r="AU89" s="177" t="s">
        <v>78</v>
      </c>
      <c r="AY89" s="176" t="s">
        <v>139</v>
      </c>
      <c r="BK89" s="178">
        <f>SUM(BK90:BK94)</f>
        <v>0</v>
      </c>
    </row>
    <row r="90" spans="1:65" s="2" customFormat="1" ht="37.9" customHeight="1">
      <c r="A90" s="37"/>
      <c r="B90" s="38"/>
      <c r="C90" s="181" t="s">
        <v>78</v>
      </c>
      <c r="D90" s="181" t="s">
        <v>141</v>
      </c>
      <c r="E90" s="182" t="s">
        <v>1376</v>
      </c>
      <c r="F90" s="183" t="s">
        <v>1377</v>
      </c>
      <c r="G90" s="184" t="s">
        <v>179</v>
      </c>
      <c r="H90" s="185">
        <v>500</v>
      </c>
      <c r="I90" s="186"/>
      <c r="J90" s="187">
        <f>ROUND(I90*H90,2)</f>
        <v>0</v>
      </c>
      <c r="K90" s="183" t="s">
        <v>145</v>
      </c>
      <c r="L90" s="42"/>
      <c r="M90" s="188" t="s">
        <v>19</v>
      </c>
      <c r="N90" s="189" t="s">
        <v>42</v>
      </c>
      <c r="O90" s="67"/>
      <c r="P90" s="190">
        <f>O90*H90</f>
        <v>0</v>
      </c>
      <c r="Q90" s="190">
        <v>0.00015</v>
      </c>
      <c r="R90" s="190">
        <f>Q90*H90</f>
        <v>0.075</v>
      </c>
      <c r="S90" s="190">
        <v>0</v>
      </c>
      <c r="T90" s="191">
        <f>S90*H90</f>
        <v>0</v>
      </c>
      <c r="U90" s="37"/>
      <c r="V90" s="37"/>
      <c r="W90" s="37"/>
      <c r="X90" s="37"/>
      <c r="Y90" s="37"/>
      <c r="Z90" s="37"/>
      <c r="AA90" s="37"/>
      <c r="AB90" s="37"/>
      <c r="AC90" s="37"/>
      <c r="AD90" s="37"/>
      <c r="AE90" s="37"/>
      <c r="AR90" s="192" t="s">
        <v>146</v>
      </c>
      <c r="AT90" s="192" t="s">
        <v>141</v>
      </c>
      <c r="AU90" s="192" t="s">
        <v>80</v>
      </c>
      <c r="AY90" s="20" t="s">
        <v>139</v>
      </c>
      <c r="BE90" s="193">
        <f>IF(N90="základní",J90,0)</f>
        <v>0</v>
      </c>
      <c r="BF90" s="193">
        <f>IF(N90="snížená",J90,0)</f>
        <v>0</v>
      </c>
      <c r="BG90" s="193">
        <f>IF(N90="zákl. přenesená",J90,0)</f>
        <v>0</v>
      </c>
      <c r="BH90" s="193">
        <f>IF(N90="sníž. přenesená",J90,0)</f>
        <v>0</v>
      </c>
      <c r="BI90" s="193">
        <f>IF(N90="nulová",J90,0)</f>
        <v>0</v>
      </c>
      <c r="BJ90" s="20" t="s">
        <v>78</v>
      </c>
      <c r="BK90" s="193">
        <f>ROUND(I90*H90,2)</f>
        <v>0</v>
      </c>
      <c r="BL90" s="20" t="s">
        <v>146</v>
      </c>
      <c r="BM90" s="192" t="s">
        <v>1378</v>
      </c>
    </row>
    <row r="91" spans="1:47" s="2" customFormat="1" ht="12">
      <c r="A91" s="37"/>
      <c r="B91" s="38"/>
      <c r="C91" s="39"/>
      <c r="D91" s="194" t="s">
        <v>148</v>
      </c>
      <c r="E91" s="39"/>
      <c r="F91" s="195" t="s">
        <v>1379</v>
      </c>
      <c r="G91" s="39"/>
      <c r="H91" s="39"/>
      <c r="I91" s="196"/>
      <c r="J91" s="39"/>
      <c r="K91" s="39"/>
      <c r="L91" s="42"/>
      <c r="M91" s="197"/>
      <c r="N91" s="198"/>
      <c r="O91" s="67"/>
      <c r="P91" s="67"/>
      <c r="Q91" s="67"/>
      <c r="R91" s="67"/>
      <c r="S91" s="67"/>
      <c r="T91" s="68"/>
      <c r="U91" s="37"/>
      <c r="V91" s="37"/>
      <c r="W91" s="37"/>
      <c r="X91" s="37"/>
      <c r="Y91" s="37"/>
      <c r="Z91" s="37"/>
      <c r="AA91" s="37"/>
      <c r="AB91" s="37"/>
      <c r="AC91" s="37"/>
      <c r="AD91" s="37"/>
      <c r="AE91" s="37"/>
      <c r="AT91" s="20" t="s">
        <v>148</v>
      </c>
      <c r="AU91" s="20" t="s">
        <v>80</v>
      </c>
    </row>
    <row r="92" spans="1:47" s="2" customFormat="1" ht="19.5">
      <c r="A92" s="37"/>
      <c r="B92" s="38"/>
      <c r="C92" s="39"/>
      <c r="D92" s="201" t="s">
        <v>204</v>
      </c>
      <c r="E92" s="39"/>
      <c r="F92" s="222" t="s">
        <v>1380</v>
      </c>
      <c r="G92" s="39"/>
      <c r="H92" s="39"/>
      <c r="I92" s="196"/>
      <c r="J92" s="39"/>
      <c r="K92" s="39"/>
      <c r="L92" s="42"/>
      <c r="M92" s="197"/>
      <c r="N92" s="198"/>
      <c r="O92" s="67"/>
      <c r="P92" s="67"/>
      <c r="Q92" s="67"/>
      <c r="R92" s="67"/>
      <c r="S92" s="67"/>
      <c r="T92" s="68"/>
      <c r="U92" s="37"/>
      <c r="V92" s="37"/>
      <c r="W92" s="37"/>
      <c r="X92" s="37"/>
      <c r="Y92" s="37"/>
      <c r="Z92" s="37"/>
      <c r="AA92" s="37"/>
      <c r="AB92" s="37"/>
      <c r="AC92" s="37"/>
      <c r="AD92" s="37"/>
      <c r="AE92" s="37"/>
      <c r="AT92" s="20" t="s">
        <v>204</v>
      </c>
      <c r="AU92" s="20" t="s">
        <v>80</v>
      </c>
    </row>
    <row r="93" spans="1:65" s="2" customFormat="1" ht="37.9" customHeight="1">
      <c r="A93" s="37"/>
      <c r="B93" s="38"/>
      <c r="C93" s="181" t="s">
        <v>80</v>
      </c>
      <c r="D93" s="181" t="s">
        <v>141</v>
      </c>
      <c r="E93" s="182" t="s">
        <v>1381</v>
      </c>
      <c r="F93" s="183" t="s">
        <v>1382</v>
      </c>
      <c r="G93" s="184" t="s">
        <v>179</v>
      </c>
      <c r="H93" s="185">
        <v>500</v>
      </c>
      <c r="I93" s="186"/>
      <c r="J93" s="187">
        <f>ROUND(I93*H93,2)</f>
        <v>0</v>
      </c>
      <c r="K93" s="183" t="s">
        <v>145</v>
      </c>
      <c r="L93" s="42"/>
      <c r="M93" s="188" t="s">
        <v>19</v>
      </c>
      <c r="N93" s="189" t="s">
        <v>42</v>
      </c>
      <c r="O93" s="67"/>
      <c r="P93" s="190">
        <f>O93*H93</f>
        <v>0</v>
      </c>
      <c r="Q93" s="190">
        <v>0</v>
      </c>
      <c r="R93" s="190">
        <f>Q93*H93</f>
        <v>0</v>
      </c>
      <c r="S93" s="190">
        <v>0</v>
      </c>
      <c r="T93" s="191">
        <f>S93*H93</f>
        <v>0</v>
      </c>
      <c r="U93" s="37"/>
      <c r="V93" s="37"/>
      <c r="W93" s="37"/>
      <c r="X93" s="37"/>
      <c r="Y93" s="37"/>
      <c r="Z93" s="37"/>
      <c r="AA93" s="37"/>
      <c r="AB93" s="37"/>
      <c r="AC93" s="37"/>
      <c r="AD93" s="37"/>
      <c r="AE93" s="37"/>
      <c r="AR93" s="192" t="s">
        <v>146</v>
      </c>
      <c r="AT93" s="192" t="s">
        <v>141</v>
      </c>
      <c r="AU93" s="192" t="s">
        <v>80</v>
      </c>
      <c r="AY93" s="20" t="s">
        <v>139</v>
      </c>
      <c r="BE93" s="193">
        <f>IF(N93="základní",J93,0)</f>
        <v>0</v>
      </c>
      <c r="BF93" s="193">
        <f>IF(N93="snížená",J93,0)</f>
        <v>0</v>
      </c>
      <c r="BG93" s="193">
        <f>IF(N93="zákl. přenesená",J93,0)</f>
        <v>0</v>
      </c>
      <c r="BH93" s="193">
        <f>IF(N93="sníž. přenesená",J93,0)</f>
        <v>0</v>
      </c>
      <c r="BI93" s="193">
        <f>IF(N93="nulová",J93,0)</f>
        <v>0</v>
      </c>
      <c r="BJ93" s="20" t="s">
        <v>78</v>
      </c>
      <c r="BK93" s="193">
        <f>ROUND(I93*H93,2)</f>
        <v>0</v>
      </c>
      <c r="BL93" s="20" t="s">
        <v>146</v>
      </c>
      <c r="BM93" s="192" t="s">
        <v>1383</v>
      </c>
    </row>
    <row r="94" spans="1:47" s="2" customFormat="1" ht="12">
      <c r="A94" s="37"/>
      <c r="B94" s="38"/>
      <c r="C94" s="39"/>
      <c r="D94" s="194" t="s">
        <v>148</v>
      </c>
      <c r="E94" s="39"/>
      <c r="F94" s="195" t="s">
        <v>1384</v>
      </c>
      <c r="G94" s="39"/>
      <c r="H94" s="39"/>
      <c r="I94" s="196"/>
      <c r="J94" s="39"/>
      <c r="K94" s="39"/>
      <c r="L94" s="42"/>
      <c r="M94" s="197"/>
      <c r="N94" s="198"/>
      <c r="O94" s="67"/>
      <c r="P94" s="67"/>
      <c r="Q94" s="67"/>
      <c r="R94" s="67"/>
      <c r="S94" s="67"/>
      <c r="T94" s="68"/>
      <c r="U94" s="37"/>
      <c r="V94" s="37"/>
      <c r="W94" s="37"/>
      <c r="X94" s="37"/>
      <c r="Y94" s="37"/>
      <c r="Z94" s="37"/>
      <c r="AA94" s="37"/>
      <c r="AB94" s="37"/>
      <c r="AC94" s="37"/>
      <c r="AD94" s="37"/>
      <c r="AE94" s="37"/>
      <c r="AT94" s="20" t="s">
        <v>148</v>
      </c>
      <c r="AU94" s="20" t="s">
        <v>80</v>
      </c>
    </row>
    <row r="95" spans="2:63" s="12" customFormat="1" ht="22.9" customHeight="1">
      <c r="B95" s="165"/>
      <c r="C95" s="166"/>
      <c r="D95" s="167" t="s">
        <v>70</v>
      </c>
      <c r="E95" s="179" t="s">
        <v>199</v>
      </c>
      <c r="F95" s="179" t="s">
        <v>557</v>
      </c>
      <c r="G95" s="166"/>
      <c r="H95" s="166"/>
      <c r="I95" s="169"/>
      <c r="J95" s="180">
        <f>BK95</f>
        <v>0</v>
      </c>
      <c r="K95" s="166"/>
      <c r="L95" s="171"/>
      <c r="M95" s="172"/>
      <c r="N95" s="173"/>
      <c r="O95" s="173"/>
      <c r="P95" s="174">
        <f>SUM(P96:P99)</f>
        <v>0</v>
      </c>
      <c r="Q95" s="173"/>
      <c r="R95" s="174">
        <f>SUM(R96:R99)</f>
        <v>0</v>
      </c>
      <c r="S95" s="173"/>
      <c r="T95" s="175">
        <f>SUM(T96:T99)</f>
        <v>23.01</v>
      </c>
      <c r="AR95" s="176" t="s">
        <v>78</v>
      </c>
      <c r="AT95" s="177" t="s">
        <v>70</v>
      </c>
      <c r="AU95" s="177" t="s">
        <v>78</v>
      </c>
      <c r="AY95" s="176" t="s">
        <v>139</v>
      </c>
      <c r="BK95" s="178">
        <f>SUM(BK96:BK99)</f>
        <v>0</v>
      </c>
    </row>
    <row r="96" spans="1:65" s="2" customFormat="1" ht="33" customHeight="1">
      <c r="A96" s="37"/>
      <c r="B96" s="38"/>
      <c r="C96" s="181" t="s">
        <v>161</v>
      </c>
      <c r="D96" s="181" t="s">
        <v>141</v>
      </c>
      <c r="E96" s="182" t="s">
        <v>1385</v>
      </c>
      <c r="F96" s="183" t="s">
        <v>1386</v>
      </c>
      <c r="G96" s="184" t="s">
        <v>144</v>
      </c>
      <c r="H96" s="185">
        <v>2301</v>
      </c>
      <c r="I96" s="186"/>
      <c r="J96" s="187">
        <f>ROUND(I96*H96,2)</f>
        <v>0</v>
      </c>
      <c r="K96" s="183" t="s">
        <v>145</v>
      </c>
      <c r="L96" s="42"/>
      <c r="M96" s="188" t="s">
        <v>19</v>
      </c>
      <c r="N96" s="189" t="s">
        <v>42</v>
      </c>
      <c r="O96" s="67"/>
      <c r="P96" s="190">
        <f>O96*H96</f>
        <v>0</v>
      </c>
      <c r="Q96" s="190">
        <v>0</v>
      </c>
      <c r="R96" s="190">
        <f>Q96*H96</f>
        <v>0</v>
      </c>
      <c r="S96" s="190">
        <v>0.01</v>
      </c>
      <c r="T96" s="191">
        <f>S96*H96</f>
        <v>23.01</v>
      </c>
      <c r="U96" s="37"/>
      <c r="V96" s="37"/>
      <c r="W96" s="37"/>
      <c r="X96" s="37"/>
      <c r="Y96" s="37"/>
      <c r="Z96" s="37"/>
      <c r="AA96" s="37"/>
      <c r="AB96" s="37"/>
      <c r="AC96" s="37"/>
      <c r="AD96" s="37"/>
      <c r="AE96" s="37"/>
      <c r="AR96" s="192" t="s">
        <v>146</v>
      </c>
      <c r="AT96" s="192" t="s">
        <v>141</v>
      </c>
      <c r="AU96" s="192" t="s">
        <v>80</v>
      </c>
      <c r="AY96" s="20" t="s">
        <v>139</v>
      </c>
      <c r="BE96" s="193">
        <f>IF(N96="základní",J96,0)</f>
        <v>0</v>
      </c>
      <c r="BF96" s="193">
        <f>IF(N96="snížená",J96,0)</f>
        <v>0</v>
      </c>
      <c r="BG96" s="193">
        <f>IF(N96="zákl. přenesená",J96,0)</f>
        <v>0</v>
      </c>
      <c r="BH96" s="193">
        <f>IF(N96="sníž. přenesená",J96,0)</f>
        <v>0</v>
      </c>
      <c r="BI96" s="193">
        <f>IF(N96="nulová",J96,0)</f>
        <v>0</v>
      </c>
      <c r="BJ96" s="20" t="s">
        <v>78</v>
      </c>
      <c r="BK96" s="193">
        <f>ROUND(I96*H96,2)</f>
        <v>0</v>
      </c>
      <c r="BL96" s="20" t="s">
        <v>146</v>
      </c>
      <c r="BM96" s="192" t="s">
        <v>1387</v>
      </c>
    </row>
    <row r="97" spans="1:47" s="2" customFormat="1" ht="12">
      <c r="A97" s="37"/>
      <c r="B97" s="38"/>
      <c r="C97" s="39"/>
      <c r="D97" s="194" t="s">
        <v>148</v>
      </c>
      <c r="E97" s="39"/>
      <c r="F97" s="195" t="s">
        <v>1388</v>
      </c>
      <c r="G97" s="39"/>
      <c r="H97" s="39"/>
      <c r="I97" s="196"/>
      <c r="J97" s="39"/>
      <c r="K97" s="39"/>
      <c r="L97" s="42"/>
      <c r="M97" s="197"/>
      <c r="N97" s="198"/>
      <c r="O97" s="67"/>
      <c r="P97" s="67"/>
      <c r="Q97" s="67"/>
      <c r="R97" s="67"/>
      <c r="S97" s="67"/>
      <c r="T97" s="68"/>
      <c r="U97" s="37"/>
      <c r="V97" s="37"/>
      <c r="W97" s="37"/>
      <c r="X97" s="37"/>
      <c r="Y97" s="37"/>
      <c r="Z97" s="37"/>
      <c r="AA97" s="37"/>
      <c r="AB97" s="37"/>
      <c r="AC97" s="37"/>
      <c r="AD97" s="37"/>
      <c r="AE97" s="37"/>
      <c r="AT97" s="20" t="s">
        <v>148</v>
      </c>
      <c r="AU97" s="20" t="s">
        <v>80</v>
      </c>
    </row>
    <row r="98" spans="1:47" s="2" customFormat="1" ht="19.5">
      <c r="A98" s="37"/>
      <c r="B98" s="38"/>
      <c r="C98" s="39"/>
      <c r="D98" s="201" t="s">
        <v>204</v>
      </c>
      <c r="E98" s="39"/>
      <c r="F98" s="222" t="s">
        <v>1389</v>
      </c>
      <c r="G98" s="39"/>
      <c r="H98" s="39"/>
      <c r="I98" s="196"/>
      <c r="J98" s="39"/>
      <c r="K98" s="39"/>
      <c r="L98" s="42"/>
      <c r="M98" s="197"/>
      <c r="N98" s="198"/>
      <c r="O98" s="67"/>
      <c r="P98" s="67"/>
      <c r="Q98" s="67"/>
      <c r="R98" s="67"/>
      <c r="S98" s="67"/>
      <c r="T98" s="68"/>
      <c r="U98" s="37"/>
      <c r="V98" s="37"/>
      <c r="W98" s="37"/>
      <c r="X98" s="37"/>
      <c r="Y98" s="37"/>
      <c r="Z98" s="37"/>
      <c r="AA98" s="37"/>
      <c r="AB98" s="37"/>
      <c r="AC98" s="37"/>
      <c r="AD98" s="37"/>
      <c r="AE98" s="37"/>
      <c r="AT98" s="20" t="s">
        <v>204</v>
      </c>
      <c r="AU98" s="20" t="s">
        <v>80</v>
      </c>
    </row>
    <row r="99" spans="2:51" s="13" customFormat="1" ht="12">
      <c r="B99" s="199"/>
      <c r="C99" s="200"/>
      <c r="D99" s="201" t="s">
        <v>150</v>
      </c>
      <c r="E99" s="202" t="s">
        <v>19</v>
      </c>
      <c r="F99" s="203" t="s">
        <v>1390</v>
      </c>
      <c r="G99" s="200"/>
      <c r="H99" s="204">
        <v>2301</v>
      </c>
      <c r="I99" s="205"/>
      <c r="J99" s="200"/>
      <c r="K99" s="200"/>
      <c r="L99" s="206"/>
      <c r="M99" s="207"/>
      <c r="N99" s="208"/>
      <c r="O99" s="208"/>
      <c r="P99" s="208"/>
      <c r="Q99" s="208"/>
      <c r="R99" s="208"/>
      <c r="S99" s="208"/>
      <c r="T99" s="209"/>
      <c r="AT99" s="210" t="s">
        <v>150</v>
      </c>
      <c r="AU99" s="210" t="s">
        <v>80</v>
      </c>
      <c r="AV99" s="13" t="s">
        <v>80</v>
      </c>
      <c r="AW99" s="13" t="s">
        <v>33</v>
      </c>
      <c r="AX99" s="13" t="s">
        <v>78</v>
      </c>
      <c r="AY99" s="210" t="s">
        <v>139</v>
      </c>
    </row>
    <row r="100" spans="2:63" s="12" customFormat="1" ht="25.9" customHeight="1">
      <c r="B100" s="165"/>
      <c r="C100" s="166"/>
      <c r="D100" s="167" t="s">
        <v>70</v>
      </c>
      <c r="E100" s="168" t="s">
        <v>102</v>
      </c>
      <c r="F100" s="168" t="s">
        <v>103</v>
      </c>
      <c r="G100" s="166"/>
      <c r="H100" s="166"/>
      <c r="I100" s="169"/>
      <c r="J100" s="170">
        <f>BK100</f>
        <v>0</v>
      </c>
      <c r="K100" s="166"/>
      <c r="L100" s="171"/>
      <c r="M100" s="172"/>
      <c r="N100" s="173"/>
      <c r="O100" s="173"/>
      <c r="P100" s="174">
        <f>P101+P118+P120+P138</f>
        <v>0</v>
      </c>
      <c r="Q100" s="173"/>
      <c r="R100" s="174">
        <f>R101+R118+R120+R138</f>
        <v>0</v>
      </c>
      <c r="S100" s="173"/>
      <c r="T100" s="175">
        <f>T101+T118+T120+T138</f>
        <v>0</v>
      </c>
      <c r="AR100" s="176" t="s">
        <v>171</v>
      </c>
      <c r="AT100" s="177" t="s">
        <v>70</v>
      </c>
      <c r="AU100" s="177" t="s">
        <v>71</v>
      </c>
      <c r="AY100" s="176" t="s">
        <v>139</v>
      </c>
      <c r="BK100" s="178">
        <f>BK101+BK118+BK120+BK138</f>
        <v>0</v>
      </c>
    </row>
    <row r="101" spans="2:63" s="12" customFormat="1" ht="22.9" customHeight="1">
      <c r="B101" s="165"/>
      <c r="C101" s="166"/>
      <c r="D101" s="167" t="s">
        <v>70</v>
      </c>
      <c r="E101" s="179" t="s">
        <v>1391</v>
      </c>
      <c r="F101" s="179" t="s">
        <v>1392</v>
      </c>
      <c r="G101" s="166"/>
      <c r="H101" s="166"/>
      <c r="I101" s="169"/>
      <c r="J101" s="180">
        <f>BK101</f>
        <v>0</v>
      </c>
      <c r="K101" s="166"/>
      <c r="L101" s="171"/>
      <c r="M101" s="172"/>
      <c r="N101" s="173"/>
      <c r="O101" s="173"/>
      <c r="P101" s="174">
        <f>SUM(P102:P117)</f>
        <v>0</v>
      </c>
      <c r="Q101" s="173"/>
      <c r="R101" s="174">
        <f>SUM(R102:R117)</f>
        <v>0</v>
      </c>
      <c r="S101" s="173"/>
      <c r="T101" s="175">
        <f>SUM(T102:T117)</f>
        <v>0</v>
      </c>
      <c r="AR101" s="176" t="s">
        <v>171</v>
      </c>
      <c r="AT101" s="177" t="s">
        <v>70</v>
      </c>
      <c r="AU101" s="177" t="s">
        <v>78</v>
      </c>
      <c r="AY101" s="176" t="s">
        <v>139</v>
      </c>
      <c r="BK101" s="178">
        <f>SUM(BK102:BK117)</f>
        <v>0</v>
      </c>
    </row>
    <row r="102" spans="1:65" s="2" customFormat="1" ht="24.2" customHeight="1">
      <c r="A102" s="37"/>
      <c r="B102" s="38"/>
      <c r="C102" s="181" t="s">
        <v>146</v>
      </c>
      <c r="D102" s="181" t="s">
        <v>141</v>
      </c>
      <c r="E102" s="182" t="s">
        <v>1393</v>
      </c>
      <c r="F102" s="183" t="s">
        <v>1394</v>
      </c>
      <c r="G102" s="184" t="s">
        <v>1395</v>
      </c>
      <c r="H102" s="185">
        <v>1</v>
      </c>
      <c r="I102" s="186"/>
      <c r="J102" s="187">
        <f>ROUND(I102*H102,2)</f>
        <v>0</v>
      </c>
      <c r="K102" s="183" t="s">
        <v>371</v>
      </c>
      <c r="L102" s="42"/>
      <c r="M102" s="188" t="s">
        <v>19</v>
      </c>
      <c r="N102" s="189" t="s">
        <v>42</v>
      </c>
      <c r="O102" s="67"/>
      <c r="P102" s="190">
        <f>O102*H102</f>
        <v>0</v>
      </c>
      <c r="Q102" s="190">
        <v>0</v>
      </c>
      <c r="R102" s="190">
        <f>Q102*H102</f>
        <v>0</v>
      </c>
      <c r="S102" s="190">
        <v>0</v>
      </c>
      <c r="T102" s="191">
        <f>S102*H102</f>
        <v>0</v>
      </c>
      <c r="U102" s="37"/>
      <c r="V102" s="37"/>
      <c r="W102" s="37"/>
      <c r="X102" s="37"/>
      <c r="Y102" s="37"/>
      <c r="Z102" s="37"/>
      <c r="AA102" s="37"/>
      <c r="AB102" s="37"/>
      <c r="AC102" s="37"/>
      <c r="AD102" s="37"/>
      <c r="AE102" s="37"/>
      <c r="AR102" s="192" t="s">
        <v>1396</v>
      </c>
      <c r="AT102" s="192" t="s">
        <v>141</v>
      </c>
      <c r="AU102" s="192" t="s">
        <v>80</v>
      </c>
      <c r="AY102" s="20" t="s">
        <v>139</v>
      </c>
      <c r="BE102" s="193">
        <f>IF(N102="základní",J102,0)</f>
        <v>0</v>
      </c>
      <c r="BF102" s="193">
        <f>IF(N102="snížená",J102,0)</f>
        <v>0</v>
      </c>
      <c r="BG102" s="193">
        <f>IF(N102="zákl. přenesená",J102,0)</f>
        <v>0</v>
      </c>
      <c r="BH102" s="193">
        <f>IF(N102="sníž. přenesená",J102,0)</f>
        <v>0</v>
      </c>
      <c r="BI102" s="193">
        <f>IF(N102="nulová",J102,0)</f>
        <v>0</v>
      </c>
      <c r="BJ102" s="20" t="s">
        <v>78</v>
      </c>
      <c r="BK102" s="193">
        <f>ROUND(I102*H102,2)</f>
        <v>0</v>
      </c>
      <c r="BL102" s="20" t="s">
        <v>1396</v>
      </c>
      <c r="BM102" s="192" t="s">
        <v>1397</v>
      </c>
    </row>
    <row r="103" spans="1:47" s="2" customFormat="1" ht="19.5">
      <c r="A103" s="37"/>
      <c r="B103" s="38"/>
      <c r="C103" s="39"/>
      <c r="D103" s="201" t="s">
        <v>204</v>
      </c>
      <c r="E103" s="39"/>
      <c r="F103" s="222" t="s">
        <v>1398</v>
      </c>
      <c r="G103" s="39"/>
      <c r="H103" s="39"/>
      <c r="I103" s="196"/>
      <c r="J103" s="39"/>
      <c r="K103" s="39"/>
      <c r="L103" s="42"/>
      <c r="M103" s="197"/>
      <c r="N103" s="198"/>
      <c r="O103" s="67"/>
      <c r="P103" s="67"/>
      <c r="Q103" s="67"/>
      <c r="R103" s="67"/>
      <c r="S103" s="67"/>
      <c r="T103" s="68"/>
      <c r="U103" s="37"/>
      <c r="V103" s="37"/>
      <c r="W103" s="37"/>
      <c r="X103" s="37"/>
      <c r="Y103" s="37"/>
      <c r="Z103" s="37"/>
      <c r="AA103" s="37"/>
      <c r="AB103" s="37"/>
      <c r="AC103" s="37"/>
      <c r="AD103" s="37"/>
      <c r="AE103" s="37"/>
      <c r="AT103" s="20" t="s">
        <v>204</v>
      </c>
      <c r="AU103" s="20" t="s">
        <v>80</v>
      </c>
    </row>
    <row r="104" spans="1:65" s="2" customFormat="1" ht="24.2" customHeight="1">
      <c r="A104" s="37"/>
      <c r="B104" s="38"/>
      <c r="C104" s="181" t="s">
        <v>171</v>
      </c>
      <c r="D104" s="181" t="s">
        <v>141</v>
      </c>
      <c r="E104" s="182" t="s">
        <v>1399</v>
      </c>
      <c r="F104" s="183" t="s">
        <v>1400</v>
      </c>
      <c r="G104" s="184" t="s">
        <v>1395</v>
      </c>
      <c r="H104" s="185">
        <v>1</v>
      </c>
      <c r="I104" s="186"/>
      <c r="J104" s="187">
        <f>ROUND(I104*H104,2)</f>
        <v>0</v>
      </c>
      <c r="K104" s="183" t="s">
        <v>371</v>
      </c>
      <c r="L104" s="42"/>
      <c r="M104" s="188" t="s">
        <v>19</v>
      </c>
      <c r="N104" s="189" t="s">
        <v>42</v>
      </c>
      <c r="O104" s="67"/>
      <c r="P104" s="190">
        <f>O104*H104</f>
        <v>0</v>
      </c>
      <c r="Q104" s="190">
        <v>0</v>
      </c>
      <c r="R104" s="190">
        <f>Q104*H104</f>
        <v>0</v>
      </c>
      <c r="S104" s="190">
        <v>0</v>
      </c>
      <c r="T104" s="191">
        <f>S104*H104</f>
        <v>0</v>
      </c>
      <c r="U104" s="37"/>
      <c r="V104" s="37"/>
      <c r="W104" s="37"/>
      <c r="X104" s="37"/>
      <c r="Y104" s="37"/>
      <c r="Z104" s="37"/>
      <c r="AA104" s="37"/>
      <c r="AB104" s="37"/>
      <c r="AC104" s="37"/>
      <c r="AD104" s="37"/>
      <c r="AE104" s="37"/>
      <c r="AR104" s="192" t="s">
        <v>1396</v>
      </c>
      <c r="AT104" s="192" t="s">
        <v>141</v>
      </c>
      <c r="AU104" s="192" t="s">
        <v>80</v>
      </c>
      <c r="AY104" s="20" t="s">
        <v>139</v>
      </c>
      <c r="BE104" s="193">
        <f>IF(N104="základní",J104,0)</f>
        <v>0</v>
      </c>
      <c r="BF104" s="193">
        <f>IF(N104="snížená",J104,0)</f>
        <v>0</v>
      </c>
      <c r="BG104" s="193">
        <f>IF(N104="zákl. přenesená",J104,0)</f>
        <v>0</v>
      </c>
      <c r="BH104" s="193">
        <f>IF(N104="sníž. přenesená",J104,0)</f>
        <v>0</v>
      </c>
      <c r="BI104" s="193">
        <f>IF(N104="nulová",J104,0)</f>
        <v>0</v>
      </c>
      <c r="BJ104" s="20" t="s">
        <v>78</v>
      </c>
      <c r="BK104" s="193">
        <f>ROUND(I104*H104,2)</f>
        <v>0</v>
      </c>
      <c r="BL104" s="20" t="s">
        <v>1396</v>
      </c>
      <c r="BM104" s="192" t="s">
        <v>1401</v>
      </c>
    </row>
    <row r="105" spans="1:65" s="2" customFormat="1" ht="24.2" customHeight="1">
      <c r="A105" s="37"/>
      <c r="B105" s="38"/>
      <c r="C105" s="181" t="s">
        <v>176</v>
      </c>
      <c r="D105" s="181" t="s">
        <v>141</v>
      </c>
      <c r="E105" s="182" t="s">
        <v>1402</v>
      </c>
      <c r="F105" s="183" t="s">
        <v>1403</v>
      </c>
      <c r="G105" s="184" t="s">
        <v>1395</v>
      </c>
      <c r="H105" s="185">
        <v>1</v>
      </c>
      <c r="I105" s="186"/>
      <c r="J105" s="187">
        <f>ROUND(I105*H105,2)</f>
        <v>0</v>
      </c>
      <c r="K105" s="183" t="s">
        <v>371</v>
      </c>
      <c r="L105" s="42"/>
      <c r="M105" s="188" t="s">
        <v>19</v>
      </c>
      <c r="N105" s="189" t="s">
        <v>42</v>
      </c>
      <c r="O105" s="67"/>
      <c r="P105" s="190">
        <f>O105*H105</f>
        <v>0</v>
      </c>
      <c r="Q105" s="190">
        <v>0</v>
      </c>
      <c r="R105" s="190">
        <f>Q105*H105</f>
        <v>0</v>
      </c>
      <c r="S105" s="190">
        <v>0</v>
      </c>
      <c r="T105" s="191">
        <f>S105*H105</f>
        <v>0</v>
      </c>
      <c r="U105" s="37"/>
      <c r="V105" s="37"/>
      <c r="W105" s="37"/>
      <c r="X105" s="37"/>
      <c r="Y105" s="37"/>
      <c r="Z105" s="37"/>
      <c r="AA105" s="37"/>
      <c r="AB105" s="37"/>
      <c r="AC105" s="37"/>
      <c r="AD105" s="37"/>
      <c r="AE105" s="37"/>
      <c r="AR105" s="192" t="s">
        <v>1396</v>
      </c>
      <c r="AT105" s="192" t="s">
        <v>141</v>
      </c>
      <c r="AU105" s="192" t="s">
        <v>80</v>
      </c>
      <c r="AY105" s="20" t="s">
        <v>139</v>
      </c>
      <c r="BE105" s="193">
        <f>IF(N105="základní",J105,0)</f>
        <v>0</v>
      </c>
      <c r="BF105" s="193">
        <f>IF(N105="snížená",J105,0)</f>
        <v>0</v>
      </c>
      <c r="BG105" s="193">
        <f>IF(N105="zákl. přenesená",J105,0)</f>
        <v>0</v>
      </c>
      <c r="BH105" s="193">
        <f>IF(N105="sníž. přenesená",J105,0)</f>
        <v>0</v>
      </c>
      <c r="BI105" s="193">
        <f>IF(N105="nulová",J105,0)</f>
        <v>0</v>
      </c>
      <c r="BJ105" s="20" t="s">
        <v>78</v>
      </c>
      <c r="BK105" s="193">
        <f>ROUND(I105*H105,2)</f>
        <v>0</v>
      </c>
      <c r="BL105" s="20" t="s">
        <v>1396</v>
      </c>
      <c r="BM105" s="192" t="s">
        <v>1404</v>
      </c>
    </row>
    <row r="106" spans="1:65" s="2" customFormat="1" ht="24.2" customHeight="1">
      <c r="A106" s="37"/>
      <c r="B106" s="38"/>
      <c r="C106" s="181" t="s">
        <v>184</v>
      </c>
      <c r="D106" s="181" t="s">
        <v>141</v>
      </c>
      <c r="E106" s="182" t="s">
        <v>1405</v>
      </c>
      <c r="F106" s="183" t="s">
        <v>1406</v>
      </c>
      <c r="G106" s="184" t="s">
        <v>1395</v>
      </c>
      <c r="H106" s="185">
        <v>1</v>
      </c>
      <c r="I106" s="186"/>
      <c r="J106" s="187">
        <f>ROUND(I106*H106,2)</f>
        <v>0</v>
      </c>
      <c r="K106" s="183" t="s">
        <v>371</v>
      </c>
      <c r="L106" s="42"/>
      <c r="M106" s="188" t="s">
        <v>19</v>
      </c>
      <c r="N106" s="189" t="s">
        <v>42</v>
      </c>
      <c r="O106" s="67"/>
      <c r="P106" s="190">
        <f>O106*H106</f>
        <v>0</v>
      </c>
      <c r="Q106" s="190">
        <v>0</v>
      </c>
      <c r="R106" s="190">
        <f>Q106*H106</f>
        <v>0</v>
      </c>
      <c r="S106" s="190">
        <v>0</v>
      </c>
      <c r="T106" s="191">
        <f>S106*H106</f>
        <v>0</v>
      </c>
      <c r="U106" s="37"/>
      <c r="V106" s="37"/>
      <c r="W106" s="37"/>
      <c r="X106" s="37"/>
      <c r="Y106" s="37"/>
      <c r="Z106" s="37"/>
      <c r="AA106" s="37"/>
      <c r="AB106" s="37"/>
      <c r="AC106" s="37"/>
      <c r="AD106" s="37"/>
      <c r="AE106" s="37"/>
      <c r="AR106" s="192" t="s">
        <v>1396</v>
      </c>
      <c r="AT106" s="192" t="s">
        <v>141</v>
      </c>
      <c r="AU106" s="192" t="s">
        <v>80</v>
      </c>
      <c r="AY106" s="20" t="s">
        <v>139</v>
      </c>
      <c r="BE106" s="193">
        <f>IF(N106="základní",J106,0)</f>
        <v>0</v>
      </c>
      <c r="BF106" s="193">
        <f>IF(N106="snížená",J106,0)</f>
        <v>0</v>
      </c>
      <c r="BG106" s="193">
        <f>IF(N106="zákl. přenesená",J106,0)</f>
        <v>0</v>
      </c>
      <c r="BH106" s="193">
        <f>IF(N106="sníž. přenesená",J106,0)</f>
        <v>0</v>
      </c>
      <c r="BI106" s="193">
        <f>IF(N106="nulová",J106,0)</f>
        <v>0</v>
      </c>
      <c r="BJ106" s="20" t="s">
        <v>78</v>
      </c>
      <c r="BK106" s="193">
        <f>ROUND(I106*H106,2)</f>
        <v>0</v>
      </c>
      <c r="BL106" s="20" t="s">
        <v>1396</v>
      </c>
      <c r="BM106" s="192" t="s">
        <v>1407</v>
      </c>
    </row>
    <row r="107" spans="1:47" s="2" customFormat="1" ht="19.5">
      <c r="A107" s="37"/>
      <c r="B107" s="38"/>
      <c r="C107" s="39"/>
      <c r="D107" s="201" t="s">
        <v>204</v>
      </c>
      <c r="E107" s="39"/>
      <c r="F107" s="222" t="s">
        <v>1408</v>
      </c>
      <c r="G107" s="39"/>
      <c r="H107" s="39"/>
      <c r="I107" s="196"/>
      <c r="J107" s="39"/>
      <c r="K107" s="39"/>
      <c r="L107" s="42"/>
      <c r="M107" s="197"/>
      <c r="N107" s="198"/>
      <c r="O107" s="67"/>
      <c r="P107" s="67"/>
      <c r="Q107" s="67"/>
      <c r="R107" s="67"/>
      <c r="S107" s="67"/>
      <c r="T107" s="68"/>
      <c r="U107" s="37"/>
      <c r="V107" s="37"/>
      <c r="W107" s="37"/>
      <c r="X107" s="37"/>
      <c r="Y107" s="37"/>
      <c r="Z107" s="37"/>
      <c r="AA107" s="37"/>
      <c r="AB107" s="37"/>
      <c r="AC107" s="37"/>
      <c r="AD107" s="37"/>
      <c r="AE107" s="37"/>
      <c r="AT107" s="20" t="s">
        <v>204</v>
      </c>
      <c r="AU107" s="20" t="s">
        <v>80</v>
      </c>
    </row>
    <row r="108" spans="1:65" s="2" customFormat="1" ht="24.2" customHeight="1">
      <c r="A108" s="37"/>
      <c r="B108" s="38"/>
      <c r="C108" s="181" t="s">
        <v>191</v>
      </c>
      <c r="D108" s="181" t="s">
        <v>141</v>
      </c>
      <c r="E108" s="182" t="s">
        <v>1409</v>
      </c>
      <c r="F108" s="183" t="s">
        <v>1410</v>
      </c>
      <c r="G108" s="184" t="s">
        <v>1395</v>
      </c>
      <c r="H108" s="185">
        <v>1</v>
      </c>
      <c r="I108" s="186"/>
      <c r="J108" s="187">
        <f>ROUND(I108*H108,2)</f>
        <v>0</v>
      </c>
      <c r="K108" s="183" t="s">
        <v>371</v>
      </c>
      <c r="L108" s="42"/>
      <c r="M108" s="188" t="s">
        <v>19</v>
      </c>
      <c r="N108" s="189" t="s">
        <v>42</v>
      </c>
      <c r="O108" s="67"/>
      <c r="P108" s="190">
        <f>O108*H108</f>
        <v>0</v>
      </c>
      <c r="Q108" s="190">
        <v>0</v>
      </c>
      <c r="R108" s="190">
        <f>Q108*H108</f>
        <v>0</v>
      </c>
      <c r="S108" s="190">
        <v>0</v>
      </c>
      <c r="T108" s="191">
        <f>S108*H108</f>
        <v>0</v>
      </c>
      <c r="U108" s="37"/>
      <c r="V108" s="37"/>
      <c r="W108" s="37"/>
      <c r="X108" s="37"/>
      <c r="Y108" s="37"/>
      <c r="Z108" s="37"/>
      <c r="AA108" s="37"/>
      <c r="AB108" s="37"/>
      <c r="AC108" s="37"/>
      <c r="AD108" s="37"/>
      <c r="AE108" s="37"/>
      <c r="AR108" s="192" t="s">
        <v>1396</v>
      </c>
      <c r="AT108" s="192" t="s">
        <v>141</v>
      </c>
      <c r="AU108" s="192" t="s">
        <v>80</v>
      </c>
      <c r="AY108" s="20" t="s">
        <v>139</v>
      </c>
      <c r="BE108" s="193">
        <f>IF(N108="základní",J108,0)</f>
        <v>0</v>
      </c>
      <c r="BF108" s="193">
        <f>IF(N108="snížená",J108,0)</f>
        <v>0</v>
      </c>
      <c r="BG108" s="193">
        <f>IF(N108="zákl. přenesená",J108,0)</f>
        <v>0</v>
      </c>
      <c r="BH108" s="193">
        <f>IF(N108="sníž. přenesená",J108,0)</f>
        <v>0</v>
      </c>
      <c r="BI108" s="193">
        <f>IF(N108="nulová",J108,0)</f>
        <v>0</v>
      </c>
      <c r="BJ108" s="20" t="s">
        <v>78</v>
      </c>
      <c r="BK108" s="193">
        <f>ROUND(I108*H108,2)</f>
        <v>0</v>
      </c>
      <c r="BL108" s="20" t="s">
        <v>1396</v>
      </c>
      <c r="BM108" s="192" t="s">
        <v>1411</v>
      </c>
    </row>
    <row r="109" spans="1:47" s="2" customFormat="1" ht="19.5">
      <c r="A109" s="37"/>
      <c r="B109" s="38"/>
      <c r="C109" s="39"/>
      <c r="D109" s="201" t="s">
        <v>204</v>
      </c>
      <c r="E109" s="39"/>
      <c r="F109" s="222" t="s">
        <v>1412</v>
      </c>
      <c r="G109" s="39"/>
      <c r="H109" s="39"/>
      <c r="I109" s="196"/>
      <c r="J109" s="39"/>
      <c r="K109" s="39"/>
      <c r="L109" s="42"/>
      <c r="M109" s="197"/>
      <c r="N109" s="198"/>
      <c r="O109" s="67"/>
      <c r="P109" s="67"/>
      <c r="Q109" s="67"/>
      <c r="R109" s="67"/>
      <c r="S109" s="67"/>
      <c r="T109" s="68"/>
      <c r="U109" s="37"/>
      <c r="V109" s="37"/>
      <c r="W109" s="37"/>
      <c r="X109" s="37"/>
      <c r="Y109" s="37"/>
      <c r="Z109" s="37"/>
      <c r="AA109" s="37"/>
      <c r="AB109" s="37"/>
      <c r="AC109" s="37"/>
      <c r="AD109" s="37"/>
      <c r="AE109" s="37"/>
      <c r="AT109" s="20" t="s">
        <v>204</v>
      </c>
      <c r="AU109" s="20" t="s">
        <v>80</v>
      </c>
    </row>
    <row r="110" spans="1:65" s="2" customFormat="1" ht="24.2" customHeight="1">
      <c r="A110" s="37"/>
      <c r="B110" s="38"/>
      <c r="C110" s="181" t="s">
        <v>199</v>
      </c>
      <c r="D110" s="181" t="s">
        <v>141</v>
      </c>
      <c r="E110" s="182" t="s">
        <v>1413</v>
      </c>
      <c r="F110" s="183" t="s">
        <v>1414</v>
      </c>
      <c r="G110" s="184" t="s">
        <v>1395</v>
      </c>
      <c r="H110" s="185">
        <v>1</v>
      </c>
      <c r="I110" s="186"/>
      <c r="J110" s="187">
        <f>ROUND(I110*H110,2)</f>
        <v>0</v>
      </c>
      <c r="K110" s="183" t="s">
        <v>371</v>
      </c>
      <c r="L110" s="42"/>
      <c r="M110" s="188" t="s">
        <v>19</v>
      </c>
      <c r="N110" s="189" t="s">
        <v>42</v>
      </c>
      <c r="O110" s="67"/>
      <c r="P110" s="190">
        <f>O110*H110</f>
        <v>0</v>
      </c>
      <c r="Q110" s="190">
        <v>0</v>
      </c>
      <c r="R110" s="190">
        <f>Q110*H110</f>
        <v>0</v>
      </c>
      <c r="S110" s="190">
        <v>0</v>
      </c>
      <c r="T110" s="191">
        <f>S110*H110</f>
        <v>0</v>
      </c>
      <c r="U110" s="37"/>
      <c r="V110" s="37"/>
      <c r="W110" s="37"/>
      <c r="X110" s="37"/>
      <c r="Y110" s="37"/>
      <c r="Z110" s="37"/>
      <c r="AA110" s="37"/>
      <c r="AB110" s="37"/>
      <c r="AC110" s="37"/>
      <c r="AD110" s="37"/>
      <c r="AE110" s="37"/>
      <c r="AR110" s="192" t="s">
        <v>1396</v>
      </c>
      <c r="AT110" s="192" t="s">
        <v>141</v>
      </c>
      <c r="AU110" s="192" t="s">
        <v>80</v>
      </c>
      <c r="AY110" s="20" t="s">
        <v>139</v>
      </c>
      <c r="BE110" s="193">
        <f>IF(N110="základní",J110,0)</f>
        <v>0</v>
      </c>
      <c r="BF110" s="193">
        <f>IF(N110="snížená",J110,0)</f>
        <v>0</v>
      </c>
      <c r="BG110" s="193">
        <f>IF(N110="zákl. přenesená",J110,0)</f>
        <v>0</v>
      </c>
      <c r="BH110" s="193">
        <f>IF(N110="sníž. přenesená",J110,0)</f>
        <v>0</v>
      </c>
      <c r="BI110" s="193">
        <f>IF(N110="nulová",J110,0)</f>
        <v>0</v>
      </c>
      <c r="BJ110" s="20" t="s">
        <v>78</v>
      </c>
      <c r="BK110" s="193">
        <f>ROUND(I110*H110,2)</f>
        <v>0</v>
      </c>
      <c r="BL110" s="20" t="s">
        <v>1396</v>
      </c>
      <c r="BM110" s="192" t="s">
        <v>1415</v>
      </c>
    </row>
    <row r="111" spans="1:65" s="2" customFormat="1" ht="24.2" customHeight="1">
      <c r="A111" s="37"/>
      <c r="B111" s="38"/>
      <c r="C111" s="181" t="s">
        <v>209</v>
      </c>
      <c r="D111" s="181" t="s">
        <v>141</v>
      </c>
      <c r="E111" s="182" t="s">
        <v>1416</v>
      </c>
      <c r="F111" s="183" t="s">
        <v>1417</v>
      </c>
      <c r="G111" s="184" t="s">
        <v>1395</v>
      </c>
      <c r="H111" s="185">
        <v>1</v>
      </c>
      <c r="I111" s="186"/>
      <c r="J111" s="187">
        <f>ROUND(I111*H111,2)</f>
        <v>0</v>
      </c>
      <c r="K111" s="183" t="s">
        <v>371</v>
      </c>
      <c r="L111" s="42"/>
      <c r="M111" s="188" t="s">
        <v>19</v>
      </c>
      <c r="N111" s="189" t="s">
        <v>42</v>
      </c>
      <c r="O111" s="67"/>
      <c r="P111" s="190">
        <f>O111*H111</f>
        <v>0</v>
      </c>
      <c r="Q111" s="190">
        <v>0</v>
      </c>
      <c r="R111" s="190">
        <f>Q111*H111</f>
        <v>0</v>
      </c>
      <c r="S111" s="190">
        <v>0</v>
      </c>
      <c r="T111" s="191">
        <f>S111*H111</f>
        <v>0</v>
      </c>
      <c r="U111" s="37"/>
      <c r="V111" s="37"/>
      <c r="W111" s="37"/>
      <c r="X111" s="37"/>
      <c r="Y111" s="37"/>
      <c r="Z111" s="37"/>
      <c r="AA111" s="37"/>
      <c r="AB111" s="37"/>
      <c r="AC111" s="37"/>
      <c r="AD111" s="37"/>
      <c r="AE111" s="37"/>
      <c r="AR111" s="192" t="s">
        <v>1396</v>
      </c>
      <c r="AT111" s="192" t="s">
        <v>141</v>
      </c>
      <c r="AU111" s="192" t="s">
        <v>80</v>
      </c>
      <c r="AY111" s="20" t="s">
        <v>139</v>
      </c>
      <c r="BE111" s="193">
        <f>IF(N111="základní",J111,0)</f>
        <v>0</v>
      </c>
      <c r="BF111" s="193">
        <f>IF(N111="snížená",J111,0)</f>
        <v>0</v>
      </c>
      <c r="BG111" s="193">
        <f>IF(N111="zákl. přenesená",J111,0)</f>
        <v>0</v>
      </c>
      <c r="BH111" s="193">
        <f>IF(N111="sníž. přenesená",J111,0)</f>
        <v>0</v>
      </c>
      <c r="BI111" s="193">
        <f>IF(N111="nulová",J111,0)</f>
        <v>0</v>
      </c>
      <c r="BJ111" s="20" t="s">
        <v>78</v>
      </c>
      <c r="BK111" s="193">
        <f>ROUND(I111*H111,2)</f>
        <v>0</v>
      </c>
      <c r="BL111" s="20" t="s">
        <v>1396</v>
      </c>
      <c r="BM111" s="192" t="s">
        <v>1418</v>
      </c>
    </row>
    <row r="112" spans="1:47" s="2" customFormat="1" ht="19.5">
      <c r="A112" s="37"/>
      <c r="B112" s="38"/>
      <c r="C112" s="39"/>
      <c r="D112" s="201" t="s">
        <v>204</v>
      </c>
      <c r="E112" s="39"/>
      <c r="F112" s="222" t="s">
        <v>1412</v>
      </c>
      <c r="G112" s="39"/>
      <c r="H112" s="39"/>
      <c r="I112" s="196"/>
      <c r="J112" s="39"/>
      <c r="K112" s="39"/>
      <c r="L112" s="42"/>
      <c r="M112" s="197"/>
      <c r="N112" s="198"/>
      <c r="O112" s="67"/>
      <c r="P112" s="67"/>
      <c r="Q112" s="67"/>
      <c r="R112" s="67"/>
      <c r="S112" s="67"/>
      <c r="T112" s="68"/>
      <c r="U112" s="37"/>
      <c r="V112" s="37"/>
      <c r="W112" s="37"/>
      <c r="X112" s="37"/>
      <c r="Y112" s="37"/>
      <c r="Z112" s="37"/>
      <c r="AA112" s="37"/>
      <c r="AB112" s="37"/>
      <c r="AC112" s="37"/>
      <c r="AD112" s="37"/>
      <c r="AE112" s="37"/>
      <c r="AT112" s="20" t="s">
        <v>204</v>
      </c>
      <c r="AU112" s="20" t="s">
        <v>80</v>
      </c>
    </row>
    <row r="113" spans="1:65" s="2" customFormat="1" ht="24">
      <c r="A113" s="37"/>
      <c r="B113" s="38"/>
      <c r="C113" s="181" t="s">
        <v>214</v>
      </c>
      <c r="D113" s="181" t="s">
        <v>141</v>
      </c>
      <c r="E113" s="182" t="s">
        <v>1419</v>
      </c>
      <c r="F113" s="183" t="s">
        <v>1420</v>
      </c>
      <c r="G113" s="184" t="s">
        <v>1395</v>
      </c>
      <c r="H113" s="185">
        <v>1</v>
      </c>
      <c r="I113" s="186"/>
      <c r="J113" s="187">
        <f>ROUND(I113*H113,2)</f>
        <v>0</v>
      </c>
      <c r="K113" s="183" t="s">
        <v>371</v>
      </c>
      <c r="L113" s="42"/>
      <c r="M113" s="188" t="s">
        <v>19</v>
      </c>
      <c r="N113" s="189" t="s">
        <v>42</v>
      </c>
      <c r="O113" s="67"/>
      <c r="P113" s="190">
        <f>O113*H113</f>
        <v>0</v>
      </c>
      <c r="Q113" s="190">
        <v>0</v>
      </c>
      <c r="R113" s="190">
        <f>Q113*H113</f>
        <v>0</v>
      </c>
      <c r="S113" s="190">
        <v>0</v>
      </c>
      <c r="T113" s="191">
        <f>S113*H113</f>
        <v>0</v>
      </c>
      <c r="U113" s="37"/>
      <c r="V113" s="37"/>
      <c r="W113" s="37"/>
      <c r="X113" s="37"/>
      <c r="Y113" s="37"/>
      <c r="Z113" s="37"/>
      <c r="AA113" s="37"/>
      <c r="AB113" s="37"/>
      <c r="AC113" s="37"/>
      <c r="AD113" s="37"/>
      <c r="AE113" s="37"/>
      <c r="AR113" s="192" t="s">
        <v>1396</v>
      </c>
      <c r="AT113" s="192" t="s">
        <v>141</v>
      </c>
      <c r="AU113" s="192" t="s">
        <v>80</v>
      </c>
      <c r="AY113" s="20" t="s">
        <v>139</v>
      </c>
      <c r="BE113" s="193">
        <f>IF(N113="základní",J113,0)</f>
        <v>0</v>
      </c>
      <c r="BF113" s="193">
        <f>IF(N113="snížená",J113,0)</f>
        <v>0</v>
      </c>
      <c r="BG113" s="193">
        <f>IF(N113="zákl. přenesená",J113,0)</f>
        <v>0</v>
      </c>
      <c r="BH113" s="193">
        <f>IF(N113="sníž. přenesená",J113,0)</f>
        <v>0</v>
      </c>
      <c r="BI113" s="193">
        <f>IF(N113="nulová",J113,0)</f>
        <v>0</v>
      </c>
      <c r="BJ113" s="20" t="s">
        <v>78</v>
      </c>
      <c r="BK113" s="193">
        <f>ROUND(I113*H113,2)</f>
        <v>0</v>
      </c>
      <c r="BL113" s="20" t="s">
        <v>1396</v>
      </c>
      <c r="BM113" s="192" t="s">
        <v>1421</v>
      </c>
    </row>
    <row r="114" spans="1:65" s="2" customFormat="1" ht="37.9" customHeight="1">
      <c r="A114" s="37"/>
      <c r="B114" s="38"/>
      <c r="C114" s="181" t="s">
        <v>8</v>
      </c>
      <c r="D114" s="181" t="s">
        <v>141</v>
      </c>
      <c r="E114" s="182" t="s">
        <v>1422</v>
      </c>
      <c r="F114" s="183" t="s">
        <v>1423</v>
      </c>
      <c r="G114" s="184" t="s">
        <v>1395</v>
      </c>
      <c r="H114" s="185">
        <v>1</v>
      </c>
      <c r="I114" s="186"/>
      <c r="J114" s="187">
        <f>ROUND(I114*H114,2)</f>
        <v>0</v>
      </c>
      <c r="K114" s="183" t="s">
        <v>371</v>
      </c>
      <c r="L114" s="42"/>
      <c r="M114" s="188" t="s">
        <v>19</v>
      </c>
      <c r="N114" s="189" t="s">
        <v>42</v>
      </c>
      <c r="O114" s="67"/>
      <c r="P114" s="190">
        <f>O114*H114</f>
        <v>0</v>
      </c>
      <c r="Q114" s="190">
        <v>0</v>
      </c>
      <c r="R114" s="190">
        <f>Q114*H114</f>
        <v>0</v>
      </c>
      <c r="S114" s="190">
        <v>0</v>
      </c>
      <c r="T114" s="191">
        <f>S114*H114</f>
        <v>0</v>
      </c>
      <c r="U114" s="37"/>
      <c r="V114" s="37"/>
      <c r="W114" s="37"/>
      <c r="X114" s="37"/>
      <c r="Y114" s="37"/>
      <c r="Z114" s="37"/>
      <c r="AA114" s="37"/>
      <c r="AB114" s="37"/>
      <c r="AC114" s="37"/>
      <c r="AD114" s="37"/>
      <c r="AE114" s="37"/>
      <c r="AR114" s="192" t="s">
        <v>1396</v>
      </c>
      <c r="AT114" s="192" t="s">
        <v>141</v>
      </c>
      <c r="AU114" s="192" t="s">
        <v>80</v>
      </c>
      <c r="AY114" s="20" t="s">
        <v>139</v>
      </c>
      <c r="BE114" s="193">
        <f>IF(N114="základní",J114,0)</f>
        <v>0</v>
      </c>
      <c r="BF114" s="193">
        <f>IF(N114="snížená",J114,0)</f>
        <v>0</v>
      </c>
      <c r="BG114" s="193">
        <f>IF(N114="zákl. přenesená",J114,0)</f>
        <v>0</v>
      </c>
      <c r="BH114" s="193">
        <f>IF(N114="sníž. přenesená",J114,0)</f>
        <v>0</v>
      </c>
      <c r="BI114" s="193">
        <f>IF(N114="nulová",J114,0)</f>
        <v>0</v>
      </c>
      <c r="BJ114" s="20" t="s">
        <v>78</v>
      </c>
      <c r="BK114" s="193">
        <f>ROUND(I114*H114,2)</f>
        <v>0</v>
      </c>
      <c r="BL114" s="20" t="s">
        <v>1396</v>
      </c>
      <c r="BM114" s="192" t="s">
        <v>1424</v>
      </c>
    </row>
    <row r="115" spans="1:65" s="2" customFormat="1" ht="24.2" customHeight="1">
      <c r="A115" s="37"/>
      <c r="B115" s="38"/>
      <c r="C115" s="181" t="s">
        <v>225</v>
      </c>
      <c r="D115" s="181" t="s">
        <v>141</v>
      </c>
      <c r="E115" s="182" t="s">
        <v>1425</v>
      </c>
      <c r="F115" s="183" t="s">
        <v>1426</v>
      </c>
      <c r="G115" s="184" t="s">
        <v>1395</v>
      </c>
      <c r="H115" s="185">
        <v>1</v>
      </c>
      <c r="I115" s="186"/>
      <c r="J115" s="187">
        <f>ROUND(I115*H115,2)</f>
        <v>0</v>
      </c>
      <c r="K115" s="183" t="s">
        <v>371</v>
      </c>
      <c r="L115" s="42"/>
      <c r="M115" s="188" t="s">
        <v>19</v>
      </c>
      <c r="N115" s="189" t="s">
        <v>42</v>
      </c>
      <c r="O115" s="67"/>
      <c r="P115" s="190">
        <f>O115*H115</f>
        <v>0</v>
      </c>
      <c r="Q115" s="190">
        <v>0</v>
      </c>
      <c r="R115" s="190">
        <f>Q115*H115</f>
        <v>0</v>
      </c>
      <c r="S115" s="190">
        <v>0</v>
      </c>
      <c r="T115" s="191">
        <f>S115*H115</f>
        <v>0</v>
      </c>
      <c r="U115" s="37"/>
      <c r="V115" s="37"/>
      <c r="W115" s="37"/>
      <c r="X115" s="37"/>
      <c r="Y115" s="37"/>
      <c r="Z115" s="37"/>
      <c r="AA115" s="37"/>
      <c r="AB115" s="37"/>
      <c r="AC115" s="37"/>
      <c r="AD115" s="37"/>
      <c r="AE115" s="37"/>
      <c r="AR115" s="192" t="s">
        <v>1396</v>
      </c>
      <c r="AT115" s="192" t="s">
        <v>141</v>
      </c>
      <c r="AU115" s="192" t="s">
        <v>80</v>
      </c>
      <c r="AY115" s="20" t="s">
        <v>139</v>
      </c>
      <c r="BE115" s="193">
        <f>IF(N115="základní",J115,0)</f>
        <v>0</v>
      </c>
      <c r="BF115" s="193">
        <f>IF(N115="snížená",J115,0)</f>
        <v>0</v>
      </c>
      <c r="BG115" s="193">
        <f>IF(N115="zákl. přenesená",J115,0)</f>
        <v>0</v>
      </c>
      <c r="BH115" s="193">
        <f>IF(N115="sníž. přenesená",J115,0)</f>
        <v>0</v>
      </c>
      <c r="BI115" s="193">
        <f>IF(N115="nulová",J115,0)</f>
        <v>0</v>
      </c>
      <c r="BJ115" s="20" t="s">
        <v>78</v>
      </c>
      <c r="BK115" s="193">
        <f>ROUND(I115*H115,2)</f>
        <v>0</v>
      </c>
      <c r="BL115" s="20" t="s">
        <v>1396</v>
      </c>
      <c r="BM115" s="192" t="s">
        <v>1427</v>
      </c>
    </row>
    <row r="116" spans="1:47" s="2" customFormat="1" ht="19.5">
      <c r="A116" s="37"/>
      <c r="B116" s="38"/>
      <c r="C116" s="39"/>
      <c r="D116" s="201" t="s">
        <v>204</v>
      </c>
      <c r="E116" s="39"/>
      <c r="F116" s="222" t="s">
        <v>1428</v>
      </c>
      <c r="G116" s="39"/>
      <c r="H116" s="39"/>
      <c r="I116" s="196"/>
      <c r="J116" s="39"/>
      <c r="K116" s="39"/>
      <c r="L116" s="42"/>
      <c r="M116" s="197"/>
      <c r="N116" s="198"/>
      <c r="O116" s="67"/>
      <c r="P116" s="67"/>
      <c r="Q116" s="67"/>
      <c r="R116" s="67"/>
      <c r="S116" s="67"/>
      <c r="T116" s="68"/>
      <c r="U116" s="37"/>
      <c r="V116" s="37"/>
      <c r="W116" s="37"/>
      <c r="X116" s="37"/>
      <c r="Y116" s="37"/>
      <c r="Z116" s="37"/>
      <c r="AA116" s="37"/>
      <c r="AB116" s="37"/>
      <c r="AC116" s="37"/>
      <c r="AD116" s="37"/>
      <c r="AE116" s="37"/>
      <c r="AT116" s="20" t="s">
        <v>204</v>
      </c>
      <c r="AU116" s="20" t="s">
        <v>80</v>
      </c>
    </row>
    <row r="117" spans="1:65" s="2" customFormat="1" ht="24.2" customHeight="1">
      <c r="A117" s="37"/>
      <c r="B117" s="38"/>
      <c r="C117" s="181" t="s">
        <v>230</v>
      </c>
      <c r="D117" s="181" t="s">
        <v>141</v>
      </c>
      <c r="E117" s="182" t="s">
        <v>1429</v>
      </c>
      <c r="F117" s="183" t="s">
        <v>1430</v>
      </c>
      <c r="G117" s="184" t="s">
        <v>1395</v>
      </c>
      <c r="H117" s="185">
        <v>1</v>
      </c>
      <c r="I117" s="186"/>
      <c r="J117" s="187">
        <f>ROUND(I117*H117,2)</f>
        <v>0</v>
      </c>
      <c r="K117" s="183" t="s">
        <v>371</v>
      </c>
      <c r="L117" s="42"/>
      <c r="M117" s="188" t="s">
        <v>19</v>
      </c>
      <c r="N117" s="189" t="s">
        <v>42</v>
      </c>
      <c r="O117" s="67"/>
      <c r="P117" s="190">
        <f>O117*H117</f>
        <v>0</v>
      </c>
      <c r="Q117" s="190">
        <v>0</v>
      </c>
      <c r="R117" s="190">
        <f>Q117*H117</f>
        <v>0</v>
      </c>
      <c r="S117" s="190">
        <v>0</v>
      </c>
      <c r="T117" s="191">
        <f>S117*H117</f>
        <v>0</v>
      </c>
      <c r="U117" s="37"/>
      <c r="V117" s="37"/>
      <c r="W117" s="37"/>
      <c r="X117" s="37"/>
      <c r="Y117" s="37"/>
      <c r="Z117" s="37"/>
      <c r="AA117" s="37"/>
      <c r="AB117" s="37"/>
      <c r="AC117" s="37"/>
      <c r="AD117" s="37"/>
      <c r="AE117" s="37"/>
      <c r="AR117" s="192" t="s">
        <v>1396</v>
      </c>
      <c r="AT117" s="192" t="s">
        <v>141</v>
      </c>
      <c r="AU117" s="192" t="s">
        <v>80</v>
      </c>
      <c r="AY117" s="20" t="s">
        <v>139</v>
      </c>
      <c r="BE117" s="193">
        <f>IF(N117="základní",J117,0)</f>
        <v>0</v>
      </c>
      <c r="BF117" s="193">
        <f>IF(N117="snížená",J117,0)</f>
        <v>0</v>
      </c>
      <c r="BG117" s="193">
        <f>IF(N117="zákl. přenesená",J117,0)</f>
        <v>0</v>
      </c>
      <c r="BH117" s="193">
        <f>IF(N117="sníž. přenesená",J117,0)</f>
        <v>0</v>
      </c>
      <c r="BI117" s="193">
        <f>IF(N117="nulová",J117,0)</f>
        <v>0</v>
      </c>
      <c r="BJ117" s="20" t="s">
        <v>78</v>
      </c>
      <c r="BK117" s="193">
        <f>ROUND(I117*H117,2)</f>
        <v>0</v>
      </c>
      <c r="BL117" s="20" t="s">
        <v>1396</v>
      </c>
      <c r="BM117" s="192" t="s">
        <v>1431</v>
      </c>
    </row>
    <row r="118" spans="2:63" s="12" customFormat="1" ht="22.9" customHeight="1">
      <c r="B118" s="165"/>
      <c r="C118" s="166"/>
      <c r="D118" s="167" t="s">
        <v>70</v>
      </c>
      <c r="E118" s="179" t="s">
        <v>1432</v>
      </c>
      <c r="F118" s="179" t="s">
        <v>1433</v>
      </c>
      <c r="G118" s="166"/>
      <c r="H118" s="166"/>
      <c r="I118" s="169"/>
      <c r="J118" s="180">
        <f>BK118</f>
        <v>0</v>
      </c>
      <c r="K118" s="166"/>
      <c r="L118" s="171"/>
      <c r="M118" s="172"/>
      <c r="N118" s="173"/>
      <c r="O118" s="173"/>
      <c r="P118" s="174">
        <f>P119</f>
        <v>0</v>
      </c>
      <c r="Q118" s="173"/>
      <c r="R118" s="174">
        <f>R119</f>
        <v>0</v>
      </c>
      <c r="S118" s="173"/>
      <c r="T118" s="175">
        <f>T119</f>
        <v>0</v>
      </c>
      <c r="AR118" s="176" t="s">
        <v>171</v>
      </c>
      <c r="AT118" s="177" t="s">
        <v>70</v>
      </c>
      <c r="AU118" s="177" t="s">
        <v>78</v>
      </c>
      <c r="AY118" s="176" t="s">
        <v>139</v>
      </c>
      <c r="BK118" s="178">
        <f>BK119</f>
        <v>0</v>
      </c>
    </row>
    <row r="119" spans="1:65" s="2" customFormat="1" ht="33" customHeight="1">
      <c r="A119" s="37"/>
      <c r="B119" s="38"/>
      <c r="C119" s="181" t="s">
        <v>236</v>
      </c>
      <c r="D119" s="181" t="s">
        <v>141</v>
      </c>
      <c r="E119" s="182" t="s">
        <v>1434</v>
      </c>
      <c r="F119" s="183" t="s">
        <v>1435</v>
      </c>
      <c r="G119" s="184" t="s">
        <v>1395</v>
      </c>
      <c r="H119" s="185">
        <v>1</v>
      </c>
      <c r="I119" s="186"/>
      <c r="J119" s="187">
        <f>ROUND(I119*H119,2)</f>
        <v>0</v>
      </c>
      <c r="K119" s="183" t="s">
        <v>371</v>
      </c>
      <c r="L119" s="42"/>
      <c r="M119" s="188" t="s">
        <v>19</v>
      </c>
      <c r="N119" s="189" t="s">
        <v>42</v>
      </c>
      <c r="O119" s="67"/>
      <c r="P119" s="190">
        <f>O119*H119</f>
        <v>0</v>
      </c>
      <c r="Q119" s="190">
        <v>0</v>
      </c>
      <c r="R119" s="190">
        <f>Q119*H119</f>
        <v>0</v>
      </c>
      <c r="S119" s="190">
        <v>0</v>
      </c>
      <c r="T119" s="191">
        <f>S119*H119</f>
        <v>0</v>
      </c>
      <c r="U119" s="37"/>
      <c r="V119" s="37"/>
      <c r="W119" s="37"/>
      <c r="X119" s="37"/>
      <c r="Y119" s="37"/>
      <c r="Z119" s="37"/>
      <c r="AA119" s="37"/>
      <c r="AB119" s="37"/>
      <c r="AC119" s="37"/>
      <c r="AD119" s="37"/>
      <c r="AE119" s="37"/>
      <c r="AR119" s="192" t="s">
        <v>1396</v>
      </c>
      <c r="AT119" s="192" t="s">
        <v>141</v>
      </c>
      <c r="AU119" s="192" t="s">
        <v>80</v>
      </c>
      <c r="AY119" s="20" t="s">
        <v>139</v>
      </c>
      <c r="BE119" s="193">
        <f>IF(N119="základní",J119,0)</f>
        <v>0</v>
      </c>
      <c r="BF119" s="193">
        <f>IF(N119="snížená",J119,0)</f>
        <v>0</v>
      </c>
      <c r="BG119" s="193">
        <f>IF(N119="zákl. přenesená",J119,0)</f>
        <v>0</v>
      </c>
      <c r="BH119" s="193">
        <f>IF(N119="sníž. přenesená",J119,0)</f>
        <v>0</v>
      </c>
      <c r="BI119" s="193">
        <f>IF(N119="nulová",J119,0)</f>
        <v>0</v>
      </c>
      <c r="BJ119" s="20" t="s">
        <v>78</v>
      </c>
      <c r="BK119" s="193">
        <f>ROUND(I119*H119,2)</f>
        <v>0</v>
      </c>
      <c r="BL119" s="20" t="s">
        <v>1396</v>
      </c>
      <c r="BM119" s="192" t="s">
        <v>1436</v>
      </c>
    </row>
    <row r="120" spans="2:63" s="12" customFormat="1" ht="22.9" customHeight="1">
      <c r="B120" s="165"/>
      <c r="C120" s="166"/>
      <c r="D120" s="167" t="s">
        <v>70</v>
      </c>
      <c r="E120" s="179" t="s">
        <v>1437</v>
      </c>
      <c r="F120" s="179" t="s">
        <v>1438</v>
      </c>
      <c r="G120" s="166"/>
      <c r="H120" s="166"/>
      <c r="I120" s="169"/>
      <c r="J120" s="180">
        <f>BK120</f>
        <v>0</v>
      </c>
      <c r="K120" s="166"/>
      <c r="L120" s="171"/>
      <c r="M120" s="172"/>
      <c r="N120" s="173"/>
      <c r="O120" s="173"/>
      <c r="P120" s="174">
        <f>SUM(P121:P137)</f>
        <v>0</v>
      </c>
      <c r="Q120" s="173"/>
      <c r="R120" s="174">
        <f>SUM(R121:R137)</f>
        <v>0</v>
      </c>
      <c r="S120" s="173"/>
      <c r="T120" s="175">
        <f>SUM(T121:T137)</f>
        <v>0</v>
      </c>
      <c r="AR120" s="176" t="s">
        <v>171</v>
      </c>
      <c r="AT120" s="177" t="s">
        <v>70</v>
      </c>
      <c r="AU120" s="177" t="s">
        <v>78</v>
      </c>
      <c r="AY120" s="176" t="s">
        <v>139</v>
      </c>
      <c r="BK120" s="178">
        <f>SUM(BK121:BK137)</f>
        <v>0</v>
      </c>
    </row>
    <row r="121" spans="1:65" s="2" customFormat="1" ht="24">
      <c r="A121" s="37"/>
      <c r="B121" s="38"/>
      <c r="C121" s="181" t="s">
        <v>242</v>
      </c>
      <c r="D121" s="181" t="s">
        <v>141</v>
      </c>
      <c r="E121" s="182" t="s">
        <v>1439</v>
      </c>
      <c r="F121" s="183" t="s">
        <v>1440</v>
      </c>
      <c r="G121" s="184" t="s">
        <v>1395</v>
      </c>
      <c r="H121" s="185">
        <v>1</v>
      </c>
      <c r="I121" s="186"/>
      <c r="J121" s="187">
        <f>ROUND(I121*H121,2)</f>
        <v>0</v>
      </c>
      <c r="K121" s="183" t="s">
        <v>371</v>
      </c>
      <c r="L121" s="42"/>
      <c r="M121" s="188" t="s">
        <v>19</v>
      </c>
      <c r="N121" s="189" t="s">
        <v>42</v>
      </c>
      <c r="O121" s="67"/>
      <c r="P121" s="190">
        <f>O121*H121</f>
        <v>0</v>
      </c>
      <c r="Q121" s="190">
        <v>0</v>
      </c>
      <c r="R121" s="190">
        <f>Q121*H121</f>
        <v>0</v>
      </c>
      <c r="S121" s="190">
        <v>0</v>
      </c>
      <c r="T121" s="191">
        <f>S121*H121</f>
        <v>0</v>
      </c>
      <c r="U121" s="37"/>
      <c r="V121" s="37"/>
      <c r="W121" s="37"/>
      <c r="X121" s="37"/>
      <c r="Y121" s="37"/>
      <c r="Z121" s="37"/>
      <c r="AA121" s="37"/>
      <c r="AB121" s="37"/>
      <c r="AC121" s="37"/>
      <c r="AD121" s="37"/>
      <c r="AE121" s="37"/>
      <c r="AR121" s="192" t="s">
        <v>146</v>
      </c>
      <c r="AT121" s="192" t="s">
        <v>141</v>
      </c>
      <c r="AU121" s="192" t="s">
        <v>80</v>
      </c>
      <c r="AY121" s="20" t="s">
        <v>139</v>
      </c>
      <c r="BE121" s="193">
        <f>IF(N121="základní",J121,0)</f>
        <v>0</v>
      </c>
      <c r="BF121" s="193">
        <f>IF(N121="snížená",J121,0)</f>
        <v>0</v>
      </c>
      <c r="BG121" s="193">
        <f>IF(N121="zákl. přenesená",J121,0)</f>
        <v>0</v>
      </c>
      <c r="BH121" s="193">
        <f>IF(N121="sníž. přenesená",J121,0)</f>
        <v>0</v>
      </c>
      <c r="BI121" s="193">
        <f>IF(N121="nulová",J121,0)</f>
        <v>0</v>
      </c>
      <c r="BJ121" s="20" t="s">
        <v>78</v>
      </c>
      <c r="BK121" s="193">
        <f>ROUND(I121*H121,2)</f>
        <v>0</v>
      </c>
      <c r="BL121" s="20" t="s">
        <v>146</v>
      </c>
      <c r="BM121" s="192" t="s">
        <v>1441</v>
      </c>
    </row>
    <row r="122" spans="1:47" s="2" customFormat="1" ht="19.5">
      <c r="A122" s="37"/>
      <c r="B122" s="38"/>
      <c r="C122" s="39"/>
      <c r="D122" s="201" t="s">
        <v>204</v>
      </c>
      <c r="E122" s="39"/>
      <c r="F122" s="222" t="s">
        <v>1442</v>
      </c>
      <c r="G122" s="39"/>
      <c r="H122" s="39"/>
      <c r="I122" s="196"/>
      <c r="J122" s="39"/>
      <c r="K122" s="39"/>
      <c r="L122" s="42"/>
      <c r="M122" s="197"/>
      <c r="N122" s="198"/>
      <c r="O122" s="67"/>
      <c r="P122" s="67"/>
      <c r="Q122" s="67"/>
      <c r="R122" s="67"/>
      <c r="S122" s="67"/>
      <c r="T122" s="68"/>
      <c r="U122" s="37"/>
      <c r="V122" s="37"/>
      <c r="W122" s="37"/>
      <c r="X122" s="37"/>
      <c r="Y122" s="37"/>
      <c r="Z122" s="37"/>
      <c r="AA122" s="37"/>
      <c r="AB122" s="37"/>
      <c r="AC122" s="37"/>
      <c r="AD122" s="37"/>
      <c r="AE122" s="37"/>
      <c r="AT122" s="20" t="s">
        <v>204</v>
      </c>
      <c r="AU122" s="20" t="s">
        <v>80</v>
      </c>
    </row>
    <row r="123" spans="1:65" s="2" customFormat="1" ht="24.2" customHeight="1">
      <c r="A123" s="37"/>
      <c r="B123" s="38"/>
      <c r="C123" s="181" t="s">
        <v>249</v>
      </c>
      <c r="D123" s="181" t="s">
        <v>141</v>
      </c>
      <c r="E123" s="182" t="s">
        <v>1443</v>
      </c>
      <c r="F123" s="183" t="s">
        <v>1444</v>
      </c>
      <c r="G123" s="184" t="s">
        <v>1395</v>
      </c>
      <c r="H123" s="185">
        <v>1</v>
      </c>
      <c r="I123" s="186"/>
      <c r="J123" s="187">
        <f>ROUND(I123*H123,2)</f>
        <v>0</v>
      </c>
      <c r="K123" s="183" t="s">
        <v>371</v>
      </c>
      <c r="L123" s="42"/>
      <c r="M123" s="188" t="s">
        <v>19</v>
      </c>
      <c r="N123" s="189" t="s">
        <v>42</v>
      </c>
      <c r="O123" s="67"/>
      <c r="P123" s="190">
        <f>O123*H123</f>
        <v>0</v>
      </c>
      <c r="Q123" s="190">
        <v>0</v>
      </c>
      <c r="R123" s="190">
        <f>Q123*H123</f>
        <v>0</v>
      </c>
      <c r="S123" s="190">
        <v>0</v>
      </c>
      <c r="T123" s="191">
        <f>S123*H123</f>
        <v>0</v>
      </c>
      <c r="U123" s="37"/>
      <c r="V123" s="37"/>
      <c r="W123" s="37"/>
      <c r="X123" s="37"/>
      <c r="Y123" s="37"/>
      <c r="Z123" s="37"/>
      <c r="AA123" s="37"/>
      <c r="AB123" s="37"/>
      <c r="AC123" s="37"/>
      <c r="AD123" s="37"/>
      <c r="AE123" s="37"/>
      <c r="AR123" s="192" t="s">
        <v>146</v>
      </c>
      <c r="AT123" s="192" t="s">
        <v>141</v>
      </c>
      <c r="AU123" s="192" t="s">
        <v>80</v>
      </c>
      <c r="AY123" s="20" t="s">
        <v>139</v>
      </c>
      <c r="BE123" s="193">
        <f>IF(N123="základní",J123,0)</f>
        <v>0</v>
      </c>
      <c r="BF123" s="193">
        <f>IF(N123="snížená",J123,0)</f>
        <v>0</v>
      </c>
      <c r="BG123" s="193">
        <f>IF(N123="zákl. přenesená",J123,0)</f>
        <v>0</v>
      </c>
      <c r="BH123" s="193">
        <f>IF(N123="sníž. přenesená",J123,0)</f>
        <v>0</v>
      </c>
      <c r="BI123" s="193">
        <f>IF(N123="nulová",J123,0)</f>
        <v>0</v>
      </c>
      <c r="BJ123" s="20" t="s">
        <v>78</v>
      </c>
      <c r="BK123" s="193">
        <f>ROUND(I123*H123,2)</f>
        <v>0</v>
      </c>
      <c r="BL123" s="20" t="s">
        <v>146</v>
      </c>
      <c r="BM123" s="192" t="s">
        <v>1445</v>
      </c>
    </row>
    <row r="124" spans="1:65" s="2" customFormat="1" ht="24.2" customHeight="1">
      <c r="A124" s="37"/>
      <c r="B124" s="38"/>
      <c r="C124" s="181" t="s">
        <v>257</v>
      </c>
      <c r="D124" s="181" t="s">
        <v>141</v>
      </c>
      <c r="E124" s="182" t="s">
        <v>1446</v>
      </c>
      <c r="F124" s="183" t="s">
        <v>1447</v>
      </c>
      <c r="G124" s="184" t="s">
        <v>1395</v>
      </c>
      <c r="H124" s="185">
        <v>1</v>
      </c>
      <c r="I124" s="186"/>
      <c r="J124" s="187">
        <f>ROUND(I124*H124,2)</f>
        <v>0</v>
      </c>
      <c r="K124" s="183" t="s">
        <v>371</v>
      </c>
      <c r="L124" s="42"/>
      <c r="M124" s="188" t="s">
        <v>19</v>
      </c>
      <c r="N124" s="189" t="s">
        <v>42</v>
      </c>
      <c r="O124" s="67"/>
      <c r="P124" s="190">
        <f>O124*H124</f>
        <v>0</v>
      </c>
      <c r="Q124" s="190">
        <v>0</v>
      </c>
      <c r="R124" s="190">
        <f>Q124*H124</f>
        <v>0</v>
      </c>
      <c r="S124" s="190">
        <v>0</v>
      </c>
      <c r="T124" s="191">
        <f>S124*H124</f>
        <v>0</v>
      </c>
      <c r="U124" s="37"/>
      <c r="V124" s="37"/>
      <c r="W124" s="37"/>
      <c r="X124" s="37"/>
      <c r="Y124" s="37"/>
      <c r="Z124" s="37"/>
      <c r="AA124" s="37"/>
      <c r="AB124" s="37"/>
      <c r="AC124" s="37"/>
      <c r="AD124" s="37"/>
      <c r="AE124" s="37"/>
      <c r="AR124" s="192" t="s">
        <v>146</v>
      </c>
      <c r="AT124" s="192" t="s">
        <v>141</v>
      </c>
      <c r="AU124" s="192" t="s">
        <v>80</v>
      </c>
      <c r="AY124" s="20" t="s">
        <v>139</v>
      </c>
      <c r="BE124" s="193">
        <f>IF(N124="základní",J124,0)</f>
        <v>0</v>
      </c>
      <c r="BF124" s="193">
        <f>IF(N124="snížená",J124,0)</f>
        <v>0</v>
      </c>
      <c r="BG124" s="193">
        <f>IF(N124="zákl. přenesená",J124,0)</f>
        <v>0</v>
      </c>
      <c r="BH124" s="193">
        <f>IF(N124="sníž. přenesená",J124,0)</f>
        <v>0</v>
      </c>
      <c r="BI124" s="193">
        <f>IF(N124="nulová",J124,0)</f>
        <v>0</v>
      </c>
      <c r="BJ124" s="20" t="s">
        <v>78</v>
      </c>
      <c r="BK124" s="193">
        <f>ROUND(I124*H124,2)</f>
        <v>0</v>
      </c>
      <c r="BL124" s="20" t="s">
        <v>146</v>
      </c>
      <c r="BM124" s="192" t="s">
        <v>1448</v>
      </c>
    </row>
    <row r="125" spans="1:47" s="2" customFormat="1" ht="58.5">
      <c r="A125" s="37"/>
      <c r="B125" s="38"/>
      <c r="C125" s="39"/>
      <c r="D125" s="201" t="s">
        <v>204</v>
      </c>
      <c r="E125" s="39"/>
      <c r="F125" s="222" t="s">
        <v>1449</v>
      </c>
      <c r="G125" s="39"/>
      <c r="H125" s="39"/>
      <c r="I125" s="196"/>
      <c r="J125" s="39"/>
      <c r="K125" s="39"/>
      <c r="L125" s="42"/>
      <c r="M125" s="197"/>
      <c r="N125" s="198"/>
      <c r="O125" s="67"/>
      <c r="P125" s="67"/>
      <c r="Q125" s="67"/>
      <c r="R125" s="67"/>
      <c r="S125" s="67"/>
      <c r="T125" s="68"/>
      <c r="U125" s="37"/>
      <c r="V125" s="37"/>
      <c r="W125" s="37"/>
      <c r="X125" s="37"/>
      <c r="Y125" s="37"/>
      <c r="Z125" s="37"/>
      <c r="AA125" s="37"/>
      <c r="AB125" s="37"/>
      <c r="AC125" s="37"/>
      <c r="AD125" s="37"/>
      <c r="AE125" s="37"/>
      <c r="AT125" s="20" t="s">
        <v>204</v>
      </c>
      <c r="AU125" s="20" t="s">
        <v>80</v>
      </c>
    </row>
    <row r="126" spans="1:65" s="2" customFormat="1" ht="24.2" customHeight="1">
      <c r="A126" s="37"/>
      <c r="B126" s="38"/>
      <c r="C126" s="181" t="s">
        <v>262</v>
      </c>
      <c r="D126" s="181" t="s">
        <v>141</v>
      </c>
      <c r="E126" s="182" t="s">
        <v>1450</v>
      </c>
      <c r="F126" s="183" t="s">
        <v>1451</v>
      </c>
      <c r="G126" s="184" t="s">
        <v>1395</v>
      </c>
      <c r="H126" s="185">
        <v>1</v>
      </c>
      <c r="I126" s="186"/>
      <c r="J126" s="187">
        <f>ROUND(I126*H126,2)</f>
        <v>0</v>
      </c>
      <c r="K126" s="183" t="s">
        <v>371</v>
      </c>
      <c r="L126" s="42"/>
      <c r="M126" s="188" t="s">
        <v>19</v>
      </c>
      <c r="N126" s="189" t="s">
        <v>42</v>
      </c>
      <c r="O126" s="67"/>
      <c r="P126" s="190">
        <f>O126*H126</f>
        <v>0</v>
      </c>
      <c r="Q126" s="190">
        <v>0</v>
      </c>
      <c r="R126" s="190">
        <f>Q126*H126</f>
        <v>0</v>
      </c>
      <c r="S126" s="190">
        <v>0</v>
      </c>
      <c r="T126" s="191">
        <f>S126*H126</f>
        <v>0</v>
      </c>
      <c r="U126" s="37"/>
      <c r="V126" s="37"/>
      <c r="W126" s="37"/>
      <c r="X126" s="37"/>
      <c r="Y126" s="37"/>
      <c r="Z126" s="37"/>
      <c r="AA126" s="37"/>
      <c r="AB126" s="37"/>
      <c r="AC126" s="37"/>
      <c r="AD126" s="37"/>
      <c r="AE126" s="37"/>
      <c r="AR126" s="192" t="s">
        <v>1396</v>
      </c>
      <c r="AT126" s="192" t="s">
        <v>141</v>
      </c>
      <c r="AU126" s="192" t="s">
        <v>80</v>
      </c>
      <c r="AY126" s="20" t="s">
        <v>139</v>
      </c>
      <c r="BE126" s="193">
        <f>IF(N126="základní",J126,0)</f>
        <v>0</v>
      </c>
      <c r="BF126" s="193">
        <f>IF(N126="snížená",J126,0)</f>
        <v>0</v>
      </c>
      <c r="BG126" s="193">
        <f>IF(N126="zákl. přenesená",J126,0)</f>
        <v>0</v>
      </c>
      <c r="BH126" s="193">
        <f>IF(N126="sníž. přenesená",J126,0)</f>
        <v>0</v>
      </c>
      <c r="BI126" s="193">
        <f>IF(N126="nulová",J126,0)</f>
        <v>0</v>
      </c>
      <c r="BJ126" s="20" t="s">
        <v>78</v>
      </c>
      <c r="BK126" s="193">
        <f>ROUND(I126*H126,2)</f>
        <v>0</v>
      </c>
      <c r="BL126" s="20" t="s">
        <v>1396</v>
      </c>
      <c r="BM126" s="192" t="s">
        <v>1452</v>
      </c>
    </row>
    <row r="127" spans="1:47" s="2" customFormat="1" ht="19.5">
      <c r="A127" s="37"/>
      <c r="B127" s="38"/>
      <c r="C127" s="39"/>
      <c r="D127" s="201" t="s">
        <v>204</v>
      </c>
      <c r="E127" s="39"/>
      <c r="F127" s="222" t="s">
        <v>1453</v>
      </c>
      <c r="G127" s="39"/>
      <c r="H127" s="39"/>
      <c r="I127" s="196"/>
      <c r="J127" s="39"/>
      <c r="K127" s="39"/>
      <c r="L127" s="42"/>
      <c r="M127" s="197"/>
      <c r="N127" s="198"/>
      <c r="O127" s="67"/>
      <c r="P127" s="67"/>
      <c r="Q127" s="67"/>
      <c r="R127" s="67"/>
      <c r="S127" s="67"/>
      <c r="T127" s="68"/>
      <c r="U127" s="37"/>
      <c r="V127" s="37"/>
      <c r="W127" s="37"/>
      <c r="X127" s="37"/>
      <c r="Y127" s="37"/>
      <c r="Z127" s="37"/>
      <c r="AA127" s="37"/>
      <c r="AB127" s="37"/>
      <c r="AC127" s="37"/>
      <c r="AD127" s="37"/>
      <c r="AE127" s="37"/>
      <c r="AT127" s="20" t="s">
        <v>204</v>
      </c>
      <c r="AU127" s="20" t="s">
        <v>80</v>
      </c>
    </row>
    <row r="128" spans="1:65" s="2" customFormat="1" ht="24.2" customHeight="1">
      <c r="A128" s="37"/>
      <c r="B128" s="38"/>
      <c r="C128" s="181" t="s">
        <v>274</v>
      </c>
      <c r="D128" s="181" t="s">
        <v>141</v>
      </c>
      <c r="E128" s="182" t="s">
        <v>1454</v>
      </c>
      <c r="F128" s="183" t="s">
        <v>1455</v>
      </c>
      <c r="G128" s="184" t="s">
        <v>1395</v>
      </c>
      <c r="H128" s="185">
        <v>1</v>
      </c>
      <c r="I128" s="186"/>
      <c r="J128" s="187">
        <f>ROUND(I128*H128,2)</f>
        <v>0</v>
      </c>
      <c r="K128" s="183" t="s">
        <v>371</v>
      </c>
      <c r="L128" s="42"/>
      <c r="M128" s="188" t="s">
        <v>19</v>
      </c>
      <c r="N128" s="189" t="s">
        <v>42</v>
      </c>
      <c r="O128" s="67"/>
      <c r="P128" s="190">
        <f>O128*H128</f>
        <v>0</v>
      </c>
      <c r="Q128" s="190">
        <v>0</v>
      </c>
      <c r="R128" s="190">
        <f>Q128*H128</f>
        <v>0</v>
      </c>
      <c r="S128" s="190">
        <v>0</v>
      </c>
      <c r="T128" s="191">
        <f>S128*H128</f>
        <v>0</v>
      </c>
      <c r="U128" s="37"/>
      <c r="V128" s="37"/>
      <c r="W128" s="37"/>
      <c r="X128" s="37"/>
      <c r="Y128" s="37"/>
      <c r="Z128" s="37"/>
      <c r="AA128" s="37"/>
      <c r="AB128" s="37"/>
      <c r="AC128" s="37"/>
      <c r="AD128" s="37"/>
      <c r="AE128" s="37"/>
      <c r="AR128" s="192" t="s">
        <v>1396</v>
      </c>
      <c r="AT128" s="192" t="s">
        <v>141</v>
      </c>
      <c r="AU128" s="192" t="s">
        <v>80</v>
      </c>
      <c r="AY128" s="20" t="s">
        <v>139</v>
      </c>
      <c r="BE128" s="193">
        <f>IF(N128="základní",J128,0)</f>
        <v>0</v>
      </c>
      <c r="BF128" s="193">
        <f>IF(N128="snížená",J128,0)</f>
        <v>0</v>
      </c>
      <c r="BG128" s="193">
        <f>IF(N128="zákl. přenesená",J128,0)</f>
        <v>0</v>
      </c>
      <c r="BH128" s="193">
        <f>IF(N128="sníž. přenesená",J128,0)</f>
        <v>0</v>
      </c>
      <c r="BI128" s="193">
        <f>IF(N128="nulová",J128,0)</f>
        <v>0</v>
      </c>
      <c r="BJ128" s="20" t="s">
        <v>78</v>
      </c>
      <c r="BK128" s="193">
        <f>ROUND(I128*H128,2)</f>
        <v>0</v>
      </c>
      <c r="BL128" s="20" t="s">
        <v>1396</v>
      </c>
      <c r="BM128" s="192" t="s">
        <v>1456</v>
      </c>
    </row>
    <row r="129" spans="1:47" s="2" customFormat="1" ht="19.5">
      <c r="A129" s="37"/>
      <c r="B129" s="38"/>
      <c r="C129" s="39"/>
      <c r="D129" s="201" t="s">
        <v>204</v>
      </c>
      <c r="E129" s="39"/>
      <c r="F129" s="222" t="s">
        <v>1453</v>
      </c>
      <c r="G129" s="39"/>
      <c r="H129" s="39"/>
      <c r="I129" s="196"/>
      <c r="J129" s="39"/>
      <c r="K129" s="39"/>
      <c r="L129" s="42"/>
      <c r="M129" s="197"/>
      <c r="N129" s="198"/>
      <c r="O129" s="67"/>
      <c r="P129" s="67"/>
      <c r="Q129" s="67"/>
      <c r="R129" s="67"/>
      <c r="S129" s="67"/>
      <c r="T129" s="68"/>
      <c r="U129" s="37"/>
      <c r="V129" s="37"/>
      <c r="W129" s="37"/>
      <c r="X129" s="37"/>
      <c r="Y129" s="37"/>
      <c r="Z129" s="37"/>
      <c r="AA129" s="37"/>
      <c r="AB129" s="37"/>
      <c r="AC129" s="37"/>
      <c r="AD129" s="37"/>
      <c r="AE129" s="37"/>
      <c r="AT129" s="20" t="s">
        <v>204</v>
      </c>
      <c r="AU129" s="20" t="s">
        <v>80</v>
      </c>
    </row>
    <row r="130" spans="1:65" s="2" customFormat="1" ht="16.5" customHeight="1">
      <c r="A130" s="37"/>
      <c r="B130" s="38"/>
      <c r="C130" s="181" t="s">
        <v>7</v>
      </c>
      <c r="D130" s="181" t="s">
        <v>141</v>
      </c>
      <c r="E130" s="182" t="s">
        <v>1457</v>
      </c>
      <c r="F130" s="183" t="s">
        <v>1458</v>
      </c>
      <c r="G130" s="184" t="s">
        <v>144</v>
      </c>
      <c r="H130" s="185">
        <v>25</v>
      </c>
      <c r="I130" s="186"/>
      <c r="J130" s="187">
        <f>ROUND(I130*H130,2)</f>
        <v>0</v>
      </c>
      <c r="K130" s="183" t="s">
        <v>371</v>
      </c>
      <c r="L130" s="42"/>
      <c r="M130" s="188" t="s">
        <v>19</v>
      </c>
      <c r="N130" s="189" t="s">
        <v>42</v>
      </c>
      <c r="O130" s="67"/>
      <c r="P130" s="190">
        <f>O130*H130</f>
        <v>0</v>
      </c>
      <c r="Q130" s="190">
        <v>0</v>
      </c>
      <c r="R130" s="190">
        <f>Q130*H130</f>
        <v>0</v>
      </c>
      <c r="S130" s="190">
        <v>0</v>
      </c>
      <c r="T130" s="191">
        <f>S130*H130</f>
        <v>0</v>
      </c>
      <c r="U130" s="37"/>
      <c r="V130" s="37"/>
      <c r="W130" s="37"/>
      <c r="X130" s="37"/>
      <c r="Y130" s="37"/>
      <c r="Z130" s="37"/>
      <c r="AA130" s="37"/>
      <c r="AB130" s="37"/>
      <c r="AC130" s="37"/>
      <c r="AD130" s="37"/>
      <c r="AE130" s="37"/>
      <c r="AR130" s="192" t="s">
        <v>146</v>
      </c>
      <c r="AT130" s="192" t="s">
        <v>141</v>
      </c>
      <c r="AU130" s="192" t="s">
        <v>80</v>
      </c>
      <c r="AY130" s="20" t="s">
        <v>139</v>
      </c>
      <c r="BE130" s="193">
        <f>IF(N130="základní",J130,0)</f>
        <v>0</v>
      </c>
      <c r="BF130" s="193">
        <f>IF(N130="snížená",J130,0)</f>
        <v>0</v>
      </c>
      <c r="BG130" s="193">
        <f>IF(N130="zákl. přenesená",J130,0)</f>
        <v>0</v>
      </c>
      <c r="BH130" s="193">
        <f>IF(N130="sníž. přenesená",J130,0)</f>
        <v>0</v>
      </c>
      <c r="BI130" s="193">
        <f>IF(N130="nulová",J130,0)</f>
        <v>0</v>
      </c>
      <c r="BJ130" s="20" t="s">
        <v>78</v>
      </c>
      <c r="BK130" s="193">
        <f>ROUND(I130*H130,2)</f>
        <v>0</v>
      </c>
      <c r="BL130" s="20" t="s">
        <v>146</v>
      </c>
      <c r="BM130" s="192" t="s">
        <v>1459</v>
      </c>
    </row>
    <row r="131" spans="1:65" s="2" customFormat="1" ht="16.5" customHeight="1">
      <c r="A131" s="37"/>
      <c r="B131" s="38"/>
      <c r="C131" s="181" t="s">
        <v>287</v>
      </c>
      <c r="D131" s="181" t="s">
        <v>141</v>
      </c>
      <c r="E131" s="182" t="s">
        <v>1460</v>
      </c>
      <c r="F131" s="183" t="s">
        <v>1461</v>
      </c>
      <c r="G131" s="184" t="s">
        <v>144</v>
      </c>
      <c r="H131" s="185">
        <v>25</v>
      </c>
      <c r="I131" s="186"/>
      <c r="J131" s="187">
        <f>ROUND(I131*H131,2)</f>
        <v>0</v>
      </c>
      <c r="K131" s="183" t="s">
        <v>371</v>
      </c>
      <c r="L131" s="42"/>
      <c r="M131" s="188" t="s">
        <v>19</v>
      </c>
      <c r="N131" s="189" t="s">
        <v>42</v>
      </c>
      <c r="O131" s="67"/>
      <c r="P131" s="190">
        <f>O131*H131</f>
        <v>0</v>
      </c>
      <c r="Q131" s="190">
        <v>0</v>
      </c>
      <c r="R131" s="190">
        <f>Q131*H131</f>
        <v>0</v>
      </c>
      <c r="S131" s="190">
        <v>0</v>
      </c>
      <c r="T131" s="191">
        <f>S131*H131</f>
        <v>0</v>
      </c>
      <c r="U131" s="37"/>
      <c r="V131" s="37"/>
      <c r="W131" s="37"/>
      <c r="X131" s="37"/>
      <c r="Y131" s="37"/>
      <c r="Z131" s="37"/>
      <c r="AA131" s="37"/>
      <c r="AB131" s="37"/>
      <c r="AC131" s="37"/>
      <c r="AD131" s="37"/>
      <c r="AE131" s="37"/>
      <c r="AR131" s="192" t="s">
        <v>146</v>
      </c>
      <c r="AT131" s="192" t="s">
        <v>141</v>
      </c>
      <c r="AU131" s="192" t="s">
        <v>80</v>
      </c>
      <c r="AY131" s="20" t="s">
        <v>139</v>
      </c>
      <c r="BE131" s="193">
        <f>IF(N131="základní",J131,0)</f>
        <v>0</v>
      </c>
      <c r="BF131" s="193">
        <f>IF(N131="snížená",J131,0)</f>
        <v>0</v>
      </c>
      <c r="BG131" s="193">
        <f>IF(N131="zákl. přenesená",J131,0)</f>
        <v>0</v>
      </c>
      <c r="BH131" s="193">
        <f>IF(N131="sníž. přenesená",J131,0)</f>
        <v>0</v>
      </c>
      <c r="BI131" s="193">
        <f>IF(N131="nulová",J131,0)</f>
        <v>0</v>
      </c>
      <c r="BJ131" s="20" t="s">
        <v>78</v>
      </c>
      <c r="BK131" s="193">
        <f>ROUND(I131*H131,2)</f>
        <v>0</v>
      </c>
      <c r="BL131" s="20" t="s">
        <v>146</v>
      </c>
      <c r="BM131" s="192" t="s">
        <v>1462</v>
      </c>
    </row>
    <row r="132" spans="1:65" s="2" customFormat="1" ht="24.2" customHeight="1">
      <c r="A132" s="37"/>
      <c r="B132" s="38"/>
      <c r="C132" s="181" t="s">
        <v>293</v>
      </c>
      <c r="D132" s="181" t="s">
        <v>141</v>
      </c>
      <c r="E132" s="182" t="s">
        <v>1463</v>
      </c>
      <c r="F132" s="183" t="s">
        <v>1464</v>
      </c>
      <c r="G132" s="184" t="s">
        <v>1395</v>
      </c>
      <c r="H132" s="185">
        <v>1</v>
      </c>
      <c r="I132" s="186"/>
      <c r="J132" s="187">
        <f>ROUND(I132*H132,2)</f>
        <v>0</v>
      </c>
      <c r="K132" s="183" t="s">
        <v>371</v>
      </c>
      <c r="L132" s="42"/>
      <c r="M132" s="188" t="s">
        <v>19</v>
      </c>
      <c r="N132" s="189" t="s">
        <v>42</v>
      </c>
      <c r="O132" s="67"/>
      <c r="P132" s="190">
        <f>O132*H132</f>
        <v>0</v>
      </c>
      <c r="Q132" s="190">
        <v>0</v>
      </c>
      <c r="R132" s="190">
        <f>Q132*H132</f>
        <v>0</v>
      </c>
      <c r="S132" s="190">
        <v>0</v>
      </c>
      <c r="T132" s="191">
        <f>S132*H132</f>
        <v>0</v>
      </c>
      <c r="U132" s="37"/>
      <c r="V132" s="37"/>
      <c r="W132" s="37"/>
      <c r="X132" s="37"/>
      <c r="Y132" s="37"/>
      <c r="Z132" s="37"/>
      <c r="AA132" s="37"/>
      <c r="AB132" s="37"/>
      <c r="AC132" s="37"/>
      <c r="AD132" s="37"/>
      <c r="AE132" s="37"/>
      <c r="AR132" s="192" t="s">
        <v>1396</v>
      </c>
      <c r="AT132" s="192" t="s">
        <v>141</v>
      </c>
      <c r="AU132" s="192" t="s">
        <v>80</v>
      </c>
      <c r="AY132" s="20" t="s">
        <v>139</v>
      </c>
      <c r="BE132" s="193">
        <f>IF(N132="základní",J132,0)</f>
        <v>0</v>
      </c>
      <c r="BF132" s="193">
        <f>IF(N132="snížená",J132,0)</f>
        <v>0</v>
      </c>
      <c r="BG132" s="193">
        <f>IF(N132="zákl. přenesená",J132,0)</f>
        <v>0</v>
      </c>
      <c r="BH132" s="193">
        <f>IF(N132="sníž. přenesená",J132,0)</f>
        <v>0</v>
      </c>
      <c r="BI132" s="193">
        <f>IF(N132="nulová",J132,0)</f>
        <v>0</v>
      </c>
      <c r="BJ132" s="20" t="s">
        <v>78</v>
      </c>
      <c r="BK132" s="193">
        <f>ROUND(I132*H132,2)</f>
        <v>0</v>
      </c>
      <c r="BL132" s="20" t="s">
        <v>1396</v>
      </c>
      <c r="BM132" s="192" t="s">
        <v>1465</v>
      </c>
    </row>
    <row r="133" spans="1:65" s="2" customFormat="1" ht="24.2" customHeight="1">
      <c r="A133" s="37"/>
      <c r="B133" s="38"/>
      <c r="C133" s="181" t="s">
        <v>298</v>
      </c>
      <c r="D133" s="181" t="s">
        <v>141</v>
      </c>
      <c r="E133" s="182" t="s">
        <v>1466</v>
      </c>
      <c r="F133" s="183" t="s">
        <v>1467</v>
      </c>
      <c r="G133" s="184" t="s">
        <v>430</v>
      </c>
      <c r="H133" s="185">
        <v>1</v>
      </c>
      <c r="I133" s="186"/>
      <c r="J133" s="187">
        <f>ROUND(I133*H133,2)</f>
        <v>0</v>
      </c>
      <c r="K133" s="183" t="s">
        <v>371</v>
      </c>
      <c r="L133" s="42"/>
      <c r="M133" s="188" t="s">
        <v>19</v>
      </c>
      <c r="N133" s="189" t="s">
        <v>42</v>
      </c>
      <c r="O133" s="67"/>
      <c r="P133" s="190">
        <f>O133*H133</f>
        <v>0</v>
      </c>
      <c r="Q133" s="190">
        <v>0</v>
      </c>
      <c r="R133" s="190">
        <f>Q133*H133</f>
        <v>0</v>
      </c>
      <c r="S133" s="190">
        <v>0</v>
      </c>
      <c r="T133" s="191">
        <f>S133*H133</f>
        <v>0</v>
      </c>
      <c r="U133" s="37"/>
      <c r="V133" s="37"/>
      <c r="W133" s="37"/>
      <c r="X133" s="37"/>
      <c r="Y133" s="37"/>
      <c r="Z133" s="37"/>
      <c r="AA133" s="37"/>
      <c r="AB133" s="37"/>
      <c r="AC133" s="37"/>
      <c r="AD133" s="37"/>
      <c r="AE133" s="37"/>
      <c r="AR133" s="192" t="s">
        <v>1396</v>
      </c>
      <c r="AT133" s="192" t="s">
        <v>141</v>
      </c>
      <c r="AU133" s="192" t="s">
        <v>80</v>
      </c>
      <c r="AY133" s="20" t="s">
        <v>139</v>
      </c>
      <c r="BE133" s="193">
        <f>IF(N133="základní",J133,0)</f>
        <v>0</v>
      </c>
      <c r="BF133" s="193">
        <f>IF(N133="snížená",J133,0)</f>
        <v>0</v>
      </c>
      <c r="BG133" s="193">
        <f>IF(N133="zákl. přenesená",J133,0)</f>
        <v>0</v>
      </c>
      <c r="BH133" s="193">
        <f>IF(N133="sníž. přenesená",J133,0)</f>
        <v>0</v>
      </c>
      <c r="BI133" s="193">
        <f>IF(N133="nulová",J133,0)</f>
        <v>0</v>
      </c>
      <c r="BJ133" s="20" t="s">
        <v>78</v>
      </c>
      <c r="BK133" s="193">
        <f>ROUND(I133*H133,2)</f>
        <v>0</v>
      </c>
      <c r="BL133" s="20" t="s">
        <v>1396</v>
      </c>
      <c r="BM133" s="192" t="s">
        <v>1468</v>
      </c>
    </row>
    <row r="134" spans="1:47" s="2" customFormat="1" ht="19.5">
      <c r="A134" s="37"/>
      <c r="B134" s="38"/>
      <c r="C134" s="39"/>
      <c r="D134" s="201" t="s">
        <v>204</v>
      </c>
      <c r="E134" s="39"/>
      <c r="F134" s="222" t="s">
        <v>1469</v>
      </c>
      <c r="G134" s="39"/>
      <c r="H134" s="39"/>
      <c r="I134" s="196"/>
      <c r="J134" s="39"/>
      <c r="K134" s="39"/>
      <c r="L134" s="42"/>
      <c r="M134" s="197"/>
      <c r="N134" s="198"/>
      <c r="O134" s="67"/>
      <c r="P134" s="67"/>
      <c r="Q134" s="67"/>
      <c r="R134" s="67"/>
      <c r="S134" s="67"/>
      <c r="T134" s="68"/>
      <c r="U134" s="37"/>
      <c r="V134" s="37"/>
      <c r="W134" s="37"/>
      <c r="X134" s="37"/>
      <c r="Y134" s="37"/>
      <c r="Z134" s="37"/>
      <c r="AA134" s="37"/>
      <c r="AB134" s="37"/>
      <c r="AC134" s="37"/>
      <c r="AD134" s="37"/>
      <c r="AE134" s="37"/>
      <c r="AT134" s="20" t="s">
        <v>204</v>
      </c>
      <c r="AU134" s="20" t="s">
        <v>80</v>
      </c>
    </row>
    <row r="135" spans="1:65" s="2" customFormat="1" ht="16.5" customHeight="1">
      <c r="A135" s="37"/>
      <c r="B135" s="38"/>
      <c r="C135" s="181" t="s">
        <v>308</v>
      </c>
      <c r="D135" s="181" t="s">
        <v>141</v>
      </c>
      <c r="E135" s="182" t="s">
        <v>1470</v>
      </c>
      <c r="F135" s="183" t="s">
        <v>1471</v>
      </c>
      <c r="G135" s="184" t="s">
        <v>144</v>
      </c>
      <c r="H135" s="185">
        <v>25</v>
      </c>
      <c r="I135" s="186"/>
      <c r="J135" s="187">
        <f>ROUND(I135*H135,2)</f>
        <v>0</v>
      </c>
      <c r="K135" s="183" t="s">
        <v>371</v>
      </c>
      <c r="L135" s="42"/>
      <c r="M135" s="188" t="s">
        <v>19</v>
      </c>
      <c r="N135" s="189" t="s">
        <v>42</v>
      </c>
      <c r="O135" s="67"/>
      <c r="P135" s="190">
        <f>O135*H135</f>
        <v>0</v>
      </c>
      <c r="Q135" s="190">
        <v>0</v>
      </c>
      <c r="R135" s="190">
        <f>Q135*H135</f>
        <v>0</v>
      </c>
      <c r="S135" s="190">
        <v>0</v>
      </c>
      <c r="T135" s="191">
        <f>S135*H135</f>
        <v>0</v>
      </c>
      <c r="U135" s="37"/>
      <c r="V135" s="37"/>
      <c r="W135" s="37"/>
      <c r="X135" s="37"/>
      <c r="Y135" s="37"/>
      <c r="Z135" s="37"/>
      <c r="AA135" s="37"/>
      <c r="AB135" s="37"/>
      <c r="AC135" s="37"/>
      <c r="AD135" s="37"/>
      <c r="AE135" s="37"/>
      <c r="AR135" s="192" t="s">
        <v>146</v>
      </c>
      <c r="AT135" s="192" t="s">
        <v>141</v>
      </c>
      <c r="AU135" s="192" t="s">
        <v>80</v>
      </c>
      <c r="AY135" s="20" t="s">
        <v>139</v>
      </c>
      <c r="BE135" s="193">
        <f>IF(N135="základní",J135,0)</f>
        <v>0</v>
      </c>
      <c r="BF135" s="193">
        <f>IF(N135="snížená",J135,0)</f>
        <v>0</v>
      </c>
      <c r="BG135" s="193">
        <f>IF(N135="zákl. přenesená",J135,0)</f>
        <v>0</v>
      </c>
      <c r="BH135" s="193">
        <f>IF(N135="sníž. přenesená",J135,0)</f>
        <v>0</v>
      </c>
      <c r="BI135" s="193">
        <f>IF(N135="nulová",J135,0)</f>
        <v>0</v>
      </c>
      <c r="BJ135" s="20" t="s">
        <v>78</v>
      </c>
      <c r="BK135" s="193">
        <f>ROUND(I135*H135,2)</f>
        <v>0</v>
      </c>
      <c r="BL135" s="20" t="s">
        <v>146</v>
      </c>
      <c r="BM135" s="192" t="s">
        <v>1472</v>
      </c>
    </row>
    <row r="136" spans="1:65" s="2" customFormat="1" ht="24.2" customHeight="1">
      <c r="A136" s="37"/>
      <c r="B136" s="38"/>
      <c r="C136" s="181" t="s">
        <v>314</v>
      </c>
      <c r="D136" s="181" t="s">
        <v>141</v>
      </c>
      <c r="E136" s="182" t="s">
        <v>1473</v>
      </c>
      <c r="F136" s="183" t="s">
        <v>1474</v>
      </c>
      <c r="G136" s="184" t="s">
        <v>1395</v>
      </c>
      <c r="H136" s="185">
        <v>1</v>
      </c>
      <c r="I136" s="186"/>
      <c r="J136" s="187">
        <f>ROUND(I136*H136,2)</f>
        <v>0</v>
      </c>
      <c r="K136" s="183" t="s">
        <v>371</v>
      </c>
      <c r="L136" s="42"/>
      <c r="M136" s="188" t="s">
        <v>19</v>
      </c>
      <c r="N136" s="189" t="s">
        <v>42</v>
      </c>
      <c r="O136" s="67"/>
      <c r="P136" s="190">
        <f>O136*H136</f>
        <v>0</v>
      </c>
      <c r="Q136" s="190">
        <v>0</v>
      </c>
      <c r="R136" s="190">
        <f>Q136*H136</f>
        <v>0</v>
      </c>
      <c r="S136" s="190">
        <v>0</v>
      </c>
      <c r="T136" s="191">
        <f>S136*H136</f>
        <v>0</v>
      </c>
      <c r="U136" s="37"/>
      <c r="V136" s="37"/>
      <c r="W136" s="37"/>
      <c r="X136" s="37"/>
      <c r="Y136" s="37"/>
      <c r="Z136" s="37"/>
      <c r="AA136" s="37"/>
      <c r="AB136" s="37"/>
      <c r="AC136" s="37"/>
      <c r="AD136" s="37"/>
      <c r="AE136" s="37"/>
      <c r="AR136" s="192" t="s">
        <v>146</v>
      </c>
      <c r="AT136" s="192" t="s">
        <v>141</v>
      </c>
      <c r="AU136" s="192" t="s">
        <v>80</v>
      </c>
      <c r="AY136" s="20" t="s">
        <v>139</v>
      </c>
      <c r="BE136" s="193">
        <f>IF(N136="základní",J136,0)</f>
        <v>0</v>
      </c>
      <c r="BF136" s="193">
        <f>IF(N136="snížená",J136,0)</f>
        <v>0</v>
      </c>
      <c r="BG136" s="193">
        <f>IF(N136="zákl. přenesená",J136,0)</f>
        <v>0</v>
      </c>
      <c r="BH136" s="193">
        <f>IF(N136="sníž. přenesená",J136,0)</f>
        <v>0</v>
      </c>
      <c r="BI136" s="193">
        <f>IF(N136="nulová",J136,0)</f>
        <v>0</v>
      </c>
      <c r="BJ136" s="20" t="s">
        <v>78</v>
      </c>
      <c r="BK136" s="193">
        <f>ROUND(I136*H136,2)</f>
        <v>0</v>
      </c>
      <c r="BL136" s="20" t="s">
        <v>146</v>
      </c>
      <c r="BM136" s="192" t="s">
        <v>1475</v>
      </c>
    </row>
    <row r="137" spans="1:65" s="2" customFormat="1" ht="24">
      <c r="A137" s="37"/>
      <c r="B137" s="38"/>
      <c r="C137" s="181" t="s">
        <v>324</v>
      </c>
      <c r="D137" s="181" t="s">
        <v>141</v>
      </c>
      <c r="E137" s="182" t="s">
        <v>1476</v>
      </c>
      <c r="F137" s="183" t="s">
        <v>1477</v>
      </c>
      <c r="G137" s="184" t="s">
        <v>1395</v>
      </c>
      <c r="H137" s="185">
        <v>1</v>
      </c>
      <c r="I137" s="186"/>
      <c r="J137" s="187">
        <f>ROUND(I137*H137,2)</f>
        <v>0</v>
      </c>
      <c r="K137" s="183" t="s">
        <v>371</v>
      </c>
      <c r="L137" s="42"/>
      <c r="M137" s="188" t="s">
        <v>19</v>
      </c>
      <c r="N137" s="189" t="s">
        <v>42</v>
      </c>
      <c r="O137" s="67"/>
      <c r="P137" s="190">
        <f>O137*H137</f>
        <v>0</v>
      </c>
      <c r="Q137" s="190">
        <v>0</v>
      </c>
      <c r="R137" s="190">
        <f>Q137*H137</f>
        <v>0</v>
      </c>
      <c r="S137" s="190">
        <v>0</v>
      </c>
      <c r="T137" s="191">
        <f>S137*H137</f>
        <v>0</v>
      </c>
      <c r="U137" s="37"/>
      <c r="V137" s="37"/>
      <c r="W137" s="37"/>
      <c r="X137" s="37"/>
      <c r="Y137" s="37"/>
      <c r="Z137" s="37"/>
      <c r="AA137" s="37"/>
      <c r="AB137" s="37"/>
      <c r="AC137" s="37"/>
      <c r="AD137" s="37"/>
      <c r="AE137" s="37"/>
      <c r="AR137" s="192" t="s">
        <v>146</v>
      </c>
      <c r="AT137" s="192" t="s">
        <v>141</v>
      </c>
      <c r="AU137" s="192" t="s">
        <v>80</v>
      </c>
      <c r="AY137" s="20" t="s">
        <v>139</v>
      </c>
      <c r="BE137" s="193">
        <f>IF(N137="základní",J137,0)</f>
        <v>0</v>
      </c>
      <c r="BF137" s="193">
        <f>IF(N137="snížená",J137,0)</f>
        <v>0</v>
      </c>
      <c r="BG137" s="193">
        <f>IF(N137="zákl. přenesená",J137,0)</f>
        <v>0</v>
      </c>
      <c r="BH137" s="193">
        <f>IF(N137="sníž. přenesená",J137,0)</f>
        <v>0</v>
      </c>
      <c r="BI137" s="193">
        <f>IF(N137="nulová",J137,0)</f>
        <v>0</v>
      </c>
      <c r="BJ137" s="20" t="s">
        <v>78</v>
      </c>
      <c r="BK137" s="193">
        <f>ROUND(I137*H137,2)</f>
        <v>0</v>
      </c>
      <c r="BL137" s="20" t="s">
        <v>146</v>
      </c>
      <c r="BM137" s="192" t="s">
        <v>1478</v>
      </c>
    </row>
    <row r="138" spans="2:63" s="12" customFormat="1" ht="22.9" customHeight="1">
      <c r="B138" s="165"/>
      <c r="C138" s="166"/>
      <c r="D138" s="167" t="s">
        <v>70</v>
      </c>
      <c r="E138" s="179" t="s">
        <v>1479</v>
      </c>
      <c r="F138" s="179" t="s">
        <v>1480</v>
      </c>
      <c r="G138" s="166"/>
      <c r="H138" s="166"/>
      <c r="I138" s="169"/>
      <c r="J138" s="180">
        <f>BK138</f>
        <v>0</v>
      </c>
      <c r="K138" s="166"/>
      <c r="L138" s="171"/>
      <c r="M138" s="172"/>
      <c r="N138" s="173"/>
      <c r="O138" s="173"/>
      <c r="P138" s="174">
        <f>SUM(P139:P141)</f>
        <v>0</v>
      </c>
      <c r="Q138" s="173"/>
      <c r="R138" s="174">
        <f>SUM(R139:R141)</f>
        <v>0</v>
      </c>
      <c r="S138" s="173"/>
      <c r="T138" s="175">
        <f>SUM(T139:T141)</f>
        <v>0</v>
      </c>
      <c r="AR138" s="176" t="s">
        <v>171</v>
      </c>
      <c r="AT138" s="177" t="s">
        <v>70</v>
      </c>
      <c r="AU138" s="177" t="s">
        <v>78</v>
      </c>
      <c r="AY138" s="176" t="s">
        <v>139</v>
      </c>
      <c r="BK138" s="178">
        <f>SUM(BK139:BK141)</f>
        <v>0</v>
      </c>
    </row>
    <row r="139" spans="1:65" s="2" customFormat="1" ht="24.2" customHeight="1">
      <c r="A139" s="37"/>
      <c r="B139" s="38"/>
      <c r="C139" s="181" t="s">
        <v>332</v>
      </c>
      <c r="D139" s="181" t="s">
        <v>141</v>
      </c>
      <c r="E139" s="182" t="s">
        <v>1481</v>
      </c>
      <c r="F139" s="183" t="s">
        <v>1482</v>
      </c>
      <c r="G139" s="184" t="s">
        <v>1395</v>
      </c>
      <c r="H139" s="185">
        <v>1</v>
      </c>
      <c r="I139" s="186"/>
      <c r="J139" s="187">
        <f>ROUND(I139*H139,2)</f>
        <v>0</v>
      </c>
      <c r="K139" s="183" t="s">
        <v>371</v>
      </c>
      <c r="L139" s="42"/>
      <c r="M139" s="188" t="s">
        <v>19</v>
      </c>
      <c r="N139" s="189" t="s">
        <v>42</v>
      </c>
      <c r="O139" s="67"/>
      <c r="P139" s="190">
        <f>O139*H139</f>
        <v>0</v>
      </c>
      <c r="Q139" s="190">
        <v>0</v>
      </c>
      <c r="R139" s="190">
        <f>Q139*H139</f>
        <v>0</v>
      </c>
      <c r="S139" s="190">
        <v>0</v>
      </c>
      <c r="T139" s="191">
        <f>S139*H139</f>
        <v>0</v>
      </c>
      <c r="U139" s="37"/>
      <c r="V139" s="37"/>
      <c r="W139" s="37"/>
      <c r="X139" s="37"/>
      <c r="Y139" s="37"/>
      <c r="Z139" s="37"/>
      <c r="AA139" s="37"/>
      <c r="AB139" s="37"/>
      <c r="AC139" s="37"/>
      <c r="AD139" s="37"/>
      <c r="AE139" s="37"/>
      <c r="AR139" s="192" t="s">
        <v>1396</v>
      </c>
      <c r="AT139" s="192" t="s">
        <v>141</v>
      </c>
      <c r="AU139" s="192" t="s">
        <v>80</v>
      </c>
      <c r="AY139" s="20" t="s">
        <v>139</v>
      </c>
      <c r="BE139" s="193">
        <f>IF(N139="základní",J139,0)</f>
        <v>0</v>
      </c>
      <c r="BF139" s="193">
        <f>IF(N139="snížená",J139,0)</f>
        <v>0</v>
      </c>
      <c r="BG139" s="193">
        <f>IF(N139="zákl. přenesená",J139,0)</f>
        <v>0</v>
      </c>
      <c r="BH139" s="193">
        <f>IF(N139="sníž. přenesená",J139,0)</f>
        <v>0</v>
      </c>
      <c r="BI139" s="193">
        <f>IF(N139="nulová",J139,0)</f>
        <v>0</v>
      </c>
      <c r="BJ139" s="20" t="s">
        <v>78</v>
      </c>
      <c r="BK139" s="193">
        <f>ROUND(I139*H139,2)</f>
        <v>0</v>
      </c>
      <c r="BL139" s="20" t="s">
        <v>1396</v>
      </c>
      <c r="BM139" s="192" t="s">
        <v>1483</v>
      </c>
    </row>
    <row r="140" spans="1:47" s="2" customFormat="1" ht="19.5">
      <c r="A140" s="37"/>
      <c r="B140" s="38"/>
      <c r="C140" s="39"/>
      <c r="D140" s="201" t="s">
        <v>204</v>
      </c>
      <c r="E140" s="39"/>
      <c r="F140" s="222" t="s">
        <v>1484</v>
      </c>
      <c r="G140" s="39"/>
      <c r="H140" s="39"/>
      <c r="I140" s="196"/>
      <c r="J140" s="39"/>
      <c r="K140" s="39"/>
      <c r="L140" s="42"/>
      <c r="M140" s="197"/>
      <c r="N140" s="198"/>
      <c r="O140" s="67"/>
      <c r="P140" s="67"/>
      <c r="Q140" s="67"/>
      <c r="R140" s="67"/>
      <c r="S140" s="67"/>
      <c r="T140" s="68"/>
      <c r="U140" s="37"/>
      <c r="V140" s="37"/>
      <c r="W140" s="37"/>
      <c r="X140" s="37"/>
      <c r="Y140" s="37"/>
      <c r="Z140" s="37"/>
      <c r="AA140" s="37"/>
      <c r="AB140" s="37"/>
      <c r="AC140" s="37"/>
      <c r="AD140" s="37"/>
      <c r="AE140" s="37"/>
      <c r="AT140" s="20" t="s">
        <v>204</v>
      </c>
      <c r="AU140" s="20" t="s">
        <v>80</v>
      </c>
    </row>
    <row r="141" spans="1:65" s="2" customFormat="1" ht="24.2" customHeight="1">
      <c r="A141" s="37"/>
      <c r="B141" s="38"/>
      <c r="C141" s="181" t="s">
        <v>338</v>
      </c>
      <c r="D141" s="181" t="s">
        <v>141</v>
      </c>
      <c r="E141" s="182" t="s">
        <v>1485</v>
      </c>
      <c r="F141" s="183" t="s">
        <v>1486</v>
      </c>
      <c r="G141" s="184" t="s">
        <v>1395</v>
      </c>
      <c r="H141" s="185">
        <v>1</v>
      </c>
      <c r="I141" s="186"/>
      <c r="J141" s="187">
        <f>ROUND(I141*H141,2)</f>
        <v>0</v>
      </c>
      <c r="K141" s="183" t="s">
        <v>371</v>
      </c>
      <c r="L141" s="42"/>
      <c r="M141" s="261" t="s">
        <v>19</v>
      </c>
      <c r="N141" s="262" t="s">
        <v>42</v>
      </c>
      <c r="O141" s="256"/>
      <c r="P141" s="263">
        <f>O141*H141</f>
        <v>0</v>
      </c>
      <c r="Q141" s="263">
        <v>0</v>
      </c>
      <c r="R141" s="263">
        <f>Q141*H141</f>
        <v>0</v>
      </c>
      <c r="S141" s="263">
        <v>0</v>
      </c>
      <c r="T141" s="264">
        <f>S141*H141</f>
        <v>0</v>
      </c>
      <c r="U141" s="37"/>
      <c r="V141" s="37"/>
      <c r="W141" s="37"/>
      <c r="X141" s="37"/>
      <c r="Y141" s="37"/>
      <c r="Z141" s="37"/>
      <c r="AA141" s="37"/>
      <c r="AB141" s="37"/>
      <c r="AC141" s="37"/>
      <c r="AD141" s="37"/>
      <c r="AE141" s="37"/>
      <c r="AR141" s="192" t="s">
        <v>1396</v>
      </c>
      <c r="AT141" s="192" t="s">
        <v>141</v>
      </c>
      <c r="AU141" s="192" t="s">
        <v>80</v>
      </c>
      <c r="AY141" s="20" t="s">
        <v>139</v>
      </c>
      <c r="BE141" s="193">
        <f>IF(N141="základní",J141,0)</f>
        <v>0</v>
      </c>
      <c r="BF141" s="193">
        <f>IF(N141="snížená",J141,0)</f>
        <v>0</v>
      </c>
      <c r="BG141" s="193">
        <f>IF(N141="zákl. přenesená",J141,0)</f>
        <v>0</v>
      </c>
      <c r="BH141" s="193">
        <f>IF(N141="sníž. přenesená",J141,0)</f>
        <v>0</v>
      </c>
      <c r="BI141" s="193">
        <f>IF(N141="nulová",J141,0)</f>
        <v>0</v>
      </c>
      <c r="BJ141" s="20" t="s">
        <v>78</v>
      </c>
      <c r="BK141" s="193">
        <f>ROUND(I141*H141,2)</f>
        <v>0</v>
      </c>
      <c r="BL141" s="20" t="s">
        <v>1396</v>
      </c>
      <c r="BM141" s="192" t="s">
        <v>1487</v>
      </c>
    </row>
    <row r="142" spans="1:31" s="2" customFormat="1" ht="6.95" customHeight="1">
      <c r="A142" s="37"/>
      <c r="B142" s="50"/>
      <c r="C142" s="51"/>
      <c r="D142" s="51"/>
      <c r="E142" s="51"/>
      <c r="F142" s="51"/>
      <c r="G142" s="51"/>
      <c r="H142" s="51"/>
      <c r="I142" s="51"/>
      <c r="J142" s="51"/>
      <c r="K142" s="51"/>
      <c r="L142" s="42"/>
      <c r="M142" s="37"/>
      <c r="O142" s="37"/>
      <c r="P142" s="37"/>
      <c r="Q142" s="37"/>
      <c r="R142" s="37"/>
      <c r="S142" s="37"/>
      <c r="T142" s="37"/>
      <c r="U142" s="37"/>
      <c r="V142" s="37"/>
      <c r="W142" s="37"/>
      <c r="X142" s="37"/>
      <c r="Y142" s="37"/>
      <c r="Z142" s="37"/>
      <c r="AA142" s="37"/>
      <c r="AB142" s="37"/>
      <c r="AC142" s="37"/>
      <c r="AD142" s="37"/>
      <c r="AE142" s="37"/>
    </row>
  </sheetData>
  <sheetProtection algorithmName="SHA-512" hashValue="qgRTlT3bSxGOMh+GlXJT4A3eQMhp827kHRPaPaEaoCIkPv1nLfQeQxvmWVa6lpmLD6fJpQRZSXhjUZ6O0a3HUw==" saltValue="L0sOYJuPx2WanWkKQW9gYcHleqUxj98r+h4nMzw9ak/GCTIWiYPif0r0X1J8DLZRU7IC00y056cnS6bhmUFjAg==" spinCount="100000" sheet="1" objects="1" scenarios="1" formatColumns="0" formatRows="0" autoFilter="0"/>
  <autoFilter ref="C86:K141"/>
  <mergeCells count="9">
    <mergeCell ref="E50:H50"/>
    <mergeCell ref="E77:H77"/>
    <mergeCell ref="E79:H79"/>
    <mergeCell ref="L2:V2"/>
    <mergeCell ref="E7:H7"/>
    <mergeCell ref="E9:H9"/>
    <mergeCell ref="E18:H18"/>
    <mergeCell ref="E27:H27"/>
    <mergeCell ref="E48:H48"/>
  </mergeCells>
  <hyperlinks>
    <hyperlink ref="F91" r:id="rId1" display="https://podminky.urs.cz/item/CS_URS_2024_01/119003227"/>
    <hyperlink ref="F94" r:id="rId2" display="https://podminky.urs.cz/item/CS_URS_2024_01/119003228"/>
    <hyperlink ref="F97" r:id="rId3" display="https://podminky.urs.cz/item/CS_URS_2024_01/938908411"/>
  </hyperlinks>
  <printOptions/>
  <pageMargins left="0.39375" right="0.39375" top="0.39375" bottom="0.39375" header="0" footer="0"/>
  <pageSetup blackAndWhite="1" fitToHeight="100" fitToWidth="1" horizontalDpi="600" verticalDpi="600" orientation="portrait" paperSize="9" scale="76" r:id="rId5"/>
  <headerFooter>
    <oddFooter>&amp;CStrana &amp;P z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Hanáček Jan</dc:creator>
  <cp:keywords/>
  <dc:description/>
  <cp:lastModifiedBy>Jochimová Lenka</cp:lastModifiedBy>
  <cp:lastPrinted>2024-02-14T06:53:01Z</cp:lastPrinted>
  <dcterms:created xsi:type="dcterms:W3CDTF">2024-02-01T12:11:59Z</dcterms:created>
  <dcterms:modified xsi:type="dcterms:W3CDTF">2024-02-14T07:05:43Z</dcterms:modified>
  <cp:category/>
  <cp:version/>
  <cp:contentType/>
  <cp:contentStatus/>
</cp:coreProperties>
</file>