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19815" windowHeight="12720"/>
  </bookViews>
  <sheets>
    <sheet name="Rekapitulace stavby" sheetId="1" r:id="rId1"/>
    <sheet name="SO 01 - Emšerská studna" sheetId="2" r:id="rId2"/>
    <sheet name="SO 02 - Biologické skrápědlo" sheetId="3" r:id="rId3"/>
    <sheet name="SO 03 - Dosazovací nádrž" sheetId="4" r:id="rId4"/>
    <sheet name="SO 04 - Retenční jímka" sheetId="5" r:id="rId5"/>
    <sheet name="SO 05 - Demolice provozní..." sheetId="6" r:id="rId6"/>
    <sheet name="SO 06 - Odstranění kalový..." sheetId="7" r:id="rId7"/>
    <sheet name="SO 07 - Odstranění plecho..." sheetId="8" r:id="rId8"/>
    <sheet name="SO 08 - Demontáž stávajíc..." sheetId="9" r:id="rId9"/>
    <sheet name="SO 09 - Odstranění komuni..." sheetId="10" r:id="rId10"/>
    <sheet name="SO 10 - Vegetační úpravy" sheetId="11" r:id="rId11"/>
    <sheet name="VRN - Vedlejší rozpočtové..." sheetId="12" r:id="rId12"/>
    <sheet name="Pokyny pro vyplnění" sheetId="13" r:id="rId13"/>
  </sheets>
  <definedNames>
    <definedName name="_xlnm._FilterDatabase" localSheetId="1" hidden="1">'SO 01 - Emšerská studna'!$C$85:$K$159</definedName>
    <definedName name="_xlnm._FilterDatabase" localSheetId="2" hidden="1">'SO 02 - Biologické skrápědlo'!$C$82:$K$120</definedName>
    <definedName name="_xlnm._FilterDatabase" localSheetId="3" hidden="1">'SO 03 - Dosazovací nádrž'!$C$84:$K$135</definedName>
    <definedName name="_xlnm._FilterDatabase" localSheetId="4" hidden="1">'SO 04 - Retenční jímka'!$C$84:$K$131</definedName>
    <definedName name="_xlnm._FilterDatabase" localSheetId="5" hidden="1">'SO 05 - Demolice provozní...'!$C$87:$K$168</definedName>
    <definedName name="_xlnm._FilterDatabase" localSheetId="6" hidden="1">'SO 06 - Odstranění kalový...'!$C$82:$K$126</definedName>
    <definedName name="_xlnm._FilterDatabase" localSheetId="7" hidden="1">'SO 07 - Odstranění plecho...'!$C$84:$K$120</definedName>
    <definedName name="_xlnm._FilterDatabase" localSheetId="8" hidden="1">'SO 08 - Demontáž stávajíc...'!$C$82:$K$128</definedName>
    <definedName name="_xlnm._FilterDatabase" localSheetId="9" hidden="1">'SO 09 - Odstranění komuni...'!$C$82:$K$136</definedName>
    <definedName name="_xlnm._FilterDatabase" localSheetId="10" hidden="1">'SO 10 - Vegetační úpravy'!$C$81:$K$117</definedName>
    <definedName name="_xlnm._FilterDatabase" localSheetId="11" hidden="1">'VRN - Vedlejší rozpočtové...'!$C$83:$K$101</definedName>
    <definedName name="_xlnm.Print_Titles" localSheetId="0">'Rekapitulace stavby'!$52:$52</definedName>
    <definedName name="_xlnm.Print_Titles" localSheetId="1">'SO 01 - Emšerská studna'!$85:$85</definedName>
    <definedName name="_xlnm.Print_Titles" localSheetId="2">'SO 02 - Biologické skrápědlo'!$82:$82</definedName>
    <definedName name="_xlnm.Print_Titles" localSheetId="3">'SO 03 - Dosazovací nádrž'!$84:$84</definedName>
    <definedName name="_xlnm.Print_Titles" localSheetId="4">'SO 04 - Retenční jímka'!$84:$84</definedName>
    <definedName name="_xlnm.Print_Titles" localSheetId="5">'SO 05 - Demolice provozní...'!$87:$87</definedName>
    <definedName name="_xlnm.Print_Titles" localSheetId="6">'SO 06 - Odstranění kalový...'!$82:$82</definedName>
    <definedName name="_xlnm.Print_Titles" localSheetId="7">'SO 07 - Odstranění plecho...'!$84:$84</definedName>
    <definedName name="_xlnm.Print_Titles" localSheetId="8">'SO 08 - Demontáž stávajíc...'!$82:$82</definedName>
    <definedName name="_xlnm.Print_Titles" localSheetId="9">'SO 09 - Odstranění komuni...'!$82:$82</definedName>
    <definedName name="_xlnm.Print_Titles" localSheetId="10">'SO 10 - Vegetační úpravy'!$81:$81</definedName>
    <definedName name="_xlnm.Print_Titles" localSheetId="11">'VRN - Vedlejší rozpočtové...'!$83:$83</definedName>
    <definedName name="_xlnm.Print_Area" localSheetId="1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">'SO 01 - Emšerská studna'!$C$4:$J$39,'SO 01 - Emšerská studna'!$C$45:$J$67,'SO 01 - Emšerská studna'!$C$73:$K$159</definedName>
    <definedName name="_xlnm.Print_Area" localSheetId="2">'SO 02 - Biologické skrápědlo'!$C$4:$J$39,'SO 02 - Biologické skrápědlo'!$C$45:$J$64,'SO 02 - Biologické skrápědlo'!$C$70:$K$120</definedName>
    <definedName name="_xlnm.Print_Area" localSheetId="3">'SO 03 - Dosazovací nádrž'!$C$4:$J$39,'SO 03 - Dosazovací nádrž'!$C$45:$J$66,'SO 03 - Dosazovací nádrž'!$C$72:$K$135</definedName>
    <definedName name="_xlnm.Print_Area" localSheetId="4">'SO 04 - Retenční jímka'!$C$4:$J$39,'SO 04 - Retenční jímka'!$C$45:$J$66,'SO 04 - Retenční jímka'!$C$72:$K$131</definedName>
    <definedName name="_xlnm.Print_Area" localSheetId="5">'SO 05 - Demolice provozní...'!$C$4:$J$39,'SO 05 - Demolice provozní...'!$C$45:$J$69,'SO 05 - Demolice provozní...'!$C$75:$K$168</definedName>
    <definedName name="_xlnm.Print_Area" localSheetId="6">'SO 06 - Odstranění kalový...'!$C$4:$J$39,'SO 06 - Odstranění kalový...'!$C$45:$J$64,'SO 06 - Odstranění kalový...'!$C$70:$K$126</definedName>
    <definedName name="_xlnm.Print_Area" localSheetId="7">'SO 07 - Odstranění plecho...'!$C$4:$J$39,'SO 07 - Odstranění plecho...'!$C$45:$J$66,'SO 07 - Odstranění plecho...'!$C$72:$K$120</definedName>
    <definedName name="_xlnm.Print_Area" localSheetId="8">'SO 08 - Demontáž stávajíc...'!$C$4:$J$39,'SO 08 - Demontáž stávajíc...'!$C$45:$J$64,'SO 08 - Demontáž stávajíc...'!$C$70:$K$128</definedName>
    <definedName name="_xlnm.Print_Area" localSheetId="9">'SO 09 - Odstranění komuni...'!$C$4:$J$39,'SO 09 - Odstranění komuni...'!$C$45:$J$64,'SO 09 - Odstranění komuni...'!$C$70:$K$136</definedName>
    <definedName name="_xlnm.Print_Area" localSheetId="10">'SO 10 - Vegetační úpravy'!$C$4:$J$39,'SO 10 - Vegetační úpravy'!$C$45:$J$63,'SO 10 - Vegetační úpravy'!$C$69:$K$117</definedName>
    <definedName name="_xlnm.Print_Area" localSheetId="11">'VRN - Vedlejší rozpočtové...'!$C$4:$J$39,'VRN - Vedlejší rozpočtové...'!$C$45:$J$65,'VRN - Vedlejší rozpočtové...'!$C$71:$K$101</definedName>
  </definedNames>
  <calcPr calcId="145621"/>
</workbook>
</file>

<file path=xl/calcChain.xml><?xml version="1.0" encoding="utf-8"?>
<calcChain xmlns="http://schemas.openxmlformats.org/spreadsheetml/2006/main">
  <c r="J37" i="12" l="1"/>
  <c r="J36" i="12"/>
  <c r="AY65" i="1"/>
  <c r="J35" i="12"/>
  <c r="AX65" i="1" s="1"/>
  <c r="BI99" i="12"/>
  <c r="BH99" i="12"/>
  <c r="BG99" i="12"/>
  <c r="BF99" i="12"/>
  <c r="T99" i="12"/>
  <c r="T98" i="12"/>
  <c r="R99" i="12"/>
  <c r="R98" i="12"/>
  <c r="P99" i="12"/>
  <c r="P98" i="12"/>
  <c r="BI96" i="12"/>
  <c r="BH96" i="12"/>
  <c r="BG96" i="12"/>
  <c r="BF96" i="12"/>
  <c r="T96" i="12"/>
  <c r="T95" i="12"/>
  <c r="R96" i="12"/>
  <c r="R95" i="12"/>
  <c r="P96" i="12"/>
  <c r="P95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BI87" i="12"/>
  <c r="BH87" i="12"/>
  <c r="BG87" i="12"/>
  <c r="BF87" i="12"/>
  <c r="T87" i="12"/>
  <c r="T86" i="12"/>
  <c r="R87" i="12"/>
  <c r="R86" i="12"/>
  <c r="P87" i="12"/>
  <c r="P86" i="12"/>
  <c r="J80" i="12"/>
  <c r="F78" i="12"/>
  <c r="E76" i="12"/>
  <c r="J54" i="12"/>
  <c r="F52" i="12"/>
  <c r="E50" i="12"/>
  <c r="J24" i="12"/>
  <c r="E24" i="12"/>
  <c r="J55" i="12" s="1"/>
  <c r="J23" i="12"/>
  <c r="J18" i="12"/>
  <c r="E18" i="12"/>
  <c r="F81" i="12"/>
  <c r="J17" i="12"/>
  <c r="J15" i="12"/>
  <c r="E15" i="12"/>
  <c r="F80" i="12"/>
  <c r="J14" i="12"/>
  <c r="J12" i="12"/>
  <c r="J78" i="12"/>
  <c r="E7" i="12"/>
  <c r="E48" i="12" s="1"/>
  <c r="J37" i="11"/>
  <c r="J36" i="11"/>
  <c r="AY64" i="1"/>
  <c r="J35" i="11"/>
  <c r="AX64" i="1" s="1"/>
  <c r="BI116" i="11"/>
  <c r="BH116" i="11"/>
  <c r="BG116" i="11"/>
  <c r="BF116" i="11"/>
  <c r="T116" i="11"/>
  <c r="T115" i="11"/>
  <c r="R116" i="11"/>
  <c r="R115" i="11"/>
  <c r="P116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87" i="11"/>
  <c r="BH87" i="11"/>
  <c r="BG87" i="11"/>
  <c r="BF87" i="11"/>
  <c r="T87" i="11"/>
  <c r="R87" i="11"/>
  <c r="P87" i="11"/>
  <c r="BI85" i="11"/>
  <c r="BH85" i="11"/>
  <c r="BG85" i="11"/>
  <c r="BF85" i="11"/>
  <c r="T85" i="11"/>
  <c r="R85" i="11"/>
  <c r="P85" i="11"/>
  <c r="J78" i="11"/>
  <c r="F76" i="11"/>
  <c r="E74" i="11"/>
  <c r="J54" i="11"/>
  <c r="F52" i="11"/>
  <c r="E50" i="11"/>
  <c r="J24" i="11"/>
  <c r="E24" i="11"/>
  <c r="J79" i="11" s="1"/>
  <c r="J23" i="11"/>
  <c r="J18" i="11"/>
  <c r="E18" i="11"/>
  <c r="F55" i="11" s="1"/>
  <c r="J17" i="11"/>
  <c r="J15" i="11"/>
  <c r="E15" i="11"/>
  <c r="F54" i="11" s="1"/>
  <c r="J14" i="11"/>
  <c r="J12" i="11"/>
  <c r="J76" i="11"/>
  <c r="E7" i="11"/>
  <c r="E48" i="11"/>
  <c r="J37" i="10"/>
  <c r="J36" i="10"/>
  <c r="AY63" i="1" s="1"/>
  <c r="J35" i="10"/>
  <c r="AX63" i="1" s="1"/>
  <c r="BI133" i="10"/>
  <c r="BH133" i="10"/>
  <c r="BG133" i="10"/>
  <c r="BF133" i="10"/>
  <c r="T133" i="10"/>
  <c r="R133" i="10"/>
  <c r="P133" i="10"/>
  <c r="BI128" i="10"/>
  <c r="BH128" i="10"/>
  <c r="BG128" i="10"/>
  <c r="BF128" i="10"/>
  <c r="T128" i="10"/>
  <c r="R128" i="10"/>
  <c r="P128" i="10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7" i="10"/>
  <c r="BH117" i="10"/>
  <c r="BG117" i="10"/>
  <c r="BF117" i="10"/>
  <c r="T117" i="10"/>
  <c r="R117" i="10"/>
  <c r="P117" i="10"/>
  <c r="BI112" i="10"/>
  <c r="BH112" i="10"/>
  <c r="BG112" i="10"/>
  <c r="BF112" i="10"/>
  <c r="T112" i="10"/>
  <c r="T111" i="10"/>
  <c r="R112" i="10"/>
  <c r="R111" i="10"/>
  <c r="P112" i="10"/>
  <c r="P111" i="10"/>
  <c r="BI107" i="10"/>
  <c r="BH107" i="10"/>
  <c r="BG107" i="10"/>
  <c r="BF107" i="10"/>
  <c r="T107" i="10"/>
  <c r="R107" i="10"/>
  <c r="P107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86" i="10"/>
  <c r="BH86" i="10"/>
  <c r="BG86" i="10"/>
  <c r="BF86" i="10"/>
  <c r="T86" i="10"/>
  <c r="R86" i="10"/>
  <c r="P86" i="10"/>
  <c r="J79" i="10"/>
  <c r="F77" i="10"/>
  <c r="E75" i="10"/>
  <c r="J54" i="10"/>
  <c r="F52" i="10"/>
  <c r="E50" i="10"/>
  <c r="J24" i="10"/>
  <c r="E24" i="10"/>
  <c r="J80" i="10" s="1"/>
  <c r="J23" i="10"/>
  <c r="J18" i="10"/>
  <c r="E18" i="10"/>
  <c r="F55" i="10" s="1"/>
  <c r="J17" i="10"/>
  <c r="J15" i="10"/>
  <c r="E15" i="10"/>
  <c r="F79" i="10" s="1"/>
  <c r="J14" i="10"/>
  <c r="J12" i="10"/>
  <c r="J52" i="10" s="1"/>
  <c r="E7" i="10"/>
  <c r="E48" i="10"/>
  <c r="J37" i="9"/>
  <c r="J36" i="9"/>
  <c r="AY62" i="1" s="1"/>
  <c r="J35" i="9"/>
  <c r="AX62" i="1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2" i="9"/>
  <c r="BH112" i="9"/>
  <c r="BG112" i="9"/>
  <c r="BF112" i="9"/>
  <c r="T112" i="9"/>
  <c r="R112" i="9"/>
  <c r="P112" i="9"/>
  <c r="BI104" i="9"/>
  <c r="BH104" i="9"/>
  <c r="BG104" i="9"/>
  <c r="BF104" i="9"/>
  <c r="T104" i="9"/>
  <c r="R104" i="9"/>
  <c r="P104" i="9"/>
  <c r="BI101" i="9"/>
  <c r="BH101" i="9"/>
  <c r="BG101" i="9"/>
  <c r="BF101" i="9"/>
  <c r="T101" i="9"/>
  <c r="R101" i="9"/>
  <c r="P101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6" i="9"/>
  <c r="BH86" i="9"/>
  <c r="BG86" i="9"/>
  <c r="BF86" i="9"/>
  <c r="T86" i="9"/>
  <c r="R86" i="9"/>
  <c r="P86" i="9"/>
  <c r="J79" i="9"/>
  <c r="F77" i="9"/>
  <c r="E75" i="9"/>
  <c r="J54" i="9"/>
  <c r="F52" i="9"/>
  <c r="E50" i="9"/>
  <c r="J24" i="9"/>
  <c r="E24" i="9"/>
  <c r="J55" i="9" s="1"/>
  <c r="J23" i="9"/>
  <c r="J18" i="9"/>
  <c r="E18" i="9"/>
  <c r="F80" i="9" s="1"/>
  <c r="J17" i="9"/>
  <c r="J15" i="9"/>
  <c r="E15" i="9"/>
  <c r="F79" i="9" s="1"/>
  <c r="J14" i="9"/>
  <c r="J12" i="9"/>
  <c r="J52" i="9" s="1"/>
  <c r="E7" i="9"/>
  <c r="E73" i="9"/>
  <c r="J37" i="8"/>
  <c r="J36" i="8"/>
  <c r="AY61" i="1" s="1"/>
  <c r="J35" i="8"/>
  <c r="AX61" i="1"/>
  <c r="BI119" i="8"/>
  <c r="BH119" i="8"/>
  <c r="BG119" i="8"/>
  <c r="BF119" i="8"/>
  <c r="T119" i="8"/>
  <c r="R119" i="8"/>
  <c r="P119" i="8"/>
  <c r="BI112" i="8"/>
  <c r="BH112" i="8"/>
  <c r="BG112" i="8"/>
  <c r="BF112" i="8"/>
  <c r="T112" i="8"/>
  <c r="R112" i="8"/>
  <c r="P112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97" i="8"/>
  <c r="BH97" i="8"/>
  <c r="BG97" i="8"/>
  <c r="BF97" i="8"/>
  <c r="T97" i="8"/>
  <c r="T96" i="8"/>
  <c r="R97" i="8"/>
  <c r="R96" i="8" s="1"/>
  <c r="P97" i="8"/>
  <c r="P96" i="8"/>
  <c r="BI93" i="8"/>
  <c r="BH93" i="8"/>
  <c r="BG93" i="8"/>
  <c r="BF93" i="8"/>
  <c r="T93" i="8"/>
  <c r="R93" i="8"/>
  <c r="P93" i="8"/>
  <c r="BI88" i="8"/>
  <c r="BH88" i="8"/>
  <c r="BG88" i="8"/>
  <c r="BF88" i="8"/>
  <c r="T88" i="8"/>
  <c r="R88" i="8"/>
  <c r="P88" i="8"/>
  <c r="J81" i="8"/>
  <c r="F79" i="8"/>
  <c r="E77" i="8"/>
  <c r="J54" i="8"/>
  <c r="F52" i="8"/>
  <c r="E50" i="8"/>
  <c r="J24" i="8"/>
  <c r="E24" i="8"/>
  <c r="J82" i="8" s="1"/>
  <c r="J23" i="8"/>
  <c r="J18" i="8"/>
  <c r="E18" i="8"/>
  <c r="F82" i="8" s="1"/>
  <c r="J17" i="8"/>
  <c r="J15" i="8"/>
  <c r="E15" i="8"/>
  <c r="F81" i="8" s="1"/>
  <c r="J14" i="8"/>
  <c r="J12" i="8"/>
  <c r="J79" i="8"/>
  <c r="E7" i="8"/>
  <c r="E75" i="8"/>
  <c r="J37" i="7"/>
  <c r="J36" i="7"/>
  <c r="AY60" i="1" s="1"/>
  <c r="J35" i="7"/>
  <c r="AX60" i="1" s="1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3" i="7"/>
  <c r="BH113" i="7"/>
  <c r="BG113" i="7"/>
  <c r="BF113" i="7"/>
  <c r="T113" i="7"/>
  <c r="T112" i="7"/>
  <c r="R113" i="7"/>
  <c r="R112" i="7"/>
  <c r="P113" i="7"/>
  <c r="P112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BI86" i="7"/>
  <c r="BH86" i="7"/>
  <c r="BG86" i="7"/>
  <c r="BF86" i="7"/>
  <c r="T86" i="7"/>
  <c r="R86" i="7"/>
  <c r="P86" i="7"/>
  <c r="J79" i="7"/>
  <c r="F77" i="7"/>
  <c r="E75" i="7"/>
  <c r="J54" i="7"/>
  <c r="F52" i="7"/>
  <c r="E50" i="7"/>
  <c r="J24" i="7"/>
  <c r="E24" i="7"/>
  <c r="J80" i="7" s="1"/>
  <c r="J23" i="7"/>
  <c r="J18" i="7"/>
  <c r="E18" i="7"/>
  <c r="F80" i="7" s="1"/>
  <c r="J17" i="7"/>
  <c r="J15" i="7"/>
  <c r="E15" i="7"/>
  <c r="F79" i="7" s="1"/>
  <c r="J14" i="7"/>
  <c r="J12" i="7"/>
  <c r="J52" i="7" s="1"/>
  <c r="E7" i="7"/>
  <c r="E48" i="7"/>
  <c r="J37" i="6"/>
  <c r="J36" i="6"/>
  <c r="AY59" i="1" s="1"/>
  <c r="J35" i="6"/>
  <c r="AX59" i="1" s="1"/>
  <c r="BI164" i="6"/>
  <c r="BH164" i="6"/>
  <c r="BG164" i="6"/>
  <c r="BF164" i="6"/>
  <c r="T164" i="6"/>
  <c r="R164" i="6"/>
  <c r="P164" i="6"/>
  <c r="BI159" i="6"/>
  <c r="BH159" i="6"/>
  <c r="BG159" i="6"/>
  <c r="BF159" i="6"/>
  <c r="T159" i="6"/>
  <c r="R159" i="6"/>
  <c r="P159" i="6"/>
  <c r="BI154" i="6"/>
  <c r="BH154" i="6"/>
  <c r="BG154" i="6"/>
  <c r="BF154" i="6"/>
  <c r="T154" i="6"/>
  <c r="R154" i="6"/>
  <c r="P154" i="6"/>
  <c r="BI149" i="6"/>
  <c r="BH149" i="6"/>
  <c r="BG149" i="6"/>
  <c r="BF149" i="6"/>
  <c r="T149" i="6"/>
  <c r="T148" i="6"/>
  <c r="R149" i="6"/>
  <c r="R148" i="6" s="1"/>
  <c r="P149" i="6"/>
  <c r="P148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T136" i="6"/>
  <c r="R137" i="6"/>
  <c r="R136" i="6" s="1"/>
  <c r="P137" i="6"/>
  <c r="P136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BI97" i="6"/>
  <c r="BH97" i="6"/>
  <c r="BG97" i="6"/>
  <c r="BF97" i="6"/>
  <c r="T97" i="6"/>
  <c r="R97" i="6"/>
  <c r="P97" i="6"/>
  <c r="BI91" i="6"/>
  <c r="BH91" i="6"/>
  <c r="BG91" i="6"/>
  <c r="BF91" i="6"/>
  <c r="T91" i="6"/>
  <c r="T90" i="6"/>
  <c r="R91" i="6"/>
  <c r="R90" i="6" s="1"/>
  <c r="P91" i="6"/>
  <c r="P90" i="6"/>
  <c r="J84" i="6"/>
  <c r="F82" i="6"/>
  <c r="E80" i="6"/>
  <c r="J54" i="6"/>
  <c r="F52" i="6"/>
  <c r="E50" i="6"/>
  <c r="J24" i="6"/>
  <c r="E24" i="6"/>
  <c r="J55" i="6" s="1"/>
  <c r="J23" i="6"/>
  <c r="J18" i="6"/>
  <c r="E18" i="6"/>
  <c r="F85" i="6" s="1"/>
  <c r="J17" i="6"/>
  <c r="J15" i="6"/>
  <c r="E15" i="6"/>
  <c r="F54" i="6" s="1"/>
  <c r="J14" i="6"/>
  <c r="J12" i="6"/>
  <c r="J52" i="6"/>
  <c r="E7" i="6"/>
  <c r="E78" i="6"/>
  <c r="J37" i="5"/>
  <c r="J36" i="5"/>
  <c r="AY58" i="1" s="1"/>
  <c r="J35" i="5"/>
  <c r="AX58" i="1" s="1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97" i="5"/>
  <c r="BH97" i="5"/>
  <c r="BG97" i="5"/>
  <c r="BF97" i="5"/>
  <c r="T97" i="5"/>
  <c r="R97" i="5"/>
  <c r="P97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J81" i="5"/>
  <c r="F79" i="5"/>
  <c r="E77" i="5"/>
  <c r="J54" i="5"/>
  <c r="F52" i="5"/>
  <c r="E50" i="5"/>
  <c r="J24" i="5"/>
  <c r="E24" i="5"/>
  <c r="J82" i="5" s="1"/>
  <c r="J23" i="5"/>
  <c r="J18" i="5"/>
  <c r="E18" i="5"/>
  <c r="F82" i="5" s="1"/>
  <c r="J17" i="5"/>
  <c r="J15" i="5"/>
  <c r="E15" i="5"/>
  <c r="F54" i="5" s="1"/>
  <c r="J14" i="5"/>
  <c r="J12" i="5"/>
  <c r="J79" i="5"/>
  <c r="E7" i="5"/>
  <c r="E75" i="5"/>
  <c r="J37" i="4"/>
  <c r="J36" i="4"/>
  <c r="AY57" i="1" s="1"/>
  <c r="J35" i="4"/>
  <c r="AX57" i="1" s="1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1" i="4"/>
  <c r="F79" i="4"/>
  <c r="E77" i="4"/>
  <c r="J54" i="4"/>
  <c r="F52" i="4"/>
  <c r="E50" i="4"/>
  <c r="J24" i="4"/>
  <c r="E24" i="4"/>
  <c r="J82" i="4" s="1"/>
  <c r="J23" i="4"/>
  <c r="J18" i="4"/>
  <c r="E18" i="4"/>
  <c r="F55" i="4" s="1"/>
  <c r="J17" i="4"/>
  <c r="J15" i="4"/>
  <c r="E15" i="4"/>
  <c r="F81" i="4" s="1"/>
  <c r="J14" i="4"/>
  <c r="J12" i="4"/>
  <c r="J52" i="4" s="1"/>
  <c r="E7" i="4"/>
  <c r="E48" i="4"/>
  <c r="J37" i="3"/>
  <c r="J36" i="3"/>
  <c r="AY56" i="1" s="1"/>
  <c r="J35" i="3"/>
  <c r="AX56" i="1" s="1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5" i="3"/>
  <c r="BH105" i="3"/>
  <c r="BG105" i="3"/>
  <c r="BF105" i="3"/>
  <c r="T105" i="3"/>
  <c r="R105" i="3"/>
  <c r="P105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6" i="3"/>
  <c r="BH86" i="3"/>
  <c r="BG86" i="3"/>
  <c r="BF86" i="3"/>
  <c r="T86" i="3"/>
  <c r="R86" i="3"/>
  <c r="P86" i="3"/>
  <c r="J79" i="3"/>
  <c r="F77" i="3"/>
  <c r="E75" i="3"/>
  <c r="J54" i="3"/>
  <c r="F52" i="3"/>
  <c r="E50" i="3"/>
  <c r="J24" i="3"/>
  <c r="E24" i="3"/>
  <c r="J55" i="3" s="1"/>
  <c r="J23" i="3"/>
  <c r="J18" i="3"/>
  <c r="E18" i="3"/>
  <c r="F55" i="3" s="1"/>
  <c r="J17" i="3"/>
  <c r="J15" i="3"/>
  <c r="E15" i="3"/>
  <c r="F54" i="3" s="1"/>
  <c r="J14" i="3"/>
  <c r="J12" i="3"/>
  <c r="J52" i="3" s="1"/>
  <c r="E7" i="3"/>
  <c r="E48" i="3"/>
  <c r="J37" i="2"/>
  <c r="J36" i="2"/>
  <c r="AY55" i="1" s="1"/>
  <c r="J35" i="2"/>
  <c r="AX55" i="1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T137" i="2"/>
  <c r="R138" i="2"/>
  <c r="R137" i="2" s="1"/>
  <c r="P138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J82" i="2"/>
  <c r="F80" i="2"/>
  <c r="E78" i="2"/>
  <c r="J54" i="2"/>
  <c r="F52" i="2"/>
  <c r="E50" i="2"/>
  <c r="J24" i="2"/>
  <c r="E24" i="2"/>
  <c r="J83" i="2" s="1"/>
  <c r="J23" i="2"/>
  <c r="J18" i="2"/>
  <c r="E18" i="2"/>
  <c r="F83" i="2" s="1"/>
  <c r="J17" i="2"/>
  <c r="J15" i="2"/>
  <c r="E15" i="2"/>
  <c r="F54" i="2" s="1"/>
  <c r="J14" i="2"/>
  <c r="J12" i="2"/>
  <c r="J80" i="2"/>
  <c r="E7" i="2"/>
  <c r="E76" i="2"/>
  <c r="L50" i="1"/>
  <c r="AM50" i="1"/>
  <c r="AM49" i="1"/>
  <c r="L49" i="1"/>
  <c r="AM47" i="1"/>
  <c r="L47" i="1"/>
  <c r="L45" i="1"/>
  <c r="L44" i="1"/>
  <c r="BK125" i="2"/>
  <c r="J138" i="2"/>
  <c r="J158" i="2"/>
  <c r="J99" i="3"/>
  <c r="BK117" i="3"/>
  <c r="J104" i="4"/>
  <c r="BK123" i="4"/>
  <c r="J92" i="4"/>
  <c r="J120" i="5"/>
  <c r="BK88" i="5"/>
  <c r="J92" i="5"/>
  <c r="BK146" i="6"/>
  <c r="J97" i="6"/>
  <c r="J102" i="6"/>
  <c r="BK107" i="6"/>
  <c r="J125" i="7"/>
  <c r="J86" i="7"/>
  <c r="BK108" i="8"/>
  <c r="J101" i="9"/>
  <c r="J86" i="9"/>
  <c r="BK95" i="10"/>
  <c r="J121" i="10"/>
  <c r="J102" i="10"/>
  <c r="J116" i="11"/>
  <c r="BK92" i="11"/>
  <c r="J153" i="2"/>
  <c r="BK138" i="2"/>
  <c r="BK105" i="3"/>
  <c r="J102" i="4"/>
  <c r="BK97" i="5"/>
  <c r="BK120" i="6"/>
  <c r="J107" i="6"/>
  <c r="BK97" i="6"/>
  <c r="J101" i="7"/>
  <c r="J92" i="7"/>
  <c r="J112" i="8"/>
  <c r="BK88" i="8"/>
  <c r="BK122" i="9"/>
  <c r="J128" i="10"/>
  <c r="BK93" i="10"/>
  <c r="BK117" i="10"/>
  <c r="J111" i="11"/>
  <c r="J98" i="11"/>
  <c r="J87" i="12"/>
  <c r="AS54" i="1"/>
  <c r="BK114" i="4"/>
  <c r="BK104" i="4"/>
  <c r="BK97" i="4"/>
  <c r="BK92" i="5"/>
  <c r="BK90" i="5"/>
  <c r="J88" i="5"/>
  <c r="BK133" i="6"/>
  <c r="BK142" i="6"/>
  <c r="J125" i="6"/>
  <c r="BK122" i="7"/>
  <c r="J113" i="7"/>
  <c r="BK103" i="8"/>
  <c r="BK93" i="8"/>
  <c r="J95" i="9"/>
  <c r="BK91" i="9"/>
  <c r="J91" i="10"/>
  <c r="BK112" i="10"/>
  <c r="BK105" i="11"/>
  <c r="J85" i="11"/>
  <c r="J87" i="11"/>
  <c r="BK96" i="12"/>
  <c r="J96" i="2"/>
  <c r="J144" i="2"/>
  <c r="J125" i="2"/>
  <c r="J89" i="2"/>
  <c r="BK86" i="3"/>
  <c r="BK116" i="4"/>
  <c r="J109" i="4"/>
  <c r="BK88" i="4"/>
  <c r="J90" i="5"/>
  <c r="J97" i="5"/>
  <c r="J111" i="5"/>
  <c r="J115" i="6"/>
  <c r="BK115" i="6"/>
  <c r="J137" i="6"/>
  <c r="BK107" i="7"/>
  <c r="BK99" i="7"/>
  <c r="J108" i="8"/>
  <c r="J97" i="8"/>
  <c r="J127" i="9"/>
  <c r="BK117" i="9"/>
  <c r="BK86" i="10"/>
  <c r="BK91" i="10"/>
  <c r="J92" i="11"/>
  <c r="J113" i="11"/>
  <c r="J99" i="12"/>
  <c r="J134" i="2"/>
  <c r="BK96" i="2"/>
  <c r="J97" i="4"/>
  <c r="BK120" i="5"/>
  <c r="J164" i="6"/>
  <c r="J146" i="6"/>
  <c r="BK127" i="6"/>
  <c r="BK113" i="7"/>
  <c r="BK105" i="7"/>
  <c r="BK97" i="8"/>
  <c r="J104" i="9"/>
  <c r="J93" i="10"/>
  <c r="J117" i="10"/>
  <c r="J100" i="11"/>
  <c r="BK116" i="11"/>
  <c r="BK94" i="11"/>
  <c r="BK87" i="12"/>
  <c r="J119" i="2"/>
  <c r="J132" i="2"/>
  <c r="J112" i="3"/>
  <c r="BK96" i="3"/>
  <c r="J96" i="3"/>
  <c r="BK134" i="4"/>
  <c r="BK119" i="4"/>
  <c r="BK90" i="4"/>
  <c r="BK116" i="5"/>
  <c r="J103" i="5"/>
  <c r="BK154" i="6"/>
  <c r="J91" i="6"/>
  <c r="J131" i="6"/>
  <c r="J99" i="7"/>
  <c r="BK103" i="7"/>
  <c r="BK119" i="8"/>
  <c r="J103" i="8"/>
  <c r="BK86" i="9"/>
  <c r="BK112" i="9"/>
  <c r="BK133" i="10"/>
  <c r="J95" i="10"/>
  <c r="J107" i="11"/>
  <c r="BK85" i="11"/>
  <c r="BK99" i="12"/>
  <c r="BK149" i="2"/>
  <c r="BK144" i="2"/>
  <c r="J94" i="2"/>
  <c r="J105" i="2"/>
  <c r="BK112" i="3"/>
  <c r="BK114" i="3"/>
  <c r="BK92" i="4"/>
  <c r="BK109" i="4"/>
  <c r="BK111" i="5"/>
  <c r="BK103" i="5"/>
  <c r="BK130" i="5"/>
  <c r="BK159" i="6"/>
  <c r="BK149" i="6"/>
  <c r="J122" i="6"/>
  <c r="BK125" i="7"/>
  <c r="J103" i="7"/>
  <c r="BK112" i="8"/>
  <c r="BK127" i="9"/>
  <c r="BK93" i="9"/>
  <c r="J112" i="10"/>
  <c r="BK102" i="10"/>
  <c r="J96" i="11"/>
  <c r="BK98" i="11"/>
  <c r="BK96" i="11"/>
  <c r="BK105" i="2"/>
  <c r="J102" i="2"/>
  <c r="BK99" i="3"/>
  <c r="BK102" i="4"/>
  <c r="BK125" i="5"/>
  <c r="J159" i="6"/>
  <c r="BK164" i="6"/>
  <c r="J133" i="6"/>
  <c r="J122" i="7"/>
  <c r="BK101" i="7"/>
  <c r="BK92" i="7"/>
  <c r="J105" i="8"/>
  <c r="J93" i="9"/>
  <c r="BK104" i="9"/>
  <c r="J123" i="10"/>
  <c r="J86" i="10"/>
  <c r="J105" i="11"/>
  <c r="BK93" i="12"/>
  <c r="BK130" i="2"/>
  <c r="BK132" i="2"/>
  <c r="J149" i="2"/>
  <c r="BK94" i="2"/>
  <c r="J105" i="3"/>
  <c r="J86" i="3"/>
  <c r="J134" i="4"/>
  <c r="J114" i="4"/>
  <c r="J116" i="5"/>
  <c r="J113" i="5"/>
  <c r="BK102" i="6"/>
  <c r="BK122" i="6"/>
  <c r="J127" i="6"/>
  <c r="J120" i="7"/>
  <c r="BK94" i="7"/>
  <c r="BK105" i="8"/>
  <c r="J117" i="9"/>
  <c r="J120" i="9"/>
  <c r="J100" i="10"/>
  <c r="J119" i="10"/>
  <c r="BK123" i="10"/>
  <c r="J94" i="11"/>
  <c r="BK113" i="11"/>
  <c r="BK111" i="11"/>
  <c r="J96" i="12"/>
  <c r="BK158" i="2"/>
  <c r="BK153" i="2"/>
  <c r="J130" i="2"/>
  <c r="BK127" i="2"/>
  <c r="J117" i="3"/>
  <c r="BK91" i="3"/>
  <c r="J128" i="4"/>
  <c r="J90" i="4"/>
  <c r="J125" i="5"/>
  <c r="J105" i="5"/>
  <c r="BK113" i="5"/>
  <c r="J154" i="6"/>
  <c r="BK131" i="6"/>
  <c r="BK137" i="6"/>
  <c r="J129" i="6"/>
  <c r="J107" i="7"/>
  <c r="BK120" i="7"/>
  <c r="J93" i="8"/>
  <c r="BK120" i="9"/>
  <c r="J112" i="9"/>
  <c r="BK95" i="9"/>
  <c r="J107" i="10"/>
  <c r="BK107" i="10"/>
  <c r="BK121" i="10"/>
  <c r="J109" i="11"/>
  <c r="BK107" i="11"/>
  <c r="J127" i="2"/>
  <c r="BK134" i="2"/>
  <c r="J119" i="3"/>
  <c r="J91" i="3"/>
  <c r="J116" i="4"/>
  <c r="BK105" i="5"/>
  <c r="J149" i="6"/>
  <c r="BK125" i="6"/>
  <c r="BK129" i="6"/>
  <c r="J120" i="6"/>
  <c r="BK86" i="7"/>
  <c r="J88" i="8"/>
  <c r="J122" i="9"/>
  <c r="BK125" i="9"/>
  <c r="BK128" i="10"/>
  <c r="BK100" i="10"/>
  <c r="BK87" i="11"/>
  <c r="BK109" i="11"/>
  <c r="J91" i="12"/>
  <c r="BK119" i="2"/>
  <c r="BK89" i="2"/>
  <c r="BK102" i="2"/>
  <c r="J114" i="3"/>
  <c r="BK119" i="3"/>
  <c r="BK128" i="4"/>
  <c r="J123" i="4"/>
  <c r="J119" i="4"/>
  <c r="J88" i="4"/>
  <c r="J130" i="5"/>
  <c r="J142" i="6"/>
  <c r="J111" i="6"/>
  <c r="BK91" i="6"/>
  <c r="BK111" i="6"/>
  <c r="J105" i="7"/>
  <c r="J94" i="7"/>
  <c r="J119" i="8"/>
  <c r="J125" i="9"/>
  <c r="BK101" i="9"/>
  <c r="J91" i="9"/>
  <c r="J133" i="10"/>
  <c r="BK119" i="10"/>
  <c r="BK100" i="11"/>
  <c r="J93" i="12"/>
  <c r="BK91" i="12"/>
  <c r="P111" i="8" l="1"/>
  <c r="P110" i="8"/>
  <c r="T101" i="4"/>
  <c r="P153" i="6"/>
  <c r="R111" i="8"/>
  <c r="R110" i="8"/>
  <c r="R101" i="4"/>
  <c r="T153" i="6"/>
  <c r="P101" i="4"/>
  <c r="R153" i="6"/>
  <c r="T111" i="8"/>
  <c r="T110" i="8"/>
  <c r="BK88" i="2"/>
  <c r="J88" i="2"/>
  <c r="J61" i="2"/>
  <c r="T88" i="2"/>
  <c r="P104" i="2"/>
  <c r="BK124" i="2"/>
  <c r="J124" i="2"/>
  <c r="J63" i="2"/>
  <c r="P124" i="2"/>
  <c r="BK143" i="2"/>
  <c r="J143" i="2" s="1"/>
  <c r="J66" i="2" s="1"/>
  <c r="R143" i="2"/>
  <c r="R136" i="2"/>
  <c r="T85" i="3"/>
  <c r="P98" i="3"/>
  <c r="BK111" i="3"/>
  <c r="J111" i="3"/>
  <c r="J63" i="3"/>
  <c r="P111" i="3"/>
  <c r="P87" i="4"/>
  <c r="R113" i="4"/>
  <c r="BK122" i="4"/>
  <c r="J122" i="4"/>
  <c r="J65" i="4" s="1"/>
  <c r="R122" i="4"/>
  <c r="R121" i="4"/>
  <c r="BK87" i="5"/>
  <c r="P87" i="5"/>
  <c r="T87" i="5"/>
  <c r="R102" i="5"/>
  <c r="BK110" i="5"/>
  <c r="J110" i="5" s="1"/>
  <c r="J63" i="5" s="1"/>
  <c r="P110" i="5"/>
  <c r="T110" i="5"/>
  <c r="P119" i="5"/>
  <c r="P118" i="5"/>
  <c r="T119" i="5"/>
  <c r="T118" i="5"/>
  <c r="R85" i="7"/>
  <c r="BK119" i="7"/>
  <c r="J119" i="7" s="1"/>
  <c r="J63" i="7" s="1"/>
  <c r="P119" i="7"/>
  <c r="BK87" i="8"/>
  <c r="J87" i="8" s="1"/>
  <c r="J61" i="8" s="1"/>
  <c r="T87" i="8"/>
  <c r="T102" i="8"/>
  <c r="BK85" i="9"/>
  <c r="J85" i="9"/>
  <c r="J61" i="9" s="1"/>
  <c r="P85" i="9"/>
  <c r="T100" i="9"/>
  <c r="T119" i="9"/>
  <c r="T85" i="10"/>
  <c r="T84" i="10" s="1"/>
  <c r="T83" i="10" s="1"/>
  <c r="T116" i="10"/>
  <c r="T84" i="11"/>
  <c r="T83" i="11" s="1"/>
  <c r="T82" i="11" s="1"/>
  <c r="R90" i="12"/>
  <c r="R85" i="12"/>
  <c r="R84" i="12" s="1"/>
  <c r="P88" i="2"/>
  <c r="P87" i="2"/>
  <c r="R104" i="2"/>
  <c r="T124" i="2"/>
  <c r="P143" i="2"/>
  <c r="P136" i="2"/>
  <c r="P85" i="3"/>
  <c r="P84" i="3" s="1"/>
  <c r="P83" i="3" s="1"/>
  <c r="AU56" i="1" s="1"/>
  <c r="R98" i="3"/>
  <c r="T111" i="3"/>
  <c r="R87" i="4"/>
  <c r="R86" i="4"/>
  <c r="R85" i="4"/>
  <c r="BK113" i="4"/>
  <c r="J113" i="4" s="1"/>
  <c r="J63" i="4" s="1"/>
  <c r="P113" i="4"/>
  <c r="P122" i="4"/>
  <c r="P121" i="4" s="1"/>
  <c r="R87" i="5"/>
  <c r="BK102" i="5"/>
  <c r="J102" i="5" s="1"/>
  <c r="J62" i="5" s="1"/>
  <c r="P102" i="5"/>
  <c r="T102" i="5"/>
  <c r="R110" i="5"/>
  <c r="BK119" i="5"/>
  <c r="J119" i="5"/>
  <c r="J65" i="5"/>
  <c r="R119" i="5"/>
  <c r="R118" i="5" s="1"/>
  <c r="BK96" i="6"/>
  <c r="J96" i="6"/>
  <c r="J62" i="6" s="1"/>
  <c r="P96" i="6"/>
  <c r="R96" i="6"/>
  <c r="T96" i="6"/>
  <c r="BK119" i="6"/>
  <c r="J119" i="6" s="1"/>
  <c r="J63" i="6" s="1"/>
  <c r="P119" i="6"/>
  <c r="R119" i="6"/>
  <c r="T119" i="6"/>
  <c r="BK141" i="6"/>
  <c r="J141" i="6"/>
  <c r="J66" i="6" s="1"/>
  <c r="P141" i="6"/>
  <c r="P135" i="6"/>
  <c r="R141" i="6"/>
  <c r="R135" i="6" s="1"/>
  <c r="T141" i="6"/>
  <c r="T135" i="6"/>
  <c r="BK85" i="7"/>
  <c r="J85" i="7" s="1"/>
  <c r="J61" i="7" s="1"/>
  <c r="T85" i="7"/>
  <c r="R119" i="7"/>
  <c r="R87" i="8"/>
  <c r="BK102" i="8"/>
  <c r="J102" i="8"/>
  <c r="J63" i="8"/>
  <c r="R102" i="8"/>
  <c r="R85" i="9"/>
  <c r="R84" i="9"/>
  <c r="R83" i="9"/>
  <c r="R100" i="9"/>
  <c r="R119" i="9"/>
  <c r="R85" i="10"/>
  <c r="P116" i="10"/>
  <c r="BK84" i="11"/>
  <c r="J84" i="11" s="1"/>
  <c r="J61" i="11" s="1"/>
  <c r="T119" i="7"/>
  <c r="BK100" i="9"/>
  <c r="J100" i="9" s="1"/>
  <c r="J62" i="9" s="1"/>
  <c r="P119" i="9"/>
  <c r="P85" i="10"/>
  <c r="P84" i="10" s="1"/>
  <c r="P83" i="10" s="1"/>
  <c r="AU63" i="1" s="1"/>
  <c r="BK116" i="10"/>
  <c r="J116" i="10" s="1"/>
  <c r="J63" i="10" s="1"/>
  <c r="P84" i="11"/>
  <c r="P83" i="11" s="1"/>
  <c r="P82" i="11" s="1"/>
  <c r="AU64" i="1" s="1"/>
  <c r="BK90" i="12"/>
  <c r="J90" i="12" s="1"/>
  <c r="J62" i="12" s="1"/>
  <c r="T90" i="12"/>
  <c r="T85" i="12"/>
  <c r="T84" i="12" s="1"/>
  <c r="R88" i="2"/>
  <c r="BK104" i="2"/>
  <c r="J104" i="2"/>
  <c r="J62" i="2" s="1"/>
  <c r="T104" i="2"/>
  <c r="R124" i="2"/>
  <c r="T143" i="2"/>
  <c r="T136" i="2" s="1"/>
  <c r="BK85" i="3"/>
  <c r="J85" i="3"/>
  <c r="J61" i="3"/>
  <c r="R85" i="3"/>
  <c r="BK98" i="3"/>
  <c r="J98" i="3"/>
  <c r="J62" i="3"/>
  <c r="T98" i="3"/>
  <c r="R111" i="3"/>
  <c r="BK87" i="4"/>
  <c r="T87" i="4"/>
  <c r="T86" i="4" s="1"/>
  <c r="T85" i="4" s="1"/>
  <c r="T113" i="4"/>
  <c r="T122" i="4"/>
  <c r="T121" i="4" s="1"/>
  <c r="P85" i="7"/>
  <c r="P84" i="7"/>
  <c r="P83" i="7"/>
  <c r="AU60" i="1" s="1"/>
  <c r="P87" i="8"/>
  <c r="P102" i="8"/>
  <c r="T85" i="9"/>
  <c r="T84" i="9" s="1"/>
  <c r="T83" i="9" s="1"/>
  <c r="P100" i="9"/>
  <c r="BK119" i="9"/>
  <c r="J119" i="9" s="1"/>
  <c r="J63" i="9" s="1"/>
  <c r="BK85" i="10"/>
  <c r="J85" i="10"/>
  <c r="J61" i="10" s="1"/>
  <c r="R116" i="10"/>
  <c r="R84" i="11"/>
  <c r="R83" i="11" s="1"/>
  <c r="R82" i="11" s="1"/>
  <c r="P90" i="12"/>
  <c r="P85" i="12"/>
  <c r="P84" i="12" s="1"/>
  <c r="AU65" i="1" s="1"/>
  <c r="BK101" i="4"/>
  <c r="J101" i="4"/>
  <c r="J62" i="4" s="1"/>
  <c r="BK86" i="12"/>
  <c r="J86" i="12" s="1"/>
  <c r="J61" i="12" s="1"/>
  <c r="BK90" i="6"/>
  <c r="J90" i="6" s="1"/>
  <c r="J61" i="6" s="1"/>
  <c r="BK136" i="6"/>
  <c r="J136" i="6" s="1"/>
  <c r="J65" i="6" s="1"/>
  <c r="BK148" i="6"/>
  <c r="J148" i="6"/>
  <c r="J67" i="6" s="1"/>
  <c r="BK153" i="6"/>
  <c r="J153" i="6" s="1"/>
  <c r="J68" i="6" s="1"/>
  <c r="BK112" i="7"/>
  <c r="J112" i="7" s="1"/>
  <c r="J62" i="7" s="1"/>
  <c r="BK115" i="11"/>
  <c r="J115" i="11" s="1"/>
  <c r="J62" i="11" s="1"/>
  <c r="BK95" i="12"/>
  <c r="J95" i="12"/>
  <c r="J63" i="12" s="1"/>
  <c r="BK98" i="12"/>
  <c r="J98" i="12" s="1"/>
  <c r="J64" i="12" s="1"/>
  <c r="BK137" i="2"/>
  <c r="J137" i="2" s="1"/>
  <c r="J65" i="2" s="1"/>
  <c r="BK96" i="8"/>
  <c r="J96" i="8" s="1"/>
  <c r="J62" i="8" s="1"/>
  <c r="BK111" i="8"/>
  <c r="J111" i="8"/>
  <c r="J65" i="8" s="1"/>
  <c r="BK111" i="10"/>
  <c r="J111" i="10" s="1"/>
  <c r="J62" i="10" s="1"/>
  <c r="J81" i="12"/>
  <c r="BE93" i="12"/>
  <c r="F54" i="12"/>
  <c r="E74" i="12"/>
  <c r="BE87" i="12"/>
  <c r="BE96" i="12"/>
  <c r="BE91" i="12"/>
  <c r="J52" i="12"/>
  <c r="F55" i="12"/>
  <c r="BE99" i="12"/>
  <c r="BK84" i="10"/>
  <c r="J84" i="10"/>
  <c r="J60" i="10"/>
  <c r="J52" i="11"/>
  <c r="J55" i="11"/>
  <c r="BE87" i="11"/>
  <c r="BE92" i="11"/>
  <c r="BE96" i="11"/>
  <c r="BE98" i="11"/>
  <c r="BE105" i="11"/>
  <c r="E72" i="11"/>
  <c r="F78" i="11"/>
  <c r="F79" i="11"/>
  <c r="BE94" i="11"/>
  <c r="BE100" i="11"/>
  <c r="BE107" i="11"/>
  <c r="BE113" i="11"/>
  <c r="BE116" i="11"/>
  <c r="BE85" i="11"/>
  <c r="BE109" i="11"/>
  <c r="BE111" i="11"/>
  <c r="F54" i="10"/>
  <c r="E73" i="10"/>
  <c r="J77" i="10"/>
  <c r="BE86" i="10"/>
  <c r="BE91" i="10"/>
  <c r="BE93" i="10"/>
  <c r="BE100" i="10"/>
  <c r="BE102" i="10"/>
  <c r="J55" i="10"/>
  <c r="F80" i="10"/>
  <c r="BE123" i="10"/>
  <c r="BE128" i="10"/>
  <c r="BE95" i="10"/>
  <c r="BE117" i="10"/>
  <c r="BE107" i="10"/>
  <c r="BE112" i="10"/>
  <c r="BE119" i="10"/>
  <c r="BE121" i="10"/>
  <c r="BE133" i="10"/>
  <c r="F55" i="9"/>
  <c r="J77" i="9"/>
  <c r="J80" i="9"/>
  <c r="E48" i="9"/>
  <c r="BE86" i="9"/>
  <c r="BE91" i="9"/>
  <c r="BE95" i="9"/>
  <c r="BE104" i="9"/>
  <c r="BE117" i="9"/>
  <c r="BE127" i="9"/>
  <c r="F54" i="9"/>
  <c r="BE93" i="9"/>
  <c r="BE101" i="9"/>
  <c r="BE112" i="9"/>
  <c r="BE120" i="9"/>
  <c r="BE122" i="9"/>
  <c r="BE125" i="9"/>
  <c r="E48" i="8"/>
  <c r="J55" i="8"/>
  <c r="BE103" i="8"/>
  <c r="BE105" i="8"/>
  <c r="BE119" i="8"/>
  <c r="BE88" i="8"/>
  <c r="BE93" i="8"/>
  <c r="BE108" i="8"/>
  <c r="BE112" i="8"/>
  <c r="J52" i="8"/>
  <c r="F55" i="8"/>
  <c r="BE97" i="8"/>
  <c r="F54" i="8"/>
  <c r="F54" i="7"/>
  <c r="E73" i="7"/>
  <c r="BE99" i="7"/>
  <c r="F55" i="7"/>
  <c r="J77" i="7"/>
  <c r="BE103" i="7"/>
  <c r="BE107" i="7"/>
  <c r="BE113" i="7"/>
  <c r="BE122" i="7"/>
  <c r="BE94" i="7"/>
  <c r="BE120" i="7"/>
  <c r="BE125" i="7"/>
  <c r="J55" i="7"/>
  <c r="BE86" i="7"/>
  <c r="BE92" i="7"/>
  <c r="BE101" i="7"/>
  <c r="BE105" i="7"/>
  <c r="J87" i="5"/>
  <c r="J61" i="5" s="1"/>
  <c r="F55" i="6"/>
  <c r="F84" i="6"/>
  <c r="BE97" i="6"/>
  <c r="BE127" i="6"/>
  <c r="BE137" i="6"/>
  <c r="BE142" i="6"/>
  <c r="BE149" i="6"/>
  <c r="BE154" i="6"/>
  <c r="BE159" i="6"/>
  <c r="J82" i="6"/>
  <c r="J85" i="6"/>
  <c r="BE102" i="6"/>
  <c r="BE111" i="6"/>
  <c r="BE115" i="6"/>
  <c r="BE120" i="6"/>
  <c r="BE131" i="6"/>
  <c r="E48" i="6"/>
  <c r="BE91" i="6"/>
  <c r="BE107" i="6"/>
  <c r="BE122" i="6"/>
  <c r="BE125" i="6"/>
  <c r="BE129" i="6"/>
  <c r="BE133" i="6"/>
  <c r="BE146" i="6"/>
  <c r="BE164" i="6"/>
  <c r="E48" i="5"/>
  <c r="J52" i="5"/>
  <c r="J55" i="5"/>
  <c r="F81" i="5"/>
  <c r="BE88" i="5"/>
  <c r="BE92" i="5"/>
  <c r="BE103" i="5"/>
  <c r="BE105" i="5"/>
  <c r="BE120" i="5"/>
  <c r="J87" i="4"/>
  <c r="J61" i="4" s="1"/>
  <c r="BE90" i="5"/>
  <c r="BE111" i="5"/>
  <c r="BE113" i="5"/>
  <c r="BE130" i="5"/>
  <c r="F55" i="5"/>
  <c r="BE97" i="5"/>
  <c r="BE116" i="5"/>
  <c r="BE125" i="5"/>
  <c r="F54" i="4"/>
  <c r="J55" i="4"/>
  <c r="E75" i="4"/>
  <c r="J79" i="4"/>
  <c r="F82" i="4"/>
  <c r="BE88" i="4"/>
  <c r="BE92" i="4"/>
  <c r="BE97" i="4"/>
  <c r="BE128" i="4"/>
  <c r="BE102" i="4"/>
  <c r="BE114" i="4"/>
  <c r="BE116" i="4"/>
  <c r="BE119" i="4"/>
  <c r="BE90" i="4"/>
  <c r="BE104" i="4"/>
  <c r="BE109" i="4"/>
  <c r="BE123" i="4"/>
  <c r="BE134" i="4"/>
  <c r="F80" i="3"/>
  <c r="BE86" i="3"/>
  <c r="BE96" i="3"/>
  <c r="BE99" i="3"/>
  <c r="BE105" i="3"/>
  <c r="BE117" i="3"/>
  <c r="E73" i="3"/>
  <c r="J77" i="3"/>
  <c r="J80" i="3"/>
  <c r="BE112" i="3"/>
  <c r="F79" i="3"/>
  <c r="BE91" i="3"/>
  <c r="BE114" i="3"/>
  <c r="BE119" i="3"/>
  <c r="J52" i="2"/>
  <c r="F82" i="2"/>
  <c r="BE130" i="2"/>
  <c r="BE134" i="2"/>
  <c r="BE149" i="2"/>
  <c r="F55" i="2"/>
  <c r="BE89" i="2"/>
  <c r="BE96" i="2"/>
  <c r="BE102" i="2"/>
  <c r="BE105" i="2"/>
  <c r="BE119" i="2"/>
  <c r="BE138" i="2"/>
  <c r="BE158" i="2"/>
  <c r="E48" i="2"/>
  <c r="J55" i="2"/>
  <c r="BE125" i="2"/>
  <c r="BE127" i="2"/>
  <c r="BE144" i="2"/>
  <c r="BE153" i="2"/>
  <c r="BE94" i="2"/>
  <c r="BE132" i="2"/>
  <c r="F35" i="2"/>
  <c r="BB55" i="1" s="1"/>
  <c r="F35" i="6"/>
  <c r="BB59" i="1" s="1"/>
  <c r="F37" i="9"/>
  <c r="BD62" i="1" s="1"/>
  <c r="F34" i="12"/>
  <c r="BA65" i="1" s="1"/>
  <c r="F37" i="4"/>
  <c r="BD57" i="1" s="1"/>
  <c r="F37" i="7"/>
  <c r="BD60" i="1" s="1"/>
  <c r="F34" i="10"/>
  <c r="BA63" i="1" s="1"/>
  <c r="F36" i="2"/>
  <c r="BC55" i="1" s="1"/>
  <c r="J34" i="7"/>
  <c r="AW60" i="1" s="1"/>
  <c r="F36" i="3"/>
  <c r="BC56" i="1" s="1"/>
  <c r="F36" i="6"/>
  <c r="BC59" i="1" s="1"/>
  <c r="J34" i="12"/>
  <c r="AW65" i="1" s="1"/>
  <c r="J34" i="5"/>
  <c r="AW58" i="1" s="1"/>
  <c r="F37" i="6"/>
  <c r="BD59" i="1" s="1"/>
  <c r="F36" i="10"/>
  <c r="BC63" i="1" s="1"/>
  <c r="F34" i="3"/>
  <c r="BA56" i="1" s="1"/>
  <c r="F37" i="5"/>
  <c r="BD58" i="1" s="1"/>
  <c r="F35" i="8"/>
  <c r="BB61" i="1" s="1"/>
  <c r="J34" i="11"/>
  <c r="AW64" i="1" s="1"/>
  <c r="F34" i="4"/>
  <c r="BA57" i="1" s="1"/>
  <c r="F34" i="6"/>
  <c r="BA59" i="1" s="1"/>
  <c r="J34" i="9"/>
  <c r="AW62" i="1" s="1"/>
  <c r="J34" i="10"/>
  <c r="AW63" i="1" s="1"/>
  <c r="F37" i="11"/>
  <c r="BD64" i="1" s="1"/>
  <c r="J34" i="4"/>
  <c r="AW57" i="1" s="1"/>
  <c r="F34" i="7"/>
  <c r="BA60" i="1" s="1"/>
  <c r="F35" i="10"/>
  <c r="BB63" i="1" s="1"/>
  <c r="F35" i="4"/>
  <c r="BB57" i="1" s="1"/>
  <c r="F34" i="5"/>
  <c r="BA58" i="1" s="1"/>
  <c r="F36" i="8"/>
  <c r="BC61" i="1" s="1"/>
  <c r="F34" i="9"/>
  <c r="BA62" i="1" s="1"/>
  <c r="F35" i="12"/>
  <c r="BB65" i="1" s="1"/>
  <c r="F35" i="3"/>
  <c r="BB56" i="1" s="1"/>
  <c r="J34" i="6"/>
  <c r="AW59" i="1" s="1"/>
  <c r="F34" i="11"/>
  <c r="BA64" i="1" s="1"/>
  <c r="J34" i="3"/>
  <c r="AW56" i="1" s="1"/>
  <c r="F36" i="4"/>
  <c r="BC57" i="1" s="1"/>
  <c r="F37" i="8"/>
  <c r="BD61" i="1" s="1"/>
  <c r="F37" i="10"/>
  <c r="BD63" i="1" s="1"/>
  <c r="F35" i="5"/>
  <c r="BB58" i="1" s="1"/>
  <c r="F35" i="9"/>
  <c r="BB62" i="1" s="1"/>
  <c r="F37" i="12"/>
  <c r="BD65" i="1" s="1"/>
  <c r="F37" i="2"/>
  <c r="BD55" i="1" s="1"/>
  <c r="F34" i="8"/>
  <c r="BA61" i="1" s="1"/>
  <c r="F36" i="11"/>
  <c r="BC64" i="1" s="1"/>
  <c r="J34" i="2"/>
  <c r="AW55" i="1" s="1"/>
  <c r="F36" i="7"/>
  <c r="BC60" i="1" s="1"/>
  <c r="F36" i="9"/>
  <c r="BC62" i="1" s="1"/>
  <c r="F36" i="12"/>
  <c r="BC65" i="1" s="1"/>
  <c r="F36" i="5"/>
  <c r="BC58" i="1" s="1"/>
  <c r="F35" i="7"/>
  <c r="BB60" i="1" s="1"/>
  <c r="F34" i="2"/>
  <c r="BA55" i="1" s="1"/>
  <c r="F37" i="3"/>
  <c r="BD56" i="1" s="1"/>
  <c r="J34" i="8"/>
  <c r="AW61" i="1" s="1"/>
  <c r="F35" i="11"/>
  <c r="BB64" i="1" s="1"/>
  <c r="T89" i="6" l="1"/>
  <c r="R89" i="6"/>
  <c r="P86" i="8"/>
  <c r="P85" i="8"/>
  <c r="AU61" i="1" s="1"/>
  <c r="P89" i="6"/>
  <c r="P88" i="6" s="1"/>
  <c r="AU59" i="1" s="1"/>
  <c r="T88" i="6"/>
  <c r="R88" i="6"/>
  <c r="R87" i="2"/>
  <c r="R86" i="2"/>
  <c r="R86" i="5"/>
  <c r="R85" i="5"/>
  <c r="T86" i="8"/>
  <c r="T85" i="8"/>
  <c r="BK86" i="4"/>
  <c r="J86" i="4"/>
  <c r="J60" i="4"/>
  <c r="R84" i="3"/>
  <c r="R83" i="3" s="1"/>
  <c r="T84" i="7"/>
  <c r="T83" i="7" s="1"/>
  <c r="T86" i="5"/>
  <c r="T85" i="5" s="1"/>
  <c r="R84" i="10"/>
  <c r="R83" i="10" s="1"/>
  <c r="P84" i="9"/>
  <c r="P83" i="9" s="1"/>
  <c r="AU62" i="1" s="1"/>
  <c r="R84" i="7"/>
  <c r="R83" i="7"/>
  <c r="P86" i="5"/>
  <c r="P85" i="5"/>
  <c r="AU58" i="1" s="1"/>
  <c r="P86" i="4"/>
  <c r="P85" i="4" s="1"/>
  <c r="AU57" i="1" s="1"/>
  <c r="R86" i="8"/>
  <c r="R85" i="8"/>
  <c r="P86" i="2"/>
  <c r="AU55" i="1"/>
  <c r="BK86" i="5"/>
  <c r="T84" i="3"/>
  <c r="T83" i="3" s="1"/>
  <c r="T87" i="2"/>
  <c r="T86" i="2" s="1"/>
  <c r="BK136" i="2"/>
  <c r="J136" i="2" s="1"/>
  <c r="J64" i="2" s="1"/>
  <c r="BK84" i="3"/>
  <c r="J84" i="3"/>
  <c r="J60" i="3" s="1"/>
  <c r="BK118" i="5"/>
  <c r="J118" i="5" s="1"/>
  <c r="J64" i="5" s="1"/>
  <c r="BK84" i="7"/>
  <c r="J84" i="7"/>
  <c r="J60" i="7" s="1"/>
  <c r="BK110" i="8"/>
  <c r="J110" i="8" s="1"/>
  <c r="J64" i="8" s="1"/>
  <c r="BK83" i="11"/>
  <c r="J83" i="11"/>
  <c r="J60" i="11" s="1"/>
  <c r="BK121" i="4"/>
  <c r="J121" i="4" s="1"/>
  <c r="J64" i="4" s="1"/>
  <c r="BK89" i="6"/>
  <c r="J89" i="6"/>
  <c r="J60" i="6" s="1"/>
  <c r="BK135" i="6"/>
  <c r="J135" i="6" s="1"/>
  <c r="J64" i="6" s="1"/>
  <c r="BK84" i="9"/>
  <c r="J84" i="9"/>
  <c r="J60" i="9" s="1"/>
  <c r="BK85" i="12"/>
  <c r="BK84" i="12" s="1"/>
  <c r="J84" i="12" s="1"/>
  <c r="J59" i="12" s="1"/>
  <c r="BK87" i="2"/>
  <c r="J87" i="2" s="1"/>
  <c r="J60" i="2" s="1"/>
  <c r="BK86" i="8"/>
  <c r="J86" i="8"/>
  <c r="J60" i="8" s="1"/>
  <c r="BK83" i="10"/>
  <c r="J83" i="10" s="1"/>
  <c r="J30" i="10" s="1"/>
  <c r="AG63" i="1" s="1"/>
  <c r="F33" i="6"/>
  <c r="AZ59" i="1" s="1"/>
  <c r="F33" i="3"/>
  <c r="AZ56" i="1" s="1"/>
  <c r="J33" i="9"/>
  <c r="AV62" i="1" s="1"/>
  <c r="AT62" i="1" s="1"/>
  <c r="F33" i="7"/>
  <c r="AZ60" i="1"/>
  <c r="F33" i="2"/>
  <c r="AZ55" i="1"/>
  <c r="BA54" i="1"/>
  <c r="W30" i="1"/>
  <c r="F33" i="8"/>
  <c r="AZ61" i="1"/>
  <c r="F33" i="12"/>
  <c r="AZ65" i="1"/>
  <c r="F33" i="4"/>
  <c r="AZ57" i="1"/>
  <c r="J33" i="12"/>
  <c r="AV65" i="1"/>
  <c r="AT65" i="1" s="1"/>
  <c r="J33" i="2"/>
  <c r="AV55" i="1" s="1"/>
  <c r="AT55" i="1" s="1"/>
  <c r="F33" i="9"/>
  <c r="AZ62" i="1"/>
  <c r="J33" i="4"/>
  <c r="AV57" i="1"/>
  <c r="AT57" i="1" s="1"/>
  <c r="BC54" i="1"/>
  <c r="AY54" i="1" s="1"/>
  <c r="J33" i="6"/>
  <c r="AV59" i="1" s="1"/>
  <c r="AT59" i="1" s="1"/>
  <c r="BD54" i="1"/>
  <c r="W33" i="1"/>
  <c r="F33" i="5"/>
  <c r="AZ58" i="1"/>
  <c r="J33" i="5"/>
  <c r="AV58" i="1"/>
  <c r="AT58" i="1" s="1"/>
  <c r="F33" i="10"/>
  <c r="AZ63" i="1" s="1"/>
  <c r="J33" i="3"/>
  <c r="AV56" i="1" s="1"/>
  <c r="AT56" i="1" s="1"/>
  <c r="F33" i="11"/>
  <c r="AZ64" i="1"/>
  <c r="J33" i="10"/>
  <c r="AV63" i="1"/>
  <c r="AT63" i="1" s="1"/>
  <c r="J33" i="8"/>
  <c r="AV61" i="1" s="1"/>
  <c r="AT61" i="1" s="1"/>
  <c r="J33" i="11"/>
  <c r="AV64" i="1" s="1"/>
  <c r="AT64" i="1" s="1"/>
  <c r="J33" i="7"/>
  <c r="AV60" i="1" s="1"/>
  <c r="AT60" i="1" s="1"/>
  <c r="BB54" i="1"/>
  <c r="AX54" i="1"/>
  <c r="BK85" i="5" l="1"/>
  <c r="J85" i="5"/>
  <c r="J59" i="5"/>
  <c r="BK83" i="3"/>
  <c r="J83" i="3" s="1"/>
  <c r="J59" i="3" s="1"/>
  <c r="BK83" i="9"/>
  <c r="J83" i="9"/>
  <c r="J59" i="9" s="1"/>
  <c r="BK85" i="4"/>
  <c r="J85" i="4"/>
  <c r="J59" i="4"/>
  <c r="BK88" i="6"/>
  <c r="J88" i="6"/>
  <c r="J59" i="6"/>
  <c r="BK85" i="8"/>
  <c r="J85" i="8" s="1"/>
  <c r="J59" i="8" s="1"/>
  <c r="J86" i="5"/>
  <c r="J60" i="5"/>
  <c r="BK82" i="11"/>
  <c r="J82" i="11"/>
  <c r="J85" i="12"/>
  <c r="J60" i="12"/>
  <c r="BK86" i="2"/>
  <c r="J86" i="2"/>
  <c r="J59" i="2"/>
  <c r="BK83" i="7"/>
  <c r="J83" i="7" s="1"/>
  <c r="J59" i="7" s="1"/>
  <c r="AN63" i="1"/>
  <c r="J59" i="10"/>
  <c r="J39" i="10"/>
  <c r="J30" i="11"/>
  <c r="AG64" i="1"/>
  <c r="AZ54" i="1"/>
  <c r="AV54" i="1" s="1"/>
  <c r="AK29" i="1" s="1"/>
  <c r="AU54" i="1"/>
  <c r="AW54" i="1"/>
  <c r="AK30" i="1" s="1"/>
  <c r="J30" i="12"/>
  <c r="AG65" i="1"/>
  <c r="W31" i="1"/>
  <c r="W32" i="1"/>
  <c r="J39" i="12" l="1"/>
  <c r="J39" i="11"/>
  <c r="J59" i="11"/>
  <c r="AN65" i="1"/>
  <c r="AN64" i="1"/>
  <c r="J30" i="3"/>
  <c r="AG56" i="1"/>
  <c r="J30" i="8"/>
  <c r="AG61" i="1" s="1"/>
  <c r="J30" i="9"/>
  <c r="AG62" i="1"/>
  <c r="J30" i="4"/>
  <c r="AG57" i="1" s="1"/>
  <c r="AN57" i="1" s="1"/>
  <c r="J30" i="5"/>
  <c r="AG58" i="1"/>
  <c r="J30" i="6"/>
  <c r="AG59" i="1"/>
  <c r="W29" i="1"/>
  <c r="AT54" i="1"/>
  <c r="J30" i="7"/>
  <c r="AG60" i="1"/>
  <c r="J30" i="2"/>
  <c r="AG55" i="1"/>
  <c r="J39" i="2" l="1"/>
  <c r="J39" i="5"/>
  <c r="J39" i="4"/>
  <c r="J39" i="6"/>
  <c r="J39" i="9"/>
  <c r="J39" i="7"/>
  <c r="J39" i="3"/>
  <c r="J39" i="8"/>
  <c r="AN56" i="1"/>
  <c r="AN59" i="1"/>
  <c r="AN62" i="1"/>
  <c r="AN55" i="1"/>
  <c r="AN61" i="1"/>
  <c r="AN58" i="1"/>
  <c r="AN60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<sst xmlns="http://schemas.openxmlformats.org/spreadsheetml/2006/main" count="6417" uniqueCount="895">
  <si>
    <t>Export Komplet</t>
  </si>
  <si>
    <t>VZ</t>
  </si>
  <si>
    <t>2.0</t>
  </si>
  <si>
    <t>ZAMOK</t>
  </si>
  <si>
    <t>False</t>
  </si>
  <si>
    <t>{d87f28f5-3451-4e40-93c0-b32245814e26}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</si>
  <si>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</si>
  <si>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</si>
  <si>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</si>
  <si>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</si>
  <si>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</si>
  <si>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</si>
  <si>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</si>
  <si>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</si>
  <si>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xxxx/xx2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</si>
  <si>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</si>
  <si>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</si>
  <si>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Odstranění objektů bývalé ČOV v areálu Bohumínské městské nemocnice</t>
  </si>
  <si>
    <t>KSO:</t>
  </si>
  <si>
    <t/>
  </si>
  <si>
    <t>CC-CZ:</t>
  </si>
  <si>
    <t>Místo:</t>
  </si>
  <si>
    <t xml:space="preserve"> </t>
  </si>
  <si>
    <t>Datum:</t>
  </si>
  <si>
    <t>16. 8. 2023</t>
  </si>
  <si>
    <t>Zadavatel:</t>
  </si>
  <si>
    <t>IČ:</t>
  </si>
  <si>
    <t>DIČ:</t>
  </si>
  <si>
    <t>Uchazeč:</t>
  </si>
  <si>
    <t>Vyplň údaj</t>
  </si>
  <si>
    <t>Projektant:</t>
  </si>
  <si>
    <t>15485145</t>
  </si>
  <si>
    <t>Ing. Pavel Stoklasa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</si>
  <si>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</si>
  <si>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</si>
  <si>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</si>
  <si>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</si>
  <si>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</si>
  <si>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</si>
  <si>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</si>
  <si>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</si>
  <si>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</si>
  <si>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</si>
  <si>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</si>
  <si>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</si>
  <si>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</si>
  <si>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</si>
  <si>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</si>
  <si>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</si>
  <si>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</si>
  <si>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</si>
  <si>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</si>
  <si>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</si>
  <si>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</si>
  <si>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</si>
  <si>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</si>
  <si>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</si>
  <si>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</si>
  <si>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</si>
  <si>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</si>
  <si>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</si>
  <si>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</si>
  <si>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</si>
  <si>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</si>
  <si>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</si>
  <si>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</si>
  <si>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</si>
  <si>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</si>
  <si>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</si>
  <si>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</si>
  <si>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</si>
  <si>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</si>
  <si>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</si>
  <si>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</si>
  <si>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</si>
  <si>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</si>
  <si>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</si>
  <si>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Emšerská studna</t>
  </si>
  <si>
    <t>STA</t>
  </si>
  <si>
    <t>1</t>
  </si>
  <si>
    <t>{6f57a2d6-8563-43f7-95da-ffd59494ff9b}</t>
  </si>
  <si>
    <t>2</t>
  </si>
  <si>
    <t>SO 02</t>
  </si>
  <si>
    <t>Biologické skrápědlo</t>
  </si>
  <si>
    <t>{e5a4c8cf-3dea-43d6-82b2-be28e6e1c9e4}</t>
  </si>
  <si>
    <t>SO 03</t>
  </si>
  <si>
    <t>Dosazovací nádrž</t>
  </si>
  <si>
    <t>{3c3d5cd7-3a09-4bea-845a-6b6c0d862eb9}</t>
  </si>
  <si>
    <t>SO 04</t>
  </si>
  <si>
    <t>Retenční jímka</t>
  </si>
  <si>
    <t>{239a0fb0-e26f-4c61-b672-373086412488}</t>
  </si>
  <si>
    <t>SO 05</t>
  </si>
  <si>
    <t>Demolice provozního objektu</t>
  </si>
  <si>
    <t>{da9fe6cf-798f-4bc2-8168-d24a0b65fe65}</t>
  </si>
  <si>
    <t>SO 06</t>
  </si>
  <si>
    <t>Odstranění kalových polí</t>
  </si>
  <si>
    <t>{0dfb05c2-4115-4f6b-b3bd-a1a56e9cafea}</t>
  </si>
  <si>
    <t>SO 07</t>
  </si>
  <si>
    <t>Odstranění plechového skladu</t>
  </si>
  <si>
    <t>{00261c0b-c41a-4763-b8d8-ad297666f435}</t>
  </si>
  <si>
    <t>SO 08</t>
  </si>
  <si>
    <t>Demontáž stávajícího drátěného oplocení</t>
  </si>
  <si>
    <t>{bc9fd303-d451-45ff-b661-d90805d89980}</t>
  </si>
  <si>
    <t>SO 09</t>
  </si>
  <si>
    <t>Odstranění komunikací</t>
  </si>
  <si>
    <t>{c4ff3bf1-5bee-42d5-b735-0688a04906b4}</t>
  </si>
  <si>
    <t>SO 10</t>
  </si>
  <si>
    <t>Vegetační úpravy</t>
  </si>
  <si>
    <t>{7930bb50-97e4-413d-ac1b-4041b2378227}</t>
  </si>
  <si>
    <t>VRN</t>
  </si>
  <si>
    <t>Vedlejší rozpočtové náklady</t>
  </si>
  <si>
    <t>{c1081cc9-7a08-4677-bd96-45a3a19e5eb2}</t>
  </si>
  <si>
    <t>KRYCÍ LIST SOUPISU PRACÍ</t>
  </si>
  <si>
    <t>Objekt:</t>
  </si>
  <si>
    <t>SO 01 - Emšerská studna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</si>
  <si>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</si>
  <si>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</si>
  <si>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</si>
  <si>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</si>
  <si>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</si>
  <si>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</si>
  <si>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</si>
  <si>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</si>
  <si>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</si>
  <si>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</si>
  <si>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</si>
  <si>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</si>
  <si>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</si>
  <si>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</si>
  <si>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</si>
  <si>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</si>
  <si>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</si>
  <si>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</si>
  <si>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</si>
  <si>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</si>
  <si>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</si>
  <si>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</si>
  <si>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</si>
  <si>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</si>
  <si>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</si>
  <si>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</si>
  <si>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</si>
  <si>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</si>
  <si>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</si>
  <si>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115101202</t>
  </si>
  <si>
    <t>Čerpání vody na dopravní výšku do 10 m s uvažovaným průměrným přítokem přes 500 do 1 000 l/min</t>
  </si>
  <si>
    <t>hod</t>
  </si>
  <si>
    <t>CS ÚRS 2023 02</t>
  </si>
  <si>
    <t>4</t>
  </si>
  <si>
    <t>1391118187</t>
  </si>
  <si>
    <t>Online PSC</t>
  </si>
  <si>
    <t>https://podminky.urs.cz/item/CS_URS_2023_02/115101202</t>
  </si>
  <si>
    <t>VV</t>
  </si>
  <si>
    <t>"vyčerpání kalu včetně odvozu"</t>
  </si>
  <si>
    <t>100</t>
  </si>
  <si>
    <t>Součet</t>
  </si>
  <si>
    <t>115101302</t>
  </si>
  <si>
    <t>Pohotovost záložní čerpací soupravy pro dopravní výšku do 10 m s uvažovaným průměrným přítokem přes 500 do 1 000 l/min</t>
  </si>
  <si>
    <t>den</t>
  </si>
  <si>
    <t>1130965683</t>
  </si>
  <si>
    <t>https://podminky.urs.cz/item/CS_URS_2023_02/115101302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</si>
  <si>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</si>
  <si>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</si>
  <si>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</si>
  <si>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</si>
  <si>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-979034494</t>
  </si>
  <si>
    <t>https://podminky.urs.cz/item/CS_URS_2023_02/162751117</t>
  </si>
  <si>
    <t>"dovoz zeminy pro zásypy z mezideponie investora"</t>
  </si>
  <si>
    <t>Pi*3,60*3,60*0,50</t>
  </si>
  <si>
    <t>(Pi*2,55/3*(2,85*2,85+2,85*0,85+0,85*0,85))</t>
  </si>
  <si>
    <t>174151101</t>
  </si>
  <si>
    <t>Zásyp sypaninou z jakékoliv horniny strojně s uložením výkopku ve vrstvách se zhutněním jam, šachet, rýh nebo kolem objektů v těchto vykopávkách</t>
  </si>
  <si>
    <t>-457681128</t>
  </si>
  <si>
    <t>https://podminky.urs.cz/item/CS_URS_2023_02/174151101</t>
  </si>
  <si>
    <t>9</t>
  </si>
  <si>
    <t>Ostatní konstrukce a práce, bourání</t>
  </si>
  <si>
    <t>5</t>
  </si>
  <si>
    <t>981513114</t>
  </si>
  <si>
    <t>Demolice konstrukcí objektů těžkými mechanizačními prostředky konstrukcí ze železobetonu</t>
  </si>
  <si>
    <t>1209436704</t>
  </si>
  <si>
    <t>https://podminky.urs.cz/item/CS_URS_2023_02/981513114</t>
  </si>
  <si>
    <t>bourané konstrukce budou bourány 0,50 metru pod terén, základové konstrukce zůstávají v zemi</t>
  </si>
  <si>
    <t>"vrchní hrana emšerské studny"</t>
  </si>
  <si>
    <t>(1,20*0,30)*PI*8,60</t>
  </si>
  <si>
    <t>Mezisoučet</t>
  </si>
  <si>
    <t>"obvodové zdi emšerské studny po -0,50 m pod terén"</t>
  </si>
  <si>
    <t>(0,50*6,00)*PI*8,40</t>
  </si>
  <si>
    <t>(0,70*0,80)*PI*7,00</t>
  </si>
  <si>
    <t>"příčky uvnitř emšerské studny"</t>
  </si>
  <si>
    <t>(6,50+1,20+6,50)*4,00*0,15</t>
  </si>
  <si>
    <t>(2,00+0,95*2)*2*4,00*0,15</t>
  </si>
  <si>
    <t>6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</si>
  <si>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</si>
  <si>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</si>
  <si>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m2</t>
  </si>
  <si>
    <t>-1685109746</t>
  </si>
  <si>
    <t>https://podminky.urs.cz/item/CS_URS_2023_02/967031733</t>
  </si>
  <si>
    <t>"vybourání cihelné přizdívky emšerské studny"</t>
  </si>
  <si>
    <t>PI*8,40*5,50</t>
  </si>
  <si>
    <t>997</t>
  </si>
  <si>
    <t>Přesun sutě</t>
  </si>
  <si>
    <t>7</t>
  </si>
  <si>
    <t>997013501</t>
  </si>
  <si>
    <t>Odvoz suti a vybouraných hmot na skládku nebo meziskládku se složením, na vzdálenost do 1 km</t>
  </si>
  <si>
    <t>t</t>
  </si>
  <si>
    <t>-278029575</t>
  </si>
  <si>
    <t>https://podminky.urs.cz/item/CS_URS_2023_02/997013501</t>
  </si>
  <si>
    <t>8</t>
  </si>
  <si>
    <t>997013509</t>
  </si>
  <si>
    <t>Odvoz suti a vybouraných hmot na skládku nebo meziskládku se složením, na vzdálenost Příplatek k ceně za každý další i započatý 1 km přes 1 km</t>
  </si>
  <si>
    <t>1728830450</t>
  </si>
  <si>
    <t>https://podminky.urs.cz/item/CS_URS_2023_02/997013509</t>
  </si>
  <si>
    <t>316,024*9 'Přepočtené koeficientem množství</t>
  </si>
  <si>
    <t>997013811</t>
  </si>
  <si>
    <t>Poplatek za uložení stavebního odpadu na skládce (skládkovné) dřevěného zatříděného do Katalogu odpadů pod kódem 17 02 01</t>
  </si>
  <si>
    <t>-620009840</t>
  </si>
  <si>
    <t>https://podminky.urs.cz/item/CS_URS_2023_02/997013811</t>
  </si>
  <si>
    <t>10</t>
  </si>
  <si>
    <t>997013862</t>
  </si>
  <si>
    <t>Poplatek za uložení stavebního odpadu na recyklační skládce (skládkovné) z armovaného betonu zatříděného do Katalogu odpadů pod kódem 17 01 01</t>
  </si>
  <si>
    <t>1540224336</t>
  </si>
  <si>
    <t>https://podminky.urs.cz/item/CS_URS_2023_02/997013862</t>
  </si>
  <si>
    <t>11</t>
  </si>
  <si>
    <t>997013863</t>
  </si>
  <si>
    <t>Poplatek za uložení stavebního odpadu na recyklační skládce (skládkovné) cihelného zatříděného do Katalogu odpadů pod kódem 17 01 02</t>
  </si>
  <si>
    <t>-1647845196</t>
  </si>
  <si>
    <t>https://podminky.urs.cz/item/CS_URS_2023_02/997013863</t>
  </si>
  <si>
    <t>PSV</t>
  </si>
  <si>
    <t>Práce a dodávky PSV</t>
  </si>
  <si>
    <t>762</t>
  </si>
  <si>
    <t>Konstrukce tesařské</t>
  </si>
  <si>
    <t>12</t>
  </si>
  <si>
    <t>762526811</t>
  </si>
  <si>
    <t>Demontáž podlah z desek dřevotřískových, překližkových, sololitových tl. do 20 mm bez polštářů</t>
  </si>
  <si>
    <t>16</t>
  </si>
  <si>
    <t>1276304893</t>
  </si>
  <si>
    <t>https://podminky.urs.cz/item/CS_URS_2023_02/762526811</t>
  </si>
  <si>
    <t>"demontáž výdřev vevnitř studny"</t>
  </si>
  <si>
    <t>1,20*6,50+2,00*0,95*2</t>
  </si>
  <si>
    <t>767</t>
  </si>
  <si>
    <t>Konstrukce zámečnické</t>
  </si>
  <si>
    <t>13</t>
  </si>
  <si>
    <t>767161823</t>
  </si>
  <si>
    <t>Demontáž zábradlí do suti schodišťového nerozebíratelný spoj hmotnosti 1 m zábradlí do 20 kg</t>
  </si>
  <si>
    <t>m</t>
  </si>
  <si>
    <t>807222129</t>
  </si>
  <si>
    <t>https://podminky.urs.cz/item/CS_URS_2023_02/767161823</t>
  </si>
  <si>
    <t>vrchní zábradlí emšerské studny</t>
  </si>
  <si>
    <t>(7,20+0,70+0,70)*3,14</t>
  </si>
  <si>
    <t>14</t>
  </si>
  <si>
    <t>767832801</t>
  </si>
  <si>
    <t>Demontáž venkovních požárních žebříků s ochranným košem</t>
  </si>
  <si>
    <t>-1877968944</t>
  </si>
  <si>
    <t>https://podminky.urs.cz/item/CS_URS_2023_02/767832801</t>
  </si>
  <si>
    <t>7,00</t>
  </si>
  <si>
    <t>767996702</t>
  </si>
  <si>
    <t>Demontáž ostatních zámečnických konstrukcí řezáním o hmotnosti jednotlivých dílů přes 50 do 100 kg</t>
  </si>
  <si>
    <t>kg</t>
  </si>
  <si>
    <t>-380946667</t>
  </si>
  <si>
    <t>https://podminky.urs.cz/item/CS_URS_2023_02/767996702</t>
  </si>
  <si>
    <t>"demontáž úhelníků ve vnitřním prostoru studny"</t>
  </si>
  <si>
    <t>7,34*(6,50*2+1,20+2,0+0,95*2+2,0*0,95*2)</t>
  </si>
  <si>
    <t>998767202</t>
  </si>
  <si>
    <t>Přesun hmot pro zámečnické konstrukce stanovený procentní sazbou (%) z ceny vodorovná dopravní vzdálenost do 50 m v objektech výšky přes 6 do 12 m</t>
  </si>
  <si>
    <t>%</t>
  </si>
  <si>
    <t>143488669</t>
  </si>
  <si>
    <t>https://podminky.urs.cz/item/CS_URS_2023_02/998767202</t>
  </si>
  <si>
    <t>SO 02 - Biologické skrápědlo</t>
  </si>
  <si>
    <t>113152112</t>
  </si>
  <si>
    <t>Odstranění podkladů zpevněných ploch s přemístěním na skládku na vzdálenost do 20 m nebo s naložením na dopravní prostředek z kameniva drceného</t>
  </si>
  <si>
    <t>-1316789945</t>
  </si>
  <si>
    <t>https://podminky.urs.cz/item/CS_URS_2023_02/113152112</t>
  </si>
  <si>
    <t>"filtrační výplň ze struskového štěrku"</t>
  </si>
  <si>
    <t>PI*2,70*2,70*2,10</t>
  </si>
  <si>
    <t>1667780949</t>
  </si>
  <si>
    <t>PI*3,00*3,00*0,50</t>
  </si>
  <si>
    <t>1294410879</t>
  </si>
  <si>
    <t>961055111</t>
  </si>
  <si>
    <t>Bourání základů z betonu železového</t>
  </si>
  <si>
    <t>-2009542441</t>
  </si>
  <si>
    <t>https://podminky.urs.cz/item/CS_URS_2023_02/961055111</t>
  </si>
  <si>
    <t>"vybourání ŽB desky a pasů biologického skrápědla"</t>
  </si>
  <si>
    <t>deska</t>
  </si>
  <si>
    <t>744663958</t>
  </si>
  <si>
    <t>"obvodové stěny včetně dna"</t>
  </si>
  <si>
    <t>PI*5,65*0,30*3,50</t>
  </si>
  <si>
    <t>PI*3,00*3,00*0,25</t>
  </si>
  <si>
    <t>-116004873</t>
  </si>
  <si>
    <t>-1599129935</t>
  </si>
  <si>
    <t>187,261*9 'Přepočtené koeficientem množství</t>
  </si>
  <si>
    <t>-1661430574</t>
  </si>
  <si>
    <t>997013873</t>
  </si>
  <si>
    <t>Poplatek za uložení stavebního odpadu na recyklační skládce (skládkovné) zeminy a kamení zatříděného do Katalogu odpadů pod kódem 17 05 04</t>
  </si>
  <si>
    <t>-1098418958</t>
  </si>
  <si>
    <t>https://podminky.urs.cz/item/CS_URS_2023_02/997013873</t>
  </si>
  <si>
    <t>SO 03 - Dosazovací nádrž</t>
  </si>
  <si>
    <t>1321812892</t>
  </si>
  <si>
    <t>-121403803</t>
  </si>
  <si>
    <t>-3230476</t>
  </si>
  <si>
    <t>45,285</t>
  </si>
  <si>
    <t>-1403920183</t>
  </si>
  <si>
    <t>4,70*4,70*2,05</t>
  </si>
  <si>
    <t>952903112</t>
  </si>
  <si>
    <t>Vyčištění objektů čistíren odpadních vod, nádrží, žlabů nebo kanálů světlé výšky prostoru do 3,5 m</t>
  </si>
  <si>
    <t>1893384336</t>
  </si>
  <si>
    <t>https://podminky.urs.cz/item/CS_URS_2023_02/952903112</t>
  </si>
  <si>
    <t>964076331</t>
  </si>
  <si>
    <t>Vybourání válcovaných nosníků uložených ve zdivu betonovém nebo kamenném na maltu cementovou délky do 6 m, hmotnosti do 35 kg/m</t>
  </si>
  <si>
    <t>-222948596</t>
  </si>
  <si>
    <t>https://podminky.urs.cz/item/CS_URS_2023_02/964076331</t>
  </si>
  <si>
    <t>vybourání 2ks I180 ve vnitřní části dosazovací nádrže</t>
  </si>
  <si>
    <t>4,70*2*21,90/1000</t>
  </si>
  <si>
    <t>-1485871900</t>
  </si>
  <si>
    <t>4,70*4*0,25*0,95</t>
  </si>
  <si>
    <t>-399776100</t>
  </si>
  <si>
    <t>272189316</t>
  </si>
  <si>
    <t>11,02*9 'Přepočtené koeficientem množství</t>
  </si>
  <si>
    <t>-794454409</t>
  </si>
  <si>
    <t>-471408596</t>
  </si>
  <si>
    <t>zábradlí dosazovací nádrže</t>
  </si>
  <si>
    <t>4,70*6</t>
  </si>
  <si>
    <t>-812432332</t>
  </si>
  <si>
    <t>"demontáž ostatních ocelových prvků v nádrži"</t>
  </si>
  <si>
    <t>váha je pouze předpoklad</t>
  </si>
  <si>
    <t>650</t>
  </si>
  <si>
    <t>647871662</t>
  </si>
  <si>
    <t>SO 04 - Retenční jímka</t>
  </si>
  <si>
    <t>1914310364</t>
  </si>
  <si>
    <t>-217598994</t>
  </si>
  <si>
    <t>-983600341</t>
  </si>
  <si>
    <t>69,706</t>
  </si>
  <si>
    <t>653603854</t>
  </si>
  <si>
    <t>zásyp po vybourané retenční jímce</t>
  </si>
  <si>
    <t>PI*2,15*2,15*4,80</t>
  </si>
  <si>
    <t>-34028275</t>
  </si>
  <si>
    <t>-1603249582</t>
  </si>
  <si>
    <t>stěny retenční jímky</t>
  </si>
  <si>
    <t>PI*5,30*0,50*0,75</t>
  </si>
  <si>
    <t>60541252</t>
  </si>
  <si>
    <t>-958596205</t>
  </si>
  <si>
    <t>15,048*9 'Přepočtené koeficientem množství</t>
  </si>
  <si>
    <t>1174586538</t>
  </si>
  <si>
    <t>-2040212197</t>
  </si>
  <si>
    <t>PI*2,65</t>
  </si>
  <si>
    <t>1157875036</t>
  </si>
  <si>
    <t>demontáž ocelového schodiště včetně zábradlí</t>
  </si>
  <si>
    <t>-1480225811</t>
  </si>
  <si>
    <t>SO 05 - Demolice provozního objektu</t>
  </si>
  <si>
    <t xml:space="preserve">    712 - Povlakové krytiny</t>
  </si>
  <si>
    <t xml:space="preserve">    764 - Konstrukce klempířské</t>
  </si>
  <si>
    <t>HZS - Hodinové zúčtovací sazby</t>
  </si>
  <si>
    <t>-1332580584</t>
  </si>
  <si>
    <t>zpětný zásyp po bouracích pracích</t>
  </si>
  <si>
    <t>45</t>
  </si>
  <si>
    <t>961044111</t>
  </si>
  <si>
    <t>Bourání základů z betonu prostého</t>
  </si>
  <si>
    <t>-1109976824</t>
  </si>
  <si>
    <t>https://podminky.urs.cz/item/CS_URS_2023_02/961044111</t>
  </si>
  <si>
    <t>0,60*1,00*(0,585+8,63+5,45+14,25+5,45+1,33+9,85)</t>
  </si>
  <si>
    <t>1,65*0,55*2,72*2+2,70*2,70*0,35</t>
  </si>
  <si>
    <t>962081141</t>
  </si>
  <si>
    <t>Bourání zdiva příček nebo vybourání otvorů ze skleněných tvárnic, tl. do 150 mm</t>
  </si>
  <si>
    <t>319546741</t>
  </si>
  <si>
    <t>https://podminky.urs.cz/item/CS_URS_2023_02/962081141</t>
  </si>
  <si>
    <t>"bourání luxferových stěn"</t>
  </si>
  <si>
    <t>3,20*1,45+3,20*1,45+0,40*2,20</t>
  </si>
  <si>
    <t>968062245</t>
  </si>
  <si>
    <t>Vybourání dřevěných rámů oken s křídly, dveřních zárubní, vrat, stěn, ostění nebo obkladů rámů oken s křídly jednoduchých, plochy do 2 m2</t>
  </si>
  <si>
    <t>2016891465</t>
  </si>
  <si>
    <t>https://podminky.urs.cz/item/CS_URS_2023_02/968062245</t>
  </si>
  <si>
    <t>1,50*2,17+1,08*2+1,14*2+1,14*2+1,1*2+1,51*2+1*2</t>
  </si>
  <si>
    <t>968062455</t>
  </si>
  <si>
    <t>Vybourání dřevěných rámů oken s křídly, dveřních zárubní, vrat, stěn, ostění nebo obkladů dveřních zárubní, plochy do 2 m2</t>
  </si>
  <si>
    <t>2035688491</t>
  </si>
  <si>
    <t>https://podminky.urs.cz/item/CS_URS_2023_02/968062455</t>
  </si>
  <si>
    <t>0,88*1,48+0,86*1,47+0,87*1,5*2+1,18*1,47</t>
  </si>
  <si>
    <t>981011314</t>
  </si>
  <si>
    <t>Demolice budov postupným rozebíráním z cihel, kamene, smíšeného nebo hrázděného zdiva, tvárnic na maltu vápennou nebo vápenocementovou s podílem konstrukcí přes 20 do 25 %</t>
  </si>
  <si>
    <t>-1276237866</t>
  </si>
  <si>
    <t>https://podminky.urs.cz/item/CS_URS_2023_02/981011314</t>
  </si>
  <si>
    <t>3,92*5,45*14,25</t>
  </si>
  <si>
    <t>-421523236</t>
  </si>
  <si>
    <t>-2126942483</t>
  </si>
  <si>
    <t>208,601*14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</si>
  <si>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</si>
  <si>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</si>
  <si>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-1769503420</t>
  </si>
  <si>
    <t>https://podminky.urs.cz/item/CS_URS_2023_02/997013631</t>
  </si>
  <si>
    <t>997013804</t>
  </si>
  <si>
    <t>Poplatek za uložení stavebního odpadu na skládce (skládkovné) ze skla zatříděného do Katalogu odpadů pod kódem 17 02 02</t>
  </si>
  <si>
    <t>1807039722</t>
  </si>
  <si>
    <t>https://podminky.urs.cz/item/CS_URS_2023_02/997013804</t>
  </si>
  <si>
    <t>1660345677</t>
  </si>
  <si>
    <t>1705768534</t>
  </si>
  <si>
    <t>997013875</t>
  </si>
  <si>
    <t>Poplatek za uložení stavebního odpadu na recyklační skládce (skládkovné) asfaltového bez obsahu dehtu zatříděného do Katalogu odpadů pod kódem 17 03 02</t>
  </si>
  <si>
    <t>1806736632</t>
  </si>
  <si>
    <t>https://podminky.urs.cz/item/CS_URS_2023_02/997013875</t>
  </si>
  <si>
    <t>712</t>
  </si>
  <si>
    <t>Povlakové krytiny</t>
  </si>
  <si>
    <t>712340832</t>
  </si>
  <si>
    <t>Odstranění povlakové krytiny střech plochých do 10° z přitavených pásů NAIP v plné ploše dvouvrstvé</t>
  </si>
  <si>
    <t>1816814137</t>
  </si>
  <si>
    <t>https://podminky.urs.cz/item/CS_URS_2023_02/712340832</t>
  </si>
  <si>
    <t>14,25*5,85</t>
  </si>
  <si>
    <t>764</t>
  </si>
  <si>
    <t>Konstrukce klempířské</t>
  </si>
  <si>
    <t>764004801</t>
  </si>
  <si>
    <t>Demontáž klempířských konstrukcí žlabu podokapního do suti</t>
  </si>
  <si>
    <t>55111700</t>
  </si>
  <si>
    <t>https://podminky.urs.cz/item/CS_URS_2023_02/764004801</t>
  </si>
  <si>
    <t>5,85+14,25+5,85</t>
  </si>
  <si>
    <t>764004861</t>
  </si>
  <si>
    <t>Demontáž klempířských konstrukcí svodu do suti</t>
  </si>
  <si>
    <t>2037958916</t>
  </si>
  <si>
    <t>https://podminky.urs.cz/item/CS_URS_2023_02/764004861</t>
  </si>
  <si>
    <t>17</t>
  </si>
  <si>
    <t>-1457968999</t>
  </si>
  <si>
    <t>HZS</t>
  </si>
  <si>
    <t>Hodinové zúčtovací sazby</t>
  </si>
  <si>
    <t>18</t>
  </si>
  <si>
    <t>HZS1292</t>
  </si>
  <si>
    <t>Hodinové zúčtovací sazby profesí HSV zemní a pomocné práce stavební dělník</t>
  </si>
  <si>
    <t>512</t>
  </si>
  <si>
    <t>1213452191</t>
  </si>
  <si>
    <t>https://podminky.urs.cz/item/CS_URS_2023_02/HZS1292</t>
  </si>
  <si>
    <t>vyklizení stávající budovy - předpoklad</t>
  </si>
  <si>
    <t>70</t>
  </si>
  <si>
    <t>19</t>
  </si>
  <si>
    <t>HZS2211</t>
  </si>
  <si>
    <t>Hodinové zúčtovací sazby profesí PSV provádění stavebních instalací instalatér</t>
  </si>
  <si>
    <t>-1361320495</t>
  </si>
  <si>
    <t>https://podminky.urs.cz/item/CS_URS_2023_02/HZS2211</t>
  </si>
  <si>
    <t>demontáž zařizovacích předmětů včetně souvisejícíh rozvodů - předpoklad</t>
  </si>
  <si>
    <t>140</t>
  </si>
  <si>
    <t>20</t>
  </si>
  <si>
    <t>HZS2231</t>
  </si>
  <si>
    <t>Hodinové zúčtovací sazby profesí PSV provádění stavebních instalací elektrikář</t>
  </si>
  <si>
    <t>1704395121</t>
  </si>
  <si>
    <t>https://podminky.urs.cz/item/CS_URS_2023_02/HZS2231</t>
  </si>
  <si>
    <t>demontáž elektrozařízení - předpoklad</t>
  </si>
  <si>
    <t>180</t>
  </si>
  <si>
    <t>SO 06 - Odstranění kalových polí</t>
  </si>
  <si>
    <t>131351104</t>
  </si>
  <si>
    <t>Hloubení nezapažených jam a zářezů strojně s urovnáním dna do předepsaného profilu a spádu v hornině třídy těžitelnosti II skupiny 4 přes 100 do 500 m3</t>
  </si>
  <si>
    <t>-406682944</t>
  </si>
  <si>
    <t>https://podminky.urs.cz/item/CS_URS_2023_02/131351104</t>
  </si>
  <si>
    <t>"odstranění kalových, filtračních vrstech a hutněné zeminy z kalových polí"</t>
  </si>
  <si>
    <t>"pouze částečně cca do 30%"</t>
  </si>
  <si>
    <t>(4,0*5,50*6)*0,50*0,30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</si>
  <si>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</si>
  <si>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</si>
  <si>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-207652446</t>
  </si>
  <si>
    <t>https://podminky.urs.cz/item/CS_URS_2023_02/161151113</t>
  </si>
  <si>
    <t>-2007483020</t>
  </si>
  <si>
    <t>9,875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</si>
  <si>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</si>
  <si>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</si>
  <si>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795263035</t>
  </si>
  <si>
    <t>https://podminky.urs.cz/item/CS_URS_2023_02/162751137</t>
  </si>
  <si>
    <t>167151102</t>
  </si>
  <si>
    <t>Nakládání, skládání a překládání neulehlého výkopku nebo sypaniny strojně nakládání, množství do 100 m3, z horniny třídy těžitelnosti II, skupiny 4 a 5</t>
  </si>
  <si>
    <t>-780722569</t>
  </si>
  <si>
    <t>https://podminky.urs.cz/item/CS_URS_2023_02/167151102</t>
  </si>
  <si>
    <t>171251201</t>
  </si>
  <si>
    <t>Uložení sypaniny na skládky nebo meziskládky bez hutnění s upravením uložené sypaniny do předepsaného tvaru</t>
  </si>
  <si>
    <t>663168065</t>
  </si>
  <si>
    <t>https://podminky.urs.cz/item/CS_URS_2023_02/171251201</t>
  </si>
  <si>
    <t>17120123R</t>
  </si>
  <si>
    <t>-319768457</t>
  </si>
  <si>
    <t>19,8*1,8 'Přepočtené koeficientem množství</t>
  </si>
  <si>
    <t>-516830242</t>
  </si>
  <si>
    <t>"zásyp po vybouraných zdech kalových polí"</t>
  </si>
  <si>
    <t>19,75*0,50</t>
  </si>
  <si>
    <t>962052211</t>
  </si>
  <si>
    <t>Bourání zdiva železobetonového nadzákladového, objemu přes 1 m3</t>
  </si>
  <si>
    <t>-1864809124</t>
  </si>
  <si>
    <t>https://podminky.urs.cz/item/CS_URS_2023_02/962052211</t>
  </si>
  <si>
    <t>"vybourání ŽB stěn kalových polí"</t>
  </si>
  <si>
    <t>0,15*5,50*1,00*5</t>
  </si>
  <si>
    <t>0,25*(6*2+25,25*2)*1,00</t>
  </si>
  <si>
    <t>285313523</t>
  </si>
  <si>
    <t>-1505289163</t>
  </si>
  <si>
    <t>106,848*14 'Přepočtené koeficientem množství</t>
  </si>
  <si>
    <t>-240324247</t>
  </si>
  <si>
    <t>SO 07 - Odstranění plechového skladu</t>
  </si>
  <si>
    <t>-173039669</t>
  </si>
  <si>
    <t>2,34</t>
  </si>
  <si>
    <t>-845955644</t>
  </si>
  <si>
    <t>2,60*4,50*0,20</t>
  </si>
  <si>
    <t>-1858157870</t>
  </si>
  <si>
    <t>bourání ŽB základové desky plechového přístřešku</t>
  </si>
  <si>
    <t>0,20*4,50*2,30</t>
  </si>
  <si>
    <t>702697678</t>
  </si>
  <si>
    <t>-1067952449</t>
  </si>
  <si>
    <t>4,968*9 'Přepočtené koeficientem množství</t>
  </si>
  <si>
    <t>-1729875781</t>
  </si>
  <si>
    <t>767996704</t>
  </si>
  <si>
    <t>Demontáž ostatních zámečnických konstrukcí řezáním o hmotnosti jednotlivých dílů přes 250 do 500 kg</t>
  </si>
  <si>
    <t>1386237238</t>
  </si>
  <si>
    <t>https://podminky.urs.cz/item/CS_URS_2023_02/767996704</t>
  </si>
  <si>
    <t>"nosná konstrukce předpoklad jackl 100x100x5"</t>
  </si>
  <si>
    <t>14,70*(2,30*4+8*2,20+1,40*2*4)</t>
  </si>
  <si>
    <t>"oplechování vlnitým plechem váha 5,5 kg/m2"</t>
  </si>
  <si>
    <t>(2,80*4,50+(4,50*2+2,60*2)*2,2+0,50*2,60)*5,50</t>
  </si>
  <si>
    <t>450070718</t>
  </si>
  <si>
    <t>SO 08 - Demontáž stávajícího drátěného oplocení</t>
  </si>
  <si>
    <t>111211101</t>
  </si>
  <si>
    <t>Odstranění křovin a stromů s odstraněním kořenů ručně průměru kmene do 100 mm jakékoliv plochy v rovině nebo ve svahu o sklonu do 1:5</t>
  </si>
  <si>
    <t>-1565744482</t>
  </si>
  <si>
    <t>https://podminky.urs.cz/item/CS_URS_2023_02/111211101</t>
  </si>
  <si>
    <t>odstranění stávajícího porostu na oplocení cca 30%  plochy</t>
  </si>
  <si>
    <t>75*2,00*0,30</t>
  </si>
  <si>
    <t>162301501</t>
  </si>
  <si>
    <t>Vodorovné přemístění smýcených křovin do průměru kmene 100 mm na vzdálenost do 5 000 m</t>
  </si>
  <si>
    <t>-401946349</t>
  </si>
  <si>
    <t>https://podminky.urs.cz/item/CS_URS_2023_02/162301501</t>
  </si>
  <si>
    <t>162301981</t>
  </si>
  <si>
    <t>Vodorovné přemístění smýcených křovin Příplatek k ceně za každých dalších i započatých 1 000 m</t>
  </si>
  <si>
    <t>317043655</t>
  </si>
  <si>
    <t>https://podminky.urs.cz/item/CS_URS_2023_02/162301981</t>
  </si>
  <si>
    <t>174111101</t>
  </si>
  <si>
    <t>Zásyp sypaninou z jakékoliv horniny ručně s uložením výkopku ve vrstvách se zhutněním jam, šachet, rýh nebo kolem objektů v těchto vykopávkách</t>
  </si>
  <si>
    <t>-1619174082</t>
  </si>
  <si>
    <t>https://podminky.urs.cz/item/CS_URS_2023_02/174111101</t>
  </si>
  <si>
    <t>zpětný zásyp po vybouraných sloupcích</t>
  </si>
  <si>
    <t>0,80*0,30*0,30*38</t>
  </si>
  <si>
    <t>966049831</t>
  </si>
  <si>
    <t>Rozebrání prefabrikovaných plotových desek betonových</t>
  </si>
  <si>
    <t>kus</t>
  </si>
  <si>
    <t>-1149817356</t>
  </si>
  <si>
    <t>https://podminky.urs.cz/item/CS_URS_2023_02/966049831</t>
  </si>
  <si>
    <t>30</t>
  </si>
  <si>
    <t>966071711</t>
  </si>
  <si>
    <t>Bourání plotových sloupků a vzpěr ocelových trubkových nebo profilovaných výšky do 2,50 m zabetonovaných</t>
  </si>
  <si>
    <t>1085640441</t>
  </si>
  <si>
    <t>https://podminky.urs.cz/item/CS_URS_2023_02/966071711</t>
  </si>
  <si>
    <t>včetně odstranění bet. základů</t>
  </si>
  <si>
    <t>75/2,50</t>
  </si>
  <si>
    <t>vzpěry předpoklad</t>
  </si>
  <si>
    <t>966071822</t>
  </si>
  <si>
    <t>Rozebrání oplocení z pletiva drátěného se čtvercovými oky, výšky přes 1,6 do 2,0 m</t>
  </si>
  <si>
    <t>-1004049670</t>
  </si>
  <si>
    <t>https://podminky.urs.cz/item/CS_URS_2023_02/966071822</t>
  </si>
  <si>
    <t>rozebrání pletiva JZ a SZ strana pozemku 465/1</t>
  </si>
  <si>
    <t>75,00</t>
  </si>
  <si>
    <t>966073811</t>
  </si>
  <si>
    <t>Rozebrání vrat a vrátek k oplocení plochy jednotlivě přes 2 do 6 m2</t>
  </si>
  <si>
    <t>430584869</t>
  </si>
  <si>
    <t>https://podminky.urs.cz/item/CS_URS_2023_02/966073811</t>
  </si>
  <si>
    <t>997231111</t>
  </si>
  <si>
    <t>Vodorovná doprava suti a vybouraných hmot s vyložením a hrubým urovnáním na vzdálenost do 1 km</t>
  </si>
  <si>
    <t>652164785</t>
  </si>
  <si>
    <t>https://podminky.urs.cz/item/CS_URS_2023_02/997231111</t>
  </si>
  <si>
    <t>997231119</t>
  </si>
  <si>
    <t>Vodorovná doprava suti a vybouraných hmot s vyložením a hrubým urovnáním na vzdálenost Příplatek k cenám za každý další i započatý 1 km</t>
  </si>
  <si>
    <t>454515969</t>
  </si>
  <si>
    <t>https://podminky.urs.cz/item/CS_URS_2023_02/997231119</t>
  </si>
  <si>
    <t>9,306*9 'Přepočtené koeficientem množství</t>
  </si>
  <si>
    <t>997231511</t>
  </si>
  <si>
    <t>Vodorovná doprava suti a vybouraných hmot s vyložením a hrubým urovnáním nakládání nebo překládání na dopravní prostředek při vodorovné dopravě suti a vybouraných hmot</t>
  </si>
  <si>
    <t>-46852365</t>
  </si>
  <si>
    <t>https://podminky.urs.cz/item/CS_URS_2023_02/997231511</t>
  </si>
  <si>
    <t>1024323188</t>
  </si>
  <si>
    <t>SO 09 - Odstranění komunikací</t>
  </si>
  <si>
    <t>113107153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</si>
  <si>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</si>
  <si>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>-1706671196</t>
  </si>
  <si>
    <t>https://podminky.urs.cz/item/CS_URS_2023_02/113107153</t>
  </si>
  <si>
    <t>"BO-MUBO-ČOV-demolice -KOORDINAČNÍ SITUAČNÍ VÝKRES.pdf</t>
  </si>
  <si>
    <t>172,808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</si>
  <si>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</si>
  <si>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</si>
  <si>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1697294841</t>
  </si>
  <si>
    <t>https://podminky.urs.cz/item/CS_URS_2023_02/113107162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</si>
  <si>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</si>
  <si>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</si>
  <si>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-997552838</t>
  </si>
  <si>
    <t>https://podminky.urs.cz/item/CS_URS_2023_02/113107177</t>
  </si>
  <si>
    <t>113202111</t>
  </si>
  <si>
    <t>Vytrhání obrub s vybouráním lože, s přemístěním hmot na skládku na vzdálenost do 3 m nebo s naložením na dopravní prostředek z krajníků nebo obrubníků stojatých</t>
  </si>
  <si>
    <t>-161888627</t>
  </si>
  <si>
    <t>https://podminky.urs.cz/item/CS_URS_2023_02/113202111</t>
  </si>
  <si>
    <t>(31,313+13,113)+(33,908+9,942)+(8,925+1,228)</t>
  </si>
  <si>
    <t>113311121</t>
  </si>
  <si>
    <t>Odstranění geosyntetik s uložením na vzdálenost do 20 m nebo naložením na dopravní prostředek geotextilie</t>
  </si>
  <si>
    <t>-1031784461</t>
  </si>
  <si>
    <t>https://podminky.urs.cz/item/CS_URS_2023_02/113311121</t>
  </si>
  <si>
    <t>-550802710</t>
  </si>
  <si>
    <t>103,685</t>
  </si>
  <si>
    <t>1840280615</t>
  </si>
  <si>
    <t>172,808*0,60</t>
  </si>
  <si>
    <t>919735124</t>
  </si>
  <si>
    <t>Řezání stávajícího betonového krytu nebo podkladu hloubky přes 150 do 200 mm</t>
  </si>
  <si>
    <t>-195180301</t>
  </si>
  <si>
    <t>https://podminky.urs.cz/item/CS_URS_2023_02/919735124</t>
  </si>
  <si>
    <t>30,00</t>
  </si>
  <si>
    <t>997221551</t>
  </si>
  <si>
    <t>Vodorovná doprava suti bez naložení, ale se složením a s hrubým urovnáním ze sypkých materiálů, na vzdálenost do 1 km</t>
  </si>
  <si>
    <t>1449169065</t>
  </si>
  <si>
    <t>https://podminky.urs.cz/item/CS_URS_2023_02/997221551</t>
  </si>
  <si>
    <t>997221559</t>
  </si>
  <si>
    <t>Vodorovná doprava suti bez naložení, ale se složením a s hrubým urovnáním Příplatek k ceně za každý další i započatý 1 km přes 1 km</t>
  </si>
  <si>
    <t>-1295218686</t>
  </si>
  <si>
    <t>https://podminky.urs.cz/item/CS_URS_2023_02/997221559</t>
  </si>
  <si>
    <t>997221611</t>
  </si>
  <si>
    <t>Nakládání na dopravní prostředky pro vodorovnou dopravu suti</t>
  </si>
  <si>
    <t>812085193</t>
  </si>
  <si>
    <t>https://podminky.urs.cz/item/CS_URS_2023_02/997221611</t>
  </si>
  <si>
    <t>997221861</t>
  </si>
  <si>
    <t>Poplatek za uložení stavebního odpadu na recyklační skládce (skládkovné) z prostého betonu zatříděného do Katalogu odpadů pod kódem 17 01 01</t>
  </si>
  <si>
    <t>1168879214</t>
  </si>
  <si>
    <t>https://podminky.urs.cz/item/CS_URS_2023_02/997221861</t>
  </si>
  <si>
    <t>obrubníky</t>
  </si>
  <si>
    <t>20,178</t>
  </si>
  <si>
    <t>997221862</t>
  </si>
  <si>
    <t>-1512559611</t>
  </si>
  <si>
    <t>https://podminky.urs.cz/item/CS_URS_2023_02/997221862</t>
  </si>
  <si>
    <t>"zpevněné plochy předpoklad"</t>
  </si>
  <si>
    <t>108,869</t>
  </si>
  <si>
    <t>997221873</t>
  </si>
  <si>
    <t>-1962667773</t>
  </si>
  <si>
    <t>https://podminky.urs.cz/item/CS_URS_2023_02/997221873</t>
  </si>
  <si>
    <t>86,404+50,114</t>
  </si>
  <si>
    <t>SO 10 - Vegetační úpravy</t>
  </si>
  <si>
    <t>111151101</t>
  </si>
  <si>
    <t>Odstranění travin a rákosu strojně travin, při celkové ploše do 100 m2</t>
  </si>
  <si>
    <t>-896507334</t>
  </si>
  <si>
    <t>https://podminky.urs.cz/item/CS_URS_2023_02/111151101</t>
  </si>
  <si>
    <t>111251101</t>
  </si>
  <si>
    <t>Odstranění křovin a stromů s odstraněním kořenů strojně průměru kmene do 100 mm v rovině nebo ve svahu sklonu terénu do 1:5, při celkové ploše do 100 m2</t>
  </si>
  <si>
    <t>388044779</t>
  </si>
  <si>
    <t>https://podminky.urs.cz/item/CS_URS_2023_02/111251101</t>
  </si>
  <si>
    <t>náletové dřeviny cca 27% z celkové plochy</t>
  </si>
  <si>
    <t>1361*0,27</t>
  </si>
  <si>
    <t>112101102</t>
  </si>
  <si>
    <t>Odstranění stromů s odřezáním kmene a s odvětvením listnatých, průměru kmene přes 300 do 500 mm</t>
  </si>
  <si>
    <t>-232738011</t>
  </si>
  <si>
    <t>https://podminky.urs.cz/item/CS_URS_2023_02/112101102</t>
  </si>
  <si>
    <t>112251102</t>
  </si>
  <si>
    <t>Odstranění pařezů strojně s jejich vykopáním nebo vytrháním průměru přes 300 do 500 mm</t>
  </si>
  <si>
    <t>112387841</t>
  </si>
  <si>
    <t>https://podminky.urs.cz/item/CS_URS_2023_02/112251102</t>
  </si>
  <si>
    <t>-1047082605</t>
  </si>
  <si>
    <t>247220058</t>
  </si>
  <si>
    <t>-1612354565</t>
  </si>
  <si>
    <t>1361*0,10</t>
  </si>
  <si>
    <t>174251202</t>
  </si>
  <si>
    <t>Zásyp jam po pařezech strojně výkopkem z horniny získané při dobývání pařezů s hrubým urovnáním povrchu zasypávky průměru pařezu přes 300 do 500 mm</t>
  </si>
  <si>
    <t>-693619069</t>
  </si>
  <si>
    <t>https://podminky.urs.cz/item/CS_URS_2023_02/174251202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</si>
  <si>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</si>
  <si>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</si>
  <si>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-212770378</t>
  </si>
  <si>
    <t>https://podminky.urs.cz/item/CS_URS_2023_02/181111111</t>
  </si>
  <si>
    <t>181351003</t>
  </si>
  <si>
    <t>Rozprostření a urovnání ornice v rovině nebo ve svahu sklonu do 1:5 strojně při souvislé ploše do 100 m2, tl. vrstvy do 200 mm</t>
  </si>
  <si>
    <t>840953623</t>
  </si>
  <si>
    <t>https://podminky.urs.cz/item/CS_URS_2023_02/181351003</t>
  </si>
  <si>
    <t>181411131</t>
  </si>
  <si>
    <t>Založení trávníku na půdě předem připravené plochy do 1000 m2 výsevem včetně utažení parkového v rovině nebo na svahu do 1:5</t>
  </si>
  <si>
    <t>-939674707</t>
  </si>
  <si>
    <t>https://podminky.urs.cz/item/CS_URS_2023_02/181411131</t>
  </si>
  <si>
    <t>M</t>
  </si>
  <si>
    <t>00572410</t>
  </si>
  <si>
    <t>osivo směs travní parková</t>
  </si>
  <si>
    <t>-18268263</t>
  </si>
  <si>
    <t>1361*0,02 'Přepočtené koeficientem množství</t>
  </si>
  <si>
    <t>997221858</t>
  </si>
  <si>
    <t>Poplatek za uložení stavebního odpadu na recyklační skládce (skládkovné) z rostlinných pletiv zatříděného do Katalogu odpadů pod kódem 02 01 03</t>
  </si>
  <si>
    <t>-1597834682</t>
  </si>
  <si>
    <t>https://podminky.urs.cz/item/CS_URS_2023_02/997221858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</si>
  <si>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</si>
  <si>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</si>
  <si>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</si>
  <si>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</si>
  <si>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</si>
  <si>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</si>
  <si>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</si>
  <si>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</si>
  <si>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</si>
  <si>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kpl</t>
  </si>
  <si>
    <t>1024</t>
  </si>
  <si>
    <t>-1606076912</t>
  </si>
  <si>
    <t>https://podminky.urs.cz/item/CS_URS_2023_02/012002000</t>
  </si>
  <si>
    <t>P</t>
  </si>
  <si>
    <t>Poznámka k položce:_x000D_
vytyčení inženýrských sítí</t>
  </si>
  <si>
    <t>VRN3</t>
  </si>
  <si>
    <t>Zařízení staveniště</t>
  </si>
  <si>
    <t>030001000</t>
  </si>
  <si>
    <t>-1091919980</t>
  </si>
  <si>
    <t>https://podminky.urs.cz/item/CS_URS_2023_02/030001000</t>
  </si>
  <si>
    <t>039002000</t>
  </si>
  <si>
    <t>Zrušení zařízení staveniště</t>
  </si>
  <si>
    <t>-1831860811</t>
  </si>
  <si>
    <t>https://podminky.urs.cz/item/CS_URS_2023_02/039002000</t>
  </si>
  <si>
    <t>VRN4</t>
  </si>
  <si>
    <t>Inženýrská činnost</t>
  </si>
  <si>
    <t>045002000</t>
  </si>
  <si>
    <t>Kompletační a koordinační činnost</t>
  </si>
  <si>
    <t>-1932395177</t>
  </si>
  <si>
    <t>https://podminky.urs.cz/item/CS_URS_2023_02/045002000</t>
  </si>
  <si>
    <t>VRN7</t>
  </si>
  <si>
    <t>Provozní vlivy</t>
  </si>
  <si>
    <t>079002000</t>
  </si>
  <si>
    <t>Ostatní provozní vlivy</t>
  </si>
  <si>
    <t>-581264681</t>
  </si>
  <si>
    <t>https://podminky.urs.cz/item/CS_URS_2023_02/079002000</t>
  </si>
  <si>
    <t>Poznámka k položce:_x000D_
Kontrola a odpojení, případně zaslepení stávajících inženýrských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</si>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</sst>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509" TargetMode="External"/><Relationship Id="rId13" Type="http://schemas.openxmlformats.org/officeDocument/2006/relationships/hyperlink" Target="https://podminky.urs.cz/item/CS_URS_2023_02/767161823" TargetMode="External"/><Relationship Id="rId3" Type="http://schemas.openxmlformats.org/officeDocument/2006/relationships/hyperlink" Target="https://podminky.urs.cz/item/CS_URS_2023_02/162751117" TargetMode="External"/><Relationship Id="rId7" Type="http://schemas.openxmlformats.org/officeDocument/2006/relationships/hyperlink" Target="https://podminky.urs.cz/item/CS_URS_2023_02/997013501" TargetMode="External"/><Relationship Id="rId12" Type="http://schemas.openxmlformats.org/officeDocument/2006/relationships/hyperlink" Target="https://podminky.urs.cz/item/CS_URS_2023_02/762526811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115101302" TargetMode="External"/><Relationship Id="rId16" Type="http://schemas.openxmlformats.org/officeDocument/2006/relationships/hyperlink" Target="https://podminky.urs.cz/item/CS_URS_2023_02/998767202" TargetMode="External"/><Relationship Id="rId1" Type="http://schemas.openxmlformats.org/officeDocument/2006/relationships/hyperlink" Target="https://podminky.urs.cz/item/CS_URS_2023_02/115101202" TargetMode="External"/><Relationship Id="rId6" Type="http://schemas.openxmlformats.org/officeDocument/2006/relationships/hyperlink" Target="https://podminky.urs.cz/item/CS_URS_2023_02/967031733" TargetMode="External"/><Relationship Id="rId11" Type="http://schemas.openxmlformats.org/officeDocument/2006/relationships/hyperlink" Target="https://podminky.urs.cz/item/CS_URS_2023_02/997013863" TargetMode="External"/><Relationship Id="rId5" Type="http://schemas.openxmlformats.org/officeDocument/2006/relationships/hyperlink" Target="https://podminky.urs.cz/item/CS_URS_2023_02/981513114" TargetMode="External"/><Relationship Id="rId15" Type="http://schemas.openxmlformats.org/officeDocument/2006/relationships/hyperlink" Target="https://podminky.urs.cz/item/CS_URS_2023_02/767996702" TargetMode="External"/><Relationship Id="rId10" Type="http://schemas.openxmlformats.org/officeDocument/2006/relationships/hyperlink" Target="https://podminky.urs.cz/item/CS_URS_2023_02/997013862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997013811" TargetMode="External"/><Relationship Id="rId14" Type="http://schemas.openxmlformats.org/officeDocument/2006/relationships/hyperlink" Target="https://podminky.urs.cz/item/CS_URS_2023_02/7678328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862" TargetMode="External"/><Relationship Id="rId3" Type="http://schemas.openxmlformats.org/officeDocument/2006/relationships/hyperlink" Target="https://podminky.urs.cz/item/CS_URS_2023_02/174151101" TargetMode="External"/><Relationship Id="rId7" Type="http://schemas.openxmlformats.org/officeDocument/2006/relationships/hyperlink" Target="https://podminky.urs.cz/item/CS_URS_2023_02/997013509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13152112" TargetMode="External"/><Relationship Id="rId6" Type="http://schemas.openxmlformats.org/officeDocument/2006/relationships/hyperlink" Target="https://podminky.urs.cz/item/CS_URS_2023_02/997013501" TargetMode="External"/><Relationship Id="rId5" Type="http://schemas.openxmlformats.org/officeDocument/2006/relationships/hyperlink" Target="https://podminky.urs.cz/item/CS_URS_2023_02/981513114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961055111" TargetMode="External"/><Relationship Id="rId9" Type="http://schemas.openxmlformats.org/officeDocument/2006/relationships/hyperlink" Target="https://podminky.urs.cz/item/CS_URS_2023_02/99701387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501" TargetMode="External"/><Relationship Id="rId13" Type="http://schemas.openxmlformats.org/officeDocument/2006/relationships/hyperlink" Target="https://podminky.urs.cz/item/CS_URS_2023_02/998767202" TargetMode="External"/><Relationship Id="rId3" Type="http://schemas.openxmlformats.org/officeDocument/2006/relationships/hyperlink" Target="https://podminky.urs.cz/item/CS_URS_2023_02/162751117" TargetMode="External"/><Relationship Id="rId7" Type="http://schemas.openxmlformats.org/officeDocument/2006/relationships/hyperlink" Target="https://podminky.urs.cz/item/CS_URS_2023_02/981513114" TargetMode="External"/><Relationship Id="rId12" Type="http://schemas.openxmlformats.org/officeDocument/2006/relationships/hyperlink" Target="https://podminky.urs.cz/item/CS_URS_2023_02/767996702" TargetMode="External"/><Relationship Id="rId2" Type="http://schemas.openxmlformats.org/officeDocument/2006/relationships/hyperlink" Target="https://podminky.urs.cz/item/CS_URS_2023_02/115101302" TargetMode="External"/><Relationship Id="rId1" Type="http://schemas.openxmlformats.org/officeDocument/2006/relationships/hyperlink" Target="https://podminky.urs.cz/item/CS_URS_2023_02/115101202" TargetMode="External"/><Relationship Id="rId6" Type="http://schemas.openxmlformats.org/officeDocument/2006/relationships/hyperlink" Target="https://podminky.urs.cz/item/CS_URS_2023_02/964076331" TargetMode="External"/><Relationship Id="rId11" Type="http://schemas.openxmlformats.org/officeDocument/2006/relationships/hyperlink" Target="https://podminky.urs.cz/item/CS_URS_2023_02/767161823" TargetMode="External"/><Relationship Id="rId5" Type="http://schemas.openxmlformats.org/officeDocument/2006/relationships/hyperlink" Target="https://podminky.urs.cz/item/CS_URS_2023_02/952903112" TargetMode="External"/><Relationship Id="rId10" Type="http://schemas.openxmlformats.org/officeDocument/2006/relationships/hyperlink" Target="https://podminky.urs.cz/item/CS_URS_2023_02/997013862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997013509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509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podminky.urs.cz/item/CS_URS_2023_02/162751117" TargetMode="External"/><Relationship Id="rId7" Type="http://schemas.openxmlformats.org/officeDocument/2006/relationships/hyperlink" Target="https://podminky.urs.cz/item/CS_URS_2023_02/997013501" TargetMode="External"/><Relationship Id="rId12" Type="http://schemas.openxmlformats.org/officeDocument/2006/relationships/hyperlink" Target="https://podminky.urs.cz/item/CS_URS_2023_02/998767202" TargetMode="External"/><Relationship Id="rId2" Type="http://schemas.openxmlformats.org/officeDocument/2006/relationships/hyperlink" Target="https://podminky.urs.cz/item/CS_URS_2023_02/115101302" TargetMode="External"/><Relationship Id="rId1" Type="http://schemas.openxmlformats.org/officeDocument/2006/relationships/hyperlink" Target="https://podminky.urs.cz/item/CS_URS_2023_02/115101202" TargetMode="External"/><Relationship Id="rId6" Type="http://schemas.openxmlformats.org/officeDocument/2006/relationships/hyperlink" Target="https://podminky.urs.cz/item/CS_URS_2023_02/981513114" TargetMode="External"/><Relationship Id="rId11" Type="http://schemas.openxmlformats.org/officeDocument/2006/relationships/hyperlink" Target="https://podminky.urs.cz/item/CS_URS_2023_02/767996702" TargetMode="External"/><Relationship Id="rId5" Type="http://schemas.openxmlformats.org/officeDocument/2006/relationships/hyperlink" Target="https://podminky.urs.cz/item/CS_URS_2023_02/952903112" TargetMode="External"/><Relationship Id="rId10" Type="http://schemas.openxmlformats.org/officeDocument/2006/relationships/hyperlink" Target="https://podminky.urs.cz/item/CS_URS_2023_02/767161823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99701386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7013509" TargetMode="External"/><Relationship Id="rId13" Type="http://schemas.openxmlformats.org/officeDocument/2006/relationships/hyperlink" Target="https://podminky.urs.cz/item/CS_URS_2023_02/997013875" TargetMode="External"/><Relationship Id="rId18" Type="http://schemas.openxmlformats.org/officeDocument/2006/relationships/hyperlink" Target="https://podminky.urs.cz/item/CS_URS_2023_02/HZS1292" TargetMode="External"/><Relationship Id="rId3" Type="http://schemas.openxmlformats.org/officeDocument/2006/relationships/hyperlink" Target="https://podminky.urs.cz/item/CS_URS_2023_02/962081141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podminky.urs.cz/item/CS_URS_2023_02/997013501" TargetMode="External"/><Relationship Id="rId12" Type="http://schemas.openxmlformats.org/officeDocument/2006/relationships/hyperlink" Target="https://podminky.urs.cz/item/CS_URS_2023_02/997013863" TargetMode="External"/><Relationship Id="rId17" Type="http://schemas.openxmlformats.org/officeDocument/2006/relationships/hyperlink" Target="https://podminky.urs.cz/item/CS_URS_2023_02/767832801" TargetMode="External"/><Relationship Id="rId2" Type="http://schemas.openxmlformats.org/officeDocument/2006/relationships/hyperlink" Target="https://podminky.urs.cz/item/CS_URS_2023_02/961044111" TargetMode="External"/><Relationship Id="rId16" Type="http://schemas.openxmlformats.org/officeDocument/2006/relationships/hyperlink" Target="https://podminky.urs.cz/item/CS_URS_2023_02/764004861" TargetMode="External"/><Relationship Id="rId20" Type="http://schemas.openxmlformats.org/officeDocument/2006/relationships/hyperlink" Target="https://podminky.urs.cz/item/CS_URS_2023_02/HZS2231" TargetMode="External"/><Relationship Id="rId1" Type="http://schemas.openxmlformats.org/officeDocument/2006/relationships/hyperlink" Target="https://podminky.urs.cz/item/CS_URS_2023_02/174151101" TargetMode="External"/><Relationship Id="rId6" Type="http://schemas.openxmlformats.org/officeDocument/2006/relationships/hyperlink" Target="https://podminky.urs.cz/item/CS_URS_2023_02/981011314" TargetMode="External"/><Relationship Id="rId11" Type="http://schemas.openxmlformats.org/officeDocument/2006/relationships/hyperlink" Target="https://podminky.urs.cz/item/CS_URS_2023_02/997013862" TargetMode="External"/><Relationship Id="rId5" Type="http://schemas.openxmlformats.org/officeDocument/2006/relationships/hyperlink" Target="https://podminky.urs.cz/item/CS_URS_2023_02/968062455" TargetMode="External"/><Relationship Id="rId15" Type="http://schemas.openxmlformats.org/officeDocument/2006/relationships/hyperlink" Target="https://podminky.urs.cz/item/CS_URS_2023_02/764004801" TargetMode="External"/><Relationship Id="rId10" Type="http://schemas.openxmlformats.org/officeDocument/2006/relationships/hyperlink" Target="https://podminky.urs.cz/item/CS_URS_2023_02/997013804" TargetMode="External"/><Relationship Id="rId19" Type="http://schemas.openxmlformats.org/officeDocument/2006/relationships/hyperlink" Target="https://podminky.urs.cz/item/CS_URS_2023_02/HZS2211" TargetMode="External"/><Relationship Id="rId4" Type="http://schemas.openxmlformats.org/officeDocument/2006/relationships/hyperlink" Target="https://podminky.urs.cz/item/CS_URS_2023_02/968062245" TargetMode="External"/><Relationship Id="rId9" Type="http://schemas.openxmlformats.org/officeDocument/2006/relationships/hyperlink" Target="https://podminky.urs.cz/item/CS_URS_2023_02/997013631" TargetMode="External"/><Relationship Id="rId14" Type="http://schemas.openxmlformats.org/officeDocument/2006/relationships/hyperlink" Target="https://podminky.urs.cz/item/CS_URS_2023_02/71234083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2052211" TargetMode="External"/><Relationship Id="rId3" Type="http://schemas.openxmlformats.org/officeDocument/2006/relationships/hyperlink" Target="https://podminky.urs.cz/item/CS_URS_2023_02/162751117" TargetMode="External"/><Relationship Id="rId7" Type="http://schemas.openxmlformats.org/officeDocument/2006/relationships/hyperlink" Target="https://podminky.urs.cz/item/CS_URS_2023_02/174151101" TargetMode="External"/><Relationship Id="rId12" Type="http://schemas.openxmlformats.org/officeDocument/2006/relationships/drawing" Target="../drawings/drawing7.xml"/><Relationship Id="rId2" Type="http://schemas.openxmlformats.org/officeDocument/2006/relationships/hyperlink" Target="https://podminky.urs.cz/item/CS_URS_2023_02/161151113" TargetMode="External"/><Relationship Id="rId1" Type="http://schemas.openxmlformats.org/officeDocument/2006/relationships/hyperlink" Target="https://podminky.urs.cz/item/CS_URS_2023_02/131351104" TargetMode="External"/><Relationship Id="rId6" Type="http://schemas.openxmlformats.org/officeDocument/2006/relationships/hyperlink" Target="https://podminky.urs.cz/item/CS_URS_2023_02/171251201" TargetMode="External"/><Relationship Id="rId11" Type="http://schemas.openxmlformats.org/officeDocument/2006/relationships/hyperlink" Target="https://podminky.urs.cz/item/CS_URS_2023_02/997013862" TargetMode="External"/><Relationship Id="rId5" Type="http://schemas.openxmlformats.org/officeDocument/2006/relationships/hyperlink" Target="https://podminky.urs.cz/item/CS_URS_2023_02/167151102" TargetMode="External"/><Relationship Id="rId10" Type="http://schemas.openxmlformats.org/officeDocument/2006/relationships/hyperlink" Target="https://podminky.urs.cz/item/CS_URS_2023_02/997013509" TargetMode="External"/><Relationship Id="rId4" Type="http://schemas.openxmlformats.org/officeDocument/2006/relationships/hyperlink" Target="https://podminky.urs.cz/item/CS_URS_2023_02/162751137" TargetMode="External"/><Relationship Id="rId9" Type="http://schemas.openxmlformats.org/officeDocument/2006/relationships/hyperlink" Target="https://podminky.urs.cz/item/CS_URS_2023_02/9970135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767202" TargetMode="External"/><Relationship Id="rId3" Type="http://schemas.openxmlformats.org/officeDocument/2006/relationships/hyperlink" Target="https://podminky.urs.cz/item/CS_URS_2023_02/961055111" TargetMode="External"/><Relationship Id="rId7" Type="http://schemas.openxmlformats.org/officeDocument/2006/relationships/hyperlink" Target="https://podminky.urs.cz/item/CS_URS_2023_02/767996704" TargetMode="External"/><Relationship Id="rId2" Type="http://schemas.openxmlformats.org/officeDocument/2006/relationships/hyperlink" Target="https://podminky.urs.cz/item/CS_URS_2023_02/174151101" TargetMode="External"/><Relationship Id="rId1" Type="http://schemas.openxmlformats.org/officeDocument/2006/relationships/hyperlink" Target="https://podminky.urs.cz/item/CS_URS_2023_02/162751117" TargetMode="External"/><Relationship Id="rId6" Type="http://schemas.openxmlformats.org/officeDocument/2006/relationships/hyperlink" Target="https://podminky.urs.cz/item/CS_URS_2023_02/997013862" TargetMode="External"/><Relationship Id="rId5" Type="http://schemas.openxmlformats.org/officeDocument/2006/relationships/hyperlink" Target="https://podminky.urs.cz/item/CS_URS_2023_02/997013509" TargetMode="External"/><Relationship Id="rId4" Type="http://schemas.openxmlformats.org/officeDocument/2006/relationships/hyperlink" Target="https://podminky.urs.cz/item/CS_URS_2023_02/99701350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6073811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podminky.urs.cz/item/CS_URS_2023_02/162301981" TargetMode="External"/><Relationship Id="rId7" Type="http://schemas.openxmlformats.org/officeDocument/2006/relationships/hyperlink" Target="https://podminky.urs.cz/item/CS_URS_2023_02/966071822" TargetMode="External"/><Relationship Id="rId12" Type="http://schemas.openxmlformats.org/officeDocument/2006/relationships/hyperlink" Target="https://podminky.urs.cz/item/CS_URS_2023_02/997013631" TargetMode="External"/><Relationship Id="rId2" Type="http://schemas.openxmlformats.org/officeDocument/2006/relationships/hyperlink" Target="https://podminky.urs.cz/item/CS_URS_2023_02/162301501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966071711" TargetMode="External"/><Relationship Id="rId11" Type="http://schemas.openxmlformats.org/officeDocument/2006/relationships/hyperlink" Target="https://podminky.urs.cz/item/CS_URS_2023_02/997231511" TargetMode="External"/><Relationship Id="rId5" Type="http://schemas.openxmlformats.org/officeDocument/2006/relationships/hyperlink" Target="https://podminky.urs.cz/item/CS_URS_2023_02/966049831" TargetMode="External"/><Relationship Id="rId10" Type="http://schemas.openxmlformats.org/officeDocument/2006/relationships/hyperlink" Target="https://podminky.urs.cz/item/CS_URS_2023_02/997231119" TargetMode="External"/><Relationship Id="rId4" Type="http://schemas.openxmlformats.org/officeDocument/2006/relationships/hyperlink" Target="https://podminky.urs.cz/item/CS_URS_2023_02/174111101" TargetMode="External"/><Relationship Id="rId9" Type="http://schemas.openxmlformats.org/officeDocument/2006/relationships/hyperlink" Target="https://podminky.urs.cz/item/CS_URS_2023_02/9972311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19735124" TargetMode="External"/><Relationship Id="rId13" Type="http://schemas.openxmlformats.org/officeDocument/2006/relationships/hyperlink" Target="https://podminky.urs.cz/item/CS_URS_2023_02/997221862" TargetMode="External"/><Relationship Id="rId3" Type="http://schemas.openxmlformats.org/officeDocument/2006/relationships/hyperlink" Target="https://podminky.urs.cz/item/CS_URS_2023_02/113107177" TargetMode="External"/><Relationship Id="rId7" Type="http://schemas.openxmlformats.org/officeDocument/2006/relationships/hyperlink" Target="https://podminky.urs.cz/item/CS_URS_2023_02/174151101" TargetMode="External"/><Relationship Id="rId12" Type="http://schemas.openxmlformats.org/officeDocument/2006/relationships/hyperlink" Target="https://podminky.urs.cz/item/CS_URS_2023_02/997221861" TargetMode="External"/><Relationship Id="rId2" Type="http://schemas.openxmlformats.org/officeDocument/2006/relationships/hyperlink" Target="https://podminky.urs.cz/item/CS_URS_2023_02/113107162" TargetMode="External"/><Relationship Id="rId1" Type="http://schemas.openxmlformats.org/officeDocument/2006/relationships/hyperlink" Target="https://podminky.urs.cz/item/CS_URS_2023_02/113107153" TargetMode="External"/><Relationship Id="rId6" Type="http://schemas.openxmlformats.org/officeDocument/2006/relationships/hyperlink" Target="https://podminky.urs.cz/item/CS_URS_2023_02/162751117" TargetMode="External"/><Relationship Id="rId11" Type="http://schemas.openxmlformats.org/officeDocument/2006/relationships/hyperlink" Target="https://podminky.urs.cz/item/CS_URS_2023_02/997221611" TargetMode="External"/><Relationship Id="rId5" Type="http://schemas.openxmlformats.org/officeDocument/2006/relationships/hyperlink" Target="https://podminky.urs.cz/item/CS_URS_2023_02/113311121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s://podminky.urs.cz/item/CS_URS_2023_02/997221559" TargetMode="External"/><Relationship Id="rId4" Type="http://schemas.openxmlformats.org/officeDocument/2006/relationships/hyperlink" Target="https://podminky.urs.cz/item/CS_URS_2023_02/113202111" TargetMode="External"/><Relationship Id="rId9" Type="http://schemas.openxmlformats.org/officeDocument/2006/relationships/hyperlink" Target="https://podminky.urs.cz/item/CS_URS_2023_02/997221551" TargetMode="External"/><Relationship Id="rId14" Type="http://schemas.openxmlformats.org/officeDocument/2006/relationships/hyperlink" Target="https://podminky.urs.cz/item/CS_URS_2023_02/99722187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251202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podminky.urs.cz/item/CS_URS_2023_02/112101102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997221858" TargetMode="External"/><Relationship Id="rId2" Type="http://schemas.openxmlformats.org/officeDocument/2006/relationships/hyperlink" Target="https://podminky.urs.cz/item/CS_URS_2023_02/111251101" TargetMode="External"/><Relationship Id="rId1" Type="http://schemas.openxmlformats.org/officeDocument/2006/relationships/hyperlink" Target="https://podminky.urs.cz/item/CS_URS_2023_02/111151101" TargetMode="External"/><Relationship Id="rId6" Type="http://schemas.openxmlformats.org/officeDocument/2006/relationships/hyperlink" Target="https://podminky.urs.cz/item/CS_URS_2023_02/162301981" TargetMode="External"/><Relationship Id="rId11" Type="http://schemas.openxmlformats.org/officeDocument/2006/relationships/hyperlink" Target="https://podminky.urs.cz/item/CS_URS_2023_02/181411131" TargetMode="External"/><Relationship Id="rId5" Type="http://schemas.openxmlformats.org/officeDocument/2006/relationships/hyperlink" Target="https://podminky.urs.cz/item/CS_URS_2023_02/162301501" TargetMode="External"/><Relationship Id="rId10" Type="http://schemas.openxmlformats.org/officeDocument/2006/relationships/hyperlink" Target="https://podminky.urs.cz/item/CS_URS_2023_02/181351003" TargetMode="External"/><Relationship Id="rId4" Type="http://schemas.openxmlformats.org/officeDocument/2006/relationships/hyperlink" Target="https://podminky.urs.cz/item/CS_URS_2023_02/112251102" TargetMode="External"/><Relationship Id="rId9" Type="http://schemas.openxmlformats.org/officeDocument/2006/relationships/hyperlink" Target="https://podminky.urs.cz/item/CS_URS_2023_02/18111111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9002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2002000" TargetMode="External"/><Relationship Id="rId6" Type="http://schemas.openxmlformats.org/officeDocument/2006/relationships/drawing" Target="../drawings/drawing12.xml"/><Relationship Id="rId5" Type="http://schemas.openxmlformats.org/officeDocument/2006/relationships/hyperlink" Target="https://podminky.urs.cz/item/CS_URS_2023_02/079002000" TargetMode="External"/><Relationship Id="rId4" Type="http://schemas.openxmlformats.org/officeDocument/2006/relationships/hyperlink" Target="https://podminky.urs.cz/item/CS_URS_2023_02/045002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3"/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7" t="s">
        <v>14</v>
      </c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24"/>
      <c r="AQ5" s="24"/>
      <c r="AR5" s="22"/>
      <c r="BE5" s="34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9" t="s">
        <v>17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24"/>
      <c r="AQ6" s="24"/>
      <c r="AR6" s="22"/>
      <c r="BE6" s="34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5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5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5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5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45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5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45"/>
      <c r="BS13" s="19" t="s">
        <v>6</v>
      </c>
    </row>
    <row r="14" spans="1:74" ht="12.75">
      <c r="B14" s="23"/>
      <c r="C14" s="24"/>
      <c r="D14" s="24"/>
      <c r="E14" s="350" t="s">
        <v>29</v>
      </c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45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5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31</v>
      </c>
      <c r="AO16" s="24"/>
      <c r="AP16" s="24"/>
      <c r="AQ16" s="24"/>
      <c r="AR16" s="22"/>
      <c r="BE16" s="34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45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5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45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5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5"/>
    </row>
    <row r="23" spans="1:71" s="1" customFormat="1" ht="47.25" customHeight="1">
      <c r="B23" s="23"/>
      <c r="C23" s="24"/>
      <c r="D23" s="24"/>
      <c r="E23" s="352" t="s">
        <v>36</v>
      </c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24"/>
      <c r="AP23" s="24"/>
      <c r="AQ23" s="24"/>
      <c r="AR23" s="22"/>
      <c r="BE23" s="34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5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5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3">
        <f>ROUND(AG54,2)</f>
        <v>0</v>
      </c>
      <c r="AL26" s="354"/>
      <c r="AM26" s="354"/>
      <c r="AN26" s="354"/>
      <c r="AO26" s="354"/>
      <c r="AP26" s="38"/>
      <c r="AQ26" s="38"/>
      <c r="AR26" s="41"/>
      <c r="BE26" s="34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5" t="s">
        <v>38</v>
      </c>
      <c r="M28" s="355"/>
      <c r="N28" s="355"/>
      <c r="O28" s="355"/>
      <c r="P28" s="355"/>
      <c r="Q28" s="38"/>
      <c r="R28" s="38"/>
      <c r="S28" s="38"/>
      <c r="T28" s="38"/>
      <c r="U28" s="38"/>
      <c r="V28" s="38"/>
      <c r="W28" s="355" t="s">
        <v>39</v>
      </c>
      <c r="X28" s="355"/>
      <c r="Y28" s="355"/>
      <c r="Z28" s="355"/>
      <c r="AA28" s="355"/>
      <c r="AB28" s="355"/>
      <c r="AC28" s="355"/>
      <c r="AD28" s="355"/>
      <c r="AE28" s="355"/>
      <c r="AF28" s="38"/>
      <c r="AG28" s="38"/>
      <c r="AH28" s="38"/>
      <c r="AI28" s="38"/>
      <c r="AJ28" s="38"/>
      <c r="AK28" s="355" t="s">
        <v>40</v>
      </c>
      <c r="AL28" s="355"/>
      <c r="AM28" s="355"/>
      <c r="AN28" s="355"/>
      <c r="AO28" s="355"/>
      <c r="AP28" s="38"/>
      <c r="AQ28" s="38"/>
      <c r="AR28" s="41"/>
      <c r="BE28" s="345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58">
        <v>0.21</v>
      </c>
      <c r="M29" s="357"/>
      <c r="N29" s="357"/>
      <c r="O29" s="357"/>
      <c r="P29" s="357"/>
      <c r="Q29" s="43"/>
      <c r="R29" s="43"/>
      <c r="S29" s="43"/>
      <c r="T29" s="43"/>
      <c r="U29" s="43"/>
      <c r="V29" s="43"/>
      <c r="W29" s="356">
        <f>ROUND(AZ54, 2)</f>
        <v>0</v>
      </c>
      <c r="X29" s="357"/>
      <c r="Y29" s="357"/>
      <c r="Z29" s="357"/>
      <c r="AA29" s="357"/>
      <c r="AB29" s="357"/>
      <c r="AC29" s="357"/>
      <c r="AD29" s="357"/>
      <c r="AE29" s="357"/>
      <c r="AF29" s="43"/>
      <c r="AG29" s="43"/>
      <c r="AH29" s="43"/>
      <c r="AI29" s="43"/>
      <c r="AJ29" s="43"/>
      <c r="AK29" s="356">
        <f>ROUND(AV54, 2)</f>
        <v>0</v>
      </c>
      <c r="AL29" s="357"/>
      <c r="AM29" s="357"/>
      <c r="AN29" s="357"/>
      <c r="AO29" s="357"/>
      <c r="AP29" s="43"/>
      <c r="AQ29" s="43"/>
      <c r="AR29" s="44"/>
      <c r="BE29" s="346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58">
        <v>0.15</v>
      </c>
      <c r="M30" s="357"/>
      <c r="N30" s="357"/>
      <c r="O30" s="357"/>
      <c r="P30" s="357"/>
      <c r="Q30" s="43"/>
      <c r="R30" s="43"/>
      <c r="S30" s="43"/>
      <c r="T30" s="43"/>
      <c r="U30" s="43"/>
      <c r="V30" s="43"/>
      <c r="W30" s="356">
        <f>ROUND(BA54, 2)</f>
        <v>0</v>
      </c>
      <c r="X30" s="357"/>
      <c r="Y30" s="357"/>
      <c r="Z30" s="357"/>
      <c r="AA30" s="357"/>
      <c r="AB30" s="357"/>
      <c r="AC30" s="357"/>
      <c r="AD30" s="357"/>
      <c r="AE30" s="357"/>
      <c r="AF30" s="43"/>
      <c r="AG30" s="43"/>
      <c r="AH30" s="43"/>
      <c r="AI30" s="43"/>
      <c r="AJ30" s="43"/>
      <c r="AK30" s="356">
        <f>ROUND(AW54, 2)</f>
        <v>0</v>
      </c>
      <c r="AL30" s="357"/>
      <c r="AM30" s="357"/>
      <c r="AN30" s="357"/>
      <c r="AO30" s="357"/>
      <c r="AP30" s="43"/>
      <c r="AQ30" s="43"/>
      <c r="AR30" s="44"/>
      <c r="BE30" s="346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58">
        <v>0.21</v>
      </c>
      <c r="M31" s="357"/>
      <c r="N31" s="357"/>
      <c r="O31" s="357"/>
      <c r="P31" s="357"/>
      <c r="Q31" s="43"/>
      <c r="R31" s="43"/>
      <c r="S31" s="43"/>
      <c r="T31" s="43"/>
      <c r="U31" s="43"/>
      <c r="V31" s="43"/>
      <c r="W31" s="356">
        <f>ROUND(BB54, 2)</f>
        <v>0</v>
      </c>
      <c r="X31" s="357"/>
      <c r="Y31" s="357"/>
      <c r="Z31" s="357"/>
      <c r="AA31" s="357"/>
      <c r="AB31" s="357"/>
      <c r="AC31" s="357"/>
      <c r="AD31" s="357"/>
      <c r="AE31" s="357"/>
      <c r="AF31" s="43"/>
      <c r="AG31" s="43"/>
      <c r="AH31" s="43"/>
      <c r="AI31" s="43"/>
      <c r="AJ31" s="43"/>
      <c r="AK31" s="356">
        <v>0</v>
      </c>
      <c r="AL31" s="357"/>
      <c r="AM31" s="357"/>
      <c r="AN31" s="357"/>
      <c r="AO31" s="357"/>
      <c r="AP31" s="43"/>
      <c r="AQ31" s="43"/>
      <c r="AR31" s="44"/>
      <c r="BE31" s="346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58">
        <v>0.15</v>
      </c>
      <c r="M32" s="357"/>
      <c r="N32" s="357"/>
      <c r="O32" s="357"/>
      <c r="P32" s="357"/>
      <c r="Q32" s="43"/>
      <c r="R32" s="43"/>
      <c r="S32" s="43"/>
      <c r="T32" s="43"/>
      <c r="U32" s="43"/>
      <c r="V32" s="43"/>
      <c r="W32" s="356">
        <f>ROUND(BC54, 2)</f>
        <v>0</v>
      </c>
      <c r="X32" s="357"/>
      <c r="Y32" s="357"/>
      <c r="Z32" s="357"/>
      <c r="AA32" s="357"/>
      <c r="AB32" s="357"/>
      <c r="AC32" s="357"/>
      <c r="AD32" s="357"/>
      <c r="AE32" s="357"/>
      <c r="AF32" s="43"/>
      <c r="AG32" s="43"/>
      <c r="AH32" s="43"/>
      <c r="AI32" s="43"/>
      <c r="AJ32" s="43"/>
      <c r="AK32" s="356">
        <v>0</v>
      </c>
      <c r="AL32" s="357"/>
      <c r="AM32" s="357"/>
      <c r="AN32" s="357"/>
      <c r="AO32" s="357"/>
      <c r="AP32" s="43"/>
      <c r="AQ32" s="43"/>
      <c r="AR32" s="44"/>
      <c r="BE32" s="346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58">
        <v>0</v>
      </c>
      <c r="M33" s="357"/>
      <c r="N33" s="357"/>
      <c r="O33" s="357"/>
      <c r="P33" s="357"/>
      <c r="Q33" s="43"/>
      <c r="R33" s="43"/>
      <c r="S33" s="43"/>
      <c r="T33" s="43"/>
      <c r="U33" s="43"/>
      <c r="V33" s="43"/>
      <c r="W33" s="356">
        <f>ROUND(BD54, 2)</f>
        <v>0</v>
      </c>
      <c r="X33" s="357"/>
      <c r="Y33" s="357"/>
      <c r="Z33" s="357"/>
      <c r="AA33" s="357"/>
      <c r="AB33" s="357"/>
      <c r="AC33" s="357"/>
      <c r="AD33" s="357"/>
      <c r="AE33" s="357"/>
      <c r="AF33" s="43"/>
      <c r="AG33" s="43"/>
      <c r="AH33" s="43"/>
      <c r="AI33" s="43"/>
      <c r="AJ33" s="43"/>
      <c r="AK33" s="356">
        <v>0</v>
      </c>
      <c r="AL33" s="357"/>
      <c r="AM33" s="357"/>
      <c r="AN33" s="357"/>
      <c r="AO33" s="357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62" t="s">
        <v>49</v>
      </c>
      <c r="Y35" s="360"/>
      <c r="Z35" s="360"/>
      <c r="AA35" s="360"/>
      <c r="AB35" s="360"/>
      <c r="AC35" s="47"/>
      <c r="AD35" s="47"/>
      <c r="AE35" s="47"/>
      <c r="AF35" s="47"/>
      <c r="AG35" s="47"/>
      <c r="AH35" s="47"/>
      <c r="AI35" s="47"/>
      <c r="AJ35" s="47"/>
      <c r="AK35" s="359">
        <f>SUM(AK26:AK33)</f>
        <v>0</v>
      </c>
      <c r="AL35" s="360"/>
      <c r="AM35" s="360"/>
      <c r="AN35" s="360"/>
      <c r="AO35" s="36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xxxx/xx2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1" t="str">
        <f>K6</f>
        <v>Odstranění objektů bývalé ČOV v areálu Bohumínské městské nemocnice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7" t="str">
        <f>IF(AN8= "","",AN8)</f>
        <v>16. 8. 2023</v>
      </c>
      <c r="AN47" s="36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68" t="str">
        <f>IF(E17="","",E17)</f>
        <v>Ing. Pavel Stoklasa</v>
      </c>
      <c r="AN49" s="369"/>
      <c r="AO49" s="369"/>
      <c r="AP49" s="369"/>
      <c r="AQ49" s="38"/>
      <c r="AR49" s="41"/>
      <c r="AS49" s="370" t="s">
        <v>51</v>
      </c>
      <c r="AT49" s="37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68" t="str">
        <f>IF(E20="","",E20)</f>
        <v xml:space="preserve"> </v>
      </c>
      <c r="AN50" s="369"/>
      <c r="AO50" s="369"/>
      <c r="AP50" s="369"/>
      <c r="AQ50" s="38"/>
      <c r="AR50" s="41"/>
      <c r="AS50" s="372"/>
      <c r="AT50" s="37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4"/>
      <c r="AT51" s="37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7" t="s">
        <v>52</v>
      </c>
      <c r="D52" s="338"/>
      <c r="E52" s="338"/>
      <c r="F52" s="338"/>
      <c r="G52" s="338"/>
      <c r="H52" s="68"/>
      <c r="I52" s="340" t="s">
        <v>53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66" t="s">
        <v>54</v>
      </c>
      <c r="AH52" s="338"/>
      <c r="AI52" s="338"/>
      <c r="AJ52" s="338"/>
      <c r="AK52" s="338"/>
      <c r="AL52" s="338"/>
      <c r="AM52" s="338"/>
      <c r="AN52" s="340" t="s">
        <v>55</v>
      </c>
      <c r="AO52" s="338"/>
      <c r="AP52" s="338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3">
        <f>ROUND(SUM(AG55:AG65),2)</f>
        <v>0</v>
      </c>
      <c r="AH54" s="343"/>
      <c r="AI54" s="343"/>
      <c r="AJ54" s="343"/>
      <c r="AK54" s="343"/>
      <c r="AL54" s="343"/>
      <c r="AM54" s="343"/>
      <c r="AN54" s="376">
        <f t="shared" ref="AN54:AN65" si="0">SUM(AG54,AT54)</f>
        <v>0</v>
      </c>
      <c r="AO54" s="376"/>
      <c r="AP54" s="376"/>
      <c r="AQ54" s="80" t="s">
        <v>19</v>
      </c>
      <c r="AR54" s="81"/>
      <c r="AS54" s="82">
        <f>ROUND(SUM(AS55:AS65),2)</f>
        <v>0</v>
      </c>
      <c r="AT54" s="83">
        <f t="shared" ref="AT54:AT65" si="1">ROUND(SUM(AV54:AW54),2)</f>
        <v>0</v>
      </c>
      <c r="AU54" s="84">
        <f>ROUND(SUM(AU55:AU65),5)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ROUND(SUM(AZ55:AZ65),2)</f>
        <v>0</v>
      </c>
      <c r="BA54" s="83">
        <f>ROUND(SUM(BA55:BA65),2)</f>
        <v>0</v>
      </c>
      <c r="BB54" s="83">
        <f>ROUND(SUM(BB55:BB65),2)</f>
        <v>0</v>
      </c>
      <c r="BC54" s="83">
        <f>ROUND(SUM(BC55:BC65),2)</f>
        <v>0</v>
      </c>
      <c r="BD54" s="85">
        <f>ROUND(SUM(BD55:BD65),2)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6.5" customHeight="1">
      <c r="A55" s="88" t="s">
        <v>75</v>
      </c>
      <c r="B55" s="89"/>
      <c r="C55" s="90"/>
      <c r="D55" s="339" t="s">
        <v>76</v>
      </c>
      <c r="E55" s="339"/>
      <c r="F55" s="339"/>
      <c r="G55" s="339"/>
      <c r="H55" s="339"/>
      <c r="I55" s="91"/>
      <c r="J55" s="339" t="s">
        <v>77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64">
        <f>'SO 01 - Emšerská studna'!J30</f>
        <v>0</v>
      </c>
      <c r="AH55" s="365"/>
      <c r="AI55" s="365"/>
      <c r="AJ55" s="365"/>
      <c r="AK55" s="365"/>
      <c r="AL55" s="365"/>
      <c r="AM55" s="365"/>
      <c r="AN55" s="364">
        <f t="shared" si="0"/>
        <v>0</v>
      </c>
      <c r="AO55" s="365"/>
      <c r="AP55" s="365"/>
      <c r="AQ55" s="92" t="s">
        <v>78</v>
      </c>
      <c r="AR55" s="93"/>
      <c r="AS55" s="94">
        <v>0</v>
      </c>
      <c r="AT55" s="95">
        <f t="shared" si="1"/>
        <v>0</v>
      </c>
      <c r="AU55" s="96">
        <f>'SO 01 - Emšerská studna'!P86</f>
        <v>0</v>
      </c>
      <c r="AV55" s="95">
        <f>'SO 01 - Emšerská studna'!J33</f>
        <v>0</v>
      </c>
      <c r="AW55" s="95">
        <f>'SO 01 - Emšerská studna'!J34</f>
        <v>0</v>
      </c>
      <c r="AX55" s="95">
        <f>'SO 01 - Emšerská studna'!J35</f>
        <v>0</v>
      </c>
      <c r="AY55" s="95">
        <f>'SO 01 - Emšerská studna'!J36</f>
        <v>0</v>
      </c>
      <c r="AZ55" s="95">
        <f>'SO 01 - Emšerská studna'!F33</f>
        <v>0</v>
      </c>
      <c r="BA55" s="95">
        <f>'SO 01 - Emšerská studna'!F34</f>
        <v>0</v>
      </c>
      <c r="BB55" s="95">
        <f>'SO 01 - Emšerská studna'!F35</f>
        <v>0</v>
      </c>
      <c r="BC55" s="95">
        <f>'SO 01 - Emšerská studna'!F36</f>
        <v>0</v>
      </c>
      <c r="BD55" s="97">
        <f>'SO 01 - Emšerská studna'!F37</f>
        <v>0</v>
      </c>
      <c r="BT55" s="98" t="s">
        <v>79</v>
      </c>
      <c r="BV55" s="98" t="s">
        <v>73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75</v>
      </c>
      <c r="B56" s="89"/>
      <c r="C56" s="90"/>
      <c r="D56" s="339" t="s">
        <v>82</v>
      </c>
      <c r="E56" s="339"/>
      <c r="F56" s="339"/>
      <c r="G56" s="339"/>
      <c r="H56" s="339"/>
      <c r="I56" s="91"/>
      <c r="J56" s="339" t="s">
        <v>83</v>
      </c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64">
        <f>'SO 02 - Biologické skrápědlo'!J30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92" t="s">
        <v>78</v>
      </c>
      <c r="AR56" s="93"/>
      <c r="AS56" s="94">
        <v>0</v>
      </c>
      <c r="AT56" s="95">
        <f t="shared" si="1"/>
        <v>0</v>
      </c>
      <c r="AU56" s="96">
        <f>'SO 02 - Biologické skrápědlo'!P83</f>
        <v>0</v>
      </c>
      <c r="AV56" s="95">
        <f>'SO 02 - Biologické skrápědlo'!J33</f>
        <v>0</v>
      </c>
      <c r="AW56" s="95">
        <f>'SO 02 - Biologické skrápědlo'!J34</f>
        <v>0</v>
      </c>
      <c r="AX56" s="95">
        <f>'SO 02 - Biologické skrápědlo'!J35</f>
        <v>0</v>
      </c>
      <c r="AY56" s="95">
        <f>'SO 02 - Biologické skrápědlo'!J36</f>
        <v>0</v>
      </c>
      <c r="AZ56" s="95">
        <f>'SO 02 - Biologické skrápědlo'!F33</f>
        <v>0</v>
      </c>
      <c r="BA56" s="95">
        <f>'SO 02 - Biologické skrápědlo'!F34</f>
        <v>0</v>
      </c>
      <c r="BB56" s="95">
        <f>'SO 02 - Biologické skrápědlo'!F35</f>
        <v>0</v>
      </c>
      <c r="BC56" s="95">
        <f>'SO 02 - Biologické skrápědlo'!F36</f>
        <v>0</v>
      </c>
      <c r="BD56" s="97">
        <f>'SO 02 - Biologické skrápědlo'!F37</f>
        <v>0</v>
      </c>
      <c r="BT56" s="98" t="s">
        <v>79</v>
      </c>
      <c r="BV56" s="98" t="s">
        <v>73</v>
      </c>
      <c r="BW56" s="98" t="s">
        <v>84</v>
      </c>
      <c r="BX56" s="98" t="s">
        <v>5</v>
      </c>
      <c r="CL56" s="98" t="s">
        <v>19</v>
      </c>
      <c r="CM56" s="98" t="s">
        <v>81</v>
      </c>
    </row>
    <row r="57" spans="1:91" s="7" customFormat="1" ht="16.5" customHeight="1">
      <c r="A57" s="88" t="s">
        <v>75</v>
      </c>
      <c r="B57" s="89"/>
      <c r="C57" s="90"/>
      <c r="D57" s="339" t="s">
        <v>85</v>
      </c>
      <c r="E57" s="339"/>
      <c r="F57" s="339"/>
      <c r="G57" s="339"/>
      <c r="H57" s="339"/>
      <c r="I57" s="91"/>
      <c r="J57" s="339" t="s">
        <v>86</v>
      </c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64">
        <f>'SO 03 - Dosazovací nádrž'!J30</f>
        <v>0</v>
      </c>
      <c r="AH57" s="365"/>
      <c r="AI57" s="365"/>
      <c r="AJ57" s="365"/>
      <c r="AK57" s="365"/>
      <c r="AL57" s="365"/>
      <c r="AM57" s="365"/>
      <c r="AN57" s="364">
        <f t="shared" si="0"/>
        <v>0</v>
      </c>
      <c r="AO57" s="365"/>
      <c r="AP57" s="365"/>
      <c r="AQ57" s="92" t="s">
        <v>78</v>
      </c>
      <c r="AR57" s="93"/>
      <c r="AS57" s="94">
        <v>0</v>
      </c>
      <c r="AT57" s="95">
        <f t="shared" si="1"/>
        <v>0</v>
      </c>
      <c r="AU57" s="96">
        <f>'SO 03 - Dosazovací nádrž'!P85</f>
        <v>0</v>
      </c>
      <c r="AV57" s="95">
        <f>'SO 03 - Dosazovací nádrž'!J33</f>
        <v>0</v>
      </c>
      <c r="AW57" s="95">
        <f>'SO 03 - Dosazovací nádrž'!J34</f>
        <v>0</v>
      </c>
      <c r="AX57" s="95">
        <f>'SO 03 - Dosazovací nádrž'!J35</f>
        <v>0</v>
      </c>
      <c r="AY57" s="95">
        <f>'SO 03 - Dosazovací nádrž'!J36</f>
        <v>0</v>
      </c>
      <c r="AZ57" s="95">
        <f>'SO 03 - Dosazovací nádrž'!F33</f>
        <v>0</v>
      </c>
      <c r="BA57" s="95">
        <f>'SO 03 - Dosazovací nádrž'!F34</f>
        <v>0</v>
      </c>
      <c r="BB57" s="95">
        <f>'SO 03 - Dosazovací nádrž'!F35</f>
        <v>0</v>
      </c>
      <c r="BC57" s="95">
        <f>'SO 03 - Dosazovací nádrž'!F36</f>
        <v>0</v>
      </c>
      <c r="BD57" s="97">
        <f>'SO 03 - Dosazovací nádrž'!F37</f>
        <v>0</v>
      </c>
      <c r="BT57" s="98" t="s">
        <v>79</v>
      </c>
      <c r="BV57" s="98" t="s">
        <v>73</v>
      </c>
      <c r="BW57" s="98" t="s">
        <v>87</v>
      </c>
      <c r="BX57" s="98" t="s">
        <v>5</v>
      </c>
      <c r="CL57" s="98" t="s">
        <v>19</v>
      </c>
      <c r="CM57" s="98" t="s">
        <v>81</v>
      </c>
    </row>
    <row r="58" spans="1:91" s="7" customFormat="1" ht="16.5" customHeight="1">
      <c r="A58" s="88" t="s">
        <v>75</v>
      </c>
      <c r="B58" s="89"/>
      <c r="C58" s="90"/>
      <c r="D58" s="339" t="s">
        <v>88</v>
      </c>
      <c r="E58" s="339"/>
      <c r="F58" s="339"/>
      <c r="G58" s="339"/>
      <c r="H58" s="339"/>
      <c r="I58" s="91"/>
      <c r="J58" s="339" t="s">
        <v>89</v>
      </c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64">
        <f>'SO 04 - Retenční jímka'!J30</f>
        <v>0</v>
      </c>
      <c r="AH58" s="365"/>
      <c r="AI58" s="365"/>
      <c r="AJ58" s="365"/>
      <c r="AK58" s="365"/>
      <c r="AL58" s="365"/>
      <c r="AM58" s="365"/>
      <c r="AN58" s="364">
        <f t="shared" si="0"/>
        <v>0</v>
      </c>
      <c r="AO58" s="365"/>
      <c r="AP58" s="365"/>
      <c r="AQ58" s="92" t="s">
        <v>78</v>
      </c>
      <c r="AR58" s="93"/>
      <c r="AS58" s="94">
        <v>0</v>
      </c>
      <c r="AT58" s="95">
        <f t="shared" si="1"/>
        <v>0</v>
      </c>
      <c r="AU58" s="96">
        <f>'SO 04 - Retenční jímka'!P85</f>
        <v>0</v>
      </c>
      <c r="AV58" s="95">
        <f>'SO 04 - Retenční jímka'!J33</f>
        <v>0</v>
      </c>
      <c r="AW58" s="95">
        <f>'SO 04 - Retenční jímka'!J34</f>
        <v>0</v>
      </c>
      <c r="AX58" s="95">
        <f>'SO 04 - Retenční jímka'!J35</f>
        <v>0</v>
      </c>
      <c r="AY58" s="95">
        <f>'SO 04 - Retenční jímka'!J36</f>
        <v>0</v>
      </c>
      <c r="AZ58" s="95">
        <f>'SO 04 - Retenční jímka'!F33</f>
        <v>0</v>
      </c>
      <c r="BA58" s="95">
        <f>'SO 04 - Retenční jímka'!F34</f>
        <v>0</v>
      </c>
      <c r="BB58" s="95">
        <f>'SO 04 - Retenční jímka'!F35</f>
        <v>0</v>
      </c>
      <c r="BC58" s="95">
        <f>'SO 04 - Retenční jímka'!F36</f>
        <v>0</v>
      </c>
      <c r="BD58" s="97">
        <f>'SO 04 - Retenční jímka'!F37</f>
        <v>0</v>
      </c>
      <c r="BT58" s="98" t="s">
        <v>79</v>
      </c>
      <c r="BV58" s="98" t="s">
        <v>73</v>
      </c>
      <c r="BW58" s="98" t="s">
        <v>90</v>
      </c>
      <c r="BX58" s="98" t="s">
        <v>5</v>
      </c>
      <c r="CL58" s="98" t="s">
        <v>19</v>
      </c>
      <c r="CM58" s="98" t="s">
        <v>81</v>
      </c>
    </row>
    <row r="59" spans="1:91" s="7" customFormat="1" ht="16.5" customHeight="1">
      <c r="A59" s="88" t="s">
        <v>75</v>
      </c>
      <c r="B59" s="89"/>
      <c r="C59" s="90"/>
      <c r="D59" s="339" t="s">
        <v>91</v>
      </c>
      <c r="E59" s="339"/>
      <c r="F59" s="339"/>
      <c r="G59" s="339"/>
      <c r="H59" s="339"/>
      <c r="I59" s="91"/>
      <c r="J59" s="339" t="s">
        <v>92</v>
      </c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64">
        <f>'SO 05 - Demolice provozní...'!J30</f>
        <v>0</v>
      </c>
      <c r="AH59" s="365"/>
      <c r="AI59" s="365"/>
      <c r="AJ59" s="365"/>
      <c r="AK59" s="365"/>
      <c r="AL59" s="365"/>
      <c r="AM59" s="365"/>
      <c r="AN59" s="364">
        <f t="shared" si="0"/>
        <v>0</v>
      </c>
      <c r="AO59" s="365"/>
      <c r="AP59" s="365"/>
      <c r="AQ59" s="92" t="s">
        <v>78</v>
      </c>
      <c r="AR59" s="93"/>
      <c r="AS59" s="94">
        <v>0</v>
      </c>
      <c r="AT59" s="95">
        <f t="shared" si="1"/>
        <v>0</v>
      </c>
      <c r="AU59" s="96">
        <f>'SO 05 - Demolice provozní...'!P88</f>
        <v>0</v>
      </c>
      <c r="AV59" s="95">
        <f>'SO 05 - Demolice provozní...'!J33</f>
        <v>0</v>
      </c>
      <c r="AW59" s="95">
        <f>'SO 05 - Demolice provozní...'!J34</f>
        <v>0</v>
      </c>
      <c r="AX59" s="95">
        <f>'SO 05 - Demolice provozní...'!J35</f>
        <v>0</v>
      </c>
      <c r="AY59" s="95">
        <f>'SO 05 - Demolice provozní...'!J36</f>
        <v>0</v>
      </c>
      <c r="AZ59" s="95">
        <f>'SO 05 - Demolice provozní...'!F33</f>
        <v>0</v>
      </c>
      <c r="BA59" s="95">
        <f>'SO 05 - Demolice provozní...'!F34</f>
        <v>0</v>
      </c>
      <c r="BB59" s="95">
        <f>'SO 05 - Demolice provozní...'!F35</f>
        <v>0</v>
      </c>
      <c r="BC59" s="95">
        <f>'SO 05 - Demolice provozní...'!F36</f>
        <v>0</v>
      </c>
      <c r="BD59" s="97">
        <f>'SO 05 - Demolice provozní...'!F37</f>
        <v>0</v>
      </c>
      <c r="BT59" s="98" t="s">
        <v>79</v>
      </c>
      <c r="BV59" s="98" t="s">
        <v>73</v>
      </c>
      <c r="BW59" s="98" t="s">
        <v>93</v>
      </c>
      <c r="BX59" s="98" t="s">
        <v>5</v>
      </c>
      <c r="CL59" s="98" t="s">
        <v>19</v>
      </c>
      <c r="CM59" s="98" t="s">
        <v>81</v>
      </c>
    </row>
    <row r="60" spans="1:91" s="7" customFormat="1" ht="16.5" customHeight="1">
      <c r="A60" s="88" t="s">
        <v>75</v>
      </c>
      <c r="B60" s="89"/>
      <c r="C60" s="90"/>
      <c r="D60" s="339" t="s">
        <v>94</v>
      </c>
      <c r="E60" s="339"/>
      <c r="F60" s="339"/>
      <c r="G60" s="339"/>
      <c r="H60" s="339"/>
      <c r="I60" s="91"/>
      <c r="J60" s="339" t="s">
        <v>95</v>
      </c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64">
        <f>'SO 06 - Odstranění kalový...'!J30</f>
        <v>0</v>
      </c>
      <c r="AH60" s="365"/>
      <c r="AI60" s="365"/>
      <c r="AJ60" s="365"/>
      <c r="AK60" s="365"/>
      <c r="AL60" s="365"/>
      <c r="AM60" s="365"/>
      <c r="AN60" s="364">
        <f t="shared" si="0"/>
        <v>0</v>
      </c>
      <c r="AO60" s="365"/>
      <c r="AP60" s="365"/>
      <c r="AQ60" s="92" t="s">
        <v>78</v>
      </c>
      <c r="AR60" s="93"/>
      <c r="AS60" s="94">
        <v>0</v>
      </c>
      <c r="AT60" s="95">
        <f t="shared" si="1"/>
        <v>0</v>
      </c>
      <c r="AU60" s="96">
        <f>'SO 06 - Odstranění kalový...'!P83</f>
        <v>0</v>
      </c>
      <c r="AV60" s="95">
        <f>'SO 06 - Odstranění kalový...'!J33</f>
        <v>0</v>
      </c>
      <c r="AW60" s="95">
        <f>'SO 06 - Odstranění kalový...'!J34</f>
        <v>0</v>
      </c>
      <c r="AX60" s="95">
        <f>'SO 06 - Odstranění kalový...'!J35</f>
        <v>0</v>
      </c>
      <c r="AY60" s="95">
        <f>'SO 06 - Odstranění kalový...'!J36</f>
        <v>0</v>
      </c>
      <c r="AZ60" s="95">
        <f>'SO 06 - Odstranění kalový...'!F33</f>
        <v>0</v>
      </c>
      <c r="BA60" s="95">
        <f>'SO 06 - Odstranění kalový...'!F34</f>
        <v>0</v>
      </c>
      <c r="BB60" s="95">
        <f>'SO 06 - Odstranění kalový...'!F35</f>
        <v>0</v>
      </c>
      <c r="BC60" s="95">
        <f>'SO 06 - Odstranění kalový...'!F36</f>
        <v>0</v>
      </c>
      <c r="BD60" s="97">
        <f>'SO 06 - Odstranění kalový...'!F37</f>
        <v>0</v>
      </c>
      <c r="BT60" s="98" t="s">
        <v>79</v>
      </c>
      <c r="BV60" s="98" t="s">
        <v>73</v>
      </c>
      <c r="BW60" s="98" t="s">
        <v>96</v>
      </c>
      <c r="BX60" s="98" t="s">
        <v>5</v>
      </c>
      <c r="CL60" s="98" t="s">
        <v>19</v>
      </c>
      <c r="CM60" s="98" t="s">
        <v>81</v>
      </c>
    </row>
    <row r="61" spans="1:91" s="7" customFormat="1" ht="16.5" customHeight="1">
      <c r="A61" s="88" t="s">
        <v>75</v>
      </c>
      <c r="B61" s="89"/>
      <c r="C61" s="90"/>
      <c r="D61" s="339" t="s">
        <v>97</v>
      </c>
      <c r="E61" s="339"/>
      <c r="F61" s="339"/>
      <c r="G61" s="339"/>
      <c r="H61" s="339"/>
      <c r="I61" s="91"/>
      <c r="J61" s="339" t="s">
        <v>98</v>
      </c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64">
        <f>'SO 07 - Odstranění plecho...'!J30</f>
        <v>0</v>
      </c>
      <c r="AH61" s="365"/>
      <c r="AI61" s="365"/>
      <c r="AJ61" s="365"/>
      <c r="AK61" s="365"/>
      <c r="AL61" s="365"/>
      <c r="AM61" s="365"/>
      <c r="AN61" s="364">
        <f t="shared" si="0"/>
        <v>0</v>
      </c>
      <c r="AO61" s="365"/>
      <c r="AP61" s="365"/>
      <c r="AQ61" s="92" t="s">
        <v>78</v>
      </c>
      <c r="AR61" s="93"/>
      <c r="AS61" s="94">
        <v>0</v>
      </c>
      <c r="AT61" s="95">
        <f t="shared" si="1"/>
        <v>0</v>
      </c>
      <c r="AU61" s="96">
        <f>'SO 07 - Odstranění plecho...'!P85</f>
        <v>0</v>
      </c>
      <c r="AV61" s="95">
        <f>'SO 07 - Odstranění plecho...'!J33</f>
        <v>0</v>
      </c>
      <c r="AW61" s="95">
        <f>'SO 07 - Odstranění plecho...'!J34</f>
        <v>0</v>
      </c>
      <c r="AX61" s="95">
        <f>'SO 07 - Odstranění plecho...'!J35</f>
        <v>0</v>
      </c>
      <c r="AY61" s="95">
        <f>'SO 07 - Odstranění plecho...'!J36</f>
        <v>0</v>
      </c>
      <c r="AZ61" s="95">
        <f>'SO 07 - Odstranění plecho...'!F33</f>
        <v>0</v>
      </c>
      <c r="BA61" s="95">
        <f>'SO 07 - Odstranění plecho...'!F34</f>
        <v>0</v>
      </c>
      <c r="BB61" s="95">
        <f>'SO 07 - Odstranění plecho...'!F35</f>
        <v>0</v>
      </c>
      <c r="BC61" s="95">
        <f>'SO 07 - Odstranění plecho...'!F36</f>
        <v>0</v>
      </c>
      <c r="BD61" s="97">
        <f>'SO 07 - Odstranění plecho...'!F37</f>
        <v>0</v>
      </c>
      <c r="BT61" s="98" t="s">
        <v>79</v>
      </c>
      <c r="BV61" s="98" t="s">
        <v>73</v>
      </c>
      <c r="BW61" s="98" t="s">
        <v>99</v>
      </c>
      <c r="BX61" s="98" t="s">
        <v>5</v>
      </c>
      <c r="CL61" s="98" t="s">
        <v>19</v>
      </c>
      <c r="CM61" s="98" t="s">
        <v>81</v>
      </c>
    </row>
    <row r="62" spans="1:91" s="7" customFormat="1" ht="16.5" customHeight="1">
      <c r="A62" s="88" t="s">
        <v>75</v>
      </c>
      <c r="B62" s="89"/>
      <c r="C62" s="90"/>
      <c r="D62" s="339" t="s">
        <v>100</v>
      </c>
      <c r="E62" s="339"/>
      <c r="F62" s="339"/>
      <c r="G62" s="339"/>
      <c r="H62" s="339"/>
      <c r="I62" s="91"/>
      <c r="J62" s="339" t="s">
        <v>101</v>
      </c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  <c r="AG62" s="364">
        <f>'SO 08 - Demontáž stávajíc...'!J30</f>
        <v>0</v>
      </c>
      <c r="AH62" s="365"/>
      <c r="AI62" s="365"/>
      <c r="AJ62" s="365"/>
      <c r="AK62" s="365"/>
      <c r="AL62" s="365"/>
      <c r="AM62" s="365"/>
      <c r="AN62" s="364">
        <f t="shared" si="0"/>
        <v>0</v>
      </c>
      <c r="AO62" s="365"/>
      <c r="AP62" s="365"/>
      <c r="AQ62" s="92" t="s">
        <v>78</v>
      </c>
      <c r="AR62" s="93"/>
      <c r="AS62" s="94">
        <v>0</v>
      </c>
      <c r="AT62" s="95">
        <f t="shared" si="1"/>
        <v>0</v>
      </c>
      <c r="AU62" s="96">
        <f>'SO 08 - Demontáž stávajíc...'!P83</f>
        <v>0</v>
      </c>
      <c r="AV62" s="95">
        <f>'SO 08 - Demontáž stávajíc...'!J33</f>
        <v>0</v>
      </c>
      <c r="AW62" s="95">
        <f>'SO 08 - Demontáž stávajíc...'!J34</f>
        <v>0</v>
      </c>
      <c r="AX62" s="95">
        <f>'SO 08 - Demontáž stávajíc...'!J35</f>
        <v>0</v>
      </c>
      <c r="AY62" s="95">
        <f>'SO 08 - Demontáž stávajíc...'!J36</f>
        <v>0</v>
      </c>
      <c r="AZ62" s="95">
        <f>'SO 08 - Demontáž stávajíc...'!F33</f>
        <v>0</v>
      </c>
      <c r="BA62" s="95">
        <f>'SO 08 - Demontáž stávajíc...'!F34</f>
        <v>0</v>
      </c>
      <c r="BB62" s="95">
        <f>'SO 08 - Demontáž stávajíc...'!F35</f>
        <v>0</v>
      </c>
      <c r="BC62" s="95">
        <f>'SO 08 - Demontáž stávajíc...'!F36</f>
        <v>0</v>
      </c>
      <c r="BD62" s="97">
        <f>'SO 08 - Demontáž stávajíc...'!F37</f>
        <v>0</v>
      </c>
      <c r="BT62" s="98" t="s">
        <v>79</v>
      </c>
      <c r="BV62" s="98" t="s">
        <v>73</v>
      </c>
      <c r="BW62" s="98" t="s">
        <v>102</v>
      </c>
      <c r="BX62" s="98" t="s">
        <v>5</v>
      </c>
      <c r="CL62" s="98" t="s">
        <v>19</v>
      </c>
      <c r="CM62" s="98" t="s">
        <v>81</v>
      </c>
    </row>
    <row r="63" spans="1:91" s="7" customFormat="1" ht="16.5" customHeight="1">
      <c r="A63" s="88" t="s">
        <v>75</v>
      </c>
      <c r="B63" s="89"/>
      <c r="C63" s="90"/>
      <c r="D63" s="339" t="s">
        <v>103</v>
      </c>
      <c r="E63" s="339"/>
      <c r="F63" s="339"/>
      <c r="G63" s="339"/>
      <c r="H63" s="339"/>
      <c r="I63" s="91"/>
      <c r="J63" s="339" t="s">
        <v>104</v>
      </c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64">
        <f>'SO 09 - Odstranění komuni...'!J30</f>
        <v>0</v>
      </c>
      <c r="AH63" s="365"/>
      <c r="AI63" s="365"/>
      <c r="AJ63" s="365"/>
      <c r="AK63" s="365"/>
      <c r="AL63" s="365"/>
      <c r="AM63" s="365"/>
      <c r="AN63" s="364">
        <f t="shared" si="0"/>
        <v>0</v>
      </c>
      <c r="AO63" s="365"/>
      <c r="AP63" s="365"/>
      <c r="AQ63" s="92" t="s">
        <v>78</v>
      </c>
      <c r="AR63" s="93"/>
      <c r="AS63" s="94">
        <v>0</v>
      </c>
      <c r="AT63" s="95">
        <f t="shared" si="1"/>
        <v>0</v>
      </c>
      <c r="AU63" s="96">
        <f>'SO 09 - Odstranění komuni...'!P83</f>
        <v>0</v>
      </c>
      <c r="AV63" s="95">
        <f>'SO 09 - Odstranění komuni...'!J33</f>
        <v>0</v>
      </c>
      <c r="AW63" s="95">
        <f>'SO 09 - Odstranění komuni...'!J34</f>
        <v>0</v>
      </c>
      <c r="AX63" s="95">
        <f>'SO 09 - Odstranění komuni...'!J35</f>
        <v>0</v>
      </c>
      <c r="AY63" s="95">
        <f>'SO 09 - Odstranění komuni...'!J36</f>
        <v>0</v>
      </c>
      <c r="AZ63" s="95">
        <f>'SO 09 - Odstranění komuni...'!F33</f>
        <v>0</v>
      </c>
      <c r="BA63" s="95">
        <f>'SO 09 - Odstranění komuni...'!F34</f>
        <v>0</v>
      </c>
      <c r="BB63" s="95">
        <f>'SO 09 - Odstranění komuni...'!F35</f>
        <v>0</v>
      </c>
      <c r="BC63" s="95">
        <f>'SO 09 - Odstranění komuni...'!F36</f>
        <v>0</v>
      </c>
      <c r="BD63" s="97">
        <f>'SO 09 - Odstranění komuni...'!F37</f>
        <v>0</v>
      </c>
      <c r="BT63" s="98" t="s">
        <v>79</v>
      </c>
      <c r="BV63" s="98" t="s">
        <v>73</v>
      </c>
      <c r="BW63" s="98" t="s">
        <v>105</v>
      </c>
      <c r="BX63" s="98" t="s">
        <v>5</v>
      </c>
      <c r="CL63" s="98" t="s">
        <v>19</v>
      </c>
      <c r="CM63" s="98" t="s">
        <v>81</v>
      </c>
    </row>
    <row r="64" spans="1:91" s="7" customFormat="1" ht="16.5" customHeight="1">
      <c r="A64" s="88" t="s">
        <v>75</v>
      </c>
      <c r="B64" s="89"/>
      <c r="C64" s="90"/>
      <c r="D64" s="339" t="s">
        <v>106</v>
      </c>
      <c r="E64" s="339"/>
      <c r="F64" s="339"/>
      <c r="G64" s="339"/>
      <c r="H64" s="339"/>
      <c r="I64" s="91"/>
      <c r="J64" s="339" t="s">
        <v>107</v>
      </c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64">
        <f>'SO 10 - Vegetační úpravy'!J30</f>
        <v>0</v>
      </c>
      <c r="AH64" s="365"/>
      <c r="AI64" s="365"/>
      <c r="AJ64" s="365"/>
      <c r="AK64" s="365"/>
      <c r="AL64" s="365"/>
      <c r="AM64" s="365"/>
      <c r="AN64" s="364">
        <f t="shared" si="0"/>
        <v>0</v>
      </c>
      <c r="AO64" s="365"/>
      <c r="AP64" s="365"/>
      <c r="AQ64" s="92" t="s">
        <v>78</v>
      </c>
      <c r="AR64" s="93"/>
      <c r="AS64" s="94">
        <v>0</v>
      </c>
      <c r="AT64" s="95">
        <f t="shared" si="1"/>
        <v>0</v>
      </c>
      <c r="AU64" s="96">
        <f>'SO 10 - Vegetační úpravy'!P82</f>
        <v>0</v>
      </c>
      <c r="AV64" s="95">
        <f>'SO 10 - Vegetační úpravy'!J33</f>
        <v>0</v>
      </c>
      <c r="AW64" s="95">
        <f>'SO 10 - Vegetační úpravy'!J34</f>
        <v>0</v>
      </c>
      <c r="AX64" s="95">
        <f>'SO 10 - Vegetační úpravy'!J35</f>
        <v>0</v>
      </c>
      <c r="AY64" s="95">
        <f>'SO 10 - Vegetační úpravy'!J36</f>
        <v>0</v>
      </c>
      <c r="AZ64" s="95">
        <f>'SO 10 - Vegetační úpravy'!F33</f>
        <v>0</v>
      </c>
      <c r="BA64" s="95">
        <f>'SO 10 - Vegetační úpravy'!F34</f>
        <v>0</v>
      </c>
      <c r="BB64" s="95">
        <f>'SO 10 - Vegetační úpravy'!F35</f>
        <v>0</v>
      </c>
      <c r="BC64" s="95">
        <f>'SO 10 - Vegetační úpravy'!F36</f>
        <v>0</v>
      </c>
      <c r="BD64" s="97">
        <f>'SO 10 - Vegetační úpravy'!F37</f>
        <v>0</v>
      </c>
      <c r="BT64" s="98" t="s">
        <v>79</v>
      </c>
      <c r="BV64" s="98" t="s">
        <v>73</v>
      </c>
      <c r="BW64" s="98" t="s">
        <v>108</v>
      </c>
      <c r="BX64" s="98" t="s">
        <v>5</v>
      </c>
      <c r="CL64" s="98" t="s">
        <v>19</v>
      </c>
      <c r="CM64" s="98" t="s">
        <v>81</v>
      </c>
    </row>
    <row r="65" spans="1:91" s="7" customFormat="1" ht="16.5" customHeight="1">
      <c r="A65" s="88" t="s">
        <v>75</v>
      </c>
      <c r="B65" s="89"/>
      <c r="C65" s="90"/>
      <c r="D65" s="339" t="s">
        <v>109</v>
      </c>
      <c r="E65" s="339"/>
      <c r="F65" s="339"/>
      <c r="G65" s="339"/>
      <c r="H65" s="339"/>
      <c r="I65" s="91"/>
      <c r="J65" s="339" t="s">
        <v>110</v>
      </c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339"/>
      <c r="AB65" s="339"/>
      <c r="AC65" s="339"/>
      <c r="AD65" s="339"/>
      <c r="AE65" s="339"/>
      <c r="AF65" s="339"/>
      <c r="AG65" s="364">
        <f>'VRN - Vedlejší rozpočtové...'!J30</f>
        <v>0</v>
      </c>
      <c r="AH65" s="365"/>
      <c r="AI65" s="365"/>
      <c r="AJ65" s="365"/>
      <c r="AK65" s="365"/>
      <c r="AL65" s="365"/>
      <c r="AM65" s="365"/>
      <c r="AN65" s="364">
        <f t="shared" si="0"/>
        <v>0</v>
      </c>
      <c r="AO65" s="365"/>
      <c r="AP65" s="365"/>
      <c r="AQ65" s="92" t="s">
        <v>78</v>
      </c>
      <c r="AR65" s="93"/>
      <c r="AS65" s="99">
        <v>0</v>
      </c>
      <c r="AT65" s="100">
        <f t="shared" si="1"/>
        <v>0</v>
      </c>
      <c r="AU65" s="101">
        <f>'VRN - Vedlejší rozpočtové...'!P84</f>
        <v>0</v>
      </c>
      <c r="AV65" s="100">
        <f>'VRN - Vedlejší rozpočtové...'!J33</f>
        <v>0</v>
      </c>
      <c r="AW65" s="100">
        <f>'VRN - Vedlejší rozpočtové...'!J34</f>
        <v>0</v>
      </c>
      <c r="AX65" s="100">
        <f>'VRN - Vedlejší rozpočtové...'!J35</f>
        <v>0</v>
      </c>
      <c r="AY65" s="100">
        <f>'VRN - Vedlejší rozpočtové...'!J36</f>
        <v>0</v>
      </c>
      <c r="AZ65" s="100">
        <f>'VRN - Vedlejší rozpočtové...'!F33</f>
        <v>0</v>
      </c>
      <c r="BA65" s="100">
        <f>'VRN - Vedlejší rozpočtové...'!F34</f>
        <v>0</v>
      </c>
      <c r="BB65" s="100">
        <f>'VRN - Vedlejší rozpočtové...'!F35</f>
        <v>0</v>
      </c>
      <c r="BC65" s="100">
        <f>'VRN - Vedlejší rozpočtové...'!F36</f>
        <v>0</v>
      </c>
      <c r="BD65" s="102">
        <f>'VRN - Vedlejší rozpočtové...'!F37</f>
        <v>0</v>
      </c>
      <c r="BT65" s="98" t="s">
        <v>79</v>
      </c>
      <c r="BV65" s="98" t="s">
        <v>73</v>
      </c>
      <c r="BW65" s="98" t="s">
        <v>111</v>
      </c>
      <c r="BX65" s="98" t="s">
        <v>5</v>
      </c>
      <c r="CL65" s="98" t="s">
        <v>19</v>
      </c>
      <c r="CM65" s="98" t="s">
        <v>81</v>
      </c>
    </row>
    <row r="66" spans="1:91" s="2" customFormat="1" ht="30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  <row r="67" spans="1:9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41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</sheetData>
  <sheetProtection algorithmName="SHA-512" hashValue="Jf7FwjIi0RzAaG59WbuOIwaIWWwE6EISwANdptsOpXn/L09swNdPItqDRjy+X7Y7upuX9Fb+ZIhxUidphSkt7g==" saltValue="9Ha81k3W75Q8yjWeIh45vsVYBAVdiVt80MZfWiMZKUDbXDk0V68R00J+9HEQVm+83vYB8j5xzBTJVfybF6UMoQ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Emšerská studna'!C2" display="/"/>
    <hyperlink ref="A56" location="'SO 02 - Biologické skrápědlo'!C2" display="/"/>
    <hyperlink ref="A57" location="'SO 03 - Dosazovací nádrž'!C2" display="/"/>
    <hyperlink ref="A58" location="'SO 04 - Retenční jímka'!C2" display="/"/>
    <hyperlink ref="A59" location="'SO 05 - Demolice provozní...'!C2" display="/"/>
    <hyperlink ref="A60" location="'SO 06 - Odstranění kalový...'!C2" display="/"/>
    <hyperlink ref="A61" location="'SO 07 - Odstranění plecho...'!C2" display="/"/>
    <hyperlink ref="A62" location="'SO 08 - Demontáž stávajíc...'!C2" display="/"/>
    <hyperlink ref="A63" location="'SO 09 - Odstranění komuni...'!C2" display="/"/>
    <hyperlink ref="A64" location="'SO 10 - Vegetační úpravy'!C2" display="/"/>
    <hyperlink ref="A65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114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ROUND((SUM(BE86:BE159)),  2)</f>
        <v>0</v>
      </c>
      <c r="G33" s="36"/>
      <c r="H33" s="36"/>
      <c r="I33" s="120">
        <v>0.21</v>
      </c>
      <c r="J33" s="119">
        <f>ROUND(((SUM(BE86:BE159))*I33),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ROUND((SUM(BF86:BF159)),  2)</f>
        <v>0</v>
      </c>
      <c r="G34" s="36"/>
      <c r="H34" s="36"/>
      <c r="I34" s="120">
        <v>0.15</v>
      </c>
      <c r="J34" s="119">
        <f>ROUND(((SUM(BF86:BF159))*I34),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ROUND((SUM(BG86:BG159)),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ROUND((SUM(BH86:BH159)),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ROUND((SUM(BI86:BI159)),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01 - Emšerská studna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J104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9" customFormat="1" ht="24.95" customHeight="1">
      <c r="B64" s="136"/>
      <c r="C64" s="137"/>
      <c r="D64" s="138" t="s">
        <v>123</v>
      </c>
      <c r="E64" s="139"/>
      <c r="F64" s="139"/>
      <c r="G64" s="139"/>
      <c r="H64" s="139"/>
      <c r="I64" s="139"/>
      <c r="J64" s="140">
        <f>J136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124</v>
      </c>
      <c r="E65" s="145"/>
      <c r="F65" s="145"/>
      <c r="G65" s="145"/>
      <c r="H65" s="145"/>
      <c r="I65" s="145"/>
      <c r="J65" s="146">
        <f>J137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125</v>
      </c>
      <c r="E66" s="145"/>
      <c r="F66" s="145"/>
      <c r="G66" s="145"/>
      <c r="H66" s="145"/>
      <c r="I66" s="145"/>
      <c r="J66" s="146">
        <f>J143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126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4" t="str">
        <f>E7</f>
        <v>Odstranění objektů bývalé ČOV v areálu Bohumínské městské nemocnice</v>
      </c>
      <c r="F76" s="385"/>
      <c r="G76" s="385"/>
      <c r="H76" s="385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113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41" t="str">
        <f>E9</f>
        <v>SO 01 - Emšerská studna</v>
      </c>
      <c r="F78" s="386"/>
      <c r="G78" s="386"/>
      <c r="H78" s="386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 xml:space="preserve"> </v>
      </c>
      <c r="G80" s="38"/>
      <c r="H80" s="38"/>
      <c r="I80" s="31" t="s">
        <v>23</v>
      </c>
      <c r="J80" s="61" t="str">
        <f>IF(J12="","",J12)</f>
        <v>16. 8. 2023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25</v>
      </c>
      <c r="D82" s="38"/>
      <c r="E82" s="38"/>
      <c r="F82" s="29" t="str">
        <f>E15</f>
        <v xml:space="preserve"> </v>
      </c>
      <c r="G82" s="38"/>
      <c r="H82" s="38"/>
      <c r="I82" s="31" t="s">
        <v>30</v>
      </c>
      <c r="J82" s="34" t="str">
        <f>E21</f>
        <v>Ing. Pavel Stoklasa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28</v>
      </c>
      <c r="D83" s="38"/>
      <c r="E83" s="38"/>
      <c r="F83" s="29" t="str">
        <f>IF(E18="","",E18)</f>
        <v>Vyplň údaj</v>
      </c>
      <c r="G83" s="38"/>
      <c r="H83" s="38"/>
      <c r="I83" s="31" t="s">
        <v>34</v>
      </c>
      <c r="J83" s="34" t="str">
        <f>E24</f>
        <v xml:space="preserve"> 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127</v>
      </c>
      <c r="D85" s="151" t="s">
        <v>56</v>
      </c>
      <c r="E85" s="151" t="s">
        <v>52</v>
      </c>
      <c r="F85" s="151" t="s">
        <v>53</v>
      </c>
      <c r="G85" s="151" t="s">
        <v>128</v>
      </c>
      <c r="H85" s="151" t="s">
        <v>129</v>
      </c>
      <c r="I85" s="151" t="s">
        <v>130</v>
      </c>
      <c r="J85" s="151" t="s">
        <v>117</v>
      </c>
      <c r="K85" s="152" t="s">
        <v>131</v>
      </c>
      <c r="L85" s="153"/>
      <c r="M85" s="70" t="s">
        <v>19</v>
      </c>
      <c r="N85" s="71" t="s">
        <v>41</v>
      </c>
      <c r="O85" s="71" t="s">
        <v>132</v>
      </c>
      <c r="P85" s="71" t="s">
        <v>133</v>
      </c>
      <c r="Q85" s="71" t="s">
        <v>134</v>
      </c>
      <c r="R85" s="71" t="s">
        <v>135</v>
      </c>
      <c r="S85" s="71" t="s">
        <v>136</v>
      </c>
      <c r="T85" s="72" t="s">
        <v>137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6"/>
      <c r="B86" s="37"/>
      <c r="C86" s="77" t="s">
        <v>138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P87+P136</f>
        <v>0</v>
      </c>
      <c r="Q86" s="74"/>
      <c r="R86" s="156">
        <f>R87+R136</f>
        <v>4.0000000000000001E-3</v>
      </c>
      <c r="S86" s="74"/>
      <c r="T86" s="157">
        <f>T87+T136</f>
        <v>316.9305500000001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70</v>
      </c>
      <c r="AU86" s="19" t="s">
        <v>118</v>
      </c>
      <c r="BK86" s="158">
        <f>BK87+BK136</f>
        <v>0</v>
      </c>
    </row>
    <row r="87" spans="1:65" s="12" customFormat="1" ht="25.9" customHeight="1">
      <c r="B87" s="159"/>
      <c r="C87" s="160"/>
      <c r="D87" s="161" t="s">
        <v>70</v>
      </c>
      <c r="E87" s="162" t="s">
        <v>139</v>
      </c>
      <c r="F87" s="162" t="s">
        <v>140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P88+P104+P124</f>
        <v>0</v>
      </c>
      <c r="Q87" s="167"/>
      <c r="R87" s="168">
        <f>R88+R104+R124</f>
        <v>4.0000000000000001E-3</v>
      </c>
      <c r="S87" s="167"/>
      <c r="T87" s="169">
        <f>T88+T104+T124</f>
        <v>315.63974000000007</v>
      </c>
      <c r="AR87" s="170" t="s">
        <v>79</v>
      </c>
      <c r="AT87" s="171" t="s">
        <v>70</v>
      </c>
      <c r="AU87" s="171" t="s">
        <v>71</v>
      </c>
      <c r="AY87" s="170" t="s">
        <v>141</v>
      </c>
      <c r="BK87" s="172">
        <f>BK88+BK104+BK124</f>
        <v>0</v>
      </c>
    </row>
    <row r="88" spans="1:65" s="12" customFormat="1" ht="22.9" customHeight="1">
      <c r="B88" s="159"/>
      <c r="C88" s="160"/>
      <c r="D88" s="161" t="s">
        <v>70</v>
      </c>
      <c r="E88" s="173" t="s">
        <v>79</v>
      </c>
      <c r="F88" s="173" t="s">
        <v>142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SUM(P89:P103)</f>
        <v>0</v>
      </c>
      <c r="Q88" s="167"/>
      <c r="R88" s="168">
        <f>SUM(R89:R103)</f>
        <v>4.0000000000000001E-3</v>
      </c>
      <c r="S88" s="167"/>
      <c r="T88" s="169">
        <f>SUM(T89:T103)</f>
        <v>0</v>
      </c>
      <c r="AR88" s="170" t="s">
        <v>79</v>
      </c>
      <c r="AT88" s="171" t="s">
        <v>70</v>
      </c>
      <c r="AU88" s="171" t="s">
        <v>79</v>
      </c>
      <c r="AY88" s="170" t="s">
        <v>141</v>
      </c>
      <c r="BK88" s="172">
        <f>SUM(BK89:BK103)</f>
        <v>0</v>
      </c>
    </row>
    <row r="89" spans="1:65" s="2" customFormat="1" ht="21.75" customHeight="1">
      <c r="A89" s="36"/>
      <c r="B89" s="37"/>
      <c r="C89" s="175" t="s">
        <v>79</v>
      </c>
      <c r="D89" s="175" t="s">
        <v>143</v>
      </c>
      <c r="E89" s="176" t="s">
        <v>144</v>
      </c>
      <c r="F89" s="177" t="s">
        <v>145</v>
      </c>
      <c r="G89" s="178" t="s">
        <v>146</v>
      </c>
      <c r="H89" s="179">
        <v>100</v>
      </c>
      <c r="I89" s="180"/>
      <c r="J89" s="181">
        <f>ROUND(I89*H89,2)</f>
        <v>0</v>
      </c>
      <c r="K89" s="177" t="s">
        <v>147</v>
      </c>
      <c r="L89" s="41"/>
      <c r="M89" s="182" t="s">
        <v>19</v>
      </c>
      <c r="N89" s="183" t="s">
        <v>42</v>
      </c>
      <c r="O89" s="66"/>
      <c r="P89" s="184">
        <f>O89*H89</f>
        <v>0</v>
      </c>
      <c r="Q89" s="184">
        <v>4.0000000000000003E-5</v>
      </c>
      <c r="R89" s="184">
        <f>Q89*H89</f>
        <v>4.0000000000000001E-3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148</v>
      </c>
      <c r="AT89" s="186" t="s">
        <v>143</v>
      </c>
      <c r="AU89" s="186" t="s">
        <v>81</v>
      </c>
      <c r="AY89" s="19" t="s">
        <v>141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79</v>
      </c>
      <c r="BK89" s="187">
        <f>ROUND(I89*H89,2)</f>
        <v>0</v>
      </c>
      <c r="BL89" s="19" t="s">
        <v>148</v>
      </c>
      <c r="BM89" s="186" t="s">
        <v>149</v>
      </c>
    </row>
    <row r="90" spans="1:65" s="2" customFormat="1" ht="11.25">
      <c r="A90" s="36"/>
      <c r="B90" s="37"/>
      <c r="C90" s="38"/>
      <c r="D90" s="188" t="s">
        <v>150</v>
      </c>
      <c r="E90" s="38"/>
      <c r="F90" s="189" t="s">
        <v>151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150</v>
      </c>
      <c r="AU90" s="19" t="s">
        <v>81</v>
      </c>
    </row>
    <row r="91" spans="1:65" s="13" customFormat="1" ht="11.25">
      <c r="B91" s="193"/>
      <c r="C91" s="194"/>
      <c r="D91" s="195" t="s">
        <v>152</v>
      </c>
      <c r="E91" s="196" t="s">
        <v>19</v>
      </c>
      <c r="F91" s="197" t="s">
        <v>153</v>
      </c>
      <c r="G91" s="194"/>
      <c r="H91" s="196" t="s">
        <v>19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152</v>
      </c>
      <c r="AU91" s="203" t="s">
        <v>81</v>
      </c>
      <c r="AV91" s="13" t="s">
        <v>79</v>
      </c>
      <c r="AW91" s="13" t="s">
        <v>33</v>
      </c>
      <c r="AX91" s="13" t="s">
        <v>71</v>
      </c>
      <c r="AY91" s="203" t="s">
        <v>141</v>
      </c>
    </row>
    <row r="92" spans="1:65" s="14" customFormat="1" ht="11.25">
      <c r="B92" s="204"/>
      <c r="C92" s="205"/>
      <c r="D92" s="195" t="s">
        <v>152</v>
      </c>
      <c r="E92" s="206" t="s">
        <v>19</v>
      </c>
      <c r="F92" s="207" t="s">
        <v>154</v>
      </c>
      <c r="G92" s="205"/>
      <c r="H92" s="208">
        <v>100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152</v>
      </c>
      <c r="AU92" s="214" t="s">
        <v>81</v>
      </c>
      <c r="AV92" s="14" t="s">
        <v>81</v>
      </c>
      <c r="AW92" s="14" t="s">
        <v>33</v>
      </c>
      <c r="AX92" s="14" t="s">
        <v>71</v>
      </c>
      <c r="AY92" s="214" t="s">
        <v>141</v>
      </c>
    </row>
    <row r="93" spans="1:65" s="15" customFormat="1" ht="11.25">
      <c r="B93" s="215"/>
      <c r="C93" s="216"/>
      <c r="D93" s="195" t="s">
        <v>152</v>
      </c>
      <c r="E93" s="217" t="s">
        <v>19</v>
      </c>
      <c r="F93" s="218" t="s">
        <v>155</v>
      </c>
      <c r="G93" s="216"/>
      <c r="H93" s="219">
        <v>100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152</v>
      </c>
      <c r="AU93" s="225" t="s">
        <v>81</v>
      </c>
      <c r="AV93" s="15" t="s">
        <v>148</v>
      </c>
      <c r="AW93" s="15" t="s">
        <v>33</v>
      </c>
      <c r="AX93" s="15" t="s">
        <v>79</v>
      </c>
      <c r="AY93" s="225" t="s">
        <v>141</v>
      </c>
    </row>
    <row r="94" spans="1:65" s="2" customFormat="1" ht="24.2" customHeight="1">
      <c r="A94" s="36"/>
      <c r="B94" s="37"/>
      <c r="C94" s="175" t="s">
        <v>81</v>
      </c>
      <c r="D94" s="175" t="s">
        <v>143</v>
      </c>
      <c r="E94" s="176" t="s">
        <v>156</v>
      </c>
      <c r="F94" s="177" t="s">
        <v>157</v>
      </c>
      <c r="G94" s="178" t="s">
        <v>158</v>
      </c>
      <c r="H94" s="179">
        <v>7</v>
      </c>
      <c r="I94" s="180"/>
      <c r="J94" s="181">
        <f>ROUND(I94*H94,2)</f>
        <v>0</v>
      </c>
      <c r="K94" s="177" t="s">
        <v>147</v>
      </c>
      <c r="L94" s="41"/>
      <c r="M94" s="182" t="s">
        <v>19</v>
      </c>
      <c r="N94" s="183" t="s">
        <v>42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148</v>
      </c>
      <c r="AT94" s="186" t="s">
        <v>143</v>
      </c>
      <c r="AU94" s="186" t="s">
        <v>81</v>
      </c>
      <c r="AY94" s="19" t="s">
        <v>141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79</v>
      </c>
      <c r="BK94" s="187">
        <f>ROUND(I94*H94,2)</f>
        <v>0</v>
      </c>
      <c r="BL94" s="19" t="s">
        <v>148</v>
      </c>
      <c r="BM94" s="186" t="s">
        <v>159</v>
      </c>
    </row>
    <row r="95" spans="1:65" s="2" customFormat="1" ht="11.25">
      <c r="A95" s="36"/>
      <c r="B95" s="37"/>
      <c r="C95" s="38"/>
      <c r="D95" s="188" t="s">
        <v>150</v>
      </c>
      <c r="E95" s="38"/>
      <c r="F95" s="189" t="s">
        <v>160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150</v>
      </c>
      <c r="AU95" s="19" t="s">
        <v>81</v>
      </c>
    </row>
    <row r="96" spans="1:65" s="2" customFormat="1" ht="37.9" customHeight="1">
      <c r="A96" s="36"/>
      <c r="B96" s="37"/>
      <c r="C96" s="175" t="s">
        <v>161</v>
      </c>
      <c r="D96" s="175" t="s">
        <v>143</v>
      </c>
      <c r="E96" s="176" t="s">
        <v>162</v>
      </c>
      <c r="F96" s="177" t="s">
        <v>163</v>
      </c>
      <c r="G96" s="178" t="s">
        <v>164</v>
      </c>
      <c r="H96" s="179">
        <v>50.445999999999998</v>
      </c>
      <c r="I96" s="180"/>
      <c r="J96" s="181">
        <f>ROUND(I96*H96,2)</f>
        <v>0</v>
      </c>
      <c r="K96" s="177" t="s">
        <v>147</v>
      </c>
      <c r="L96" s="41"/>
      <c r="M96" s="182" t="s">
        <v>19</v>
      </c>
      <c r="N96" s="183" t="s">
        <v>42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148</v>
      </c>
      <c r="AT96" s="186" t="s">
        <v>143</v>
      </c>
      <c r="AU96" s="186" t="s">
        <v>81</v>
      </c>
      <c r="AY96" s="19" t="s">
        <v>141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79</v>
      </c>
      <c r="BK96" s="187">
        <f>ROUND(I96*H96,2)</f>
        <v>0</v>
      </c>
      <c r="BL96" s="19" t="s">
        <v>148</v>
      </c>
      <c r="BM96" s="186" t="s">
        <v>165</v>
      </c>
    </row>
    <row r="97" spans="1:65" s="2" customFormat="1" ht="11.25">
      <c r="A97" s="36"/>
      <c r="B97" s="37"/>
      <c r="C97" s="38"/>
      <c r="D97" s="188" t="s">
        <v>150</v>
      </c>
      <c r="E97" s="38"/>
      <c r="F97" s="189" t="s">
        <v>166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150</v>
      </c>
      <c r="AU97" s="19" t="s">
        <v>81</v>
      </c>
    </row>
    <row r="98" spans="1:65" s="13" customFormat="1" ht="11.25">
      <c r="B98" s="193"/>
      <c r="C98" s="194"/>
      <c r="D98" s="195" t="s">
        <v>152</v>
      </c>
      <c r="E98" s="196" t="s">
        <v>19</v>
      </c>
      <c r="F98" s="197" t="s">
        <v>167</v>
      </c>
      <c r="G98" s="194"/>
      <c r="H98" s="196" t="s">
        <v>19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152</v>
      </c>
      <c r="AU98" s="203" t="s">
        <v>81</v>
      </c>
      <c r="AV98" s="13" t="s">
        <v>79</v>
      </c>
      <c r="AW98" s="13" t="s">
        <v>33</v>
      </c>
      <c r="AX98" s="13" t="s">
        <v>71</v>
      </c>
      <c r="AY98" s="203" t="s">
        <v>141</v>
      </c>
    </row>
    <row r="99" spans="1:65" s="14" customFormat="1" ht="11.25">
      <c r="B99" s="204"/>
      <c r="C99" s="205"/>
      <c r="D99" s="195" t="s">
        <v>152</v>
      </c>
      <c r="E99" s="206" t="s">
        <v>19</v>
      </c>
      <c r="F99" s="207" t="s">
        <v>168</v>
      </c>
      <c r="G99" s="205"/>
      <c r="H99" s="208">
        <v>20.358000000000001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152</v>
      </c>
      <c r="AU99" s="214" t="s">
        <v>81</v>
      </c>
      <c r="AV99" s="14" t="s">
        <v>81</v>
      </c>
      <c r="AW99" s="14" t="s">
        <v>33</v>
      </c>
      <c r="AX99" s="14" t="s">
        <v>71</v>
      </c>
      <c r="AY99" s="214" t="s">
        <v>141</v>
      </c>
    </row>
    <row r="100" spans="1:65" s="14" customFormat="1" ht="11.25">
      <c r="B100" s="204"/>
      <c r="C100" s="205"/>
      <c r="D100" s="195" t="s">
        <v>152</v>
      </c>
      <c r="E100" s="206" t="s">
        <v>19</v>
      </c>
      <c r="F100" s="207" t="s">
        <v>169</v>
      </c>
      <c r="G100" s="205"/>
      <c r="H100" s="208">
        <v>30.088000000000001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152</v>
      </c>
      <c r="AU100" s="214" t="s">
        <v>81</v>
      </c>
      <c r="AV100" s="14" t="s">
        <v>81</v>
      </c>
      <c r="AW100" s="14" t="s">
        <v>33</v>
      </c>
      <c r="AX100" s="14" t="s">
        <v>71</v>
      </c>
      <c r="AY100" s="214" t="s">
        <v>141</v>
      </c>
    </row>
    <row r="101" spans="1:65" s="15" customFormat="1" ht="11.25">
      <c r="B101" s="215"/>
      <c r="C101" s="216"/>
      <c r="D101" s="195" t="s">
        <v>152</v>
      </c>
      <c r="E101" s="217" t="s">
        <v>19</v>
      </c>
      <c r="F101" s="218" t="s">
        <v>155</v>
      </c>
      <c r="G101" s="216"/>
      <c r="H101" s="219">
        <v>50.445999999999998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152</v>
      </c>
      <c r="AU101" s="225" t="s">
        <v>81</v>
      </c>
      <c r="AV101" s="15" t="s">
        <v>148</v>
      </c>
      <c r="AW101" s="15" t="s">
        <v>33</v>
      </c>
      <c r="AX101" s="15" t="s">
        <v>79</v>
      </c>
      <c r="AY101" s="225" t="s">
        <v>141</v>
      </c>
    </row>
    <row r="102" spans="1:65" s="2" customFormat="1" ht="24.2" customHeight="1">
      <c r="A102" s="36"/>
      <c r="B102" s="37"/>
      <c r="C102" s="175" t="s">
        <v>148</v>
      </c>
      <c r="D102" s="175" t="s">
        <v>143</v>
      </c>
      <c r="E102" s="176" t="s">
        <v>170</v>
      </c>
      <c r="F102" s="177" t="s">
        <v>171</v>
      </c>
      <c r="G102" s="178" t="s">
        <v>164</v>
      </c>
      <c r="H102" s="179">
        <v>50.445999999999998</v>
      </c>
      <c r="I102" s="180"/>
      <c r="J102" s="181">
        <f>ROUND(I102*H102,2)</f>
        <v>0</v>
      </c>
      <c r="K102" s="177" t="s">
        <v>147</v>
      </c>
      <c r="L102" s="41"/>
      <c r="M102" s="182" t="s">
        <v>19</v>
      </c>
      <c r="N102" s="183" t="s">
        <v>42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148</v>
      </c>
      <c r="AT102" s="186" t="s">
        <v>143</v>
      </c>
      <c r="AU102" s="186" t="s">
        <v>81</v>
      </c>
      <c r="AY102" s="19" t="s">
        <v>141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148</v>
      </c>
      <c r="BM102" s="186" t="s">
        <v>172</v>
      </c>
    </row>
    <row r="103" spans="1:65" s="2" customFormat="1" ht="11.25">
      <c r="A103" s="36"/>
      <c r="B103" s="37"/>
      <c r="C103" s="38"/>
      <c r="D103" s="188" t="s">
        <v>150</v>
      </c>
      <c r="E103" s="38"/>
      <c r="F103" s="189" t="s">
        <v>173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150</v>
      </c>
      <c r="AU103" s="19" t="s">
        <v>81</v>
      </c>
    </row>
    <row r="104" spans="1:65" s="12" customFormat="1" ht="22.9" customHeight="1">
      <c r="B104" s="159"/>
      <c r="C104" s="160"/>
      <c r="D104" s="161" t="s">
        <v>70</v>
      </c>
      <c r="E104" s="173" t="s">
        <v>174</v>
      </c>
      <c r="F104" s="173" t="s">
        <v>175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SUM(P105:P123)</f>
        <v>0</v>
      </c>
      <c r="Q104" s="167"/>
      <c r="R104" s="168">
        <f>SUM(R105:R123)</f>
        <v>0</v>
      </c>
      <c r="S104" s="167"/>
      <c r="T104" s="169">
        <f>SUM(T105:T123)</f>
        <v>315.63974000000007</v>
      </c>
      <c r="AR104" s="170" t="s">
        <v>79</v>
      </c>
      <c r="AT104" s="171" t="s">
        <v>70</v>
      </c>
      <c r="AU104" s="171" t="s">
        <v>79</v>
      </c>
      <c r="AY104" s="170" t="s">
        <v>141</v>
      </c>
      <c r="BK104" s="172">
        <f>SUM(BK105:BK123)</f>
        <v>0</v>
      </c>
    </row>
    <row r="105" spans="1:65" s="2" customFormat="1" ht="16.5" customHeight="1">
      <c r="A105" s="36"/>
      <c r="B105" s="37"/>
      <c r="C105" s="175" t="s">
        <v>176</v>
      </c>
      <c r="D105" s="175" t="s">
        <v>143</v>
      </c>
      <c r="E105" s="176" t="s">
        <v>177</v>
      </c>
      <c r="F105" s="177" t="s">
        <v>178</v>
      </c>
      <c r="G105" s="178" t="s">
        <v>164</v>
      </c>
      <c r="H105" s="179">
        <v>114.40900000000001</v>
      </c>
      <c r="I105" s="180"/>
      <c r="J105" s="181">
        <f>ROUND(I105*H105,2)</f>
        <v>0</v>
      </c>
      <c r="K105" s="177" t="s">
        <v>147</v>
      </c>
      <c r="L105" s="41"/>
      <c r="M105" s="182" t="s">
        <v>19</v>
      </c>
      <c r="N105" s="183" t="s">
        <v>42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2.41</v>
      </c>
      <c r="T105" s="185">
        <f>S105*H105</f>
        <v>275.72569000000004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148</v>
      </c>
      <c r="AT105" s="186" t="s">
        <v>143</v>
      </c>
      <c r="AU105" s="186" t="s">
        <v>81</v>
      </c>
      <c r="AY105" s="19" t="s">
        <v>141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148</v>
      </c>
      <c r="BM105" s="186" t="s">
        <v>179</v>
      </c>
    </row>
    <row r="106" spans="1:65" s="2" customFormat="1" ht="11.25">
      <c r="A106" s="36"/>
      <c r="B106" s="37"/>
      <c r="C106" s="38"/>
      <c r="D106" s="188" t="s">
        <v>150</v>
      </c>
      <c r="E106" s="38"/>
      <c r="F106" s="189" t="s">
        <v>180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150</v>
      </c>
      <c r="AU106" s="19" t="s">
        <v>81</v>
      </c>
    </row>
    <row r="107" spans="1:65" s="13" customFormat="1" ht="11.25">
      <c r="B107" s="193"/>
      <c r="C107" s="194"/>
      <c r="D107" s="195" t="s">
        <v>152</v>
      </c>
      <c r="E107" s="196" t="s">
        <v>19</v>
      </c>
      <c r="F107" s="197" t="s">
        <v>181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152</v>
      </c>
      <c r="AU107" s="203" t="s">
        <v>81</v>
      </c>
      <c r="AV107" s="13" t="s">
        <v>79</v>
      </c>
      <c r="AW107" s="13" t="s">
        <v>33</v>
      </c>
      <c r="AX107" s="13" t="s">
        <v>71</v>
      </c>
      <c r="AY107" s="203" t="s">
        <v>141</v>
      </c>
    </row>
    <row r="108" spans="1:65" s="13" customFormat="1" ht="11.25">
      <c r="B108" s="193"/>
      <c r="C108" s="194"/>
      <c r="D108" s="195" t="s">
        <v>152</v>
      </c>
      <c r="E108" s="196" t="s">
        <v>19</v>
      </c>
      <c r="F108" s="197" t="s">
        <v>182</v>
      </c>
      <c r="G108" s="194"/>
      <c r="H108" s="196" t="s">
        <v>19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152</v>
      </c>
      <c r="AU108" s="203" t="s">
        <v>81</v>
      </c>
      <c r="AV108" s="13" t="s">
        <v>79</v>
      </c>
      <c r="AW108" s="13" t="s">
        <v>33</v>
      </c>
      <c r="AX108" s="13" t="s">
        <v>71</v>
      </c>
      <c r="AY108" s="203" t="s">
        <v>141</v>
      </c>
    </row>
    <row r="109" spans="1:65" s="14" customFormat="1" ht="11.25">
      <c r="B109" s="204"/>
      <c r="C109" s="205"/>
      <c r="D109" s="195" t="s">
        <v>152</v>
      </c>
      <c r="E109" s="206" t="s">
        <v>19</v>
      </c>
      <c r="F109" s="207" t="s">
        <v>183</v>
      </c>
      <c r="G109" s="205"/>
      <c r="H109" s="208">
        <v>9.7260000000000009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81</v>
      </c>
      <c r="AV109" s="14" t="s">
        <v>81</v>
      </c>
      <c r="AW109" s="14" t="s">
        <v>33</v>
      </c>
      <c r="AX109" s="14" t="s">
        <v>71</v>
      </c>
      <c r="AY109" s="214" t="s">
        <v>141</v>
      </c>
    </row>
    <row r="110" spans="1:65" s="16" customFormat="1" ht="11.25">
      <c r="B110" s="226"/>
      <c r="C110" s="227"/>
      <c r="D110" s="195" t="s">
        <v>152</v>
      </c>
      <c r="E110" s="228" t="s">
        <v>19</v>
      </c>
      <c r="F110" s="229" t="s">
        <v>184</v>
      </c>
      <c r="G110" s="227"/>
      <c r="H110" s="230">
        <v>9.7260000000000009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152</v>
      </c>
      <c r="AU110" s="236" t="s">
        <v>81</v>
      </c>
      <c r="AV110" s="16" t="s">
        <v>161</v>
      </c>
      <c r="AW110" s="16" t="s">
        <v>33</v>
      </c>
      <c r="AX110" s="16" t="s">
        <v>71</v>
      </c>
      <c r="AY110" s="236" t="s">
        <v>141</v>
      </c>
    </row>
    <row r="111" spans="1:65" s="13" customFormat="1" ht="11.25">
      <c r="B111" s="193"/>
      <c r="C111" s="194"/>
      <c r="D111" s="195" t="s">
        <v>152</v>
      </c>
      <c r="E111" s="196" t="s">
        <v>19</v>
      </c>
      <c r="F111" s="197" t="s">
        <v>185</v>
      </c>
      <c r="G111" s="194"/>
      <c r="H111" s="196" t="s">
        <v>19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152</v>
      </c>
      <c r="AU111" s="203" t="s">
        <v>81</v>
      </c>
      <c r="AV111" s="13" t="s">
        <v>79</v>
      </c>
      <c r="AW111" s="13" t="s">
        <v>33</v>
      </c>
      <c r="AX111" s="13" t="s">
        <v>71</v>
      </c>
      <c r="AY111" s="203" t="s">
        <v>141</v>
      </c>
    </row>
    <row r="112" spans="1:65" s="14" customFormat="1" ht="11.25">
      <c r="B112" s="204"/>
      <c r="C112" s="205"/>
      <c r="D112" s="195" t="s">
        <v>152</v>
      </c>
      <c r="E112" s="206" t="s">
        <v>19</v>
      </c>
      <c r="F112" s="207" t="s">
        <v>186</v>
      </c>
      <c r="G112" s="205"/>
      <c r="H112" s="208">
        <v>79.168000000000006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152</v>
      </c>
      <c r="AU112" s="214" t="s">
        <v>81</v>
      </c>
      <c r="AV112" s="14" t="s">
        <v>81</v>
      </c>
      <c r="AW112" s="14" t="s">
        <v>33</v>
      </c>
      <c r="AX112" s="14" t="s">
        <v>71</v>
      </c>
      <c r="AY112" s="214" t="s">
        <v>141</v>
      </c>
    </row>
    <row r="113" spans="1:65" s="14" customFormat="1" ht="11.25">
      <c r="B113" s="204"/>
      <c r="C113" s="205"/>
      <c r="D113" s="195" t="s">
        <v>152</v>
      </c>
      <c r="E113" s="206" t="s">
        <v>19</v>
      </c>
      <c r="F113" s="207" t="s">
        <v>187</v>
      </c>
      <c r="G113" s="205"/>
      <c r="H113" s="208">
        <v>12.315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152</v>
      </c>
      <c r="AU113" s="214" t="s">
        <v>81</v>
      </c>
      <c r="AV113" s="14" t="s">
        <v>81</v>
      </c>
      <c r="AW113" s="14" t="s">
        <v>33</v>
      </c>
      <c r="AX113" s="14" t="s">
        <v>71</v>
      </c>
      <c r="AY113" s="214" t="s">
        <v>141</v>
      </c>
    </row>
    <row r="114" spans="1:65" s="16" customFormat="1" ht="11.25">
      <c r="B114" s="226"/>
      <c r="C114" s="227"/>
      <c r="D114" s="195" t="s">
        <v>152</v>
      </c>
      <c r="E114" s="228" t="s">
        <v>19</v>
      </c>
      <c r="F114" s="229" t="s">
        <v>184</v>
      </c>
      <c r="G114" s="227"/>
      <c r="H114" s="230">
        <v>91.483000000000004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152</v>
      </c>
      <c r="AU114" s="236" t="s">
        <v>81</v>
      </c>
      <c r="AV114" s="16" t="s">
        <v>161</v>
      </c>
      <c r="AW114" s="16" t="s">
        <v>33</v>
      </c>
      <c r="AX114" s="16" t="s">
        <v>71</v>
      </c>
      <c r="AY114" s="236" t="s">
        <v>141</v>
      </c>
    </row>
    <row r="115" spans="1:65" s="13" customFormat="1" ht="11.25">
      <c r="B115" s="193"/>
      <c r="C115" s="194"/>
      <c r="D115" s="195" t="s">
        <v>152</v>
      </c>
      <c r="E115" s="196" t="s">
        <v>19</v>
      </c>
      <c r="F115" s="197" t="s">
        <v>188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152</v>
      </c>
      <c r="AU115" s="203" t="s">
        <v>81</v>
      </c>
      <c r="AV115" s="13" t="s">
        <v>79</v>
      </c>
      <c r="AW115" s="13" t="s">
        <v>33</v>
      </c>
      <c r="AX115" s="13" t="s">
        <v>71</v>
      </c>
      <c r="AY115" s="203" t="s">
        <v>141</v>
      </c>
    </row>
    <row r="116" spans="1:65" s="14" customFormat="1" ht="11.25">
      <c r="B116" s="204"/>
      <c r="C116" s="205"/>
      <c r="D116" s="195" t="s">
        <v>152</v>
      </c>
      <c r="E116" s="206" t="s">
        <v>19</v>
      </c>
      <c r="F116" s="207" t="s">
        <v>189</v>
      </c>
      <c r="G116" s="205"/>
      <c r="H116" s="208">
        <v>8.52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152</v>
      </c>
      <c r="AU116" s="214" t="s">
        <v>81</v>
      </c>
      <c r="AV116" s="14" t="s">
        <v>81</v>
      </c>
      <c r="AW116" s="14" t="s">
        <v>33</v>
      </c>
      <c r="AX116" s="14" t="s">
        <v>71</v>
      </c>
      <c r="AY116" s="214" t="s">
        <v>141</v>
      </c>
    </row>
    <row r="117" spans="1:65" s="14" customFormat="1" ht="11.25">
      <c r="B117" s="204"/>
      <c r="C117" s="205"/>
      <c r="D117" s="195" t="s">
        <v>152</v>
      </c>
      <c r="E117" s="206" t="s">
        <v>19</v>
      </c>
      <c r="F117" s="207" t="s">
        <v>190</v>
      </c>
      <c r="G117" s="205"/>
      <c r="H117" s="208">
        <v>4.68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152</v>
      </c>
      <c r="AU117" s="214" t="s">
        <v>81</v>
      </c>
      <c r="AV117" s="14" t="s">
        <v>81</v>
      </c>
      <c r="AW117" s="14" t="s">
        <v>33</v>
      </c>
      <c r="AX117" s="14" t="s">
        <v>71</v>
      </c>
      <c r="AY117" s="214" t="s">
        <v>141</v>
      </c>
    </row>
    <row r="118" spans="1:65" s="15" customFormat="1" ht="11.25">
      <c r="B118" s="215"/>
      <c r="C118" s="216"/>
      <c r="D118" s="195" t="s">
        <v>152</v>
      </c>
      <c r="E118" s="217" t="s">
        <v>19</v>
      </c>
      <c r="F118" s="218" t="s">
        <v>155</v>
      </c>
      <c r="G118" s="216"/>
      <c r="H118" s="219">
        <v>114.40899999999999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152</v>
      </c>
      <c r="AU118" s="225" t="s">
        <v>81</v>
      </c>
      <c r="AV118" s="15" t="s">
        <v>148</v>
      </c>
      <c r="AW118" s="15" t="s">
        <v>33</v>
      </c>
      <c r="AX118" s="15" t="s">
        <v>79</v>
      </c>
      <c r="AY118" s="225" t="s">
        <v>141</v>
      </c>
    </row>
    <row r="119" spans="1:65" s="2" customFormat="1" ht="33" customHeight="1">
      <c r="A119" s="36"/>
      <c r="B119" s="37"/>
      <c r="C119" s="175" t="s">
        <v>191</v>
      </c>
      <c r="D119" s="175" t="s">
        <v>143</v>
      </c>
      <c r="E119" s="176" t="s">
        <v>192</v>
      </c>
      <c r="F119" s="177" t="s">
        <v>193</v>
      </c>
      <c r="G119" s="178" t="s">
        <v>194</v>
      </c>
      <c r="H119" s="179">
        <v>145.142</v>
      </c>
      <c r="I119" s="180"/>
      <c r="J119" s="181">
        <f>ROUND(I119*H119,2)</f>
        <v>0</v>
      </c>
      <c r="K119" s="177" t="s">
        <v>147</v>
      </c>
      <c r="L119" s="41"/>
      <c r="M119" s="182" t="s">
        <v>19</v>
      </c>
      <c r="N119" s="183" t="s">
        <v>42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0.27500000000000002</v>
      </c>
      <c r="T119" s="185">
        <f>S119*H119</f>
        <v>39.914050000000003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148</v>
      </c>
      <c r="AT119" s="186" t="s">
        <v>143</v>
      </c>
      <c r="AU119" s="186" t="s">
        <v>81</v>
      </c>
      <c r="AY119" s="19" t="s">
        <v>141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148</v>
      </c>
      <c r="BM119" s="186" t="s">
        <v>195</v>
      </c>
    </row>
    <row r="120" spans="1:65" s="2" customFormat="1" ht="11.25">
      <c r="A120" s="36"/>
      <c r="B120" s="37"/>
      <c r="C120" s="38"/>
      <c r="D120" s="188" t="s">
        <v>150</v>
      </c>
      <c r="E120" s="38"/>
      <c r="F120" s="189" t="s">
        <v>196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150</v>
      </c>
      <c r="AU120" s="19" t="s">
        <v>81</v>
      </c>
    </row>
    <row r="121" spans="1:65" s="13" customFormat="1" ht="11.25">
      <c r="B121" s="193"/>
      <c r="C121" s="194"/>
      <c r="D121" s="195" t="s">
        <v>152</v>
      </c>
      <c r="E121" s="196" t="s">
        <v>19</v>
      </c>
      <c r="F121" s="197" t="s">
        <v>197</v>
      </c>
      <c r="G121" s="194"/>
      <c r="H121" s="196" t="s">
        <v>19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152</v>
      </c>
      <c r="AU121" s="203" t="s">
        <v>81</v>
      </c>
      <c r="AV121" s="13" t="s">
        <v>79</v>
      </c>
      <c r="AW121" s="13" t="s">
        <v>33</v>
      </c>
      <c r="AX121" s="13" t="s">
        <v>71</v>
      </c>
      <c r="AY121" s="203" t="s">
        <v>141</v>
      </c>
    </row>
    <row r="122" spans="1:65" s="14" customFormat="1" ht="11.25">
      <c r="B122" s="204"/>
      <c r="C122" s="205"/>
      <c r="D122" s="195" t="s">
        <v>152</v>
      </c>
      <c r="E122" s="206" t="s">
        <v>19</v>
      </c>
      <c r="F122" s="207" t="s">
        <v>198</v>
      </c>
      <c r="G122" s="205"/>
      <c r="H122" s="208">
        <v>145.142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152</v>
      </c>
      <c r="AU122" s="214" t="s">
        <v>81</v>
      </c>
      <c r="AV122" s="14" t="s">
        <v>81</v>
      </c>
      <c r="AW122" s="14" t="s">
        <v>33</v>
      </c>
      <c r="AX122" s="14" t="s">
        <v>71</v>
      </c>
      <c r="AY122" s="214" t="s">
        <v>141</v>
      </c>
    </row>
    <row r="123" spans="1:65" s="15" customFormat="1" ht="11.25">
      <c r="B123" s="215"/>
      <c r="C123" s="216"/>
      <c r="D123" s="195" t="s">
        <v>152</v>
      </c>
      <c r="E123" s="217" t="s">
        <v>19</v>
      </c>
      <c r="F123" s="218" t="s">
        <v>155</v>
      </c>
      <c r="G123" s="216"/>
      <c r="H123" s="219">
        <v>145.142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152</v>
      </c>
      <c r="AU123" s="225" t="s">
        <v>81</v>
      </c>
      <c r="AV123" s="15" t="s">
        <v>148</v>
      </c>
      <c r="AW123" s="15" t="s">
        <v>33</v>
      </c>
      <c r="AX123" s="15" t="s">
        <v>79</v>
      </c>
      <c r="AY123" s="225" t="s">
        <v>141</v>
      </c>
    </row>
    <row r="124" spans="1:65" s="12" customFormat="1" ht="22.9" customHeight="1">
      <c r="B124" s="159"/>
      <c r="C124" s="160"/>
      <c r="D124" s="161" t="s">
        <v>70</v>
      </c>
      <c r="E124" s="173" t="s">
        <v>199</v>
      </c>
      <c r="F124" s="173" t="s">
        <v>200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SUM(P125:P135)</f>
        <v>0</v>
      </c>
      <c r="Q124" s="167"/>
      <c r="R124" s="168">
        <f>SUM(R125:R135)</f>
        <v>0</v>
      </c>
      <c r="S124" s="167"/>
      <c r="T124" s="169">
        <f>SUM(T125:T135)</f>
        <v>0</v>
      </c>
      <c r="AR124" s="170" t="s">
        <v>79</v>
      </c>
      <c r="AT124" s="171" t="s">
        <v>70</v>
      </c>
      <c r="AU124" s="171" t="s">
        <v>79</v>
      </c>
      <c r="AY124" s="170" t="s">
        <v>141</v>
      </c>
      <c r="BK124" s="172">
        <f>SUM(BK125:BK135)</f>
        <v>0</v>
      </c>
    </row>
    <row r="125" spans="1:65" s="2" customFormat="1" ht="21.75" customHeight="1">
      <c r="A125" s="36"/>
      <c r="B125" s="37"/>
      <c r="C125" s="175" t="s">
        <v>201</v>
      </c>
      <c r="D125" s="175" t="s">
        <v>143</v>
      </c>
      <c r="E125" s="176" t="s">
        <v>202</v>
      </c>
      <c r="F125" s="177" t="s">
        <v>203</v>
      </c>
      <c r="G125" s="178" t="s">
        <v>204</v>
      </c>
      <c r="H125" s="179">
        <v>316.024</v>
      </c>
      <c r="I125" s="180"/>
      <c r="J125" s="181">
        <f>ROUND(I125*H125,2)</f>
        <v>0</v>
      </c>
      <c r="K125" s="177" t="s">
        <v>147</v>
      </c>
      <c r="L125" s="41"/>
      <c r="M125" s="182" t="s">
        <v>19</v>
      </c>
      <c r="N125" s="183" t="s">
        <v>42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148</v>
      </c>
      <c r="AT125" s="186" t="s">
        <v>143</v>
      </c>
      <c r="AU125" s="186" t="s">
        <v>81</v>
      </c>
      <c r="AY125" s="19" t="s">
        <v>141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148</v>
      </c>
      <c r="BM125" s="186" t="s">
        <v>205</v>
      </c>
    </row>
    <row r="126" spans="1:65" s="2" customFormat="1" ht="11.25">
      <c r="A126" s="36"/>
      <c r="B126" s="37"/>
      <c r="C126" s="38"/>
      <c r="D126" s="188" t="s">
        <v>150</v>
      </c>
      <c r="E126" s="38"/>
      <c r="F126" s="189" t="s">
        <v>206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150</v>
      </c>
      <c r="AU126" s="19" t="s">
        <v>81</v>
      </c>
    </row>
    <row r="127" spans="1:65" s="2" customFormat="1" ht="24.2" customHeight="1">
      <c r="A127" s="36"/>
      <c r="B127" s="37"/>
      <c r="C127" s="175" t="s">
        <v>207</v>
      </c>
      <c r="D127" s="175" t="s">
        <v>143</v>
      </c>
      <c r="E127" s="176" t="s">
        <v>208</v>
      </c>
      <c r="F127" s="177" t="s">
        <v>209</v>
      </c>
      <c r="G127" s="178" t="s">
        <v>204</v>
      </c>
      <c r="H127" s="179">
        <v>2844.2159999999999</v>
      </c>
      <c r="I127" s="180"/>
      <c r="J127" s="181">
        <f>ROUND(I127*H127,2)</f>
        <v>0</v>
      </c>
      <c r="K127" s="177" t="s">
        <v>147</v>
      </c>
      <c r="L127" s="41"/>
      <c r="M127" s="182" t="s">
        <v>19</v>
      </c>
      <c r="N127" s="183" t="s">
        <v>42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148</v>
      </c>
      <c r="AT127" s="186" t="s">
        <v>143</v>
      </c>
      <c r="AU127" s="186" t="s">
        <v>81</v>
      </c>
      <c r="AY127" s="19" t="s">
        <v>141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148</v>
      </c>
      <c r="BM127" s="186" t="s">
        <v>210</v>
      </c>
    </row>
    <row r="128" spans="1:65" s="2" customFormat="1" ht="11.25">
      <c r="A128" s="36"/>
      <c r="B128" s="37"/>
      <c r="C128" s="38"/>
      <c r="D128" s="188" t="s">
        <v>150</v>
      </c>
      <c r="E128" s="38"/>
      <c r="F128" s="189" t="s">
        <v>211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150</v>
      </c>
      <c r="AU128" s="19" t="s">
        <v>81</v>
      </c>
    </row>
    <row r="129" spans="1:65" s="14" customFormat="1" ht="11.25">
      <c r="B129" s="204"/>
      <c r="C129" s="205"/>
      <c r="D129" s="195" t="s">
        <v>152</v>
      </c>
      <c r="E129" s="205"/>
      <c r="F129" s="207" t="s">
        <v>212</v>
      </c>
      <c r="G129" s="205"/>
      <c r="H129" s="208">
        <v>2844.2159999999999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152</v>
      </c>
      <c r="AU129" s="214" t="s">
        <v>81</v>
      </c>
      <c r="AV129" s="14" t="s">
        <v>81</v>
      </c>
      <c r="AW129" s="14" t="s">
        <v>4</v>
      </c>
      <c r="AX129" s="14" t="s">
        <v>79</v>
      </c>
      <c r="AY129" s="214" t="s">
        <v>141</v>
      </c>
    </row>
    <row r="130" spans="1:65" s="2" customFormat="1" ht="24.2" customHeight="1">
      <c r="A130" s="36"/>
      <c r="B130" s="37"/>
      <c r="C130" s="175" t="s">
        <v>174</v>
      </c>
      <c r="D130" s="175" t="s">
        <v>143</v>
      </c>
      <c r="E130" s="176" t="s">
        <v>213</v>
      </c>
      <c r="F130" s="177" t="s">
        <v>214</v>
      </c>
      <c r="G130" s="178" t="s">
        <v>204</v>
      </c>
      <c r="H130" s="179">
        <v>0.34799999999999998</v>
      </c>
      <c r="I130" s="180"/>
      <c r="J130" s="181">
        <f>ROUND(I130*H130,2)</f>
        <v>0</v>
      </c>
      <c r="K130" s="177" t="s">
        <v>147</v>
      </c>
      <c r="L130" s="41"/>
      <c r="M130" s="182" t="s">
        <v>19</v>
      </c>
      <c r="N130" s="183" t="s">
        <v>42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148</v>
      </c>
      <c r="AT130" s="186" t="s">
        <v>143</v>
      </c>
      <c r="AU130" s="186" t="s">
        <v>81</v>
      </c>
      <c r="AY130" s="19" t="s">
        <v>141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148</v>
      </c>
      <c r="BM130" s="186" t="s">
        <v>215</v>
      </c>
    </row>
    <row r="131" spans="1:65" s="2" customFormat="1" ht="11.25">
      <c r="A131" s="36"/>
      <c r="B131" s="37"/>
      <c r="C131" s="38"/>
      <c r="D131" s="188" t="s">
        <v>150</v>
      </c>
      <c r="E131" s="38"/>
      <c r="F131" s="189" t="s">
        <v>216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150</v>
      </c>
      <c r="AU131" s="19" t="s">
        <v>81</v>
      </c>
    </row>
    <row r="132" spans="1:65" s="2" customFormat="1" ht="24.2" customHeight="1">
      <c r="A132" s="36"/>
      <c r="B132" s="37"/>
      <c r="C132" s="175" t="s">
        <v>217</v>
      </c>
      <c r="D132" s="175" t="s">
        <v>143</v>
      </c>
      <c r="E132" s="176" t="s">
        <v>218</v>
      </c>
      <c r="F132" s="177" t="s">
        <v>219</v>
      </c>
      <c r="G132" s="178" t="s">
        <v>204</v>
      </c>
      <c r="H132" s="179">
        <v>275.726</v>
      </c>
      <c r="I132" s="180"/>
      <c r="J132" s="181">
        <f>ROUND(I132*H132,2)</f>
        <v>0</v>
      </c>
      <c r="K132" s="177" t="s">
        <v>147</v>
      </c>
      <c r="L132" s="41"/>
      <c r="M132" s="182" t="s">
        <v>19</v>
      </c>
      <c r="N132" s="183" t="s">
        <v>42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148</v>
      </c>
      <c r="AT132" s="186" t="s">
        <v>143</v>
      </c>
      <c r="AU132" s="186" t="s">
        <v>81</v>
      </c>
      <c r="AY132" s="19" t="s">
        <v>141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148</v>
      </c>
      <c r="BM132" s="186" t="s">
        <v>220</v>
      </c>
    </row>
    <row r="133" spans="1:65" s="2" customFormat="1" ht="11.25">
      <c r="A133" s="36"/>
      <c r="B133" s="37"/>
      <c r="C133" s="38"/>
      <c r="D133" s="188" t="s">
        <v>150</v>
      </c>
      <c r="E133" s="38"/>
      <c r="F133" s="189" t="s">
        <v>221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150</v>
      </c>
      <c r="AU133" s="19" t="s">
        <v>81</v>
      </c>
    </row>
    <row r="134" spans="1:65" s="2" customFormat="1" ht="24.2" customHeight="1">
      <c r="A134" s="36"/>
      <c r="B134" s="37"/>
      <c r="C134" s="175" t="s">
        <v>222</v>
      </c>
      <c r="D134" s="175" t="s">
        <v>143</v>
      </c>
      <c r="E134" s="176" t="s">
        <v>223</v>
      </c>
      <c r="F134" s="177" t="s">
        <v>224</v>
      </c>
      <c r="G134" s="178" t="s">
        <v>204</v>
      </c>
      <c r="H134" s="179">
        <v>39.914000000000001</v>
      </c>
      <c r="I134" s="180"/>
      <c r="J134" s="181">
        <f>ROUND(I134*H134,2)</f>
        <v>0</v>
      </c>
      <c r="K134" s="177" t="s">
        <v>147</v>
      </c>
      <c r="L134" s="41"/>
      <c r="M134" s="182" t="s">
        <v>19</v>
      </c>
      <c r="N134" s="183" t="s">
        <v>42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148</v>
      </c>
      <c r="AT134" s="186" t="s">
        <v>143</v>
      </c>
      <c r="AU134" s="186" t="s">
        <v>81</v>
      </c>
      <c r="AY134" s="19" t="s">
        <v>141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148</v>
      </c>
      <c r="BM134" s="186" t="s">
        <v>225</v>
      </c>
    </row>
    <row r="135" spans="1:65" s="2" customFormat="1" ht="11.25">
      <c r="A135" s="36"/>
      <c r="B135" s="37"/>
      <c r="C135" s="38"/>
      <c r="D135" s="188" t="s">
        <v>150</v>
      </c>
      <c r="E135" s="38"/>
      <c r="F135" s="189" t="s">
        <v>226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150</v>
      </c>
      <c r="AU135" s="19" t="s">
        <v>81</v>
      </c>
    </row>
    <row r="136" spans="1:65" s="12" customFormat="1" ht="25.9" customHeight="1">
      <c r="B136" s="159"/>
      <c r="C136" s="160"/>
      <c r="D136" s="161" t="s">
        <v>70</v>
      </c>
      <c r="E136" s="162" t="s">
        <v>227</v>
      </c>
      <c r="F136" s="162" t="s">
        <v>228</v>
      </c>
      <c r="G136" s="160"/>
      <c r="H136" s="160"/>
      <c r="I136" s="163"/>
      <c r="J136" s="164">
        <f>BK136</f>
        <v>0</v>
      </c>
      <c r="K136" s="160"/>
      <c r="L136" s="165"/>
      <c r="M136" s="166"/>
      <c r="N136" s="167"/>
      <c r="O136" s="167"/>
      <c r="P136" s="168">
        <f>P137+P143</f>
        <v>0</v>
      </c>
      <c r="Q136" s="167"/>
      <c r="R136" s="168">
        <f>R137+R143</f>
        <v>0</v>
      </c>
      <c r="S136" s="167"/>
      <c r="T136" s="169">
        <f>T137+T143</f>
        <v>1.29081</v>
      </c>
      <c r="AR136" s="170" t="s">
        <v>81</v>
      </c>
      <c r="AT136" s="171" t="s">
        <v>70</v>
      </c>
      <c r="AU136" s="171" t="s">
        <v>71</v>
      </c>
      <c r="AY136" s="170" t="s">
        <v>141</v>
      </c>
      <c r="BK136" s="172">
        <f>BK137+BK143</f>
        <v>0</v>
      </c>
    </row>
    <row r="137" spans="1:65" s="12" customFormat="1" ht="22.9" customHeight="1">
      <c r="B137" s="159"/>
      <c r="C137" s="160"/>
      <c r="D137" s="161" t="s">
        <v>70</v>
      </c>
      <c r="E137" s="173" t="s">
        <v>229</v>
      </c>
      <c r="F137" s="173" t="s">
        <v>230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SUM(P138:P142)</f>
        <v>0</v>
      </c>
      <c r="Q137" s="167"/>
      <c r="R137" s="168">
        <f>SUM(R138:R142)</f>
        <v>0</v>
      </c>
      <c r="S137" s="167"/>
      <c r="T137" s="169">
        <f>SUM(T138:T142)</f>
        <v>0.34799999999999998</v>
      </c>
      <c r="AR137" s="170" t="s">
        <v>81</v>
      </c>
      <c r="AT137" s="171" t="s">
        <v>70</v>
      </c>
      <c r="AU137" s="171" t="s">
        <v>79</v>
      </c>
      <c r="AY137" s="170" t="s">
        <v>141</v>
      </c>
      <c r="BK137" s="172">
        <f>SUM(BK138:BK142)</f>
        <v>0</v>
      </c>
    </row>
    <row r="138" spans="1:65" s="2" customFormat="1" ht="16.5" customHeight="1">
      <c r="A138" s="36"/>
      <c r="B138" s="37"/>
      <c r="C138" s="175" t="s">
        <v>231</v>
      </c>
      <c r="D138" s="175" t="s">
        <v>143</v>
      </c>
      <c r="E138" s="176" t="s">
        <v>232</v>
      </c>
      <c r="F138" s="177" t="s">
        <v>233</v>
      </c>
      <c r="G138" s="178" t="s">
        <v>194</v>
      </c>
      <c r="H138" s="179">
        <v>11.6</v>
      </c>
      <c r="I138" s="180"/>
      <c r="J138" s="181">
        <f>ROUND(I138*H138,2)</f>
        <v>0</v>
      </c>
      <c r="K138" s="177" t="s">
        <v>147</v>
      </c>
      <c r="L138" s="41"/>
      <c r="M138" s="182" t="s">
        <v>19</v>
      </c>
      <c r="N138" s="183" t="s">
        <v>42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0.03</v>
      </c>
      <c r="T138" s="185">
        <f>S138*H138</f>
        <v>0.34799999999999998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234</v>
      </c>
      <c r="AT138" s="186" t="s">
        <v>143</v>
      </c>
      <c r="AU138" s="186" t="s">
        <v>81</v>
      </c>
      <c r="AY138" s="19" t="s">
        <v>141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79</v>
      </c>
      <c r="BK138" s="187">
        <f>ROUND(I138*H138,2)</f>
        <v>0</v>
      </c>
      <c r="BL138" s="19" t="s">
        <v>234</v>
      </c>
      <c r="BM138" s="186" t="s">
        <v>235</v>
      </c>
    </row>
    <row r="139" spans="1:65" s="2" customFormat="1" ht="11.25">
      <c r="A139" s="36"/>
      <c r="B139" s="37"/>
      <c r="C139" s="38"/>
      <c r="D139" s="188" t="s">
        <v>150</v>
      </c>
      <c r="E139" s="38"/>
      <c r="F139" s="189" t="s">
        <v>236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150</v>
      </c>
      <c r="AU139" s="19" t="s">
        <v>81</v>
      </c>
    </row>
    <row r="140" spans="1:65" s="13" customFormat="1" ht="11.25">
      <c r="B140" s="193"/>
      <c r="C140" s="194"/>
      <c r="D140" s="195" t="s">
        <v>152</v>
      </c>
      <c r="E140" s="196" t="s">
        <v>19</v>
      </c>
      <c r="F140" s="197" t="s">
        <v>237</v>
      </c>
      <c r="G140" s="194"/>
      <c r="H140" s="196" t="s">
        <v>19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152</v>
      </c>
      <c r="AU140" s="203" t="s">
        <v>81</v>
      </c>
      <c r="AV140" s="13" t="s">
        <v>79</v>
      </c>
      <c r="AW140" s="13" t="s">
        <v>33</v>
      </c>
      <c r="AX140" s="13" t="s">
        <v>71</v>
      </c>
      <c r="AY140" s="203" t="s">
        <v>141</v>
      </c>
    </row>
    <row r="141" spans="1:65" s="14" customFormat="1" ht="11.25">
      <c r="B141" s="204"/>
      <c r="C141" s="205"/>
      <c r="D141" s="195" t="s">
        <v>152</v>
      </c>
      <c r="E141" s="206" t="s">
        <v>19</v>
      </c>
      <c r="F141" s="207" t="s">
        <v>238</v>
      </c>
      <c r="G141" s="205"/>
      <c r="H141" s="208">
        <v>11.6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152</v>
      </c>
      <c r="AU141" s="214" t="s">
        <v>81</v>
      </c>
      <c r="AV141" s="14" t="s">
        <v>81</v>
      </c>
      <c r="AW141" s="14" t="s">
        <v>33</v>
      </c>
      <c r="AX141" s="14" t="s">
        <v>71</v>
      </c>
      <c r="AY141" s="214" t="s">
        <v>141</v>
      </c>
    </row>
    <row r="142" spans="1:65" s="15" customFormat="1" ht="11.25">
      <c r="B142" s="215"/>
      <c r="C142" s="216"/>
      <c r="D142" s="195" t="s">
        <v>152</v>
      </c>
      <c r="E142" s="217" t="s">
        <v>19</v>
      </c>
      <c r="F142" s="218" t="s">
        <v>155</v>
      </c>
      <c r="G142" s="216"/>
      <c r="H142" s="219">
        <v>11.6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152</v>
      </c>
      <c r="AU142" s="225" t="s">
        <v>81</v>
      </c>
      <c r="AV142" s="15" t="s">
        <v>148</v>
      </c>
      <c r="AW142" s="15" t="s">
        <v>33</v>
      </c>
      <c r="AX142" s="15" t="s">
        <v>79</v>
      </c>
      <c r="AY142" s="225" t="s">
        <v>141</v>
      </c>
    </row>
    <row r="143" spans="1:65" s="12" customFormat="1" ht="22.9" customHeight="1">
      <c r="B143" s="159"/>
      <c r="C143" s="160"/>
      <c r="D143" s="161" t="s">
        <v>70</v>
      </c>
      <c r="E143" s="173" t="s">
        <v>239</v>
      </c>
      <c r="F143" s="173" t="s">
        <v>240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SUM(P144:P159)</f>
        <v>0</v>
      </c>
      <c r="Q143" s="167"/>
      <c r="R143" s="168">
        <f>SUM(R144:R159)</f>
        <v>0</v>
      </c>
      <c r="S143" s="167"/>
      <c r="T143" s="169">
        <f>SUM(T144:T159)</f>
        <v>0.94281000000000015</v>
      </c>
      <c r="AR143" s="170" t="s">
        <v>81</v>
      </c>
      <c r="AT143" s="171" t="s">
        <v>70</v>
      </c>
      <c r="AU143" s="171" t="s">
        <v>79</v>
      </c>
      <c r="AY143" s="170" t="s">
        <v>141</v>
      </c>
      <c r="BK143" s="172">
        <f>SUM(BK144:BK159)</f>
        <v>0</v>
      </c>
    </row>
    <row r="144" spans="1:65" s="2" customFormat="1" ht="16.5" customHeight="1">
      <c r="A144" s="36"/>
      <c r="B144" s="37"/>
      <c r="C144" s="175" t="s">
        <v>241</v>
      </c>
      <c r="D144" s="175" t="s">
        <v>143</v>
      </c>
      <c r="E144" s="176" t="s">
        <v>242</v>
      </c>
      <c r="F144" s="177" t="s">
        <v>243</v>
      </c>
      <c r="G144" s="178" t="s">
        <v>244</v>
      </c>
      <c r="H144" s="179">
        <v>27.004000000000001</v>
      </c>
      <c r="I144" s="180"/>
      <c r="J144" s="181">
        <f>ROUND(I144*H144,2)</f>
        <v>0</v>
      </c>
      <c r="K144" s="177" t="s">
        <v>147</v>
      </c>
      <c r="L144" s="41"/>
      <c r="M144" s="182" t="s">
        <v>19</v>
      </c>
      <c r="N144" s="183" t="s">
        <v>42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1.6E-2</v>
      </c>
      <c r="T144" s="185">
        <f>S144*H144</f>
        <v>0.432064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234</v>
      </c>
      <c r="AT144" s="186" t="s">
        <v>143</v>
      </c>
      <c r="AU144" s="186" t="s">
        <v>81</v>
      </c>
      <c r="AY144" s="19" t="s">
        <v>141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79</v>
      </c>
      <c r="BK144" s="187">
        <f>ROUND(I144*H144,2)</f>
        <v>0</v>
      </c>
      <c r="BL144" s="19" t="s">
        <v>234</v>
      </c>
      <c r="BM144" s="186" t="s">
        <v>245</v>
      </c>
    </row>
    <row r="145" spans="1:65" s="2" customFormat="1" ht="11.25">
      <c r="A145" s="36"/>
      <c r="B145" s="37"/>
      <c r="C145" s="38"/>
      <c r="D145" s="188" t="s">
        <v>150</v>
      </c>
      <c r="E145" s="38"/>
      <c r="F145" s="189" t="s">
        <v>246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150</v>
      </c>
      <c r="AU145" s="19" t="s">
        <v>81</v>
      </c>
    </row>
    <row r="146" spans="1:65" s="13" customFormat="1" ht="11.25">
      <c r="B146" s="193"/>
      <c r="C146" s="194"/>
      <c r="D146" s="195" t="s">
        <v>152</v>
      </c>
      <c r="E146" s="196" t="s">
        <v>19</v>
      </c>
      <c r="F146" s="197" t="s">
        <v>247</v>
      </c>
      <c r="G146" s="194"/>
      <c r="H146" s="196" t="s">
        <v>19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152</v>
      </c>
      <c r="AU146" s="203" t="s">
        <v>81</v>
      </c>
      <c r="AV146" s="13" t="s">
        <v>79</v>
      </c>
      <c r="AW146" s="13" t="s">
        <v>33</v>
      </c>
      <c r="AX146" s="13" t="s">
        <v>71</v>
      </c>
      <c r="AY146" s="203" t="s">
        <v>141</v>
      </c>
    </row>
    <row r="147" spans="1:65" s="14" customFormat="1" ht="11.25">
      <c r="B147" s="204"/>
      <c r="C147" s="205"/>
      <c r="D147" s="195" t="s">
        <v>152</v>
      </c>
      <c r="E147" s="206" t="s">
        <v>19</v>
      </c>
      <c r="F147" s="207" t="s">
        <v>248</v>
      </c>
      <c r="G147" s="205"/>
      <c r="H147" s="208">
        <v>27.004000000000001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152</v>
      </c>
      <c r="AU147" s="214" t="s">
        <v>81</v>
      </c>
      <c r="AV147" s="14" t="s">
        <v>81</v>
      </c>
      <c r="AW147" s="14" t="s">
        <v>33</v>
      </c>
      <c r="AX147" s="14" t="s">
        <v>71</v>
      </c>
      <c r="AY147" s="214" t="s">
        <v>141</v>
      </c>
    </row>
    <row r="148" spans="1:65" s="15" customFormat="1" ht="11.25">
      <c r="B148" s="215"/>
      <c r="C148" s="216"/>
      <c r="D148" s="195" t="s">
        <v>152</v>
      </c>
      <c r="E148" s="217" t="s">
        <v>19</v>
      </c>
      <c r="F148" s="218" t="s">
        <v>155</v>
      </c>
      <c r="G148" s="216"/>
      <c r="H148" s="219">
        <v>27.004000000000001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152</v>
      </c>
      <c r="AU148" s="225" t="s">
        <v>81</v>
      </c>
      <c r="AV148" s="15" t="s">
        <v>148</v>
      </c>
      <c r="AW148" s="15" t="s">
        <v>33</v>
      </c>
      <c r="AX148" s="15" t="s">
        <v>79</v>
      </c>
      <c r="AY148" s="225" t="s">
        <v>141</v>
      </c>
    </row>
    <row r="149" spans="1:65" s="2" customFormat="1" ht="16.5" customHeight="1">
      <c r="A149" s="36"/>
      <c r="B149" s="37"/>
      <c r="C149" s="175" t="s">
        <v>249</v>
      </c>
      <c r="D149" s="175" t="s">
        <v>143</v>
      </c>
      <c r="E149" s="176" t="s">
        <v>250</v>
      </c>
      <c r="F149" s="177" t="s">
        <v>251</v>
      </c>
      <c r="G149" s="178" t="s">
        <v>244</v>
      </c>
      <c r="H149" s="179">
        <v>7</v>
      </c>
      <c r="I149" s="180"/>
      <c r="J149" s="181">
        <f>ROUND(I149*H149,2)</f>
        <v>0</v>
      </c>
      <c r="K149" s="177" t="s">
        <v>147</v>
      </c>
      <c r="L149" s="41"/>
      <c r="M149" s="182" t="s">
        <v>19</v>
      </c>
      <c r="N149" s="183" t="s">
        <v>42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0.05</v>
      </c>
      <c r="T149" s="185">
        <f>S149*H149</f>
        <v>0.35000000000000003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234</v>
      </c>
      <c r="AT149" s="186" t="s">
        <v>143</v>
      </c>
      <c r="AU149" s="186" t="s">
        <v>81</v>
      </c>
      <c r="AY149" s="19" t="s">
        <v>141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234</v>
      </c>
      <c r="BM149" s="186" t="s">
        <v>252</v>
      </c>
    </row>
    <row r="150" spans="1:65" s="2" customFormat="1" ht="11.25">
      <c r="A150" s="36"/>
      <c r="B150" s="37"/>
      <c r="C150" s="38"/>
      <c r="D150" s="188" t="s">
        <v>150</v>
      </c>
      <c r="E150" s="38"/>
      <c r="F150" s="189" t="s">
        <v>253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150</v>
      </c>
      <c r="AU150" s="19" t="s">
        <v>81</v>
      </c>
    </row>
    <row r="151" spans="1:65" s="14" customFormat="1" ht="11.25">
      <c r="B151" s="204"/>
      <c r="C151" s="205"/>
      <c r="D151" s="195" t="s">
        <v>152</v>
      </c>
      <c r="E151" s="206" t="s">
        <v>19</v>
      </c>
      <c r="F151" s="207" t="s">
        <v>254</v>
      </c>
      <c r="G151" s="205"/>
      <c r="H151" s="208">
        <v>7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152</v>
      </c>
      <c r="AU151" s="214" t="s">
        <v>81</v>
      </c>
      <c r="AV151" s="14" t="s">
        <v>81</v>
      </c>
      <c r="AW151" s="14" t="s">
        <v>33</v>
      </c>
      <c r="AX151" s="14" t="s">
        <v>71</v>
      </c>
      <c r="AY151" s="214" t="s">
        <v>141</v>
      </c>
    </row>
    <row r="152" spans="1:65" s="15" customFormat="1" ht="11.25">
      <c r="B152" s="215"/>
      <c r="C152" s="216"/>
      <c r="D152" s="195" t="s">
        <v>152</v>
      </c>
      <c r="E152" s="217" t="s">
        <v>19</v>
      </c>
      <c r="F152" s="218" t="s">
        <v>155</v>
      </c>
      <c r="G152" s="216"/>
      <c r="H152" s="219">
        <v>7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152</v>
      </c>
      <c r="AU152" s="225" t="s">
        <v>81</v>
      </c>
      <c r="AV152" s="15" t="s">
        <v>148</v>
      </c>
      <c r="AW152" s="15" t="s">
        <v>33</v>
      </c>
      <c r="AX152" s="15" t="s">
        <v>79</v>
      </c>
      <c r="AY152" s="225" t="s">
        <v>141</v>
      </c>
    </row>
    <row r="153" spans="1:65" s="2" customFormat="1" ht="21.75" customHeight="1">
      <c r="A153" s="36"/>
      <c r="B153" s="37"/>
      <c r="C153" s="175" t="s">
        <v>8</v>
      </c>
      <c r="D153" s="175" t="s">
        <v>143</v>
      </c>
      <c r="E153" s="176" t="s">
        <v>255</v>
      </c>
      <c r="F153" s="177" t="s">
        <v>256</v>
      </c>
      <c r="G153" s="178" t="s">
        <v>257</v>
      </c>
      <c r="H153" s="179">
        <v>160.74600000000001</v>
      </c>
      <c r="I153" s="180"/>
      <c r="J153" s="181">
        <f>ROUND(I153*H153,2)</f>
        <v>0</v>
      </c>
      <c r="K153" s="177" t="s">
        <v>147</v>
      </c>
      <c r="L153" s="41"/>
      <c r="M153" s="182" t="s">
        <v>19</v>
      </c>
      <c r="N153" s="183" t="s">
        <v>42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1E-3</v>
      </c>
      <c r="T153" s="185">
        <f>S153*H153</f>
        <v>0.160746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234</v>
      </c>
      <c r="AT153" s="186" t="s">
        <v>143</v>
      </c>
      <c r="AU153" s="186" t="s">
        <v>81</v>
      </c>
      <c r="AY153" s="19" t="s">
        <v>141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79</v>
      </c>
      <c r="BK153" s="187">
        <f>ROUND(I153*H153,2)</f>
        <v>0</v>
      </c>
      <c r="BL153" s="19" t="s">
        <v>234</v>
      </c>
      <c r="BM153" s="186" t="s">
        <v>258</v>
      </c>
    </row>
    <row r="154" spans="1:65" s="2" customFormat="1" ht="11.25">
      <c r="A154" s="36"/>
      <c r="B154" s="37"/>
      <c r="C154" s="38"/>
      <c r="D154" s="188" t="s">
        <v>150</v>
      </c>
      <c r="E154" s="38"/>
      <c r="F154" s="189" t="s">
        <v>259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150</v>
      </c>
      <c r="AU154" s="19" t="s">
        <v>81</v>
      </c>
    </row>
    <row r="155" spans="1:65" s="13" customFormat="1" ht="11.25">
      <c r="B155" s="193"/>
      <c r="C155" s="194"/>
      <c r="D155" s="195" t="s">
        <v>152</v>
      </c>
      <c r="E155" s="196" t="s">
        <v>19</v>
      </c>
      <c r="F155" s="197" t="s">
        <v>260</v>
      </c>
      <c r="G155" s="194"/>
      <c r="H155" s="196" t="s">
        <v>19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152</v>
      </c>
      <c r="AU155" s="203" t="s">
        <v>81</v>
      </c>
      <c r="AV155" s="13" t="s">
        <v>79</v>
      </c>
      <c r="AW155" s="13" t="s">
        <v>33</v>
      </c>
      <c r="AX155" s="13" t="s">
        <v>71</v>
      </c>
      <c r="AY155" s="203" t="s">
        <v>141</v>
      </c>
    </row>
    <row r="156" spans="1:65" s="14" customFormat="1" ht="11.25">
      <c r="B156" s="204"/>
      <c r="C156" s="205"/>
      <c r="D156" s="195" t="s">
        <v>152</v>
      </c>
      <c r="E156" s="206" t="s">
        <v>19</v>
      </c>
      <c r="F156" s="207" t="s">
        <v>261</v>
      </c>
      <c r="G156" s="205"/>
      <c r="H156" s="208">
        <v>160.74600000000001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152</v>
      </c>
      <c r="AU156" s="214" t="s">
        <v>81</v>
      </c>
      <c r="AV156" s="14" t="s">
        <v>81</v>
      </c>
      <c r="AW156" s="14" t="s">
        <v>33</v>
      </c>
      <c r="AX156" s="14" t="s">
        <v>71</v>
      </c>
      <c r="AY156" s="214" t="s">
        <v>141</v>
      </c>
    </row>
    <row r="157" spans="1:65" s="15" customFormat="1" ht="11.25">
      <c r="B157" s="215"/>
      <c r="C157" s="216"/>
      <c r="D157" s="195" t="s">
        <v>152</v>
      </c>
      <c r="E157" s="217" t="s">
        <v>19</v>
      </c>
      <c r="F157" s="218" t="s">
        <v>155</v>
      </c>
      <c r="G157" s="216"/>
      <c r="H157" s="219">
        <v>160.74600000000001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152</v>
      </c>
      <c r="AU157" s="225" t="s">
        <v>81</v>
      </c>
      <c r="AV157" s="15" t="s">
        <v>148</v>
      </c>
      <c r="AW157" s="15" t="s">
        <v>33</v>
      </c>
      <c r="AX157" s="15" t="s">
        <v>79</v>
      </c>
      <c r="AY157" s="225" t="s">
        <v>141</v>
      </c>
    </row>
    <row r="158" spans="1:65" s="2" customFormat="1" ht="24.2" customHeight="1">
      <c r="A158" s="36"/>
      <c r="B158" s="37"/>
      <c r="C158" s="175" t="s">
        <v>234</v>
      </c>
      <c r="D158" s="175" t="s">
        <v>143</v>
      </c>
      <c r="E158" s="176" t="s">
        <v>262</v>
      </c>
      <c r="F158" s="177" t="s">
        <v>263</v>
      </c>
      <c r="G158" s="178" t="s">
        <v>264</v>
      </c>
      <c r="H158" s="237"/>
      <c r="I158" s="180"/>
      <c r="J158" s="181">
        <f>ROUND(I158*H158,2)</f>
        <v>0</v>
      </c>
      <c r="K158" s="177" t="s">
        <v>147</v>
      </c>
      <c r="L158" s="41"/>
      <c r="M158" s="182" t="s">
        <v>19</v>
      </c>
      <c r="N158" s="183" t="s">
        <v>42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234</v>
      </c>
      <c r="AT158" s="186" t="s">
        <v>143</v>
      </c>
      <c r="AU158" s="186" t="s">
        <v>81</v>
      </c>
      <c r="AY158" s="19" t="s">
        <v>141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79</v>
      </c>
      <c r="BK158" s="187">
        <f>ROUND(I158*H158,2)</f>
        <v>0</v>
      </c>
      <c r="BL158" s="19" t="s">
        <v>234</v>
      </c>
      <c r="BM158" s="186" t="s">
        <v>265</v>
      </c>
    </row>
    <row r="159" spans="1:65" s="2" customFormat="1" ht="11.25">
      <c r="A159" s="36"/>
      <c r="B159" s="37"/>
      <c r="C159" s="38"/>
      <c r="D159" s="188" t="s">
        <v>150</v>
      </c>
      <c r="E159" s="38"/>
      <c r="F159" s="189" t="s">
        <v>266</v>
      </c>
      <c r="G159" s="38"/>
      <c r="H159" s="38"/>
      <c r="I159" s="190"/>
      <c r="J159" s="38"/>
      <c r="K159" s="38"/>
      <c r="L159" s="41"/>
      <c r="M159" s="238"/>
      <c r="N159" s="239"/>
      <c r="O159" s="240"/>
      <c r="P159" s="240"/>
      <c r="Q159" s="240"/>
      <c r="R159" s="240"/>
      <c r="S159" s="240"/>
      <c r="T159" s="241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150</v>
      </c>
      <c r="AU159" s="19" t="s">
        <v>81</v>
      </c>
    </row>
    <row r="160" spans="1:65" s="2" customFormat="1" ht="6.95" customHeight="1">
      <c r="A160" s="36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41"/>
      <c r="M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</sheetData>
  <sheetProtection algorithmName="SHA-512" hashValue="rMj22uJ+UwDzgfFA7jorbX1hXPPgQtMJyEupuurJfyeYmFq+e23+NZivpwP5gdOBaHlsgsGDxGKE9BQ7BCEtrg==" saltValue="a9c7ggSqdmMJk6eoezqilRJGEASQjG4xhqtUUQtutd63BXdhq5eZwiN+0PZR8HwlYjSDfC72h9NEmCP5qu6xwg==" spinCount="100000" sheet="1" objects="1" scenarios="1" formatColumns="0" formatRows="0" autoFilter="0"/>
  <autoFilter ref="C85:K159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97" r:id="rId3"/>
    <hyperlink ref="F103" r:id="rId4"/>
    <hyperlink ref="F106" r:id="rId5"/>
    <hyperlink ref="F120" r:id="rId6"/>
    <hyperlink ref="F126" r:id="rId7"/>
    <hyperlink ref="F128" r:id="rId8"/>
    <hyperlink ref="F131" r:id="rId9"/>
    <hyperlink ref="F133" r:id="rId10"/>
    <hyperlink ref="F135" r:id="rId11"/>
    <hyperlink ref="F139" r:id="rId12"/>
    <hyperlink ref="F145" r:id="rId13"/>
    <hyperlink ref="F150" r:id="rId14"/>
    <hyperlink ref="F154" r:id="rId15"/>
    <hyperlink ref="F159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267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ROUND((SUM(BE83:BE120)),  2)</f>
        <v>0</v>
      </c>
      <c r="G33" s="36"/>
      <c r="H33" s="36"/>
      <c r="I33" s="120">
        <v>0.21</v>
      </c>
      <c r="J33" s="119">
        <f>ROUND(((SUM(BE83:BE120))*I33),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ROUND((SUM(BF83:BF120)),  2)</f>
        <v>0</v>
      </c>
      <c r="G34" s="36"/>
      <c r="H34" s="36"/>
      <c r="I34" s="120">
        <v>0.15</v>
      </c>
      <c r="J34" s="119">
        <f>ROUND(((SUM(BF83:BF120))*I34),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ROUND((SUM(BG83:BG120)),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ROUND((SUM(BH83:BH120)),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ROUND((SUM(BI83:BI120)),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02 - Biologické skrápědlo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J111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4" t="str">
        <f>E7</f>
        <v>Odstranění objektů bývalé ČOV v areálu Bohumínské městské nemocnice</v>
      </c>
      <c r="F73" s="385"/>
      <c r="G73" s="385"/>
      <c r="H73" s="38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113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1" t="str">
        <f>E9</f>
        <v>SO 02 - Biologické skrápědlo</v>
      </c>
      <c r="F75" s="386"/>
      <c r="G75" s="386"/>
      <c r="H75" s="38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 t="str">
        <f>IF(J12="","",J12)</f>
        <v>16. 8. 2023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 xml:space="preserve"> </v>
      </c>
      <c r="G79" s="38"/>
      <c r="H79" s="38"/>
      <c r="I79" s="31" t="s">
        <v>30</v>
      </c>
      <c r="J79" s="34" t="str">
        <f>E21</f>
        <v>Ing. Pavel Stoklasa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127</v>
      </c>
      <c r="D82" s="151" t="s">
        <v>56</v>
      </c>
      <c r="E82" s="151" t="s">
        <v>52</v>
      </c>
      <c r="F82" s="151" t="s">
        <v>53</v>
      </c>
      <c r="G82" s="151" t="s">
        <v>128</v>
      </c>
      <c r="H82" s="151" t="s">
        <v>129</v>
      </c>
      <c r="I82" s="151" t="s">
        <v>130</v>
      </c>
      <c r="J82" s="151" t="s">
        <v>117</v>
      </c>
      <c r="K82" s="152" t="s">
        <v>131</v>
      </c>
      <c r="L82" s="153"/>
      <c r="M82" s="70" t="s">
        <v>19</v>
      </c>
      <c r="N82" s="71" t="s">
        <v>41</v>
      </c>
      <c r="O82" s="71" t="s">
        <v>132</v>
      </c>
      <c r="P82" s="71" t="s">
        <v>133</v>
      </c>
      <c r="Q82" s="71" t="s">
        <v>134</v>
      </c>
      <c r="R82" s="71" t="s">
        <v>135</v>
      </c>
      <c r="S82" s="71" t="s">
        <v>136</v>
      </c>
      <c r="T82" s="72" t="s">
        <v>137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138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187.26076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118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139</v>
      </c>
      <c r="F84" s="162" t="s">
        <v>140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P85+P98+P111</f>
        <v>0</v>
      </c>
      <c r="Q84" s="167"/>
      <c r="R84" s="168">
        <f>R85+R98+R111</f>
        <v>0</v>
      </c>
      <c r="S84" s="167"/>
      <c r="T84" s="169">
        <f>T85+T98+T111</f>
        <v>187.26076</v>
      </c>
      <c r="AR84" s="170" t="s">
        <v>79</v>
      </c>
      <c r="AT84" s="171" t="s">
        <v>70</v>
      </c>
      <c r="AU84" s="171" t="s">
        <v>71</v>
      </c>
      <c r="AY84" s="170" t="s">
        <v>141</v>
      </c>
      <c r="BK84" s="172">
        <f>BK85+BK98+BK111</f>
        <v>0</v>
      </c>
    </row>
    <row r="85" spans="1:65" s="12" customFormat="1" ht="22.9" customHeight="1">
      <c r="B85" s="159"/>
      <c r="C85" s="160"/>
      <c r="D85" s="161" t="s">
        <v>70</v>
      </c>
      <c r="E85" s="173" t="s">
        <v>79</v>
      </c>
      <c r="F85" s="173" t="s">
        <v>142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SUM(P86:P97)</f>
        <v>0</v>
      </c>
      <c r="Q85" s="167"/>
      <c r="R85" s="168">
        <f>SUM(R86:R97)</f>
        <v>0</v>
      </c>
      <c r="S85" s="167"/>
      <c r="T85" s="169">
        <f>SUM(T86:T97)</f>
        <v>91.380499999999998</v>
      </c>
      <c r="AR85" s="170" t="s">
        <v>79</v>
      </c>
      <c r="AT85" s="171" t="s">
        <v>70</v>
      </c>
      <c r="AU85" s="171" t="s">
        <v>79</v>
      </c>
      <c r="AY85" s="170" t="s">
        <v>141</v>
      </c>
      <c r="BK85" s="172">
        <f>SUM(BK86:BK97)</f>
        <v>0</v>
      </c>
    </row>
    <row r="86" spans="1:65" s="2" customFormat="1" ht="24.2" customHeight="1">
      <c r="A86" s="36"/>
      <c r="B86" s="37"/>
      <c r="C86" s="175" t="s">
        <v>79</v>
      </c>
      <c r="D86" s="175" t="s">
        <v>143</v>
      </c>
      <c r="E86" s="176" t="s">
        <v>268</v>
      </c>
      <c r="F86" s="177" t="s">
        <v>269</v>
      </c>
      <c r="G86" s="178" t="s">
        <v>164</v>
      </c>
      <c r="H86" s="179">
        <v>48.094999999999999</v>
      </c>
      <c r="I86" s="180"/>
      <c r="J86" s="181">
        <f>ROUND(I86*H86,2)</f>
        <v>0</v>
      </c>
      <c r="K86" s="177" t="s">
        <v>147</v>
      </c>
      <c r="L86" s="41"/>
      <c r="M86" s="182" t="s">
        <v>19</v>
      </c>
      <c r="N86" s="183" t="s">
        <v>42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1.9</v>
      </c>
      <c r="T86" s="185">
        <f>S86*H86</f>
        <v>91.380499999999998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148</v>
      </c>
      <c r="AT86" s="186" t="s">
        <v>143</v>
      </c>
      <c r="AU86" s="186" t="s">
        <v>81</v>
      </c>
      <c r="AY86" s="19" t="s">
        <v>141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79</v>
      </c>
      <c r="BK86" s="187">
        <f>ROUND(I86*H86,2)</f>
        <v>0</v>
      </c>
      <c r="BL86" s="19" t="s">
        <v>148</v>
      </c>
      <c r="BM86" s="186" t="s">
        <v>270</v>
      </c>
    </row>
    <row r="87" spans="1:65" s="2" customFormat="1" ht="11.25">
      <c r="A87" s="36"/>
      <c r="B87" s="37"/>
      <c r="C87" s="38"/>
      <c r="D87" s="188" t="s">
        <v>150</v>
      </c>
      <c r="E87" s="38"/>
      <c r="F87" s="189" t="s">
        <v>271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150</v>
      </c>
      <c r="AU87" s="19" t="s">
        <v>81</v>
      </c>
    </row>
    <row r="88" spans="1:65" s="13" customFormat="1" ht="11.25">
      <c r="B88" s="193"/>
      <c r="C88" s="194"/>
      <c r="D88" s="195" t="s">
        <v>152</v>
      </c>
      <c r="E88" s="196" t="s">
        <v>19</v>
      </c>
      <c r="F88" s="197" t="s">
        <v>272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152</v>
      </c>
      <c r="AU88" s="203" t="s">
        <v>81</v>
      </c>
      <c r="AV88" s="13" t="s">
        <v>79</v>
      </c>
      <c r="AW88" s="13" t="s">
        <v>33</v>
      </c>
      <c r="AX88" s="13" t="s">
        <v>71</v>
      </c>
      <c r="AY88" s="203" t="s">
        <v>141</v>
      </c>
    </row>
    <row r="89" spans="1:65" s="14" customFormat="1" ht="11.25">
      <c r="B89" s="204"/>
      <c r="C89" s="205"/>
      <c r="D89" s="195" t="s">
        <v>152</v>
      </c>
      <c r="E89" s="206" t="s">
        <v>19</v>
      </c>
      <c r="F89" s="207" t="s">
        <v>273</v>
      </c>
      <c r="G89" s="205"/>
      <c r="H89" s="208">
        <v>48.094999999999999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152</v>
      </c>
      <c r="AU89" s="214" t="s">
        <v>81</v>
      </c>
      <c r="AV89" s="14" t="s">
        <v>81</v>
      </c>
      <c r="AW89" s="14" t="s">
        <v>33</v>
      </c>
      <c r="AX89" s="14" t="s">
        <v>71</v>
      </c>
      <c r="AY89" s="214" t="s">
        <v>141</v>
      </c>
    </row>
    <row r="90" spans="1:65" s="15" customFormat="1" ht="11.25">
      <c r="B90" s="215"/>
      <c r="C90" s="216"/>
      <c r="D90" s="195" t="s">
        <v>152</v>
      </c>
      <c r="E90" s="217" t="s">
        <v>19</v>
      </c>
      <c r="F90" s="218" t="s">
        <v>155</v>
      </c>
      <c r="G90" s="216"/>
      <c r="H90" s="219">
        <v>48.094999999999999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152</v>
      </c>
      <c r="AU90" s="225" t="s">
        <v>81</v>
      </c>
      <c r="AV90" s="15" t="s">
        <v>148</v>
      </c>
      <c r="AW90" s="15" t="s">
        <v>33</v>
      </c>
      <c r="AX90" s="15" t="s">
        <v>79</v>
      </c>
      <c r="AY90" s="225" t="s">
        <v>141</v>
      </c>
    </row>
    <row r="91" spans="1:65" s="2" customFormat="1" ht="37.9" customHeight="1">
      <c r="A91" s="36"/>
      <c r="B91" s="37"/>
      <c r="C91" s="175" t="s">
        <v>81</v>
      </c>
      <c r="D91" s="175" t="s">
        <v>143</v>
      </c>
      <c r="E91" s="176" t="s">
        <v>162</v>
      </c>
      <c r="F91" s="177" t="s">
        <v>163</v>
      </c>
      <c r="G91" s="178" t="s">
        <v>164</v>
      </c>
      <c r="H91" s="179">
        <v>14.137</v>
      </c>
      <c r="I91" s="180"/>
      <c r="J91" s="181">
        <f>ROUND(I91*H91,2)</f>
        <v>0</v>
      </c>
      <c r="K91" s="177" t="s">
        <v>147</v>
      </c>
      <c r="L91" s="41"/>
      <c r="M91" s="182" t="s">
        <v>19</v>
      </c>
      <c r="N91" s="183" t="s">
        <v>42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148</v>
      </c>
      <c r="AT91" s="186" t="s">
        <v>143</v>
      </c>
      <c r="AU91" s="186" t="s">
        <v>81</v>
      </c>
      <c r="AY91" s="19" t="s">
        <v>141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79</v>
      </c>
      <c r="BK91" s="187">
        <f>ROUND(I91*H91,2)</f>
        <v>0</v>
      </c>
      <c r="BL91" s="19" t="s">
        <v>148</v>
      </c>
      <c r="BM91" s="186" t="s">
        <v>274</v>
      </c>
    </row>
    <row r="92" spans="1:65" s="2" customFormat="1" ht="11.25">
      <c r="A92" s="36"/>
      <c r="B92" s="37"/>
      <c r="C92" s="38"/>
      <c r="D92" s="188" t="s">
        <v>150</v>
      </c>
      <c r="E92" s="38"/>
      <c r="F92" s="189" t="s">
        <v>166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150</v>
      </c>
      <c r="AU92" s="19" t="s">
        <v>81</v>
      </c>
    </row>
    <row r="93" spans="1:65" s="13" customFormat="1" ht="11.25">
      <c r="B93" s="193"/>
      <c r="C93" s="194"/>
      <c r="D93" s="195" t="s">
        <v>152</v>
      </c>
      <c r="E93" s="196" t="s">
        <v>19</v>
      </c>
      <c r="F93" s="197" t="s">
        <v>167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152</v>
      </c>
      <c r="AU93" s="203" t="s">
        <v>81</v>
      </c>
      <c r="AV93" s="13" t="s">
        <v>79</v>
      </c>
      <c r="AW93" s="13" t="s">
        <v>33</v>
      </c>
      <c r="AX93" s="13" t="s">
        <v>71</v>
      </c>
      <c r="AY93" s="203" t="s">
        <v>141</v>
      </c>
    </row>
    <row r="94" spans="1:65" s="14" customFormat="1" ht="11.25">
      <c r="B94" s="204"/>
      <c r="C94" s="205"/>
      <c r="D94" s="195" t="s">
        <v>152</v>
      </c>
      <c r="E94" s="206" t="s">
        <v>19</v>
      </c>
      <c r="F94" s="207" t="s">
        <v>275</v>
      </c>
      <c r="G94" s="205"/>
      <c r="H94" s="208">
        <v>14.137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152</v>
      </c>
      <c r="AU94" s="214" t="s">
        <v>81</v>
      </c>
      <c r="AV94" s="14" t="s">
        <v>81</v>
      </c>
      <c r="AW94" s="14" t="s">
        <v>33</v>
      </c>
      <c r="AX94" s="14" t="s">
        <v>71</v>
      </c>
      <c r="AY94" s="214" t="s">
        <v>141</v>
      </c>
    </row>
    <row r="95" spans="1:65" s="15" customFormat="1" ht="11.25">
      <c r="B95" s="215"/>
      <c r="C95" s="216"/>
      <c r="D95" s="195" t="s">
        <v>152</v>
      </c>
      <c r="E95" s="217" t="s">
        <v>19</v>
      </c>
      <c r="F95" s="218" t="s">
        <v>155</v>
      </c>
      <c r="G95" s="216"/>
      <c r="H95" s="219">
        <v>14.137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152</v>
      </c>
      <c r="AU95" s="225" t="s">
        <v>81</v>
      </c>
      <c r="AV95" s="15" t="s">
        <v>148</v>
      </c>
      <c r="AW95" s="15" t="s">
        <v>33</v>
      </c>
      <c r="AX95" s="15" t="s">
        <v>79</v>
      </c>
      <c r="AY95" s="225" t="s">
        <v>141</v>
      </c>
    </row>
    <row r="96" spans="1:65" s="2" customFormat="1" ht="24.2" customHeight="1">
      <c r="A96" s="36"/>
      <c r="B96" s="37"/>
      <c r="C96" s="175" t="s">
        <v>161</v>
      </c>
      <c r="D96" s="175" t="s">
        <v>143</v>
      </c>
      <c r="E96" s="176" t="s">
        <v>170</v>
      </c>
      <c r="F96" s="177" t="s">
        <v>171</v>
      </c>
      <c r="G96" s="178" t="s">
        <v>164</v>
      </c>
      <c r="H96" s="179">
        <v>14.137</v>
      </c>
      <c r="I96" s="180"/>
      <c r="J96" s="181">
        <f>ROUND(I96*H96,2)</f>
        <v>0</v>
      </c>
      <c r="K96" s="177" t="s">
        <v>147</v>
      </c>
      <c r="L96" s="41"/>
      <c r="M96" s="182" t="s">
        <v>19</v>
      </c>
      <c r="N96" s="183" t="s">
        <v>42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148</v>
      </c>
      <c r="AT96" s="186" t="s">
        <v>143</v>
      </c>
      <c r="AU96" s="186" t="s">
        <v>81</v>
      </c>
      <c r="AY96" s="19" t="s">
        <v>141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79</v>
      </c>
      <c r="BK96" s="187">
        <f>ROUND(I96*H96,2)</f>
        <v>0</v>
      </c>
      <c r="BL96" s="19" t="s">
        <v>148</v>
      </c>
      <c r="BM96" s="186" t="s">
        <v>276</v>
      </c>
    </row>
    <row r="97" spans="1:65" s="2" customFormat="1" ht="11.25">
      <c r="A97" s="36"/>
      <c r="B97" s="37"/>
      <c r="C97" s="38"/>
      <c r="D97" s="188" t="s">
        <v>150</v>
      </c>
      <c r="E97" s="38"/>
      <c r="F97" s="189" t="s">
        <v>173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150</v>
      </c>
      <c r="AU97" s="19" t="s">
        <v>81</v>
      </c>
    </row>
    <row r="98" spans="1:65" s="12" customFormat="1" ht="22.9" customHeight="1">
      <c r="B98" s="159"/>
      <c r="C98" s="160"/>
      <c r="D98" s="161" t="s">
        <v>70</v>
      </c>
      <c r="E98" s="173" t="s">
        <v>174</v>
      </c>
      <c r="F98" s="173" t="s">
        <v>175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SUM(P99:P110)</f>
        <v>0</v>
      </c>
      <c r="Q98" s="167"/>
      <c r="R98" s="168">
        <f>SUM(R99:R110)</f>
        <v>0</v>
      </c>
      <c r="S98" s="167"/>
      <c r="T98" s="169">
        <f>SUM(T99:T110)</f>
        <v>95.880260000000007</v>
      </c>
      <c r="AR98" s="170" t="s">
        <v>79</v>
      </c>
      <c r="AT98" s="171" t="s">
        <v>70</v>
      </c>
      <c r="AU98" s="171" t="s">
        <v>79</v>
      </c>
      <c r="AY98" s="170" t="s">
        <v>141</v>
      </c>
      <c r="BK98" s="172">
        <f>SUM(BK99:BK110)</f>
        <v>0</v>
      </c>
    </row>
    <row r="99" spans="1:65" s="2" customFormat="1" ht="16.5" customHeight="1">
      <c r="A99" s="36"/>
      <c r="B99" s="37"/>
      <c r="C99" s="175" t="s">
        <v>148</v>
      </c>
      <c r="D99" s="175" t="s">
        <v>143</v>
      </c>
      <c r="E99" s="176" t="s">
        <v>277</v>
      </c>
      <c r="F99" s="177" t="s">
        <v>278</v>
      </c>
      <c r="G99" s="178" t="s">
        <v>164</v>
      </c>
      <c r="H99" s="179">
        <v>14.137</v>
      </c>
      <c r="I99" s="180"/>
      <c r="J99" s="181">
        <f>ROUND(I99*H99,2)</f>
        <v>0</v>
      </c>
      <c r="K99" s="177" t="s">
        <v>147</v>
      </c>
      <c r="L99" s="41"/>
      <c r="M99" s="182" t="s">
        <v>19</v>
      </c>
      <c r="N99" s="183" t="s">
        <v>42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2.4</v>
      </c>
      <c r="T99" s="185">
        <f>S99*H99</f>
        <v>33.928800000000003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148</v>
      </c>
      <c r="AT99" s="186" t="s">
        <v>143</v>
      </c>
      <c r="AU99" s="186" t="s">
        <v>81</v>
      </c>
      <c r="AY99" s="19" t="s">
        <v>141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148</v>
      </c>
      <c r="BM99" s="186" t="s">
        <v>279</v>
      </c>
    </row>
    <row r="100" spans="1:65" s="2" customFormat="1" ht="11.25">
      <c r="A100" s="36"/>
      <c r="B100" s="37"/>
      <c r="C100" s="38"/>
      <c r="D100" s="188" t="s">
        <v>150</v>
      </c>
      <c r="E100" s="38"/>
      <c r="F100" s="189" t="s">
        <v>280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150</v>
      </c>
      <c r="AU100" s="19" t="s">
        <v>81</v>
      </c>
    </row>
    <row r="101" spans="1:65" s="13" customFormat="1" ht="11.25">
      <c r="B101" s="193"/>
      <c r="C101" s="194"/>
      <c r="D101" s="195" t="s">
        <v>152</v>
      </c>
      <c r="E101" s="196" t="s">
        <v>19</v>
      </c>
      <c r="F101" s="197" t="s">
        <v>281</v>
      </c>
      <c r="G101" s="194"/>
      <c r="H101" s="196" t="s">
        <v>19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152</v>
      </c>
      <c r="AU101" s="203" t="s">
        <v>81</v>
      </c>
      <c r="AV101" s="13" t="s">
        <v>79</v>
      </c>
      <c r="AW101" s="13" t="s">
        <v>33</v>
      </c>
      <c r="AX101" s="13" t="s">
        <v>71</v>
      </c>
      <c r="AY101" s="203" t="s">
        <v>141</v>
      </c>
    </row>
    <row r="102" spans="1:65" s="13" customFormat="1" ht="11.25">
      <c r="B102" s="193"/>
      <c r="C102" s="194"/>
      <c r="D102" s="195" t="s">
        <v>152</v>
      </c>
      <c r="E102" s="196" t="s">
        <v>19</v>
      </c>
      <c r="F102" s="197" t="s">
        <v>282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152</v>
      </c>
      <c r="AU102" s="203" t="s">
        <v>81</v>
      </c>
      <c r="AV102" s="13" t="s">
        <v>79</v>
      </c>
      <c r="AW102" s="13" t="s">
        <v>33</v>
      </c>
      <c r="AX102" s="13" t="s">
        <v>71</v>
      </c>
      <c r="AY102" s="203" t="s">
        <v>141</v>
      </c>
    </row>
    <row r="103" spans="1:65" s="14" customFormat="1" ht="11.25">
      <c r="B103" s="204"/>
      <c r="C103" s="205"/>
      <c r="D103" s="195" t="s">
        <v>152</v>
      </c>
      <c r="E103" s="206" t="s">
        <v>19</v>
      </c>
      <c r="F103" s="207" t="s">
        <v>275</v>
      </c>
      <c r="G103" s="205"/>
      <c r="H103" s="208">
        <v>14.137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152</v>
      </c>
      <c r="AU103" s="214" t="s">
        <v>81</v>
      </c>
      <c r="AV103" s="14" t="s">
        <v>81</v>
      </c>
      <c r="AW103" s="14" t="s">
        <v>33</v>
      </c>
      <c r="AX103" s="14" t="s">
        <v>71</v>
      </c>
      <c r="AY103" s="214" t="s">
        <v>141</v>
      </c>
    </row>
    <row r="104" spans="1:65" s="15" customFormat="1" ht="11.25">
      <c r="B104" s="215"/>
      <c r="C104" s="216"/>
      <c r="D104" s="195" t="s">
        <v>152</v>
      </c>
      <c r="E104" s="217" t="s">
        <v>19</v>
      </c>
      <c r="F104" s="218" t="s">
        <v>155</v>
      </c>
      <c r="G104" s="216"/>
      <c r="H104" s="219">
        <v>14.137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152</v>
      </c>
      <c r="AU104" s="225" t="s">
        <v>81</v>
      </c>
      <c r="AV104" s="15" t="s">
        <v>148</v>
      </c>
      <c r="AW104" s="15" t="s">
        <v>33</v>
      </c>
      <c r="AX104" s="15" t="s">
        <v>79</v>
      </c>
      <c r="AY104" s="225" t="s">
        <v>141</v>
      </c>
    </row>
    <row r="105" spans="1:65" s="2" customFormat="1" ht="16.5" customHeight="1">
      <c r="A105" s="36"/>
      <c r="B105" s="37"/>
      <c r="C105" s="175" t="s">
        <v>176</v>
      </c>
      <c r="D105" s="175" t="s">
        <v>143</v>
      </c>
      <c r="E105" s="176" t="s">
        <v>177</v>
      </c>
      <c r="F105" s="177" t="s">
        <v>178</v>
      </c>
      <c r="G105" s="178" t="s">
        <v>164</v>
      </c>
      <c r="H105" s="179">
        <v>25.706</v>
      </c>
      <c r="I105" s="180"/>
      <c r="J105" s="181">
        <f>ROUND(I105*H105,2)</f>
        <v>0</v>
      </c>
      <c r="K105" s="177" t="s">
        <v>147</v>
      </c>
      <c r="L105" s="41"/>
      <c r="M105" s="182" t="s">
        <v>19</v>
      </c>
      <c r="N105" s="183" t="s">
        <v>42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2.41</v>
      </c>
      <c r="T105" s="185">
        <f>S105*H105</f>
        <v>61.951460000000004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148</v>
      </c>
      <c r="AT105" s="186" t="s">
        <v>143</v>
      </c>
      <c r="AU105" s="186" t="s">
        <v>81</v>
      </c>
      <c r="AY105" s="19" t="s">
        <v>141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148</v>
      </c>
      <c r="BM105" s="186" t="s">
        <v>283</v>
      </c>
    </row>
    <row r="106" spans="1:65" s="2" customFormat="1" ht="11.25">
      <c r="A106" s="36"/>
      <c r="B106" s="37"/>
      <c r="C106" s="38"/>
      <c r="D106" s="188" t="s">
        <v>150</v>
      </c>
      <c r="E106" s="38"/>
      <c r="F106" s="189" t="s">
        <v>180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150</v>
      </c>
      <c r="AU106" s="19" t="s">
        <v>81</v>
      </c>
    </row>
    <row r="107" spans="1:65" s="13" customFormat="1" ht="11.25">
      <c r="B107" s="193"/>
      <c r="C107" s="194"/>
      <c r="D107" s="195" t="s">
        <v>152</v>
      </c>
      <c r="E107" s="196" t="s">
        <v>19</v>
      </c>
      <c r="F107" s="197" t="s">
        <v>284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152</v>
      </c>
      <c r="AU107" s="203" t="s">
        <v>81</v>
      </c>
      <c r="AV107" s="13" t="s">
        <v>79</v>
      </c>
      <c r="AW107" s="13" t="s">
        <v>33</v>
      </c>
      <c r="AX107" s="13" t="s">
        <v>71</v>
      </c>
      <c r="AY107" s="203" t="s">
        <v>141</v>
      </c>
    </row>
    <row r="108" spans="1:65" s="14" customFormat="1" ht="11.25">
      <c r="B108" s="204"/>
      <c r="C108" s="205"/>
      <c r="D108" s="195" t="s">
        <v>152</v>
      </c>
      <c r="E108" s="206" t="s">
        <v>19</v>
      </c>
      <c r="F108" s="207" t="s">
        <v>285</v>
      </c>
      <c r="G108" s="205"/>
      <c r="H108" s="208">
        <v>18.637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152</v>
      </c>
      <c r="AU108" s="214" t="s">
        <v>81</v>
      </c>
      <c r="AV108" s="14" t="s">
        <v>81</v>
      </c>
      <c r="AW108" s="14" t="s">
        <v>33</v>
      </c>
      <c r="AX108" s="14" t="s">
        <v>71</v>
      </c>
      <c r="AY108" s="214" t="s">
        <v>141</v>
      </c>
    </row>
    <row r="109" spans="1:65" s="14" customFormat="1" ht="11.25">
      <c r="B109" s="204"/>
      <c r="C109" s="205"/>
      <c r="D109" s="195" t="s">
        <v>152</v>
      </c>
      <c r="E109" s="206" t="s">
        <v>19</v>
      </c>
      <c r="F109" s="207" t="s">
        <v>286</v>
      </c>
      <c r="G109" s="205"/>
      <c r="H109" s="208">
        <v>7.069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81</v>
      </c>
      <c r="AV109" s="14" t="s">
        <v>81</v>
      </c>
      <c r="AW109" s="14" t="s">
        <v>33</v>
      </c>
      <c r="AX109" s="14" t="s">
        <v>71</v>
      </c>
      <c r="AY109" s="214" t="s">
        <v>141</v>
      </c>
    </row>
    <row r="110" spans="1:65" s="15" customFormat="1" ht="11.25">
      <c r="B110" s="215"/>
      <c r="C110" s="216"/>
      <c r="D110" s="195" t="s">
        <v>152</v>
      </c>
      <c r="E110" s="217" t="s">
        <v>19</v>
      </c>
      <c r="F110" s="218" t="s">
        <v>155</v>
      </c>
      <c r="G110" s="216"/>
      <c r="H110" s="219">
        <v>25.706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152</v>
      </c>
      <c r="AU110" s="225" t="s">
        <v>81</v>
      </c>
      <c r="AV110" s="15" t="s">
        <v>148</v>
      </c>
      <c r="AW110" s="15" t="s">
        <v>33</v>
      </c>
      <c r="AX110" s="15" t="s">
        <v>79</v>
      </c>
      <c r="AY110" s="225" t="s">
        <v>141</v>
      </c>
    </row>
    <row r="111" spans="1:65" s="12" customFormat="1" ht="22.9" customHeight="1">
      <c r="B111" s="159"/>
      <c r="C111" s="160"/>
      <c r="D111" s="161" t="s">
        <v>70</v>
      </c>
      <c r="E111" s="173" t="s">
        <v>199</v>
      </c>
      <c r="F111" s="173" t="s">
        <v>200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SUM(P112:P120)</f>
        <v>0</v>
      </c>
      <c r="Q111" s="167"/>
      <c r="R111" s="168">
        <f>SUM(R112:R120)</f>
        <v>0</v>
      </c>
      <c r="S111" s="167"/>
      <c r="T111" s="169">
        <f>SUM(T112:T120)</f>
        <v>0</v>
      </c>
      <c r="AR111" s="170" t="s">
        <v>79</v>
      </c>
      <c r="AT111" s="171" t="s">
        <v>70</v>
      </c>
      <c r="AU111" s="171" t="s">
        <v>79</v>
      </c>
      <c r="AY111" s="170" t="s">
        <v>141</v>
      </c>
      <c r="BK111" s="172">
        <f>SUM(BK112:BK120)</f>
        <v>0</v>
      </c>
    </row>
    <row r="112" spans="1:65" s="2" customFormat="1" ht="21.75" customHeight="1">
      <c r="A112" s="36"/>
      <c r="B112" s="37"/>
      <c r="C112" s="175" t="s">
        <v>191</v>
      </c>
      <c r="D112" s="175" t="s">
        <v>143</v>
      </c>
      <c r="E112" s="176" t="s">
        <v>202</v>
      </c>
      <c r="F112" s="177" t="s">
        <v>203</v>
      </c>
      <c r="G112" s="178" t="s">
        <v>204</v>
      </c>
      <c r="H112" s="179">
        <v>187.261</v>
      </c>
      <c r="I112" s="180"/>
      <c r="J112" s="181">
        <f>ROUND(I112*H112,2)</f>
        <v>0</v>
      </c>
      <c r="K112" s="177" t="s">
        <v>147</v>
      </c>
      <c r="L112" s="41"/>
      <c r="M112" s="182" t="s">
        <v>19</v>
      </c>
      <c r="N112" s="183" t="s">
        <v>42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148</v>
      </c>
      <c r="AT112" s="186" t="s">
        <v>143</v>
      </c>
      <c r="AU112" s="186" t="s">
        <v>81</v>
      </c>
      <c r="AY112" s="19" t="s">
        <v>141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148</v>
      </c>
      <c r="BM112" s="186" t="s">
        <v>287</v>
      </c>
    </row>
    <row r="113" spans="1:65" s="2" customFormat="1" ht="11.25">
      <c r="A113" s="36"/>
      <c r="B113" s="37"/>
      <c r="C113" s="38"/>
      <c r="D113" s="188" t="s">
        <v>150</v>
      </c>
      <c r="E113" s="38"/>
      <c r="F113" s="189" t="s">
        <v>206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150</v>
      </c>
      <c r="AU113" s="19" t="s">
        <v>81</v>
      </c>
    </row>
    <row r="114" spans="1:65" s="2" customFormat="1" ht="24.2" customHeight="1">
      <c r="A114" s="36"/>
      <c r="B114" s="37"/>
      <c r="C114" s="175" t="s">
        <v>201</v>
      </c>
      <c r="D114" s="175" t="s">
        <v>143</v>
      </c>
      <c r="E114" s="176" t="s">
        <v>208</v>
      </c>
      <c r="F114" s="177" t="s">
        <v>209</v>
      </c>
      <c r="G114" s="178" t="s">
        <v>204</v>
      </c>
      <c r="H114" s="179">
        <v>1685.3489999999999</v>
      </c>
      <c r="I114" s="180"/>
      <c r="J114" s="181">
        <f>ROUND(I114*H114,2)</f>
        <v>0</v>
      </c>
      <c r="K114" s="177" t="s">
        <v>147</v>
      </c>
      <c r="L114" s="41"/>
      <c r="M114" s="182" t="s">
        <v>19</v>
      </c>
      <c r="N114" s="183" t="s">
        <v>42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148</v>
      </c>
      <c r="AT114" s="186" t="s">
        <v>143</v>
      </c>
      <c r="AU114" s="186" t="s">
        <v>81</v>
      </c>
      <c r="AY114" s="19" t="s">
        <v>141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148</v>
      </c>
      <c r="BM114" s="186" t="s">
        <v>288</v>
      </c>
    </row>
    <row r="115" spans="1:65" s="2" customFormat="1" ht="11.25">
      <c r="A115" s="36"/>
      <c r="B115" s="37"/>
      <c r="C115" s="38"/>
      <c r="D115" s="188" t="s">
        <v>150</v>
      </c>
      <c r="E115" s="38"/>
      <c r="F115" s="189" t="s">
        <v>211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150</v>
      </c>
      <c r="AU115" s="19" t="s">
        <v>81</v>
      </c>
    </row>
    <row r="116" spans="1:65" s="14" customFormat="1" ht="11.25">
      <c r="B116" s="204"/>
      <c r="C116" s="205"/>
      <c r="D116" s="195" t="s">
        <v>152</v>
      </c>
      <c r="E116" s="205"/>
      <c r="F116" s="207" t="s">
        <v>289</v>
      </c>
      <c r="G116" s="205"/>
      <c r="H116" s="208">
        <v>1685.3489999999999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152</v>
      </c>
      <c r="AU116" s="214" t="s">
        <v>81</v>
      </c>
      <c r="AV116" s="14" t="s">
        <v>81</v>
      </c>
      <c r="AW116" s="14" t="s">
        <v>4</v>
      </c>
      <c r="AX116" s="14" t="s">
        <v>79</v>
      </c>
      <c r="AY116" s="214" t="s">
        <v>141</v>
      </c>
    </row>
    <row r="117" spans="1:65" s="2" customFormat="1" ht="24.2" customHeight="1">
      <c r="A117" s="36"/>
      <c r="B117" s="37"/>
      <c r="C117" s="175" t="s">
        <v>207</v>
      </c>
      <c r="D117" s="175" t="s">
        <v>143</v>
      </c>
      <c r="E117" s="176" t="s">
        <v>218</v>
      </c>
      <c r="F117" s="177" t="s">
        <v>219</v>
      </c>
      <c r="G117" s="178" t="s">
        <v>204</v>
      </c>
      <c r="H117" s="179">
        <v>95.88</v>
      </c>
      <c r="I117" s="180"/>
      <c r="J117" s="181">
        <f>ROUND(I117*H117,2)</f>
        <v>0</v>
      </c>
      <c r="K117" s="177" t="s">
        <v>147</v>
      </c>
      <c r="L117" s="41"/>
      <c r="M117" s="182" t="s">
        <v>19</v>
      </c>
      <c r="N117" s="183" t="s">
        <v>42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148</v>
      </c>
      <c r="AT117" s="186" t="s">
        <v>143</v>
      </c>
      <c r="AU117" s="186" t="s">
        <v>81</v>
      </c>
      <c r="AY117" s="19" t="s">
        <v>141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148</v>
      </c>
      <c r="BM117" s="186" t="s">
        <v>290</v>
      </c>
    </row>
    <row r="118" spans="1:65" s="2" customFormat="1" ht="11.25">
      <c r="A118" s="36"/>
      <c r="B118" s="37"/>
      <c r="C118" s="38"/>
      <c r="D118" s="188" t="s">
        <v>150</v>
      </c>
      <c r="E118" s="38"/>
      <c r="F118" s="189" t="s">
        <v>221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150</v>
      </c>
      <c r="AU118" s="19" t="s">
        <v>81</v>
      </c>
    </row>
    <row r="119" spans="1:65" s="2" customFormat="1" ht="24.2" customHeight="1">
      <c r="A119" s="36"/>
      <c r="B119" s="37"/>
      <c r="C119" s="175" t="s">
        <v>174</v>
      </c>
      <c r="D119" s="175" t="s">
        <v>143</v>
      </c>
      <c r="E119" s="176" t="s">
        <v>291</v>
      </c>
      <c r="F119" s="177" t="s">
        <v>292</v>
      </c>
      <c r="G119" s="178" t="s">
        <v>204</v>
      </c>
      <c r="H119" s="179">
        <v>91.381</v>
      </c>
      <c r="I119" s="180"/>
      <c r="J119" s="181">
        <f>ROUND(I119*H119,2)</f>
        <v>0</v>
      </c>
      <c r="K119" s="177" t="s">
        <v>147</v>
      </c>
      <c r="L119" s="41"/>
      <c r="M119" s="182" t="s">
        <v>19</v>
      </c>
      <c r="N119" s="183" t="s">
        <v>42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148</v>
      </c>
      <c r="AT119" s="186" t="s">
        <v>143</v>
      </c>
      <c r="AU119" s="186" t="s">
        <v>81</v>
      </c>
      <c r="AY119" s="19" t="s">
        <v>141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148</v>
      </c>
      <c r="BM119" s="186" t="s">
        <v>293</v>
      </c>
    </row>
    <row r="120" spans="1:65" s="2" customFormat="1" ht="11.25">
      <c r="A120" s="36"/>
      <c r="B120" s="37"/>
      <c r="C120" s="38"/>
      <c r="D120" s="188" t="s">
        <v>150</v>
      </c>
      <c r="E120" s="38"/>
      <c r="F120" s="189" t="s">
        <v>294</v>
      </c>
      <c r="G120" s="38"/>
      <c r="H120" s="38"/>
      <c r="I120" s="190"/>
      <c r="J120" s="38"/>
      <c r="K120" s="38"/>
      <c r="L120" s="41"/>
      <c r="M120" s="238"/>
      <c r="N120" s="239"/>
      <c r="O120" s="240"/>
      <c r="P120" s="240"/>
      <c r="Q120" s="240"/>
      <c r="R120" s="240"/>
      <c r="S120" s="240"/>
      <c r="T120" s="24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150</v>
      </c>
      <c r="AU120" s="19" t="s">
        <v>81</v>
      </c>
    </row>
    <row r="121" spans="1:65" s="2" customFormat="1" ht="6.95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5aO/HLfG8dHBYwyD7PXHOck29BEIqyBL5CcBAjoyVnuvw0S9kNypB1/NWHzwWU9D9uCFkNzkTGQshIUMnteUiQ==" saltValue="1y/jze5+URN5jHBISdiK2OV4UIetCZqi+kEgezEuUaypetQ34aVv2XEJ78nd6x6O74ly11bdz5ctJxdvJYtNFg==" spinCount="100000" sheet="1" objects="1" scenarios="1" formatColumns="0" formatRows="0" autoFilter="0"/>
  <autoFilter ref="C82:K12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2" r:id="rId2"/>
    <hyperlink ref="F97" r:id="rId3"/>
    <hyperlink ref="F100" r:id="rId4"/>
    <hyperlink ref="F106" r:id="rId5"/>
    <hyperlink ref="F113" r:id="rId6"/>
    <hyperlink ref="F115" r:id="rId7"/>
    <hyperlink ref="F118" r:id="rId8"/>
    <hyperlink ref="F120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295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ROUND((SUM(BE85:BE135)),  2)</f>
        <v>0</v>
      </c>
      <c r="G33" s="36"/>
      <c r="H33" s="36"/>
      <c r="I33" s="120">
        <v>0.21</v>
      </c>
      <c r="J33" s="119">
        <f>ROUND(((SUM(BE85:BE135))*I33),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ROUND((SUM(BF85:BF135)),  2)</f>
        <v>0</v>
      </c>
      <c r="G34" s="36"/>
      <c r="H34" s="36"/>
      <c r="I34" s="120">
        <v>0.15</v>
      </c>
      <c r="J34" s="119">
        <f>ROUND(((SUM(BF85:BF135))*I34),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ROUND((SUM(BG85:BG135)),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ROUND((SUM(BH85:BH135)),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ROUND((SUM(BI85:BI135)),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03 - Dosazovací nádrž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J101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J113</f>
        <v>0</v>
      </c>
      <c r="K63" s="143"/>
      <c r="L63" s="147"/>
    </row>
    <row r="64" spans="1:47" s="9" customFormat="1" ht="24.95" customHeight="1">
      <c r="B64" s="136"/>
      <c r="C64" s="137"/>
      <c r="D64" s="138" t="s">
        <v>123</v>
      </c>
      <c r="E64" s="139"/>
      <c r="F64" s="139"/>
      <c r="G64" s="139"/>
      <c r="H64" s="139"/>
      <c r="I64" s="139"/>
      <c r="J64" s="140">
        <f>J121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125</v>
      </c>
      <c r="E65" s="145"/>
      <c r="F65" s="145"/>
      <c r="G65" s="145"/>
      <c r="H65" s="145"/>
      <c r="I65" s="145"/>
      <c r="J65" s="146">
        <f>J122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Odstranění objektů bývalé ČOV v areálu Bohumínské městské nemocnice</v>
      </c>
      <c r="F75" s="385"/>
      <c r="G75" s="385"/>
      <c r="H75" s="38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113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1" t="str">
        <f>E9</f>
        <v>SO 03 - Dosazovací nádrž</v>
      </c>
      <c r="F77" s="386"/>
      <c r="G77" s="386"/>
      <c r="H77" s="38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16. 8. 2023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30</v>
      </c>
      <c r="J81" s="34" t="str">
        <f>E21</f>
        <v>Ing. Pavel Stoklasa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28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127</v>
      </c>
      <c r="D84" s="151" t="s">
        <v>56</v>
      </c>
      <c r="E84" s="151" t="s">
        <v>52</v>
      </c>
      <c r="F84" s="151" t="s">
        <v>53</v>
      </c>
      <c r="G84" s="151" t="s">
        <v>128</v>
      </c>
      <c r="H84" s="151" t="s">
        <v>129</v>
      </c>
      <c r="I84" s="151" t="s">
        <v>130</v>
      </c>
      <c r="J84" s="151" t="s">
        <v>117</v>
      </c>
      <c r="K84" s="152" t="s">
        <v>131</v>
      </c>
      <c r="L84" s="153"/>
      <c r="M84" s="70" t="s">
        <v>19</v>
      </c>
      <c r="N84" s="71" t="s">
        <v>41</v>
      </c>
      <c r="O84" s="71" t="s">
        <v>132</v>
      </c>
      <c r="P84" s="71" t="s">
        <v>133</v>
      </c>
      <c r="Q84" s="71" t="s">
        <v>134</v>
      </c>
      <c r="R84" s="71" t="s">
        <v>135</v>
      </c>
      <c r="S84" s="71" t="s">
        <v>136</v>
      </c>
      <c r="T84" s="72" t="s">
        <v>137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138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P86+P121</f>
        <v>0</v>
      </c>
      <c r="Q85" s="74"/>
      <c r="R85" s="156">
        <f>R86+R121</f>
        <v>2.15E-3</v>
      </c>
      <c r="S85" s="74"/>
      <c r="T85" s="157">
        <f>T86+T121</f>
        <v>12.121616000000001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70</v>
      </c>
      <c r="AU85" s="19" t="s">
        <v>118</v>
      </c>
      <c r="BK85" s="158">
        <f>BK86+BK121</f>
        <v>0</v>
      </c>
    </row>
    <row r="86" spans="1:65" s="12" customFormat="1" ht="25.9" customHeight="1">
      <c r="B86" s="159"/>
      <c r="C86" s="160"/>
      <c r="D86" s="161" t="s">
        <v>70</v>
      </c>
      <c r="E86" s="162" t="s">
        <v>139</v>
      </c>
      <c r="F86" s="162" t="s">
        <v>140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P87+P101+P113</f>
        <v>0</v>
      </c>
      <c r="Q86" s="167"/>
      <c r="R86" s="168">
        <f>R87+R101+R113</f>
        <v>2.15E-3</v>
      </c>
      <c r="S86" s="167"/>
      <c r="T86" s="169">
        <f>T87+T101+T113</f>
        <v>11.020416000000001</v>
      </c>
      <c r="AR86" s="170" t="s">
        <v>79</v>
      </c>
      <c r="AT86" s="171" t="s">
        <v>70</v>
      </c>
      <c r="AU86" s="171" t="s">
        <v>71</v>
      </c>
      <c r="AY86" s="170" t="s">
        <v>141</v>
      </c>
      <c r="BK86" s="172">
        <f>BK87+BK101+BK113</f>
        <v>0</v>
      </c>
    </row>
    <row r="87" spans="1:65" s="12" customFormat="1" ht="22.9" customHeight="1">
      <c r="B87" s="159"/>
      <c r="C87" s="160"/>
      <c r="D87" s="161" t="s">
        <v>70</v>
      </c>
      <c r="E87" s="173" t="s">
        <v>79</v>
      </c>
      <c r="F87" s="173" t="s">
        <v>142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SUM(P88:P100)</f>
        <v>0</v>
      </c>
      <c r="Q87" s="167"/>
      <c r="R87" s="168">
        <f>SUM(R88:R100)</f>
        <v>1.8000000000000002E-3</v>
      </c>
      <c r="S87" s="167"/>
      <c r="T87" s="169">
        <f>SUM(T88:T100)</f>
        <v>0</v>
      </c>
      <c r="AR87" s="170" t="s">
        <v>79</v>
      </c>
      <c r="AT87" s="171" t="s">
        <v>70</v>
      </c>
      <c r="AU87" s="171" t="s">
        <v>79</v>
      </c>
      <c r="AY87" s="170" t="s">
        <v>141</v>
      </c>
      <c r="BK87" s="172">
        <f>SUM(BK88:BK100)</f>
        <v>0</v>
      </c>
    </row>
    <row r="88" spans="1:65" s="2" customFormat="1" ht="21.75" customHeight="1">
      <c r="A88" s="36"/>
      <c r="B88" s="37"/>
      <c r="C88" s="175" t="s">
        <v>79</v>
      </c>
      <c r="D88" s="175" t="s">
        <v>143</v>
      </c>
      <c r="E88" s="176" t="s">
        <v>144</v>
      </c>
      <c r="F88" s="177" t="s">
        <v>145</v>
      </c>
      <c r="G88" s="178" t="s">
        <v>146</v>
      </c>
      <c r="H88" s="179">
        <v>45</v>
      </c>
      <c r="I88" s="180"/>
      <c r="J88" s="181">
        <f>ROUND(I88*H88,2)</f>
        <v>0</v>
      </c>
      <c r="K88" s="177" t="s">
        <v>147</v>
      </c>
      <c r="L88" s="41"/>
      <c r="M88" s="182" t="s">
        <v>19</v>
      </c>
      <c r="N88" s="183" t="s">
        <v>42</v>
      </c>
      <c r="O88" s="66"/>
      <c r="P88" s="184">
        <f>O88*H88</f>
        <v>0</v>
      </c>
      <c r="Q88" s="184">
        <v>4.0000000000000003E-5</v>
      </c>
      <c r="R88" s="184">
        <f>Q88*H88</f>
        <v>1.8000000000000002E-3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148</v>
      </c>
      <c r="AT88" s="186" t="s">
        <v>143</v>
      </c>
      <c r="AU88" s="186" t="s">
        <v>81</v>
      </c>
      <c r="AY88" s="19" t="s">
        <v>141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79</v>
      </c>
      <c r="BK88" s="187">
        <f>ROUND(I88*H88,2)</f>
        <v>0</v>
      </c>
      <c r="BL88" s="19" t="s">
        <v>148</v>
      </c>
      <c r="BM88" s="186" t="s">
        <v>296</v>
      </c>
    </row>
    <row r="89" spans="1:65" s="2" customFormat="1" ht="11.25">
      <c r="A89" s="36"/>
      <c r="B89" s="37"/>
      <c r="C89" s="38"/>
      <c r="D89" s="188" t="s">
        <v>150</v>
      </c>
      <c r="E89" s="38"/>
      <c r="F89" s="189" t="s">
        <v>151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150</v>
      </c>
      <c r="AU89" s="19" t="s">
        <v>81</v>
      </c>
    </row>
    <row r="90" spans="1:65" s="2" customFormat="1" ht="24.2" customHeight="1">
      <c r="A90" s="36"/>
      <c r="B90" s="37"/>
      <c r="C90" s="175" t="s">
        <v>81</v>
      </c>
      <c r="D90" s="175" t="s">
        <v>143</v>
      </c>
      <c r="E90" s="176" t="s">
        <v>156</v>
      </c>
      <c r="F90" s="177" t="s">
        <v>157</v>
      </c>
      <c r="G90" s="178" t="s">
        <v>158</v>
      </c>
      <c r="H90" s="179">
        <v>2</v>
      </c>
      <c r="I90" s="180"/>
      <c r="J90" s="181">
        <f>ROUND(I90*H90,2)</f>
        <v>0</v>
      </c>
      <c r="K90" s="177" t="s">
        <v>147</v>
      </c>
      <c r="L90" s="41"/>
      <c r="M90" s="182" t="s">
        <v>19</v>
      </c>
      <c r="N90" s="183" t="s">
        <v>42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148</v>
      </c>
      <c r="AT90" s="186" t="s">
        <v>143</v>
      </c>
      <c r="AU90" s="186" t="s">
        <v>81</v>
      </c>
      <c r="AY90" s="19" t="s">
        <v>141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79</v>
      </c>
      <c r="BK90" s="187">
        <f>ROUND(I90*H90,2)</f>
        <v>0</v>
      </c>
      <c r="BL90" s="19" t="s">
        <v>148</v>
      </c>
      <c r="BM90" s="186" t="s">
        <v>297</v>
      </c>
    </row>
    <row r="91" spans="1:65" s="2" customFormat="1" ht="11.25">
      <c r="A91" s="36"/>
      <c r="B91" s="37"/>
      <c r="C91" s="38"/>
      <c r="D91" s="188" t="s">
        <v>150</v>
      </c>
      <c r="E91" s="38"/>
      <c r="F91" s="189" t="s">
        <v>160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150</v>
      </c>
      <c r="AU91" s="19" t="s">
        <v>81</v>
      </c>
    </row>
    <row r="92" spans="1:65" s="2" customFormat="1" ht="37.9" customHeight="1">
      <c r="A92" s="36"/>
      <c r="B92" s="37"/>
      <c r="C92" s="175" t="s">
        <v>161</v>
      </c>
      <c r="D92" s="175" t="s">
        <v>143</v>
      </c>
      <c r="E92" s="176" t="s">
        <v>162</v>
      </c>
      <c r="F92" s="177" t="s">
        <v>163</v>
      </c>
      <c r="G92" s="178" t="s">
        <v>164</v>
      </c>
      <c r="H92" s="179">
        <v>45.284999999999997</v>
      </c>
      <c r="I92" s="180"/>
      <c r="J92" s="181">
        <f>ROUND(I92*H92,2)</f>
        <v>0</v>
      </c>
      <c r="K92" s="177" t="s">
        <v>147</v>
      </c>
      <c r="L92" s="41"/>
      <c r="M92" s="182" t="s">
        <v>19</v>
      </c>
      <c r="N92" s="183" t="s">
        <v>42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148</v>
      </c>
      <c r="AT92" s="186" t="s">
        <v>143</v>
      </c>
      <c r="AU92" s="186" t="s">
        <v>81</v>
      </c>
      <c r="AY92" s="19" t="s">
        <v>141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79</v>
      </c>
      <c r="BK92" s="187">
        <f>ROUND(I92*H92,2)</f>
        <v>0</v>
      </c>
      <c r="BL92" s="19" t="s">
        <v>148</v>
      </c>
      <c r="BM92" s="186" t="s">
        <v>298</v>
      </c>
    </row>
    <row r="93" spans="1:65" s="2" customFormat="1" ht="11.25">
      <c r="A93" s="36"/>
      <c r="B93" s="37"/>
      <c r="C93" s="38"/>
      <c r="D93" s="188" t="s">
        <v>150</v>
      </c>
      <c r="E93" s="38"/>
      <c r="F93" s="189" t="s">
        <v>166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150</v>
      </c>
      <c r="AU93" s="19" t="s">
        <v>81</v>
      </c>
    </row>
    <row r="94" spans="1:65" s="13" customFormat="1" ht="11.25">
      <c r="B94" s="193"/>
      <c r="C94" s="194"/>
      <c r="D94" s="195" t="s">
        <v>152</v>
      </c>
      <c r="E94" s="196" t="s">
        <v>19</v>
      </c>
      <c r="F94" s="197" t="s">
        <v>167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152</v>
      </c>
      <c r="AU94" s="203" t="s">
        <v>81</v>
      </c>
      <c r="AV94" s="13" t="s">
        <v>79</v>
      </c>
      <c r="AW94" s="13" t="s">
        <v>33</v>
      </c>
      <c r="AX94" s="13" t="s">
        <v>71</v>
      </c>
      <c r="AY94" s="203" t="s">
        <v>141</v>
      </c>
    </row>
    <row r="95" spans="1:65" s="14" customFormat="1" ht="11.25">
      <c r="B95" s="204"/>
      <c r="C95" s="205"/>
      <c r="D95" s="195" t="s">
        <v>152</v>
      </c>
      <c r="E95" s="206" t="s">
        <v>19</v>
      </c>
      <c r="F95" s="207" t="s">
        <v>299</v>
      </c>
      <c r="G95" s="205"/>
      <c r="H95" s="208">
        <v>45.284999999999997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152</v>
      </c>
      <c r="AU95" s="214" t="s">
        <v>81</v>
      </c>
      <c r="AV95" s="14" t="s">
        <v>81</v>
      </c>
      <c r="AW95" s="14" t="s">
        <v>33</v>
      </c>
      <c r="AX95" s="14" t="s">
        <v>71</v>
      </c>
      <c r="AY95" s="214" t="s">
        <v>141</v>
      </c>
    </row>
    <row r="96" spans="1:65" s="15" customFormat="1" ht="11.25">
      <c r="B96" s="215"/>
      <c r="C96" s="216"/>
      <c r="D96" s="195" t="s">
        <v>152</v>
      </c>
      <c r="E96" s="217" t="s">
        <v>19</v>
      </c>
      <c r="F96" s="218" t="s">
        <v>155</v>
      </c>
      <c r="G96" s="216"/>
      <c r="H96" s="219">
        <v>45.284999999999997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152</v>
      </c>
      <c r="AU96" s="225" t="s">
        <v>81</v>
      </c>
      <c r="AV96" s="15" t="s">
        <v>148</v>
      </c>
      <c r="AW96" s="15" t="s">
        <v>33</v>
      </c>
      <c r="AX96" s="15" t="s">
        <v>79</v>
      </c>
      <c r="AY96" s="225" t="s">
        <v>141</v>
      </c>
    </row>
    <row r="97" spans="1:65" s="2" customFormat="1" ht="24.2" customHeight="1">
      <c r="A97" s="36"/>
      <c r="B97" s="37"/>
      <c r="C97" s="175" t="s">
        <v>148</v>
      </c>
      <c r="D97" s="175" t="s">
        <v>143</v>
      </c>
      <c r="E97" s="176" t="s">
        <v>170</v>
      </c>
      <c r="F97" s="177" t="s">
        <v>171</v>
      </c>
      <c r="G97" s="178" t="s">
        <v>164</v>
      </c>
      <c r="H97" s="179">
        <v>45.284999999999997</v>
      </c>
      <c r="I97" s="180"/>
      <c r="J97" s="181">
        <f>ROUND(I97*H97,2)</f>
        <v>0</v>
      </c>
      <c r="K97" s="177" t="s">
        <v>147</v>
      </c>
      <c r="L97" s="41"/>
      <c r="M97" s="182" t="s">
        <v>19</v>
      </c>
      <c r="N97" s="183" t="s">
        <v>42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148</v>
      </c>
      <c r="AT97" s="186" t="s">
        <v>143</v>
      </c>
      <c r="AU97" s="186" t="s">
        <v>81</v>
      </c>
      <c r="AY97" s="19" t="s">
        <v>141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148</v>
      </c>
      <c r="BM97" s="186" t="s">
        <v>300</v>
      </c>
    </row>
    <row r="98" spans="1:65" s="2" customFormat="1" ht="11.25">
      <c r="A98" s="36"/>
      <c r="B98" s="37"/>
      <c r="C98" s="38"/>
      <c r="D98" s="188" t="s">
        <v>150</v>
      </c>
      <c r="E98" s="38"/>
      <c r="F98" s="189" t="s">
        <v>173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150</v>
      </c>
      <c r="AU98" s="19" t="s">
        <v>81</v>
      </c>
    </row>
    <row r="99" spans="1:65" s="14" customFormat="1" ht="11.25">
      <c r="B99" s="204"/>
      <c r="C99" s="205"/>
      <c r="D99" s="195" t="s">
        <v>152</v>
      </c>
      <c r="E99" s="206" t="s">
        <v>19</v>
      </c>
      <c r="F99" s="207" t="s">
        <v>301</v>
      </c>
      <c r="G99" s="205"/>
      <c r="H99" s="208">
        <v>45.284999999999997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152</v>
      </c>
      <c r="AU99" s="214" t="s">
        <v>81</v>
      </c>
      <c r="AV99" s="14" t="s">
        <v>81</v>
      </c>
      <c r="AW99" s="14" t="s">
        <v>33</v>
      </c>
      <c r="AX99" s="14" t="s">
        <v>71</v>
      </c>
      <c r="AY99" s="214" t="s">
        <v>141</v>
      </c>
    </row>
    <row r="100" spans="1:65" s="15" customFormat="1" ht="11.25">
      <c r="B100" s="215"/>
      <c r="C100" s="216"/>
      <c r="D100" s="195" t="s">
        <v>152</v>
      </c>
      <c r="E100" s="217" t="s">
        <v>19</v>
      </c>
      <c r="F100" s="218" t="s">
        <v>155</v>
      </c>
      <c r="G100" s="216"/>
      <c r="H100" s="219">
        <v>45.284999999999997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152</v>
      </c>
      <c r="AU100" s="225" t="s">
        <v>81</v>
      </c>
      <c r="AV100" s="15" t="s">
        <v>148</v>
      </c>
      <c r="AW100" s="15" t="s">
        <v>33</v>
      </c>
      <c r="AX100" s="15" t="s">
        <v>79</v>
      </c>
      <c r="AY100" s="225" t="s">
        <v>141</v>
      </c>
    </row>
    <row r="101" spans="1:65" s="12" customFormat="1" ht="22.9" customHeight="1">
      <c r="B101" s="159"/>
      <c r="C101" s="160"/>
      <c r="D101" s="161" t="s">
        <v>70</v>
      </c>
      <c r="E101" s="173" t="s">
        <v>174</v>
      </c>
      <c r="F101" s="173" t="s">
        <v>175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SUM(P102:P112)</f>
        <v>0</v>
      </c>
      <c r="Q101" s="167"/>
      <c r="R101" s="168">
        <f>SUM(R102:R112)</f>
        <v>3.5000000000000005E-4</v>
      </c>
      <c r="S101" s="167"/>
      <c r="T101" s="169">
        <f>SUM(T102:T112)</f>
        <v>11.020416000000001</v>
      </c>
      <c r="AR101" s="170" t="s">
        <v>79</v>
      </c>
      <c r="AT101" s="171" t="s">
        <v>70</v>
      </c>
      <c r="AU101" s="171" t="s">
        <v>79</v>
      </c>
      <c r="AY101" s="170" t="s">
        <v>141</v>
      </c>
      <c r="BK101" s="172">
        <f>SUM(BK102:BK112)</f>
        <v>0</v>
      </c>
    </row>
    <row r="102" spans="1:65" s="2" customFormat="1" ht="21.75" customHeight="1">
      <c r="A102" s="36"/>
      <c r="B102" s="37"/>
      <c r="C102" s="175" t="s">
        <v>176</v>
      </c>
      <c r="D102" s="175" t="s">
        <v>143</v>
      </c>
      <c r="E102" s="176" t="s">
        <v>302</v>
      </c>
      <c r="F102" s="177" t="s">
        <v>303</v>
      </c>
      <c r="G102" s="178" t="s">
        <v>194</v>
      </c>
      <c r="H102" s="179">
        <v>35</v>
      </c>
      <c r="I102" s="180"/>
      <c r="J102" s="181">
        <f>ROUND(I102*H102,2)</f>
        <v>0</v>
      </c>
      <c r="K102" s="177" t="s">
        <v>147</v>
      </c>
      <c r="L102" s="41"/>
      <c r="M102" s="182" t="s">
        <v>19</v>
      </c>
      <c r="N102" s="183" t="s">
        <v>42</v>
      </c>
      <c r="O102" s="66"/>
      <c r="P102" s="184">
        <f>O102*H102</f>
        <v>0</v>
      </c>
      <c r="Q102" s="184">
        <v>1.0000000000000001E-5</v>
      </c>
      <c r="R102" s="184">
        <f>Q102*H102</f>
        <v>3.5000000000000005E-4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148</v>
      </c>
      <c r="AT102" s="186" t="s">
        <v>143</v>
      </c>
      <c r="AU102" s="186" t="s">
        <v>81</v>
      </c>
      <c r="AY102" s="19" t="s">
        <v>141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148</v>
      </c>
      <c r="BM102" s="186" t="s">
        <v>304</v>
      </c>
    </row>
    <row r="103" spans="1:65" s="2" customFormat="1" ht="11.25">
      <c r="A103" s="36"/>
      <c r="B103" s="37"/>
      <c r="C103" s="38"/>
      <c r="D103" s="188" t="s">
        <v>150</v>
      </c>
      <c r="E103" s="38"/>
      <c r="F103" s="189" t="s">
        <v>305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150</v>
      </c>
      <c r="AU103" s="19" t="s">
        <v>81</v>
      </c>
    </row>
    <row r="104" spans="1:65" s="2" customFormat="1" ht="24.2" customHeight="1">
      <c r="A104" s="36"/>
      <c r="B104" s="37"/>
      <c r="C104" s="175" t="s">
        <v>191</v>
      </c>
      <c r="D104" s="175" t="s">
        <v>143</v>
      </c>
      <c r="E104" s="176" t="s">
        <v>306</v>
      </c>
      <c r="F104" s="177" t="s">
        <v>307</v>
      </c>
      <c r="G104" s="178" t="s">
        <v>204</v>
      </c>
      <c r="H104" s="179">
        <v>0.20599999999999999</v>
      </c>
      <c r="I104" s="180"/>
      <c r="J104" s="181">
        <f>ROUND(I104*H104,2)</f>
        <v>0</v>
      </c>
      <c r="K104" s="177" t="s">
        <v>147</v>
      </c>
      <c r="L104" s="41"/>
      <c r="M104" s="182" t="s">
        <v>19</v>
      </c>
      <c r="N104" s="183" t="s">
        <v>42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1.2609999999999999</v>
      </c>
      <c r="T104" s="185">
        <f>S104*H104</f>
        <v>0.25976599999999994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148</v>
      </c>
      <c r="AT104" s="186" t="s">
        <v>143</v>
      </c>
      <c r="AU104" s="186" t="s">
        <v>81</v>
      </c>
      <c r="AY104" s="19" t="s">
        <v>141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148</v>
      </c>
      <c r="BM104" s="186" t="s">
        <v>308</v>
      </c>
    </row>
    <row r="105" spans="1:65" s="2" customFormat="1" ht="11.25">
      <c r="A105" s="36"/>
      <c r="B105" s="37"/>
      <c r="C105" s="38"/>
      <c r="D105" s="188" t="s">
        <v>150</v>
      </c>
      <c r="E105" s="38"/>
      <c r="F105" s="189" t="s">
        <v>309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150</v>
      </c>
      <c r="AU105" s="19" t="s">
        <v>81</v>
      </c>
    </row>
    <row r="106" spans="1:65" s="13" customFormat="1" ht="11.25">
      <c r="B106" s="193"/>
      <c r="C106" s="194"/>
      <c r="D106" s="195" t="s">
        <v>152</v>
      </c>
      <c r="E106" s="196" t="s">
        <v>19</v>
      </c>
      <c r="F106" s="197" t="s">
        <v>310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152</v>
      </c>
      <c r="AU106" s="203" t="s">
        <v>81</v>
      </c>
      <c r="AV106" s="13" t="s">
        <v>79</v>
      </c>
      <c r="AW106" s="13" t="s">
        <v>33</v>
      </c>
      <c r="AX106" s="13" t="s">
        <v>71</v>
      </c>
      <c r="AY106" s="203" t="s">
        <v>141</v>
      </c>
    </row>
    <row r="107" spans="1:65" s="14" customFormat="1" ht="11.25">
      <c r="B107" s="204"/>
      <c r="C107" s="205"/>
      <c r="D107" s="195" t="s">
        <v>152</v>
      </c>
      <c r="E107" s="206" t="s">
        <v>19</v>
      </c>
      <c r="F107" s="207" t="s">
        <v>311</v>
      </c>
      <c r="G107" s="205"/>
      <c r="H107" s="208">
        <v>0.20599999999999999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152</v>
      </c>
      <c r="AU107" s="214" t="s">
        <v>81</v>
      </c>
      <c r="AV107" s="14" t="s">
        <v>81</v>
      </c>
      <c r="AW107" s="14" t="s">
        <v>33</v>
      </c>
      <c r="AX107" s="14" t="s">
        <v>71</v>
      </c>
      <c r="AY107" s="214" t="s">
        <v>141</v>
      </c>
    </row>
    <row r="108" spans="1:65" s="15" customFormat="1" ht="11.25">
      <c r="B108" s="215"/>
      <c r="C108" s="216"/>
      <c r="D108" s="195" t="s">
        <v>152</v>
      </c>
      <c r="E108" s="217" t="s">
        <v>19</v>
      </c>
      <c r="F108" s="218" t="s">
        <v>155</v>
      </c>
      <c r="G108" s="216"/>
      <c r="H108" s="219">
        <v>0.20599999999999999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152</v>
      </c>
      <c r="AU108" s="225" t="s">
        <v>81</v>
      </c>
      <c r="AV108" s="15" t="s">
        <v>148</v>
      </c>
      <c r="AW108" s="15" t="s">
        <v>33</v>
      </c>
      <c r="AX108" s="15" t="s">
        <v>79</v>
      </c>
      <c r="AY108" s="225" t="s">
        <v>141</v>
      </c>
    </row>
    <row r="109" spans="1:65" s="2" customFormat="1" ht="16.5" customHeight="1">
      <c r="A109" s="36"/>
      <c r="B109" s="37"/>
      <c r="C109" s="175" t="s">
        <v>201</v>
      </c>
      <c r="D109" s="175" t="s">
        <v>143</v>
      </c>
      <c r="E109" s="176" t="s">
        <v>177</v>
      </c>
      <c r="F109" s="177" t="s">
        <v>178</v>
      </c>
      <c r="G109" s="178" t="s">
        <v>164</v>
      </c>
      <c r="H109" s="179">
        <v>4.4649999999999999</v>
      </c>
      <c r="I109" s="180"/>
      <c r="J109" s="181">
        <f>ROUND(I109*H109,2)</f>
        <v>0</v>
      </c>
      <c r="K109" s="177" t="s">
        <v>147</v>
      </c>
      <c r="L109" s="41"/>
      <c r="M109" s="182" t="s">
        <v>19</v>
      </c>
      <c r="N109" s="183" t="s">
        <v>42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2.41</v>
      </c>
      <c r="T109" s="185">
        <f>S109*H109</f>
        <v>10.76065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148</v>
      </c>
      <c r="AT109" s="186" t="s">
        <v>143</v>
      </c>
      <c r="AU109" s="186" t="s">
        <v>81</v>
      </c>
      <c r="AY109" s="19" t="s">
        <v>141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148</v>
      </c>
      <c r="BM109" s="186" t="s">
        <v>312</v>
      </c>
    </row>
    <row r="110" spans="1:65" s="2" customFormat="1" ht="11.25">
      <c r="A110" s="36"/>
      <c r="B110" s="37"/>
      <c r="C110" s="38"/>
      <c r="D110" s="188" t="s">
        <v>150</v>
      </c>
      <c r="E110" s="38"/>
      <c r="F110" s="189" t="s">
        <v>180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150</v>
      </c>
      <c r="AU110" s="19" t="s">
        <v>81</v>
      </c>
    </row>
    <row r="111" spans="1:65" s="14" customFormat="1" ht="11.25">
      <c r="B111" s="204"/>
      <c r="C111" s="205"/>
      <c r="D111" s="195" t="s">
        <v>152</v>
      </c>
      <c r="E111" s="206" t="s">
        <v>19</v>
      </c>
      <c r="F111" s="207" t="s">
        <v>313</v>
      </c>
      <c r="G111" s="205"/>
      <c r="H111" s="208">
        <v>4.4649999999999999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152</v>
      </c>
      <c r="AU111" s="214" t="s">
        <v>81</v>
      </c>
      <c r="AV111" s="14" t="s">
        <v>81</v>
      </c>
      <c r="AW111" s="14" t="s">
        <v>33</v>
      </c>
      <c r="AX111" s="14" t="s">
        <v>71</v>
      </c>
      <c r="AY111" s="214" t="s">
        <v>141</v>
      </c>
    </row>
    <row r="112" spans="1:65" s="15" customFormat="1" ht="11.25">
      <c r="B112" s="215"/>
      <c r="C112" s="216"/>
      <c r="D112" s="195" t="s">
        <v>152</v>
      </c>
      <c r="E112" s="217" t="s">
        <v>19</v>
      </c>
      <c r="F112" s="218" t="s">
        <v>155</v>
      </c>
      <c r="G112" s="216"/>
      <c r="H112" s="219">
        <v>4.4649999999999999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152</v>
      </c>
      <c r="AU112" s="225" t="s">
        <v>81</v>
      </c>
      <c r="AV112" s="15" t="s">
        <v>148</v>
      </c>
      <c r="AW112" s="15" t="s">
        <v>33</v>
      </c>
      <c r="AX112" s="15" t="s">
        <v>79</v>
      </c>
      <c r="AY112" s="225" t="s">
        <v>141</v>
      </c>
    </row>
    <row r="113" spans="1:65" s="12" customFormat="1" ht="22.9" customHeight="1">
      <c r="B113" s="159"/>
      <c r="C113" s="160"/>
      <c r="D113" s="161" t="s">
        <v>70</v>
      </c>
      <c r="E113" s="173" t="s">
        <v>199</v>
      </c>
      <c r="F113" s="173" t="s">
        <v>200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SUM(P114:P120)</f>
        <v>0</v>
      </c>
      <c r="Q113" s="167"/>
      <c r="R113" s="168">
        <f>SUM(R114:R120)</f>
        <v>0</v>
      </c>
      <c r="S113" s="167"/>
      <c r="T113" s="169">
        <f>SUM(T114:T120)</f>
        <v>0</v>
      </c>
      <c r="AR113" s="170" t="s">
        <v>79</v>
      </c>
      <c r="AT113" s="171" t="s">
        <v>70</v>
      </c>
      <c r="AU113" s="171" t="s">
        <v>79</v>
      </c>
      <c r="AY113" s="170" t="s">
        <v>141</v>
      </c>
      <c r="BK113" s="172">
        <f>SUM(BK114:BK120)</f>
        <v>0</v>
      </c>
    </row>
    <row r="114" spans="1:65" s="2" customFormat="1" ht="21.75" customHeight="1">
      <c r="A114" s="36"/>
      <c r="B114" s="37"/>
      <c r="C114" s="175" t="s">
        <v>207</v>
      </c>
      <c r="D114" s="175" t="s">
        <v>143</v>
      </c>
      <c r="E114" s="176" t="s">
        <v>202</v>
      </c>
      <c r="F114" s="177" t="s">
        <v>203</v>
      </c>
      <c r="G114" s="178" t="s">
        <v>204</v>
      </c>
      <c r="H114" s="179">
        <v>11.02</v>
      </c>
      <c r="I114" s="180"/>
      <c r="J114" s="181">
        <f>ROUND(I114*H114,2)</f>
        <v>0</v>
      </c>
      <c r="K114" s="177" t="s">
        <v>147</v>
      </c>
      <c r="L114" s="41"/>
      <c r="M114" s="182" t="s">
        <v>19</v>
      </c>
      <c r="N114" s="183" t="s">
        <v>42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148</v>
      </c>
      <c r="AT114" s="186" t="s">
        <v>143</v>
      </c>
      <c r="AU114" s="186" t="s">
        <v>81</v>
      </c>
      <c r="AY114" s="19" t="s">
        <v>141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148</v>
      </c>
      <c r="BM114" s="186" t="s">
        <v>314</v>
      </c>
    </row>
    <row r="115" spans="1:65" s="2" customFormat="1" ht="11.25">
      <c r="A115" s="36"/>
      <c r="B115" s="37"/>
      <c r="C115" s="38"/>
      <c r="D115" s="188" t="s">
        <v>150</v>
      </c>
      <c r="E115" s="38"/>
      <c r="F115" s="189" t="s">
        <v>206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150</v>
      </c>
      <c r="AU115" s="19" t="s">
        <v>81</v>
      </c>
    </row>
    <row r="116" spans="1:65" s="2" customFormat="1" ht="24.2" customHeight="1">
      <c r="A116" s="36"/>
      <c r="B116" s="37"/>
      <c r="C116" s="175" t="s">
        <v>174</v>
      </c>
      <c r="D116" s="175" t="s">
        <v>143</v>
      </c>
      <c r="E116" s="176" t="s">
        <v>208</v>
      </c>
      <c r="F116" s="177" t="s">
        <v>209</v>
      </c>
      <c r="G116" s="178" t="s">
        <v>204</v>
      </c>
      <c r="H116" s="179">
        <v>99.18</v>
      </c>
      <c r="I116" s="180"/>
      <c r="J116" s="181">
        <f>ROUND(I116*H116,2)</f>
        <v>0</v>
      </c>
      <c r="K116" s="177" t="s">
        <v>147</v>
      </c>
      <c r="L116" s="41"/>
      <c r="M116" s="182" t="s">
        <v>19</v>
      </c>
      <c r="N116" s="183" t="s">
        <v>42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148</v>
      </c>
      <c r="AT116" s="186" t="s">
        <v>143</v>
      </c>
      <c r="AU116" s="186" t="s">
        <v>81</v>
      </c>
      <c r="AY116" s="19" t="s">
        <v>141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148</v>
      </c>
      <c r="BM116" s="186" t="s">
        <v>315</v>
      </c>
    </row>
    <row r="117" spans="1:65" s="2" customFormat="1" ht="11.25">
      <c r="A117" s="36"/>
      <c r="B117" s="37"/>
      <c r="C117" s="38"/>
      <c r="D117" s="188" t="s">
        <v>150</v>
      </c>
      <c r="E117" s="38"/>
      <c r="F117" s="189" t="s">
        <v>211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150</v>
      </c>
      <c r="AU117" s="19" t="s">
        <v>81</v>
      </c>
    </row>
    <row r="118" spans="1:65" s="14" customFormat="1" ht="11.25">
      <c r="B118" s="204"/>
      <c r="C118" s="205"/>
      <c r="D118" s="195" t="s">
        <v>152</v>
      </c>
      <c r="E118" s="205"/>
      <c r="F118" s="207" t="s">
        <v>316</v>
      </c>
      <c r="G118" s="205"/>
      <c r="H118" s="208">
        <v>99.18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152</v>
      </c>
      <c r="AU118" s="214" t="s">
        <v>81</v>
      </c>
      <c r="AV118" s="14" t="s">
        <v>81</v>
      </c>
      <c r="AW118" s="14" t="s">
        <v>4</v>
      </c>
      <c r="AX118" s="14" t="s">
        <v>79</v>
      </c>
      <c r="AY118" s="214" t="s">
        <v>141</v>
      </c>
    </row>
    <row r="119" spans="1:65" s="2" customFormat="1" ht="24.2" customHeight="1">
      <c r="A119" s="36"/>
      <c r="B119" s="37"/>
      <c r="C119" s="175" t="s">
        <v>217</v>
      </c>
      <c r="D119" s="175" t="s">
        <v>143</v>
      </c>
      <c r="E119" s="176" t="s">
        <v>218</v>
      </c>
      <c r="F119" s="177" t="s">
        <v>219</v>
      </c>
      <c r="G119" s="178" t="s">
        <v>204</v>
      </c>
      <c r="H119" s="179">
        <v>11.02</v>
      </c>
      <c r="I119" s="180"/>
      <c r="J119" s="181">
        <f>ROUND(I119*H119,2)</f>
        <v>0</v>
      </c>
      <c r="K119" s="177" t="s">
        <v>147</v>
      </c>
      <c r="L119" s="41"/>
      <c r="M119" s="182" t="s">
        <v>19</v>
      </c>
      <c r="N119" s="183" t="s">
        <v>42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148</v>
      </c>
      <c r="AT119" s="186" t="s">
        <v>143</v>
      </c>
      <c r="AU119" s="186" t="s">
        <v>81</v>
      </c>
      <c r="AY119" s="19" t="s">
        <v>141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148</v>
      </c>
      <c r="BM119" s="186" t="s">
        <v>317</v>
      </c>
    </row>
    <row r="120" spans="1:65" s="2" customFormat="1" ht="11.25">
      <c r="A120" s="36"/>
      <c r="B120" s="37"/>
      <c r="C120" s="38"/>
      <c r="D120" s="188" t="s">
        <v>150</v>
      </c>
      <c r="E120" s="38"/>
      <c r="F120" s="189" t="s">
        <v>221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150</v>
      </c>
      <c r="AU120" s="19" t="s">
        <v>81</v>
      </c>
    </row>
    <row r="121" spans="1:65" s="12" customFormat="1" ht="25.9" customHeight="1">
      <c r="B121" s="159"/>
      <c r="C121" s="160"/>
      <c r="D121" s="161" t="s">
        <v>70</v>
      </c>
      <c r="E121" s="162" t="s">
        <v>227</v>
      </c>
      <c r="F121" s="162" t="s">
        <v>228</v>
      </c>
      <c r="G121" s="160"/>
      <c r="H121" s="160"/>
      <c r="I121" s="163"/>
      <c r="J121" s="164">
        <f>BK121</f>
        <v>0</v>
      </c>
      <c r="K121" s="160"/>
      <c r="L121" s="165"/>
      <c r="M121" s="166"/>
      <c r="N121" s="167"/>
      <c r="O121" s="167"/>
      <c r="P121" s="168">
        <f>P122</f>
        <v>0</v>
      </c>
      <c r="Q121" s="167"/>
      <c r="R121" s="168">
        <f>R122</f>
        <v>0</v>
      </c>
      <c r="S121" s="167"/>
      <c r="T121" s="169">
        <f>T122</f>
        <v>1.1012</v>
      </c>
      <c r="AR121" s="170" t="s">
        <v>81</v>
      </c>
      <c r="AT121" s="171" t="s">
        <v>70</v>
      </c>
      <c r="AU121" s="171" t="s">
        <v>71</v>
      </c>
      <c r="AY121" s="170" t="s">
        <v>141</v>
      </c>
      <c r="BK121" s="172">
        <f>BK122</f>
        <v>0</v>
      </c>
    </row>
    <row r="122" spans="1:65" s="12" customFormat="1" ht="22.9" customHeight="1">
      <c r="B122" s="159"/>
      <c r="C122" s="160"/>
      <c r="D122" s="161" t="s">
        <v>70</v>
      </c>
      <c r="E122" s="173" t="s">
        <v>239</v>
      </c>
      <c r="F122" s="173" t="s">
        <v>240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SUM(P123:P135)</f>
        <v>0</v>
      </c>
      <c r="Q122" s="167"/>
      <c r="R122" s="168">
        <f>SUM(R123:R135)</f>
        <v>0</v>
      </c>
      <c r="S122" s="167"/>
      <c r="T122" s="169">
        <f>SUM(T123:T135)</f>
        <v>1.1012</v>
      </c>
      <c r="AR122" s="170" t="s">
        <v>81</v>
      </c>
      <c r="AT122" s="171" t="s">
        <v>70</v>
      </c>
      <c r="AU122" s="171" t="s">
        <v>79</v>
      </c>
      <c r="AY122" s="170" t="s">
        <v>141</v>
      </c>
      <c r="BK122" s="172">
        <f>SUM(BK123:BK135)</f>
        <v>0</v>
      </c>
    </row>
    <row r="123" spans="1:65" s="2" customFormat="1" ht="16.5" customHeight="1">
      <c r="A123" s="36"/>
      <c r="B123" s="37"/>
      <c r="C123" s="175" t="s">
        <v>222</v>
      </c>
      <c r="D123" s="175" t="s">
        <v>143</v>
      </c>
      <c r="E123" s="176" t="s">
        <v>242</v>
      </c>
      <c r="F123" s="177" t="s">
        <v>243</v>
      </c>
      <c r="G123" s="178" t="s">
        <v>244</v>
      </c>
      <c r="H123" s="179">
        <v>28.2</v>
      </c>
      <c r="I123" s="180"/>
      <c r="J123" s="181">
        <f>ROUND(I123*H123,2)</f>
        <v>0</v>
      </c>
      <c r="K123" s="177" t="s">
        <v>147</v>
      </c>
      <c r="L123" s="41"/>
      <c r="M123" s="182" t="s">
        <v>19</v>
      </c>
      <c r="N123" s="183" t="s">
        <v>42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1.6E-2</v>
      </c>
      <c r="T123" s="185">
        <f>S123*H123</f>
        <v>0.45119999999999999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234</v>
      </c>
      <c r="AT123" s="186" t="s">
        <v>143</v>
      </c>
      <c r="AU123" s="186" t="s">
        <v>81</v>
      </c>
      <c r="AY123" s="19" t="s">
        <v>141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234</v>
      </c>
      <c r="BM123" s="186" t="s">
        <v>318</v>
      </c>
    </row>
    <row r="124" spans="1:65" s="2" customFormat="1" ht="11.25">
      <c r="A124" s="36"/>
      <c r="B124" s="37"/>
      <c r="C124" s="38"/>
      <c r="D124" s="188" t="s">
        <v>150</v>
      </c>
      <c r="E124" s="38"/>
      <c r="F124" s="189" t="s">
        <v>246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150</v>
      </c>
      <c r="AU124" s="19" t="s">
        <v>81</v>
      </c>
    </row>
    <row r="125" spans="1:65" s="13" customFormat="1" ht="11.25">
      <c r="B125" s="193"/>
      <c r="C125" s="194"/>
      <c r="D125" s="195" t="s">
        <v>152</v>
      </c>
      <c r="E125" s="196" t="s">
        <v>19</v>
      </c>
      <c r="F125" s="197" t="s">
        <v>319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152</v>
      </c>
      <c r="AU125" s="203" t="s">
        <v>81</v>
      </c>
      <c r="AV125" s="13" t="s">
        <v>79</v>
      </c>
      <c r="AW125" s="13" t="s">
        <v>33</v>
      </c>
      <c r="AX125" s="13" t="s">
        <v>71</v>
      </c>
      <c r="AY125" s="203" t="s">
        <v>141</v>
      </c>
    </row>
    <row r="126" spans="1:65" s="14" customFormat="1" ht="11.25">
      <c r="B126" s="204"/>
      <c r="C126" s="205"/>
      <c r="D126" s="195" t="s">
        <v>152</v>
      </c>
      <c r="E126" s="206" t="s">
        <v>19</v>
      </c>
      <c r="F126" s="207" t="s">
        <v>320</v>
      </c>
      <c r="G126" s="205"/>
      <c r="H126" s="208">
        <v>28.2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81</v>
      </c>
      <c r="AV126" s="14" t="s">
        <v>81</v>
      </c>
      <c r="AW126" s="14" t="s">
        <v>33</v>
      </c>
      <c r="AX126" s="14" t="s">
        <v>71</v>
      </c>
      <c r="AY126" s="214" t="s">
        <v>141</v>
      </c>
    </row>
    <row r="127" spans="1:65" s="15" customFormat="1" ht="11.25">
      <c r="B127" s="215"/>
      <c r="C127" s="216"/>
      <c r="D127" s="195" t="s">
        <v>152</v>
      </c>
      <c r="E127" s="217" t="s">
        <v>19</v>
      </c>
      <c r="F127" s="218" t="s">
        <v>155</v>
      </c>
      <c r="G127" s="216"/>
      <c r="H127" s="219">
        <v>28.2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152</v>
      </c>
      <c r="AU127" s="225" t="s">
        <v>81</v>
      </c>
      <c r="AV127" s="15" t="s">
        <v>148</v>
      </c>
      <c r="AW127" s="15" t="s">
        <v>33</v>
      </c>
      <c r="AX127" s="15" t="s">
        <v>79</v>
      </c>
      <c r="AY127" s="225" t="s">
        <v>141</v>
      </c>
    </row>
    <row r="128" spans="1:65" s="2" customFormat="1" ht="21.75" customHeight="1">
      <c r="A128" s="36"/>
      <c r="B128" s="37"/>
      <c r="C128" s="175" t="s">
        <v>231</v>
      </c>
      <c r="D128" s="175" t="s">
        <v>143</v>
      </c>
      <c r="E128" s="176" t="s">
        <v>255</v>
      </c>
      <c r="F128" s="177" t="s">
        <v>256</v>
      </c>
      <c r="G128" s="178" t="s">
        <v>257</v>
      </c>
      <c r="H128" s="179">
        <v>650</v>
      </c>
      <c r="I128" s="180"/>
      <c r="J128" s="181">
        <f>ROUND(I128*H128,2)</f>
        <v>0</v>
      </c>
      <c r="K128" s="177" t="s">
        <v>147</v>
      </c>
      <c r="L128" s="41"/>
      <c r="M128" s="182" t="s">
        <v>19</v>
      </c>
      <c r="N128" s="183" t="s">
        <v>42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1E-3</v>
      </c>
      <c r="T128" s="185">
        <f>S128*H128</f>
        <v>0.65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234</v>
      </c>
      <c r="AT128" s="186" t="s">
        <v>143</v>
      </c>
      <c r="AU128" s="186" t="s">
        <v>81</v>
      </c>
      <c r="AY128" s="19" t="s">
        <v>141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234</v>
      </c>
      <c r="BM128" s="186" t="s">
        <v>321</v>
      </c>
    </row>
    <row r="129" spans="1:65" s="2" customFormat="1" ht="11.25">
      <c r="A129" s="36"/>
      <c r="B129" s="37"/>
      <c r="C129" s="38"/>
      <c r="D129" s="188" t="s">
        <v>150</v>
      </c>
      <c r="E129" s="38"/>
      <c r="F129" s="189" t="s">
        <v>259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150</v>
      </c>
      <c r="AU129" s="19" t="s">
        <v>81</v>
      </c>
    </row>
    <row r="130" spans="1:65" s="13" customFormat="1" ht="11.25">
      <c r="B130" s="193"/>
      <c r="C130" s="194"/>
      <c r="D130" s="195" t="s">
        <v>152</v>
      </c>
      <c r="E130" s="196" t="s">
        <v>19</v>
      </c>
      <c r="F130" s="197" t="s">
        <v>322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152</v>
      </c>
      <c r="AU130" s="203" t="s">
        <v>81</v>
      </c>
      <c r="AV130" s="13" t="s">
        <v>79</v>
      </c>
      <c r="AW130" s="13" t="s">
        <v>33</v>
      </c>
      <c r="AX130" s="13" t="s">
        <v>71</v>
      </c>
      <c r="AY130" s="203" t="s">
        <v>141</v>
      </c>
    </row>
    <row r="131" spans="1:65" s="13" customFormat="1" ht="11.25">
      <c r="B131" s="193"/>
      <c r="C131" s="194"/>
      <c r="D131" s="195" t="s">
        <v>152</v>
      </c>
      <c r="E131" s="196" t="s">
        <v>19</v>
      </c>
      <c r="F131" s="197" t="s">
        <v>323</v>
      </c>
      <c r="G131" s="194"/>
      <c r="H131" s="196" t="s">
        <v>19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152</v>
      </c>
      <c r="AU131" s="203" t="s">
        <v>81</v>
      </c>
      <c r="AV131" s="13" t="s">
        <v>79</v>
      </c>
      <c r="AW131" s="13" t="s">
        <v>33</v>
      </c>
      <c r="AX131" s="13" t="s">
        <v>71</v>
      </c>
      <c r="AY131" s="203" t="s">
        <v>141</v>
      </c>
    </row>
    <row r="132" spans="1:65" s="14" customFormat="1" ht="11.25">
      <c r="B132" s="204"/>
      <c r="C132" s="205"/>
      <c r="D132" s="195" t="s">
        <v>152</v>
      </c>
      <c r="E132" s="206" t="s">
        <v>19</v>
      </c>
      <c r="F132" s="207" t="s">
        <v>324</v>
      </c>
      <c r="G132" s="205"/>
      <c r="H132" s="208">
        <v>650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152</v>
      </c>
      <c r="AU132" s="214" t="s">
        <v>81</v>
      </c>
      <c r="AV132" s="14" t="s">
        <v>81</v>
      </c>
      <c r="AW132" s="14" t="s">
        <v>33</v>
      </c>
      <c r="AX132" s="14" t="s">
        <v>71</v>
      </c>
      <c r="AY132" s="214" t="s">
        <v>141</v>
      </c>
    </row>
    <row r="133" spans="1:65" s="15" customFormat="1" ht="11.25">
      <c r="B133" s="215"/>
      <c r="C133" s="216"/>
      <c r="D133" s="195" t="s">
        <v>152</v>
      </c>
      <c r="E133" s="217" t="s">
        <v>19</v>
      </c>
      <c r="F133" s="218" t="s">
        <v>155</v>
      </c>
      <c r="G133" s="216"/>
      <c r="H133" s="219">
        <v>650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152</v>
      </c>
      <c r="AU133" s="225" t="s">
        <v>81</v>
      </c>
      <c r="AV133" s="15" t="s">
        <v>148</v>
      </c>
      <c r="AW133" s="15" t="s">
        <v>33</v>
      </c>
      <c r="AX133" s="15" t="s">
        <v>79</v>
      </c>
      <c r="AY133" s="225" t="s">
        <v>141</v>
      </c>
    </row>
    <row r="134" spans="1:65" s="2" customFormat="1" ht="24.2" customHeight="1">
      <c r="A134" s="36"/>
      <c r="B134" s="37"/>
      <c r="C134" s="175" t="s">
        <v>241</v>
      </c>
      <c r="D134" s="175" t="s">
        <v>143</v>
      </c>
      <c r="E134" s="176" t="s">
        <v>262</v>
      </c>
      <c r="F134" s="177" t="s">
        <v>263</v>
      </c>
      <c r="G134" s="178" t="s">
        <v>264</v>
      </c>
      <c r="H134" s="237"/>
      <c r="I134" s="180"/>
      <c r="J134" s="181">
        <f>ROUND(I134*H134,2)</f>
        <v>0</v>
      </c>
      <c r="K134" s="177" t="s">
        <v>147</v>
      </c>
      <c r="L134" s="41"/>
      <c r="M134" s="182" t="s">
        <v>19</v>
      </c>
      <c r="N134" s="183" t="s">
        <v>42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234</v>
      </c>
      <c r="AT134" s="186" t="s">
        <v>143</v>
      </c>
      <c r="AU134" s="186" t="s">
        <v>81</v>
      </c>
      <c r="AY134" s="19" t="s">
        <v>141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79</v>
      </c>
      <c r="BK134" s="187">
        <f>ROUND(I134*H134,2)</f>
        <v>0</v>
      </c>
      <c r="BL134" s="19" t="s">
        <v>234</v>
      </c>
      <c r="BM134" s="186" t="s">
        <v>325</v>
      </c>
    </row>
    <row r="135" spans="1:65" s="2" customFormat="1" ht="11.25">
      <c r="A135" s="36"/>
      <c r="B135" s="37"/>
      <c r="C135" s="38"/>
      <c r="D135" s="188" t="s">
        <v>150</v>
      </c>
      <c r="E135" s="38"/>
      <c r="F135" s="189" t="s">
        <v>266</v>
      </c>
      <c r="G135" s="38"/>
      <c r="H135" s="38"/>
      <c r="I135" s="190"/>
      <c r="J135" s="38"/>
      <c r="K135" s="38"/>
      <c r="L135" s="41"/>
      <c r="M135" s="238"/>
      <c r="N135" s="239"/>
      <c r="O135" s="240"/>
      <c r="P135" s="240"/>
      <c r="Q135" s="240"/>
      <c r="R135" s="240"/>
      <c r="S135" s="240"/>
      <c r="T135" s="24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150</v>
      </c>
      <c r="AU135" s="19" t="s">
        <v>81</v>
      </c>
    </row>
    <row r="136" spans="1:65" s="2" customFormat="1" ht="6.95" customHeight="1">
      <c r="A136" s="36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41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algorithmName="SHA-512" hashValue="C+LBEuwvZcfcrPSDkehEenD7ChrhW9zr2hN8Wq27ol8QcxnMT1XuiHG2IWC0GArWHnBNEpgSRcrdxk6xK31VSA==" saltValue="HOCfpkhVQ0213WvEaKW0sD8VaV7Ty+nvlXKnpxoYJTWQXjJo9QOZiG/sVPyKJFMCbBxZHF9smmT6cKuV6l1FKQ==" spinCount="100000" sheet="1" objects="1" scenarios="1" formatColumns="0" formatRows="0" autoFilter="0"/>
  <autoFilter ref="C84:K13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3" r:id="rId3"/>
    <hyperlink ref="F98" r:id="rId4"/>
    <hyperlink ref="F103" r:id="rId5"/>
    <hyperlink ref="F105" r:id="rId6"/>
    <hyperlink ref="F110" r:id="rId7"/>
    <hyperlink ref="F115" r:id="rId8"/>
    <hyperlink ref="F117" r:id="rId9"/>
    <hyperlink ref="F120" r:id="rId10"/>
    <hyperlink ref="F124" r:id="rId11"/>
    <hyperlink ref="F129" r:id="rId12"/>
    <hyperlink ref="F135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326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ROUND((SUM(BE85:BE131)),  2)</f>
        <v>0</v>
      </c>
      <c r="G33" s="36"/>
      <c r="H33" s="36"/>
      <c r="I33" s="120">
        <v>0.21</v>
      </c>
      <c r="J33" s="119">
        <f>ROUND(((SUM(BE85:BE131))*I33),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ROUND((SUM(BF85:BF131)),  2)</f>
        <v>0</v>
      </c>
      <c r="G34" s="36"/>
      <c r="H34" s="36"/>
      <c r="I34" s="120">
        <v>0.15</v>
      </c>
      <c r="J34" s="119">
        <f>ROUND(((SUM(BF85:BF131))*I34),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ROUND((SUM(BG85:BG131)),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ROUND((SUM(BH85:BH131)),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ROUND((SUM(BI85:BI131)),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04 - Retenční jímka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J102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J110</f>
        <v>0</v>
      </c>
      <c r="K63" s="143"/>
      <c r="L63" s="147"/>
    </row>
    <row r="64" spans="1:47" s="9" customFormat="1" ht="24.95" customHeight="1">
      <c r="B64" s="136"/>
      <c r="C64" s="137"/>
      <c r="D64" s="138" t="s">
        <v>123</v>
      </c>
      <c r="E64" s="139"/>
      <c r="F64" s="139"/>
      <c r="G64" s="139"/>
      <c r="H64" s="139"/>
      <c r="I64" s="139"/>
      <c r="J64" s="140">
        <f>J118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125</v>
      </c>
      <c r="E65" s="145"/>
      <c r="F65" s="145"/>
      <c r="G65" s="145"/>
      <c r="H65" s="145"/>
      <c r="I65" s="145"/>
      <c r="J65" s="146">
        <f>J119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Odstranění objektů bývalé ČOV v areálu Bohumínské městské nemocnice</v>
      </c>
      <c r="F75" s="385"/>
      <c r="G75" s="385"/>
      <c r="H75" s="38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113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1" t="str">
        <f>E9</f>
        <v>SO 04 - Retenční jímka</v>
      </c>
      <c r="F77" s="386"/>
      <c r="G77" s="386"/>
      <c r="H77" s="38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16. 8. 2023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30</v>
      </c>
      <c r="J81" s="34" t="str">
        <f>E21</f>
        <v>Ing. Pavel Stoklasa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28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127</v>
      </c>
      <c r="D84" s="151" t="s">
        <v>56</v>
      </c>
      <c r="E84" s="151" t="s">
        <v>52</v>
      </c>
      <c r="F84" s="151" t="s">
        <v>53</v>
      </c>
      <c r="G84" s="151" t="s">
        <v>128</v>
      </c>
      <c r="H84" s="151" t="s">
        <v>129</v>
      </c>
      <c r="I84" s="151" t="s">
        <v>130</v>
      </c>
      <c r="J84" s="151" t="s">
        <v>117</v>
      </c>
      <c r="K84" s="152" t="s">
        <v>131</v>
      </c>
      <c r="L84" s="153"/>
      <c r="M84" s="70" t="s">
        <v>19</v>
      </c>
      <c r="N84" s="71" t="s">
        <v>41</v>
      </c>
      <c r="O84" s="71" t="s">
        <v>132</v>
      </c>
      <c r="P84" s="71" t="s">
        <v>133</v>
      </c>
      <c r="Q84" s="71" t="s">
        <v>134</v>
      </c>
      <c r="R84" s="71" t="s">
        <v>135</v>
      </c>
      <c r="S84" s="71" t="s">
        <v>136</v>
      </c>
      <c r="T84" s="72" t="s">
        <v>137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138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P86+P118</f>
        <v>0</v>
      </c>
      <c r="Q85" s="74"/>
      <c r="R85" s="156">
        <f>R86+R118</f>
        <v>7.5000000000000002E-4</v>
      </c>
      <c r="S85" s="74"/>
      <c r="T85" s="157">
        <f>T86+T118</f>
        <v>15.831240000000001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70</v>
      </c>
      <c r="AU85" s="19" t="s">
        <v>118</v>
      </c>
      <c r="BK85" s="158">
        <f>BK86+BK118</f>
        <v>0</v>
      </c>
    </row>
    <row r="86" spans="1:65" s="12" customFormat="1" ht="25.9" customHeight="1">
      <c r="B86" s="159"/>
      <c r="C86" s="160"/>
      <c r="D86" s="161" t="s">
        <v>70</v>
      </c>
      <c r="E86" s="162" t="s">
        <v>139</v>
      </c>
      <c r="F86" s="162" t="s">
        <v>140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P87+P102+P110</f>
        <v>0</v>
      </c>
      <c r="Q86" s="167"/>
      <c r="R86" s="168">
        <f>R87+R102+R110</f>
        <v>7.5000000000000002E-4</v>
      </c>
      <c r="S86" s="167"/>
      <c r="T86" s="169">
        <f>T87+T102+T110</f>
        <v>15.04804</v>
      </c>
      <c r="AR86" s="170" t="s">
        <v>79</v>
      </c>
      <c r="AT86" s="171" t="s">
        <v>70</v>
      </c>
      <c r="AU86" s="171" t="s">
        <v>71</v>
      </c>
      <c r="AY86" s="170" t="s">
        <v>141</v>
      </c>
      <c r="BK86" s="172">
        <f>BK87+BK102+BK110</f>
        <v>0</v>
      </c>
    </row>
    <row r="87" spans="1:65" s="12" customFormat="1" ht="22.9" customHeight="1">
      <c r="B87" s="159"/>
      <c r="C87" s="160"/>
      <c r="D87" s="161" t="s">
        <v>70</v>
      </c>
      <c r="E87" s="173" t="s">
        <v>79</v>
      </c>
      <c r="F87" s="173" t="s">
        <v>142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SUM(P88:P101)</f>
        <v>0</v>
      </c>
      <c r="Q87" s="167"/>
      <c r="R87" s="168">
        <f>SUM(R88:R101)</f>
        <v>4.0000000000000002E-4</v>
      </c>
      <c r="S87" s="167"/>
      <c r="T87" s="169">
        <f>SUM(T88:T101)</f>
        <v>0</v>
      </c>
      <c r="AR87" s="170" t="s">
        <v>79</v>
      </c>
      <c r="AT87" s="171" t="s">
        <v>70</v>
      </c>
      <c r="AU87" s="171" t="s">
        <v>79</v>
      </c>
      <c r="AY87" s="170" t="s">
        <v>141</v>
      </c>
      <c r="BK87" s="172">
        <f>SUM(BK88:BK101)</f>
        <v>0</v>
      </c>
    </row>
    <row r="88" spans="1:65" s="2" customFormat="1" ht="21.75" customHeight="1">
      <c r="A88" s="36"/>
      <c r="B88" s="37"/>
      <c r="C88" s="175" t="s">
        <v>79</v>
      </c>
      <c r="D88" s="175" t="s">
        <v>143</v>
      </c>
      <c r="E88" s="176" t="s">
        <v>144</v>
      </c>
      <c r="F88" s="177" t="s">
        <v>145</v>
      </c>
      <c r="G88" s="178" t="s">
        <v>146</v>
      </c>
      <c r="H88" s="179">
        <v>10</v>
      </c>
      <c r="I88" s="180"/>
      <c r="J88" s="181">
        <f>ROUND(I88*H88,2)</f>
        <v>0</v>
      </c>
      <c r="K88" s="177" t="s">
        <v>147</v>
      </c>
      <c r="L88" s="41"/>
      <c r="M88" s="182" t="s">
        <v>19</v>
      </c>
      <c r="N88" s="183" t="s">
        <v>42</v>
      </c>
      <c r="O88" s="66"/>
      <c r="P88" s="184">
        <f>O88*H88</f>
        <v>0</v>
      </c>
      <c r="Q88" s="184">
        <v>4.0000000000000003E-5</v>
      </c>
      <c r="R88" s="184">
        <f>Q88*H88</f>
        <v>4.0000000000000002E-4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148</v>
      </c>
      <c r="AT88" s="186" t="s">
        <v>143</v>
      </c>
      <c r="AU88" s="186" t="s">
        <v>81</v>
      </c>
      <c r="AY88" s="19" t="s">
        <v>141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79</v>
      </c>
      <c r="BK88" s="187">
        <f>ROUND(I88*H88,2)</f>
        <v>0</v>
      </c>
      <c r="BL88" s="19" t="s">
        <v>148</v>
      </c>
      <c r="BM88" s="186" t="s">
        <v>327</v>
      </c>
    </row>
    <row r="89" spans="1:65" s="2" customFormat="1" ht="11.25">
      <c r="A89" s="36"/>
      <c r="B89" s="37"/>
      <c r="C89" s="38"/>
      <c r="D89" s="188" t="s">
        <v>150</v>
      </c>
      <c r="E89" s="38"/>
      <c r="F89" s="189" t="s">
        <v>151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150</v>
      </c>
      <c r="AU89" s="19" t="s">
        <v>81</v>
      </c>
    </row>
    <row r="90" spans="1:65" s="2" customFormat="1" ht="24.2" customHeight="1">
      <c r="A90" s="36"/>
      <c r="B90" s="37"/>
      <c r="C90" s="175" t="s">
        <v>81</v>
      </c>
      <c r="D90" s="175" t="s">
        <v>143</v>
      </c>
      <c r="E90" s="176" t="s">
        <v>156</v>
      </c>
      <c r="F90" s="177" t="s">
        <v>157</v>
      </c>
      <c r="G90" s="178" t="s">
        <v>158</v>
      </c>
      <c r="H90" s="179">
        <v>2</v>
      </c>
      <c r="I90" s="180"/>
      <c r="J90" s="181">
        <f>ROUND(I90*H90,2)</f>
        <v>0</v>
      </c>
      <c r="K90" s="177" t="s">
        <v>147</v>
      </c>
      <c r="L90" s="41"/>
      <c r="M90" s="182" t="s">
        <v>19</v>
      </c>
      <c r="N90" s="183" t="s">
        <v>42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148</v>
      </c>
      <c r="AT90" s="186" t="s">
        <v>143</v>
      </c>
      <c r="AU90" s="186" t="s">
        <v>81</v>
      </c>
      <c r="AY90" s="19" t="s">
        <v>141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79</v>
      </c>
      <c r="BK90" s="187">
        <f>ROUND(I90*H90,2)</f>
        <v>0</v>
      </c>
      <c r="BL90" s="19" t="s">
        <v>148</v>
      </c>
      <c r="BM90" s="186" t="s">
        <v>328</v>
      </c>
    </row>
    <row r="91" spans="1:65" s="2" customFormat="1" ht="11.25">
      <c r="A91" s="36"/>
      <c r="B91" s="37"/>
      <c r="C91" s="38"/>
      <c r="D91" s="188" t="s">
        <v>150</v>
      </c>
      <c r="E91" s="38"/>
      <c r="F91" s="189" t="s">
        <v>160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150</v>
      </c>
      <c r="AU91" s="19" t="s">
        <v>81</v>
      </c>
    </row>
    <row r="92" spans="1:65" s="2" customFormat="1" ht="37.9" customHeight="1">
      <c r="A92" s="36"/>
      <c r="B92" s="37"/>
      <c r="C92" s="175" t="s">
        <v>161</v>
      </c>
      <c r="D92" s="175" t="s">
        <v>143</v>
      </c>
      <c r="E92" s="176" t="s">
        <v>162</v>
      </c>
      <c r="F92" s="177" t="s">
        <v>163</v>
      </c>
      <c r="G92" s="178" t="s">
        <v>164</v>
      </c>
      <c r="H92" s="179">
        <v>69.706000000000003</v>
      </c>
      <c r="I92" s="180"/>
      <c r="J92" s="181">
        <f>ROUND(I92*H92,2)</f>
        <v>0</v>
      </c>
      <c r="K92" s="177" t="s">
        <v>147</v>
      </c>
      <c r="L92" s="41"/>
      <c r="M92" s="182" t="s">
        <v>19</v>
      </c>
      <c r="N92" s="183" t="s">
        <v>42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148</v>
      </c>
      <c r="AT92" s="186" t="s">
        <v>143</v>
      </c>
      <c r="AU92" s="186" t="s">
        <v>81</v>
      </c>
      <c r="AY92" s="19" t="s">
        <v>141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79</v>
      </c>
      <c r="BK92" s="187">
        <f>ROUND(I92*H92,2)</f>
        <v>0</v>
      </c>
      <c r="BL92" s="19" t="s">
        <v>148</v>
      </c>
      <c r="BM92" s="186" t="s">
        <v>329</v>
      </c>
    </row>
    <row r="93" spans="1:65" s="2" customFormat="1" ht="11.25">
      <c r="A93" s="36"/>
      <c r="B93" s="37"/>
      <c r="C93" s="38"/>
      <c r="D93" s="188" t="s">
        <v>150</v>
      </c>
      <c r="E93" s="38"/>
      <c r="F93" s="189" t="s">
        <v>166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150</v>
      </c>
      <c r="AU93" s="19" t="s">
        <v>81</v>
      </c>
    </row>
    <row r="94" spans="1:65" s="13" customFormat="1" ht="11.25">
      <c r="B94" s="193"/>
      <c r="C94" s="194"/>
      <c r="D94" s="195" t="s">
        <v>152</v>
      </c>
      <c r="E94" s="196" t="s">
        <v>19</v>
      </c>
      <c r="F94" s="197" t="s">
        <v>167</v>
      </c>
      <c r="G94" s="194"/>
      <c r="H94" s="196" t="s">
        <v>19</v>
      </c>
      <c r="I94" s="198"/>
      <c r="J94" s="194"/>
      <c r="K94" s="194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152</v>
      </c>
      <c r="AU94" s="203" t="s">
        <v>81</v>
      </c>
      <c r="AV94" s="13" t="s">
        <v>79</v>
      </c>
      <c r="AW94" s="13" t="s">
        <v>33</v>
      </c>
      <c r="AX94" s="13" t="s">
        <v>71</v>
      </c>
      <c r="AY94" s="203" t="s">
        <v>141</v>
      </c>
    </row>
    <row r="95" spans="1:65" s="14" customFormat="1" ht="11.25">
      <c r="B95" s="204"/>
      <c r="C95" s="205"/>
      <c r="D95" s="195" t="s">
        <v>152</v>
      </c>
      <c r="E95" s="206" t="s">
        <v>19</v>
      </c>
      <c r="F95" s="207" t="s">
        <v>330</v>
      </c>
      <c r="G95" s="205"/>
      <c r="H95" s="208">
        <v>69.706000000000003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152</v>
      </c>
      <c r="AU95" s="214" t="s">
        <v>81</v>
      </c>
      <c r="AV95" s="14" t="s">
        <v>81</v>
      </c>
      <c r="AW95" s="14" t="s">
        <v>33</v>
      </c>
      <c r="AX95" s="14" t="s">
        <v>71</v>
      </c>
      <c r="AY95" s="214" t="s">
        <v>141</v>
      </c>
    </row>
    <row r="96" spans="1:65" s="15" customFormat="1" ht="11.25">
      <c r="B96" s="215"/>
      <c r="C96" s="216"/>
      <c r="D96" s="195" t="s">
        <v>152</v>
      </c>
      <c r="E96" s="217" t="s">
        <v>19</v>
      </c>
      <c r="F96" s="218" t="s">
        <v>155</v>
      </c>
      <c r="G96" s="216"/>
      <c r="H96" s="219">
        <v>69.706000000000003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152</v>
      </c>
      <c r="AU96" s="225" t="s">
        <v>81</v>
      </c>
      <c r="AV96" s="15" t="s">
        <v>148</v>
      </c>
      <c r="AW96" s="15" t="s">
        <v>33</v>
      </c>
      <c r="AX96" s="15" t="s">
        <v>79</v>
      </c>
      <c r="AY96" s="225" t="s">
        <v>141</v>
      </c>
    </row>
    <row r="97" spans="1:65" s="2" customFormat="1" ht="24.2" customHeight="1">
      <c r="A97" s="36"/>
      <c r="B97" s="37"/>
      <c r="C97" s="175" t="s">
        <v>148</v>
      </c>
      <c r="D97" s="175" t="s">
        <v>143</v>
      </c>
      <c r="E97" s="176" t="s">
        <v>170</v>
      </c>
      <c r="F97" s="177" t="s">
        <v>171</v>
      </c>
      <c r="G97" s="178" t="s">
        <v>164</v>
      </c>
      <c r="H97" s="179">
        <v>69.706000000000003</v>
      </c>
      <c r="I97" s="180"/>
      <c r="J97" s="181">
        <f>ROUND(I97*H97,2)</f>
        <v>0</v>
      </c>
      <c r="K97" s="177" t="s">
        <v>147</v>
      </c>
      <c r="L97" s="41"/>
      <c r="M97" s="182" t="s">
        <v>19</v>
      </c>
      <c r="N97" s="183" t="s">
        <v>42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148</v>
      </c>
      <c r="AT97" s="186" t="s">
        <v>143</v>
      </c>
      <c r="AU97" s="186" t="s">
        <v>81</v>
      </c>
      <c r="AY97" s="19" t="s">
        <v>141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148</v>
      </c>
      <c r="BM97" s="186" t="s">
        <v>331</v>
      </c>
    </row>
    <row r="98" spans="1:65" s="2" customFormat="1" ht="11.25">
      <c r="A98" s="36"/>
      <c r="B98" s="37"/>
      <c r="C98" s="38"/>
      <c r="D98" s="188" t="s">
        <v>150</v>
      </c>
      <c r="E98" s="38"/>
      <c r="F98" s="189" t="s">
        <v>173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150</v>
      </c>
      <c r="AU98" s="19" t="s">
        <v>81</v>
      </c>
    </row>
    <row r="99" spans="1:65" s="13" customFormat="1" ht="11.25">
      <c r="B99" s="193"/>
      <c r="C99" s="194"/>
      <c r="D99" s="195" t="s">
        <v>152</v>
      </c>
      <c r="E99" s="196" t="s">
        <v>19</v>
      </c>
      <c r="F99" s="197" t="s">
        <v>332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152</v>
      </c>
      <c r="AU99" s="203" t="s">
        <v>81</v>
      </c>
      <c r="AV99" s="13" t="s">
        <v>79</v>
      </c>
      <c r="AW99" s="13" t="s">
        <v>33</v>
      </c>
      <c r="AX99" s="13" t="s">
        <v>71</v>
      </c>
      <c r="AY99" s="203" t="s">
        <v>141</v>
      </c>
    </row>
    <row r="100" spans="1:65" s="14" customFormat="1" ht="11.25">
      <c r="B100" s="204"/>
      <c r="C100" s="205"/>
      <c r="D100" s="195" t="s">
        <v>152</v>
      </c>
      <c r="E100" s="206" t="s">
        <v>19</v>
      </c>
      <c r="F100" s="207" t="s">
        <v>333</v>
      </c>
      <c r="G100" s="205"/>
      <c r="H100" s="208">
        <v>69.706000000000003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152</v>
      </c>
      <c r="AU100" s="214" t="s">
        <v>81</v>
      </c>
      <c r="AV100" s="14" t="s">
        <v>81</v>
      </c>
      <c r="AW100" s="14" t="s">
        <v>33</v>
      </c>
      <c r="AX100" s="14" t="s">
        <v>71</v>
      </c>
      <c r="AY100" s="214" t="s">
        <v>141</v>
      </c>
    </row>
    <row r="101" spans="1:65" s="15" customFormat="1" ht="11.25">
      <c r="B101" s="215"/>
      <c r="C101" s="216"/>
      <c r="D101" s="195" t="s">
        <v>152</v>
      </c>
      <c r="E101" s="217" t="s">
        <v>19</v>
      </c>
      <c r="F101" s="218" t="s">
        <v>155</v>
      </c>
      <c r="G101" s="216"/>
      <c r="H101" s="219">
        <v>69.706000000000003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152</v>
      </c>
      <c r="AU101" s="225" t="s">
        <v>81</v>
      </c>
      <c r="AV101" s="15" t="s">
        <v>148</v>
      </c>
      <c r="AW101" s="15" t="s">
        <v>33</v>
      </c>
      <c r="AX101" s="15" t="s">
        <v>79</v>
      </c>
      <c r="AY101" s="225" t="s">
        <v>141</v>
      </c>
    </row>
    <row r="102" spans="1:65" s="12" customFormat="1" ht="22.9" customHeight="1">
      <c r="B102" s="159"/>
      <c r="C102" s="160"/>
      <c r="D102" s="161" t="s">
        <v>70</v>
      </c>
      <c r="E102" s="173" t="s">
        <v>174</v>
      </c>
      <c r="F102" s="173" t="s">
        <v>175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SUM(P103:P109)</f>
        <v>0</v>
      </c>
      <c r="Q102" s="167"/>
      <c r="R102" s="168">
        <f>SUM(R103:R109)</f>
        <v>3.5000000000000005E-4</v>
      </c>
      <c r="S102" s="167"/>
      <c r="T102" s="169">
        <f>SUM(T103:T109)</f>
        <v>15.04804</v>
      </c>
      <c r="AR102" s="170" t="s">
        <v>79</v>
      </c>
      <c r="AT102" s="171" t="s">
        <v>70</v>
      </c>
      <c r="AU102" s="171" t="s">
        <v>79</v>
      </c>
      <c r="AY102" s="170" t="s">
        <v>141</v>
      </c>
      <c r="BK102" s="172">
        <f>SUM(BK103:BK109)</f>
        <v>0</v>
      </c>
    </row>
    <row r="103" spans="1:65" s="2" customFormat="1" ht="21.75" customHeight="1">
      <c r="A103" s="36"/>
      <c r="B103" s="37"/>
      <c r="C103" s="175" t="s">
        <v>176</v>
      </c>
      <c r="D103" s="175" t="s">
        <v>143</v>
      </c>
      <c r="E103" s="176" t="s">
        <v>302</v>
      </c>
      <c r="F103" s="177" t="s">
        <v>303</v>
      </c>
      <c r="G103" s="178" t="s">
        <v>194</v>
      </c>
      <c r="H103" s="179">
        <v>35</v>
      </c>
      <c r="I103" s="180"/>
      <c r="J103" s="181">
        <f>ROUND(I103*H103,2)</f>
        <v>0</v>
      </c>
      <c r="K103" s="177" t="s">
        <v>147</v>
      </c>
      <c r="L103" s="41"/>
      <c r="M103" s="182" t="s">
        <v>19</v>
      </c>
      <c r="N103" s="183" t="s">
        <v>42</v>
      </c>
      <c r="O103" s="66"/>
      <c r="P103" s="184">
        <f>O103*H103</f>
        <v>0</v>
      </c>
      <c r="Q103" s="184">
        <v>1.0000000000000001E-5</v>
      </c>
      <c r="R103" s="184">
        <f>Q103*H103</f>
        <v>3.5000000000000005E-4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148</v>
      </c>
      <c r="AT103" s="186" t="s">
        <v>143</v>
      </c>
      <c r="AU103" s="186" t="s">
        <v>81</v>
      </c>
      <c r="AY103" s="19" t="s">
        <v>141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148</v>
      </c>
      <c r="BM103" s="186" t="s">
        <v>334</v>
      </c>
    </row>
    <row r="104" spans="1:65" s="2" customFormat="1" ht="11.25">
      <c r="A104" s="36"/>
      <c r="B104" s="37"/>
      <c r="C104" s="38"/>
      <c r="D104" s="188" t="s">
        <v>150</v>
      </c>
      <c r="E104" s="38"/>
      <c r="F104" s="189" t="s">
        <v>305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150</v>
      </c>
      <c r="AU104" s="19" t="s">
        <v>81</v>
      </c>
    </row>
    <row r="105" spans="1:65" s="2" customFormat="1" ht="16.5" customHeight="1">
      <c r="A105" s="36"/>
      <c r="B105" s="37"/>
      <c r="C105" s="175" t="s">
        <v>191</v>
      </c>
      <c r="D105" s="175" t="s">
        <v>143</v>
      </c>
      <c r="E105" s="176" t="s">
        <v>177</v>
      </c>
      <c r="F105" s="177" t="s">
        <v>178</v>
      </c>
      <c r="G105" s="178" t="s">
        <v>164</v>
      </c>
      <c r="H105" s="179">
        <v>6.2439999999999998</v>
      </c>
      <c r="I105" s="180"/>
      <c r="J105" s="181">
        <f>ROUND(I105*H105,2)</f>
        <v>0</v>
      </c>
      <c r="K105" s="177" t="s">
        <v>147</v>
      </c>
      <c r="L105" s="41"/>
      <c r="M105" s="182" t="s">
        <v>19</v>
      </c>
      <c r="N105" s="183" t="s">
        <v>42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2.41</v>
      </c>
      <c r="T105" s="185">
        <f>S105*H105</f>
        <v>15.04804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148</v>
      </c>
      <c r="AT105" s="186" t="s">
        <v>143</v>
      </c>
      <c r="AU105" s="186" t="s">
        <v>81</v>
      </c>
      <c r="AY105" s="19" t="s">
        <v>141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148</v>
      </c>
      <c r="BM105" s="186" t="s">
        <v>335</v>
      </c>
    </row>
    <row r="106" spans="1:65" s="2" customFormat="1" ht="11.25">
      <c r="A106" s="36"/>
      <c r="B106" s="37"/>
      <c r="C106" s="38"/>
      <c r="D106" s="188" t="s">
        <v>150</v>
      </c>
      <c r="E106" s="38"/>
      <c r="F106" s="189" t="s">
        <v>180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150</v>
      </c>
      <c r="AU106" s="19" t="s">
        <v>81</v>
      </c>
    </row>
    <row r="107" spans="1:65" s="13" customFormat="1" ht="11.25">
      <c r="B107" s="193"/>
      <c r="C107" s="194"/>
      <c r="D107" s="195" t="s">
        <v>152</v>
      </c>
      <c r="E107" s="196" t="s">
        <v>19</v>
      </c>
      <c r="F107" s="197" t="s">
        <v>336</v>
      </c>
      <c r="G107" s="194"/>
      <c r="H107" s="196" t="s">
        <v>19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152</v>
      </c>
      <c r="AU107" s="203" t="s">
        <v>81</v>
      </c>
      <c r="AV107" s="13" t="s">
        <v>79</v>
      </c>
      <c r="AW107" s="13" t="s">
        <v>33</v>
      </c>
      <c r="AX107" s="13" t="s">
        <v>71</v>
      </c>
      <c r="AY107" s="203" t="s">
        <v>141</v>
      </c>
    </row>
    <row r="108" spans="1:65" s="14" customFormat="1" ht="11.25">
      <c r="B108" s="204"/>
      <c r="C108" s="205"/>
      <c r="D108" s="195" t="s">
        <v>152</v>
      </c>
      <c r="E108" s="206" t="s">
        <v>19</v>
      </c>
      <c r="F108" s="207" t="s">
        <v>337</v>
      </c>
      <c r="G108" s="205"/>
      <c r="H108" s="208">
        <v>6.2439999999999998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152</v>
      </c>
      <c r="AU108" s="214" t="s">
        <v>81</v>
      </c>
      <c r="AV108" s="14" t="s">
        <v>81</v>
      </c>
      <c r="AW108" s="14" t="s">
        <v>33</v>
      </c>
      <c r="AX108" s="14" t="s">
        <v>71</v>
      </c>
      <c r="AY108" s="214" t="s">
        <v>141</v>
      </c>
    </row>
    <row r="109" spans="1:65" s="15" customFormat="1" ht="11.25">
      <c r="B109" s="215"/>
      <c r="C109" s="216"/>
      <c r="D109" s="195" t="s">
        <v>152</v>
      </c>
      <c r="E109" s="217" t="s">
        <v>19</v>
      </c>
      <c r="F109" s="218" t="s">
        <v>155</v>
      </c>
      <c r="G109" s="216"/>
      <c r="H109" s="219">
        <v>6.2439999999999998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152</v>
      </c>
      <c r="AU109" s="225" t="s">
        <v>81</v>
      </c>
      <c r="AV109" s="15" t="s">
        <v>148</v>
      </c>
      <c r="AW109" s="15" t="s">
        <v>33</v>
      </c>
      <c r="AX109" s="15" t="s">
        <v>79</v>
      </c>
      <c r="AY109" s="225" t="s">
        <v>141</v>
      </c>
    </row>
    <row r="110" spans="1:65" s="12" customFormat="1" ht="22.9" customHeight="1">
      <c r="B110" s="159"/>
      <c r="C110" s="160"/>
      <c r="D110" s="161" t="s">
        <v>70</v>
      </c>
      <c r="E110" s="173" t="s">
        <v>199</v>
      </c>
      <c r="F110" s="173" t="s">
        <v>200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SUM(P111:P117)</f>
        <v>0</v>
      </c>
      <c r="Q110" s="167"/>
      <c r="R110" s="168">
        <f>SUM(R111:R117)</f>
        <v>0</v>
      </c>
      <c r="S110" s="167"/>
      <c r="T110" s="169">
        <f>SUM(T111:T117)</f>
        <v>0</v>
      </c>
      <c r="AR110" s="170" t="s">
        <v>79</v>
      </c>
      <c r="AT110" s="171" t="s">
        <v>70</v>
      </c>
      <c r="AU110" s="171" t="s">
        <v>79</v>
      </c>
      <c r="AY110" s="170" t="s">
        <v>141</v>
      </c>
      <c r="BK110" s="172">
        <f>SUM(BK111:BK117)</f>
        <v>0</v>
      </c>
    </row>
    <row r="111" spans="1:65" s="2" customFormat="1" ht="21.75" customHeight="1">
      <c r="A111" s="36"/>
      <c r="B111" s="37"/>
      <c r="C111" s="175" t="s">
        <v>201</v>
      </c>
      <c r="D111" s="175" t="s">
        <v>143</v>
      </c>
      <c r="E111" s="176" t="s">
        <v>202</v>
      </c>
      <c r="F111" s="177" t="s">
        <v>203</v>
      </c>
      <c r="G111" s="178" t="s">
        <v>204</v>
      </c>
      <c r="H111" s="179">
        <v>15.048</v>
      </c>
      <c r="I111" s="180"/>
      <c r="J111" s="181">
        <f>ROUND(I111*H111,2)</f>
        <v>0</v>
      </c>
      <c r="K111" s="177" t="s">
        <v>147</v>
      </c>
      <c r="L111" s="41"/>
      <c r="M111" s="182" t="s">
        <v>19</v>
      </c>
      <c r="N111" s="183" t="s">
        <v>42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148</v>
      </c>
      <c r="AT111" s="186" t="s">
        <v>143</v>
      </c>
      <c r="AU111" s="186" t="s">
        <v>81</v>
      </c>
      <c r="AY111" s="19" t="s">
        <v>141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148</v>
      </c>
      <c r="BM111" s="186" t="s">
        <v>338</v>
      </c>
    </row>
    <row r="112" spans="1:65" s="2" customFormat="1" ht="11.25">
      <c r="A112" s="36"/>
      <c r="B112" s="37"/>
      <c r="C112" s="38"/>
      <c r="D112" s="188" t="s">
        <v>150</v>
      </c>
      <c r="E112" s="38"/>
      <c r="F112" s="189" t="s">
        <v>206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150</v>
      </c>
      <c r="AU112" s="19" t="s">
        <v>81</v>
      </c>
    </row>
    <row r="113" spans="1:65" s="2" customFormat="1" ht="24.2" customHeight="1">
      <c r="A113" s="36"/>
      <c r="B113" s="37"/>
      <c r="C113" s="175" t="s">
        <v>207</v>
      </c>
      <c r="D113" s="175" t="s">
        <v>143</v>
      </c>
      <c r="E113" s="176" t="s">
        <v>208</v>
      </c>
      <c r="F113" s="177" t="s">
        <v>209</v>
      </c>
      <c r="G113" s="178" t="s">
        <v>204</v>
      </c>
      <c r="H113" s="179">
        <v>135.43199999999999</v>
      </c>
      <c r="I113" s="180"/>
      <c r="J113" s="181">
        <f>ROUND(I113*H113,2)</f>
        <v>0</v>
      </c>
      <c r="K113" s="177" t="s">
        <v>147</v>
      </c>
      <c r="L113" s="41"/>
      <c r="M113" s="182" t="s">
        <v>19</v>
      </c>
      <c r="N113" s="183" t="s">
        <v>42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148</v>
      </c>
      <c r="AT113" s="186" t="s">
        <v>143</v>
      </c>
      <c r="AU113" s="186" t="s">
        <v>81</v>
      </c>
      <c r="AY113" s="19" t="s">
        <v>141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148</v>
      </c>
      <c r="BM113" s="186" t="s">
        <v>339</v>
      </c>
    </row>
    <row r="114" spans="1:65" s="2" customFormat="1" ht="11.25">
      <c r="A114" s="36"/>
      <c r="B114" s="37"/>
      <c r="C114" s="38"/>
      <c r="D114" s="188" t="s">
        <v>150</v>
      </c>
      <c r="E114" s="38"/>
      <c r="F114" s="189" t="s">
        <v>211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150</v>
      </c>
      <c r="AU114" s="19" t="s">
        <v>81</v>
      </c>
    </row>
    <row r="115" spans="1:65" s="14" customFormat="1" ht="11.25">
      <c r="B115" s="204"/>
      <c r="C115" s="205"/>
      <c r="D115" s="195" t="s">
        <v>152</v>
      </c>
      <c r="E115" s="205"/>
      <c r="F115" s="207" t="s">
        <v>340</v>
      </c>
      <c r="G115" s="205"/>
      <c r="H115" s="208">
        <v>135.43199999999999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152</v>
      </c>
      <c r="AU115" s="214" t="s">
        <v>81</v>
      </c>
      <c r="AV115" s="14" t="s">
        <v>81</v>
      </c>
      <c r="AW115" s="14" t="s">
        <v>4</v>
      </c>
      <c r="AX115" s="14" t="s">
        <v>79</v>
      </c>
      <c r="AY115" s="214" t="s">
        <v>141</v>
      </c>
    </row>
    <row r="116" spans="1:65" s="2" customFormat="1" ht="24.2" customHeight="1">
      <c r="A116" s="36"/>
      <c r="B116" s="37"/>
      <c r="C116" s="175" t="s">
        <v>174</v>
      </c>
      <c r="D116" s="175" t="s">
        <v>143</v>
      </c>
      <c r="E116" s="176" t="s">
        <v>218</v>
      </c>
      <c r="F116" s="177" t="s">
        <v>219</v>
      </c>
      <c r="G116" s="178" t="s">
        <v>204</v>
      </c>
      <c r="H116" s="179">
        <v>15.048</v>
      </c>
      <c r="I116" s="180"/>
      <c r="J116" s="181">
        <f>ROUND(I116*H116,2)</f>
        <v>0</v>
      </c>
      <c r="K116" s="177" t="s">
        <v>147</v>
      </c>
      <c r="L116" s="41"/>
      <c r="M116" s="182" t="s">
        <v>19</v>
      </c>
      <c r="N116" s="183" t="s">
        <v>42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148</v>
      </c>
      <c r="AT116" s="186" t="s">
        <v>143</v>
      </c>
      <c r="AU116" s="186" t="s">
        <v>81</v>
      </c>
      <c r="AY116" s="19" t="s">
        <v>141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148</v>
      </c>
      <c r="BM116" s="186" t="s">
        <v>341</v>
      </c>
    </row>
    <row r="117" spans="1:65" s="2" customFormat="1" ht="11.25">
      <c r="A117" s="36"/>
      <c r="B117" s="37"/>
      <c r="C117" s="38"/>
      <c r="D117" s="188" t="s">
        <v>150</v>
      </c>
      <c r="E117" s="38"/>
      <c r="F117" s="189" t="s">
        <v>221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150</v>
      </c>
      <c r="AU117" s="19" t="s">
        <v>81</v>
      </c>
    </row>
    <row r="118" spans="1:65" s="12" customFormat="1" ht="25.9" customHeight="1">
      <c r="B118" s="159"/>
      <c r="C118" s="160"/>
      <c r="D118" s="161" t="s">
        <v>70</v>
      </c>
      <c r="E118" s="162" t="s">
        <v>227</v>
      </c>
      <c r="F118" s="162" t="s">
        <v>228</v>
      </c>
      <c r="G118" s="160"/>
      <c r="H118" s="160"/>
      <c r="I118" s="163"/>
      <c r="J118" s="164">
        <f>BK118</f>
        <v>0</v>
      </c>
      <c r="K118" s="160"/>
      <c r="L118" s="165"/>
      <c r="M118" s="166"/>
      <c r="N118" s="167"/>
      <c r="O118" s="167"/>
      <c r="P118" s="168">
        <f>P119</f>
        <v>0</v>
      </c>
      <c r="Q118" s="167"/>
      <c r="R118" s="168">
        <f>R119</f>
        <v>0</v>
      </c>
      <c r="S118" s="167"/>
      <c r="T118" s="169">
        <f>T119</f>
        <v>0.78320000000000001</v>
      </c>
      <c r="AR118" s="170" t="s">
        <v>81</v>
      </c>
      <c r="AT118" s="171" t="s">
        <v>70</v>
      </c>
      <c r="AU118" s="171" t="s">
        <v>71</v>
      </c>
      <c r="AY118" s="170" t="s">
        <v>141</v>
      </c>
      <c r="BK118" s="172">
        <f>BK119</f>
        <v>0</v>
      </c>
    </row>
    <row r="119" spans="1:65" s="12" customFormat="1" ht="22.9" customHeight="1">
      <c r="B119" s="159"/>
      <c r="C119" s="160"/>
      <c r="D119" s="161" t="s">
        <v>70</v>
      </c>
      <c r="E119" s="173" t="s">
        <v>239</v>
      </c>
      <c r="F119" s="173" t="s">
        <v>240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SUM(P120:P131)</f>
        <v>0</v>
      </c>
      <c r="Q119" s="167"/>
      <c r="R119" s="168">
        <f>SUM(R120:R131)</f>
        <v>0</v>
      </c>
      <c r="S119" s="167"/>
      <c r="T119" s="169">
        <f>SUM(T120:T131)</f>
        <v>0.78320000000000001</v>
      </c>
      <c r="AR119" s="170" t="s">
        <v>81</v>
      </c>
      <c r="AT119" s="171" t="s">
        <v>70</v>
      </c>
      <c r="AU119" s="171" t="s">
        <v>79</v>
      </c>
      <c r="AY119" s="170" t="s">
        <v>141</v>
      </c>
      <c r="BK119" s="172">
        <f>SUM(BK120:BK131)</f>
        <v>0</v>
      </c>
    </row>
    <row r="120" spans="1:65" s="2" customFormat="1" ht="16.5" customHeight="1">
      <c r="A120" s="36"/>
      <c r="B120" s="37"/>
      <c r="C120" s="175" t="s">
        <v>217</v>
      </c>
      <c r="D120" s="175" t="s">
        <v>143</v>
      </c>
      <c r="E120" s="176" t="s">
        <v>242</v>
      </c>
      <c r="F120" s="177" t="s">
        <v>243</v>
      </c>
      <c r="G120" s="178" t="s">
        <v>244</v>
      </c>
      <c r="H120" s="179">
        <v>8.3249999999999993</v>
      </c>
      <c r="I120" s="180"/>
      <c r="J120" s="181">
        <f>ROUND(I120*H120,2)</f>
        <v>0</v>
      </c>
      <c r="K120" s="177" t="s">
        <v>147</v>
      </c>
      <c r="L120" s="41"/>
      <c r="M120" s="182" t="s">
        <v>19</v>
      </c>
      <c r="N120" s="183" t="s">
        <v>42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1.6E-2</v>
      </c>
      <c r="T120" s="185">
        <f>S120*H120</f>
        <v>0.13319999999999999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234</v>
      </c>
      <c r="AT120" s="186" t="s">
        <v>143</v>
      </c>
      <c r="AU120" s="186" t="s">
        <v>81</v>
      </c>
      <c r="AY120" s="19" t="s">
        <v>141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234</v>
      </c>
      <c r="BM120" s="186" t="s">
        <v>342</v>
      </c>
    </row>
    <row r="121" spans="1:65" s="2" customFormat="1" ht="11.25">
      <c r="A121" s="36"/>
      <c r="B121" s="37"/>
      <c r="C121" s="38"/>
      <c r="D121" s="188" t="s">
        <v>150</v>
      </c>
      <c r="E121" s="38"/>
      <c r="F121" s="189" t="s">
        <v>246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150</v>
      </c>
      <c r="AU121" s="19" t="s">
        <v>81</v>
      </c>
    </row>
    <row r="122" spans="1:65" s="13" customFormat="1" ht="11.25">
      <c r="B122" s="193"/>
      <c r="C122" s="194"/>
      <c r="D122" s="195" t="s">
        <v>152</v>
      </c>
      <c r="E122" s="196" t="s">
        <v>19</v>
      </c>
      <c r="F122" s="197" t="s">
        <v>247</v>
      </c>
      <c r="G122" s="194"/>
      <c r="H122" s="196" t="s">
        <v>19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152</v>
      </c>
      <c r="AU122" s="203" t="s">
        <v>81</v>
      </c>
      <c r="AV122" s="13" t="s">
        <v>79</v>
      </c>
      <c r="AW122" s="13" t="s">
        <v>33</v>
      </c>
      <c r="AX122" s="13" t="s">
        <v>71</v>
      </c>
      <c r="AY122" s="203" t="s">
        <v>141</v>
      </c>
    </row>
    <row r="123" spans="1:65" s="14" customFormat="1" ht="11.25">
      <c r="B123" s="204"/>
      <c r="C123" s="205"/>
      <c r="D123" s="195" t="s">
        <v>152</v>
      </c>
      <c r="E123" s="206" t="s">
        <v>19</v>
      </c>
      <c r="F123" s="207" t="s">
        <v>343</v>
      </c>
      <c r="G123" s="205"/>
      <c r="H123" s="208">
        <v>8.3249999999999993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152</v>
      </c>
      <c r="AU123" s="214" t="s">
        <v>81</v>
      </c>
      <c r="AV123" s="14" t="s">
        <v>81</v>
      </c>
      <c r="AW123" s="14" t="s">
        <v>33</v>
      </c>
      <c r="AX123" s="14" t="s">
        <v>71</v>
      </c>
      <c r="AY123" s="214" t="s">
        <v>141</v>
      </c>
    </row>
    <row r="124" spans="1:65" s="15" customFormat="1" ht="11.25">
      <c r="B124" s="215"/>
      <c r="C124" s="216"/>
      <c r="D124" s="195" t="s">
        <v>152</v>
      </c>
      <c r="E124" s="217" t="s">
        <v>19</v>
      </c>
      <c r="F124" s="218" t="s">
        <v>155</v>
      </c>
      <c r="G124" s="216"/>
      <c r="H124" s="219">
        <v>8.3249999999999993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152</v>
      </c>
      <c r="AU124" s="225" t="s">
        <v>81</v>
      </c>
      <c r="AV124" s="15" t="s">
        <v>148</v>
      </c>
      <c r="AW124" s="15" t="s">
        <v>33</v>
      </c>
      <c r="AX124" s="15" t="s">
        <v>79</v>
      </c>
      <c r="AY124" s="225" t="s">
        <v>141</v>
      </c>
    </row>
    <row r="125" spans="1:65" s="2" customFormat="1" ht="21.75" customHeight="1">
      <c r="A125" s="36"/>
      <c r="B125" s="37"/>
      <c r="C125" s="175" t="s">
        <v>222</v>
      </c>
      <c r="D125" s="175" t="s">
        <v>143</v>
      </c>
      <c r="E125" s="176" t="s">
        <v>255</v>
      </c>
      <c r="F125" s="177" t="s">
        <v>256</v>
      </c>
      <c r="G125" s="178" t="s">
        <v>257</v>
      </c>
      <c r="H125" s="179">
        <v>650</v>
      </c>
      <c r="I125" s="180"/>
      <c r="J125" s="181">
        <f>ROUND(I125*H125,2)</f>
        <v>0</v>
      </c>
      <c r="K125" s="177" t="s">
        <v>147</v>
      </c>
      <c r="L125" s="41"/>
      <c r="M125" s="182" t="s">
        <v>19</v>
      </c>
      <c r="N125" s="183" t="s">
        <v>42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1E-3</v>
      </c>
      <c r="T125" s="185">
        <f>S125*H125</f>
        <v>0.65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234</v>
      </c>
      <c r="AT125" s="186" t="s">
        <v>143</v>
      </c>
      <c r="AU125" s="186" t="s">
        <v>81</v>
      </c>
      <c r="AY125" s="19" t="s">
        <v>141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234</v>
      </c>
      <c r="BM125" s="186" t="s">
        <v>344</v>
      </c>
    </row>
    <row r="126" spans="1:65" s="2" customFormat="1" ht="11.25">
      <c r="A126" s="36"/>
      <c r="B126" s="37"/>
      <c r="C126" s="38"/>
      <c r="D126" s="188" t="s">
        <v>150</v>
      </c>
      <c r="E126" s="38"/>
      <c r="F126" s="189" t="s">
        <v>259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150</v>
      </c>
      <c r="AU126" s="19" t="s">
        <v>81</v>
      </c>
    </row>
    <row r="127" spans="1:65" s="13" customFormat="1" ht="11.25">
      <c r="B127" s="193"/>
      <c r="C127" s="194"/>
      <c r="D127" s="195" t="s">
        <v>152</v>
      </c>
      <c r="E127" s="196" t="s">
        <v>19</v>
      </c>
      <c r="F127" s="197" t="s">
        <v>345</v>
      </c>
      <c r="G127" s="194"/>
      <c r="H127" s="196" t="s">
        <v>19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152</v>
      </c>
      <c r="AU127" s="203" t="s">
        <v>81</v>
      </c>
      <c r="AV127" s="13" t="s">
        <v>79</v>
      </c>
      <c r="AW127" s="13" t="s">
        <v>33</v>
      </c>
      <c r="AX127" s="13" t="s">
        <v>71</v>
      </c>
      <c r="AY127" s="203" t="s">
        <v>141</v>
      </c>
    </row>
    <row r="128" spans="1:65" s="14" customFormat="1" ht="11.25">
      <c r="B128" s="204"/>
      <c r="C128" s="205"/>
      <c r="D128" s="195" t="s">
        <v>152</v>
      </c>
      <c r="E128" s="206" t="s">
        <v>19</v>
      </c>
      <c r="F128" s="207" t="s">
        <v>324</v>
      </c>
      <c r="G128" s="205"/>
      <c r="H128" s="208">
        <v>650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152</v>
      </c>
      <c r="AU128" s="214" t="s">
        <v>81</v>
      </c>
      <c r="AV128" s="14" t="s">
        <v>81</v>
      </c>
      <c r="AW128" s="14" t="s">
        <v>33</v>
      </c>
      <c r="AX128" s="14" t="s">
        <v>71</v>
      </c>
      <c r="AY128" s="214" t="s">
        <v>141</v>
      </c>
    </row>
    <row r="129" spans="1:65" s="15" customFormat="1" ht="11.25">
      <c r="B129" s="215"/>
      <c r="C129" s="216"/>
      <c r="D129" s="195" t="s">
        <v>152</v>
      </c>
      <c r="E129" s="217" t="s">
        <v>19</v>
      </c>
      <c r="F129" s="218" t="s">
        <v>155</v>
      </c>
      <c r="G129" s="216"/>
      <c r="H129" s="219">
        <v>650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152</v>
      </c>
      <c r="AU129" s="225" t="s">
        <v>81</v>
      </c>
      <c r="AV129" s="15" t="s">
        <v>148</v>
      </c>
      <c r="AW129" s="15" t="s">
        <v>33</v>
      </c>
      <c r="AX129" s="15" t="s">
        <v>79</v>
      </c>
      <c r="AY129" s="225" t="s">
        <v>141</v>
      </c>
    </row>
    <row r="130" spans="1:65" s="2" customFormat="1" ht="24.2" customHeight="1">
      <c r="A130" s="36"/>
      <c r="B130" s="37"/>
      <c r="C130" s="175" t="s">
        <v>231</v>
      </c>
      <c r="D130" s="175" t="s">
        <v>143</v>
      </c>
      <c r="E130" s="176" t="s">
        <v>262</v>
      </c>
      <c r="F130" s="177" t="s">
        <v>263</v>
      </c>
      <c r="G130" s="178" t="s">
        <v>264</v>
      </c>
      <c r="H130" s="237"/>
      <c r="I130" s="180"/>
      <c r="J130" s="181">
        <f>ROUND(I130*H130,2)</f>
        <v>0</v>
      </c>
      <c r="K130" s="177" t="s">
        <v>147</v>
      </c>
      <c r="L130" s="41"/>
      <c r="M130" s="182" t="s">
        <v>19</v>
      </c>
      <c r="N130" s="183" t="s">
        <v>42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234</v>
      </c>
      <c r="AT130" s="186" t="s">
        <v>143</v>
      </c>
      <c r="AU130" s="186" t="s">
        <v>81</v>
      </c>
      <c r="AY130" s="19" t="s">
        <v>141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234</v>
      </c>
      <c r="BM130" s="186" t="s">
        <v>346</v>
      </c>
    </row>
    <row r="131" spans="1:65" s="2" customFormat="1" ht="11.25">
      <c r="A131" s="36"/>
      <c r="B131" s="37"/>
      <c r="C131" s="38"/>
      <c r="D131" s="188" t="s">
        <v>150</v>
      </c>
      <c r="E131" s="38"/>
      <c r="F131" s="189" t="s">
        <v>266</v>
      </c>
      <c r="G131" s="38"/>
      <c r="H131" s="38"/>
      <c r="I131" s="190"/>
      <c r="J131" s="38"/>
      <c r="K131" s="38"/>
      <c r="L131" s="41"/>
      <c r="M131" s="238"/>
      <c r="N131" s="239"/>
      <c r="O131" s="240"/>
      <c r="P131" s="240"/>
      <c r="Q131" s="240"/>
      <c r="R131" s="240"/>
      <c r="S131" s="240"/>
      <c r="T131" s="24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150</v>
      </c>
      <c r="AU131" s="19" t="s">
        <v>81</v>
      </c>
    </row>
    <row r="132" spans="1:65" s="2" customFormat="1" ht="6.95" customHeight="1">
      <c r="A132" s="36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1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sheetProtection algorithmName="SHA-512" hashValue="joGFvxVobkOA703OcHnZ7Y7XiyXN5LqN408sNY2OLd54I2ZBs3pioiGqKlerhhUiteP1Kbbm5F54hymUDvyFBg==" saltValue="UvQ+p3L8/19uHPfdRgXAYMvF0iVqvOw4VHIvbc1ItQaqB0q7z0XrIzYuYscEL6UnEqhi209jW5WMiCaGZZZ1zg==" spinCount="100000" sheet="1" objects="1" scenarios="1" formatColumns="0" formatRows="0" autoFilter="0"/>
  <autoFilter ref="C84:K13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3" r:id="rId3"/>
    <hyperlink ref="F98" r:id="rId4"/>
    <hyperlink ref="F104" r:id="rId5"/>
    <hyperlink ref="F106" r:id="rId6"/>
    <hyperlink ref="F112" r:id="rId7"/>
    <hyperlink ref="F114" r:id="rId8"/>
    <hyperlink ref="F117" r:id="rId9"/>
    <hyperlink ref="F121" r:id="rId10"/>
    <hyperlink ref="F126" r:id="rId11"/>
    <hyperlink ref="F131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347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ROUND((SUM(BE88:BE168)),  2)</f>
        <v>0</v>
      </c>
      <c r="G33" s="36"/>
      <c r="H33" s="36"/>
      <c r="I33" s="120">
        <v>0.21</v>
      </c>
      <c r="J33" s="119">
        <f>ROUND(((SUM(BE88:BE168))*I33),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ROUND((SUM(BF88:BF168)),  2)</f>
        <v>0</v>
      </c>
      <c r="G34" s="36"/>
      <c r="H34" s="36"/>
      <c r="I34" s="120">
        <v>0.15</v>
      </c>
      <c r="J34" s="119">
        <f>ROUND(((SUM(BF88:BF168))*I34),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ROUND((SUM(BG88:BG168)),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ROUND((SUM(BH88:BH168)),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ROUND((SUM(BI88:BI168)),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05 - Demolice provozního objektu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J119</f>
        <v>0</v>
      </c>
      <c r="K63" s="143"/>
      <c r="L63" s="147"/>
    </row>
    <row r="64" spans="1:47" s="9" customFormat="1" ht="24.95" customHeight="1">
      <c r="B64" s="136"/>
      <c r="C64" s="137"/>
      <c r="D64" s="138" t="s">
        <v>123</v>
      </c>
      <c r="E64" s="139"/>
      <c r="F64" s="139"/>
      <c r="G64" s="139"/>
      <c r="H64" s="139"/>
      <c r="I64" s="139"/>
      <c r="J64" s="140">
        <f>J135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348</v>
      </c>
      <c r="E65" s="145"/>
      <c r="F65" s="145"/>
      <c r="G65" s="145"/>
      <c r="H65" s="145"/>
      <c r="I65" s="145"/>
      <c r="J65" s="146">
        <f>J136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349</v>
      </c>
      <c r="E66" s="145"/>
      <c r="F66" s="145"/>
      <c r="G66" s="145"/>
      <c r="H66" s="145"/>
      <c r="I66" s="145"/>
      <c r="J66" s="146">
        <f>J141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125</v>
      </c>
      <c r="E67" s="145"/>
      <c r="F67" s="145"/>
      <c r="G67" s="145"/>
      <c r="H67" s="145"/>
      <c r="I67" s="145"/>
      <c r="J67" s="146">
        <f>J148</f>
        <v>0</v>
      </c>
      <c r="K67" s="143"/>
      <c r="L67" s="147"/>
    </row>
    <row r="68" spans="1:31" s="9" customFormat="1" ht="24.95" customHeight="1">
      <c r="B68" s="136"/>
      <c r="C68" s="137"/>
      <c r="D68" s="138" t="s">
        <v>350</v>
      </c>
      <c r="E68" s="139"/>
      <c r="F68" s="139"/>
      <c r="G68" s="139"/>
      <c r="H68" s="139"/>
      <c r="I68" s="139"/>
      <c r="J68" s="140">
        <f>J153</f>
        <v>0</v>
      </c>
      <c r="K68" s="137"/>
      <c r="L68" s="141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126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4" t="str">
        <f>E7</f>
        <v>Odstranění objektů bývalé ČOV v areálu Bohumínské městské nemocnice</v>
      </c>
      <c r="F78" s="385"/>
      <c r="G78" s="385"/>
      <c r="H78" s="385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113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1" t="str">
        <f>E9</f>
        <v>SO 05 - Demolice provozního objektu</v>
      </c>
      <c r="F80" s="386"/>
      <c r="G80" s="386"/>
      <c r="H80" s="386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 xml:space="preserve"> </v>
      </c>
      <c r="G82" s="38"/>
      <c r="H82" s="38"/>
      <c r="I82" s="31" t="s">
        <v>23</v>
      </c>
      <c r="J82" s="61" t="str">
        <f>IF(J12="","",J12)</f>
        <v>16. 8. 2023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 xml:space="preserve"> </v>
      </c>
      <c r="G84" s="38"/>
      <c r="H84" s="38"/>
      <c r="I84" s="31" t="s">
        <v>30</v>
      </c>
      <c r="J84" s="34" t="str">
        <f>E21</f>
        <v>Ing. Pavel Stoklasa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28</v>
      </c>
      <c r="D85" s="38"/>
      <c r="E85" s="38"/>
      <c r="F85" s="29" t="str">
        <f>IF(E18="","",E18)</f>
        <v>Vyplň údaj</v>
      </c>
      <c r="G85" s="38"/>
      <c r="H85" s="38"/>
      <c r="I85" s="31" t="s">
        <v>34</v>
      </c>
      <c r="J85" s="34" t="str">
        <f>E24</f>
        <v xml:space="preserve"> 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127</v>
      </c>
      <c r="D87" s="151" t="s">
        <v>56</v>
      </c>
      <c r="E87" s="151" t="s">
        <v>52</v>
      </c>
      <c r="F87" s="151" t="s">
        <v>53</v>
      </c>
      <c r="G87" s="151" t="s">
        <v>128</v>
      </c>
      <c r="H87" s="151" t="s">
        <v>129</v>
      </c>
      <c r="I87" s="151" t="s">
        <v>130</v>
      </c>
      <c r="J87" s="151" t="s">
        <v>117</v>
      </c>
      <c r="K87" s="152" t="s">
        <v>131</v>
      </c>
      <c r="L87" s="153"/>
      <c r="M87" s="70" t="s">
        <v>19</v>
      </c>
      <c r="N87" s="71" t="s">
        <v>41</v>
      </c>
      <c r="O87" s="71" t="s">
        <v>132</v>
      </c>
      <c r="P87" s="71" t="s">
        <v>133</v>
      </c>
      <c r="Q87" s="71" t="s">
        <v>134</v>
      </c>
      <c r="R87" s="71" t="s">
        <v>135</v>
      </c>
      <c r="S87" s="71" t="s">
        <v>136</v>
      </c>
      <c r="T87" s="72" t="s">
        <v>137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138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P89+P135+P153</f>
        <v>0</v>
      </c>
      <c r="Q88" s="74"/>
      <c r="R88" s="156">
        <f>R89+R135+R153</f>
        <v>0</v>
      </c>
      <c r="S88" s="74"/>
      <c r="T88" s="157">
        <f>T89+T135+T153</f>
        <v>209.80908600000001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70</v>
      </c>
      <c r="AU88" s="19" t="s">
        <v>118</v>
      </c>
      <c r="BK88" s="158">
        <f>BK89+BK135+BK153</f>
        <v>0</v>
      </c>
    </row>
    <row r="89" spans="1:65" s="12" customFormat="1" ht="25.9" customHeight="1">
      <c r="B89" s="159"/>
      <c r="C89" s="160"/>
      <c r="D89" s="161" t="s">
        <v>70</v>
      </c>
      <c r="E89" s="162" t="s">
        <v>139</v>
      </c>
      <c r="F89" s="162" t="s">
        <v>140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P90+P96+P119</f>
        <v>0</v>
      </c>
      <c r="Q89" s="167"/>
      <c r="R89" s="168">
        <f>R90+R96+R119</f>
        <v>0</v>
      </c>
      <c r="S89" s="167"/>
      <c r="T89" s="169">
        <f>T90+T96+T119</f>
        <v>208.60098300000001</v>
      </c>
      <c r="AR89" s="170" t="s">
        <v>79</v>
      </c>
      <c r="AT89" s="171" t="s">
        <v>70</v>
      </c>
      <c r="AU89" s="171" t="s">
        <v>71</v>
      </c>
      <c r="AY89" s="170" t="s">
        <v>141</v>
      </c>
      <c r="BK89" s="172">
        <f>BK90+BK96+BK119</f>
        <v>0</v>
      </c>
    </row>
    <row r="90" spans="1:65" s="12" customFormat="1" ht="22.9" customHeight="1">
      <c r="B90" s="159"/>
      <c r="C90" s="160"/>
      <c r="D90" s="161" t="s">
        <v>70</v>
      </c>
      <c r="E90" s="173" t="s">
        <v>79</v>
      </c>
      <c r="F90" s="173" t="s">
        <v>142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SUM(P91:P95)</f>
        <v>0</v>
      </c>
      <c r="Q90" s="167"/>
      <c r="R90" s="168">
        <f>SUM(R91:R95)</f>
        <v>0</v>
      </c>
      <c r="S90" s="167"/>
      <c r="T90" s="169">
        <f>SUM(T91:T95)</f>
        <v>0</v>
      </c>
      <c r="AR90" s="170" t="s">
        <v>79</v>
      </c>
      <c r="AT90" s="171" t="s">
        <v>70</v>
      </c>
      <c r="AU90" s="171" t="s">
        <v>79</v>
      </c>
      <c r="AY90" s="170" t="s">
        <v>141</v>
      </c>
      <c r="BK90" s="172">
        <f>SUM(BK91:BK95)</f>
        <v>0</v>
      </c>
    </row>
    <row r="91" spans="1:65" s="2" customFormat="1" ht="24.2" customHeight="1">
      <c r="A91" s="36"/>
      <c r="B91" s="37"/>
      <c r="C91" s="175" t="s">
        <v>79</v>
      </c>
      <c r="D91" s="175" t="s">
        <v>143</v>
      </c>
      <c r="E91" s="176" t="s">
        <v>170</v>
      </c>
      <c r="F91" s="177" t="s">
        <v>171</v>
      </c>
      <c r="G91" s="178" t="s">
        <v>164</v>
      </c>
      <c r="H91" s="179">
        <v>45</v>
      </c>
      <c r="I91" s="180"/>
      <c r="J91" s="181">
        <f>ROUND(I91*H91,2)</f>
        <v>0</v>
      </c>
      <c r="K91" s="177" t="s">
        <v>147</v>
      </c>
      <c r="L91" s="41"/>
      <c r="M91" s="182" t="s">
        <v>19</v>
      </c>
      <c r="N91" s="183" t="s">
        <v>42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148</v>
      </c>
      <c r="AT91" s="186" t="s">
        <v>143</v>
      </c>
      <c r="AU91" s="186" t="s">
        <v>81</v>
      </c>
      <c r="AY91" s="19" t="s">
        <v>141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79</v>
      </c>
      <c r="BK91" s="187">
        <f>ROUND(I91*H91,2)</f>
        <v>0</v>
      </c>
      <c r="BL91" s="19" t="s">
        <v>148</v>
      </c>
      <c r="BM91" s="186" t="s">
        <v>351</v>
      </c>
    </row>
    <row r="92" spans="1:65" s="2" customFormat="1" ht="11.25">
      <c r="A92" s="36"/>
      <c r="B92" s="37"/>
      <c r="C92" s="38"/>
      <c r="D92" s="188" t="s">
        <v>150</v>
      </c>
      <c r="E92" s="38"/>
      <c r="F92" s="189" t="s">
        <v>173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150</v>
      </c>
      <c r="AU92" s="19" t="s">
        <v>81</v>
      </c>
    </row>
    <row r="93" spans="1:65" s="13" customFormat="1" ht="11.25">
      <c r="B93" s="193"/>
      <c r="C93" s="194"/>
      <c r="D93" s="195" t="s">
        <v>152</v>
      </c>
      <c r="E93" s="196" t="s">
        <v>19</v>
      </c>
      <c r="F93" s="197" t="s">
        <v>352</v>
      </c>
      <c r="G93" s="194"/>
      <c r="H93" s="196" t="s">
        <v>19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152</v>
      </c>
      <c r="AU93" s="203" t="s">
        <v>81</v>
      </c>
      <c r="AV93" s="13" t="s">
        <v>79</v>
      </c>
      <c r="AW93" s="13" t="s">
        <v>33</v>
      </c>
      <c r="AX93" s="13" t="s">
        <v>71</v>
      </c>
      <c r="AY93" s="203" t="s">
        <v>141</v>
      </c>
    </row>
    <row r="94" spans="1:65" s="14" customFormat="1" ht="11.25">
      <c r="B94" s="204"/>
      <c r="C94" s="205"/>
      <c r="D94" s="195" t="s">
        <v>152</v>
      </c>
      <c r="E94" s="206" t="s">
        <v>19</v>
      </c>
      <c r="F94" s="207" t="s">
        <v>353</v>
      </c>
      <c r="G94" s="205"/>
      <c r="H94" s="208">
        <v>45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152</v>
      </c>
      <c r="AU94" s="214" t="s">
        <v>81</v>
      </c>
      <c r="AV94" s="14" t="s">
        <v>81</v>
      </c>
      <c r="AW94" s="14" t="s">
        <v>33</v>
      </c>
      <c r="AX94" s="14" t="s">
        <v>71</v>
      </c>
      <c r="AY94" s="214" t="s">
        <v>141</v>
      </c>
    </row>
    <row r="95" spans="1:65" s="15" customFormat="1" ht="11.25">
      <c r="B95" s="215"/>
      <c r="C95" s="216"/>
      <c r="D95" s="195" t="s">
        <v>152</v>
      </c>
      <c r="E95" s="217" t="s">
        <v>19</v>
      </c>
      <c r="F95" s="218" t="s">
        <v>155</v>
      </c>
      <c r="G95" s="216"/>
      <c r="H95" s="219">
        <v>45</v>
      </c>
      <c r="I95" s="220"/>
      <c r="J95" s="216"/>
      <c r="K95" s="216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152</v>
      </c>
      <c r="AU95" s="225" t="s">
        <v>81</v>
      </c>
      <c r="AV95" s="15" t="s">
        <v>148</v>
      </c>
      <c r="AW95" s="15" t="s">
        <v>33</v>
      </c>
      <c r="AX95" s="15" t="s">
        <v>79</v>
      </c>
      <c r="AY95" s="225" t="s">
        <v>141</v>
      </c>
    </row>
    <row r="96" spans="1:65" s="12" customFormat="1" ht="22.9" customHeight="1">
      <c r="B96" s="159"/>
      <c r="C96" s="160"/>
      <c r="D96" s="161" t="s">
        <v>70</v>
      </c>
      <c r="E96" s="173" t="s">
        <v>174</v>
      </c>
      <c r="F96" s="173" t="s">
        <v>175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SUM(P97:P118)</f>
        <v>0</v>
      </c>
      <c r="Q96" s="167"/>
      <c r="R96" s="168">
        <f>SUM(R97:R118)</f>
        <v>0</v>
      </c>
      <c r="S96" s="167"/>
      <c r="T96" s="169">
        <f>SUM(T97:T118)</f>
        <v>208.60098300000001</v>
      </c>
      <c r="AR96" s="170" t="s">
        <v>79</v>
      </c>
      <c r="AT96" s="171" t="s">
        <v>70</v>
      </c>
      <c r="AU96" s="171" t="s">
        <v>79</v>
      </c>
      <c r="AY96" s="170" t="s">
        <v>141</v>
      </c>
      <c r="BK96" s="172">
        <f>SUM(BK97:BK118)</f>
        <v>0</v>
      </c>
    </row>
    <row r="97" spans="1:65" s="2" customFormat="1" ht="16.5" customHeight="1">
      <c r="A97" s="36"/>
      <c r="B97" s="37"/>
      <c r="C97" s="175" t="s">
        <v>81</v>
      </c>
      <c r="D97" s="175" t="s">
        <v>143</v>
      </c>
      <c r="E97" s="176" t="s">
        <v>354</v>
      </c>
      <c r="F97" s="177" t="s">
        <v>355</v>
      </c>
      <c r="G97" s="178" t="s">
        <v>164</v>
      </c>
      <c r="H97" s="179">
        <v>34.814999999999998</v>
      </c>
      <c r="I97" s="180"/>
      <c r="J97" s="181">
        <f>ROUND(I97*H97,2)</f>
        <v>0</v>
      </c>
      <c r="K97" s="177" t="s">
        <v>147</v>
      </c>
      <c r="L97" s="41"/>
      <c r="M97" s="182" t="s">
        <v>19</v>
      </c>
      <c r="N97" s="183" t="s">
        <v>42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2</v>
      </c>
      <c r="T97" s="185">
        <f>S97*H97</f>
        <v>69.63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148</v>
      </c>
      <c r="AT97" s="186" t="s">
        <v>143</v>
      </c>
      <c r="AU97" s="186" t="s">
        <v>81</v>
      </c>
      <c r="AY97" s="19" t="s">
        <v>141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148</v>
      </c>
      <c r="BM97" s="186" t="s">
        <v>356</v>
      </c>
    </row>
    <row r="98" spans="1:65" s="2" customFormat="1" ht="11.25">
      <c r="A98" s="36"/>
      <c r="B98" s="37"/>
      <c r="C98" s="38"/>
      <c r="D98" s="188" t="s">
        <v>150</v>
      </c>
      <c r="E98" s="38"/>
      <c r="F98" s="189" t="s">
        <v>357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150</v>
      </c>
      <c r="AU98" s="19" t="s">
        <v>81</v>
      </c>
    </row>
    <row r="99" spans="1:65" s="14" customFormat="1" ht="11.25">
      <c r="B99" s="204"/>
      <c r="C99" s="205"/>
      <c r="D99" s="195" t="s">
        <v>152</v>
      </c>
      <c r="E99" s="206" t="s">
        <v>19</v>
      </c>
      <c r="F99" s="207" t="s">
        <v>358</v>
      </c>
      <c r="G99" s="205"/>
      <c r="H99" s="208">
        <v>27.327000000000002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152</v>
      </c>
      <c r="AU99" s="214" t="s">
        <v>81</v>
      </c>
      <c r="AV99" s="14" t="s">
        <v>81</v>
      </c>
      <c r="AW99" s="14" t="s">
        <v>33</v>
      </c>
      <c r="AX99" s="14" t="s">
        <v>71</v>
      </c>
      <c r="AY99" s="214" t="s">
        <v>141</v>
      </c>
    </row>
    <row r="100" spans="1:65" s="14" customFormat="1" ht="11.25">
      <c r="B100" s="204"/>
      <c r="C100" s="205"/>
      <c r="D100" s="195" t="s">
        <v>152</v>
      </c>
      <c r="E100" s="206" t="s">
        <v>19</v>
      </c>
      <c r="F100" s="207" t="s">
        <v>359</v>
      </c>
      <c r="G100" s="205"/>
      <c r="H100" s="208">
        <v>7.4880000000000004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152</v>
      </c>
      <c r="AU100" s="214" t="s">
        <v>81</v>
      </c>
      <c r="AV100" s="14" t="s">
        <v>81</v>
      </c>
      <c r="AW100" s="14" t="s">
        <v>33</v>
      </c>
      <c r="AX100" s="14" t="s">
        <v>71</v>
      </c>
      <c r="AY100" s="214" t="s">
        <v>141</v>
      </c>
    </row>
    <row r="101" spans="1:65" s="15" customFormat="1" ht="11.25">
      <c r="B101" s="215"/>
      <c r="C101" s="216"/>
      <c r="D101" s="195" t="s">
        <v>152</v>
      </c>
      <c r="E101" s="217" t="s">
        <v>19</v>
      </c>
      <c r="F101" s="218" t="s">
        <v>155</v>
      </c>
      <c r="G101" s="216"/>
      <c r="H101" s="219">
        <v>34.815000000000005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152</v>
      </c>
      <c r="AU101" s="225" t="s">
        <v>81</v>
      </c>
      <c r="AV101" s="15" t="s">
        <v>148</v>
      </c>
      <c r="AW101" s="15" t="s">
        <v>33</v>
      </c>
      <c r="AX101" s="15" t="s">
        <v>79</v>
      </c>
      <c r="AY101" s="225" t="s">
        <v>141</v>
      </c>
    </row>
    <row r="102" spans="1:65" s="2" customFormat="1" ht="16.5" customHeight="1">
      <c r="A102" s="36"/>
      <c r="B102" s="37"/>
      <c r="C102" s="175" t="s">
        <v>161</v>
      </c>
      <c r="D102" s="175" t="s">
        <v>143</v>
      </c>
      <c r="E102" s="176" t="s">
        <v>360</v>
      </c>
      <c r="F102" s="177" t="s">
        <v>361</v>
      </c>
      <c r="G102" s="178" t="s">
        <v>194</v>
      </c>
      <c r="H102" s="179">
        <v>10.16</v>
      </c>
      <c r="I102" s="180"/>
      <c r="J102" s="181">
        <f>ROUND(I102*H102,2)</f>
        <v>0</v>
      </c>
      <c r="K102" s="177" t="s">
        <v>147</v>
      </c>
      <c r="L102" s="41"/>
      <c r="M102" s="182" t="s">
        <v>19</v>
      </c>
      <c r="N102" s="183" t="s">
        <v>42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8.2000000000000003E-2</v>
      </c>
      <c r="T102" s="185">
        <f>S102*H102</f>
        <v>0.83312000000000008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148</v>
      </c>
      <c r="AT102" s="186" t="s">
        <v>143</v>
      </c>
      <c r="AU102" s="186" t="s">
        <v>81</v>
      </c>
      <c r="AY102" s="19" t="s">
        <v>141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148</v>
      </c>
      <c r="BM102" s="186" t="s">
        <v>362</v>
      </c>
    </row>
    <row r="103" spans="1:65" s="2" customFormat="1" ht="11.25">
      <c r="A103" s="36"/>
      <c r="B103" s="37"/>
      <c r="C103" s="38"/>
      <c r="D103" s="188" t="s">
        <v>150</v>
      </c>
      <c r="E103" s="38"/>
      <c r="F103" s="189" t="s">
        <v>363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150</v>
      </c>
      <c r="AU103" s="19" t="s">
        <v>81</v>
      </c>
    </row>
    <row r="104" spans="1:65" s="13" customFormat="1" ht="11.25">
      <c r="B104" s="193"/>
      <c r="C104" s="194"/>
      <c r="D104" s="195" t="s">
        <v>152</v>
      </c>
      <c r="E104" s="196" t="s">
        <v>19</v>
      </c>
      <c r="F104" s="197" t="s">
        <v>364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152</v>
      </c>
      <c r="AU104" s="203" t="s">
        <v>81</v>
      </c>
      <c r="AV104" s="13" t="s">
        <v>79</v>
      </c>
      <c r="AW104" s="13" t="s">
        <v>33</v>
      </c>
      <c r="AX104" s="13" t="s">
        <v>71</v>
      </c>
      <c r="AY104" s="203" t="s">
        <v>141</v>
      </c>
    </row>
    <row r="105" spans="1:65" s="14" customFormat="1" ht="11.25">
      <c r="B105" s="204"/>
      <c r="C105" s="205"/>
      <c r="D105" s="195" t="s">
        <v>152</v>
      </c>
      <c r="E105" s="206" t="s">
        <v>19</v>
      </c>
      <c r="F105" s="207" t="s">
        <v>365</v>
      </c>
      <c r="G105" s="205"/>
      <c r="H105" s="208">
        <v>10.16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152</v>
      </c>
      <c r="AU105" s="214" t="s">
        <v>81</v>
      </c>
      <c r="AV105" s="14" t="s">
        <v>81</v>
      </c>
      <c r="AW105" s="14" t="s">
        <v>33</v>
      </c>
      <c r="AX105" s="14" t="s">
        <v>71</v>
      </c>
      <c r="AY105" s="214" t="s">
        <v>141</v>
      </c>
    </row>
    <row r="106" spans="1:65" s="15" customFormat="1" ht="11.25">
      <c r="B106" s="215"/>
      <c r="C106" s="216"/>
      <c r="D106" s="195" t="s">
        <v>152</v>
      </c>
      <c r="E106" s="217" t="s">
        <v>19</v>
      </c>
      <c r="F106" s="218" t="s">
        <v>155</v>
      </c>
      <c r="G106" s="216"/>
      <c r="H106" s="219">
        <v>10.16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152</v>
      </c>
      <c r="AU106" s="225" t="s">
        <v>81</v>
      </c>
      <c r="AV106" s="15" t="s">
        <v>148</v>
      </c>
      <c r="AW106" s="15" t="s">
        <v>33</v>
      </c>
      <c r="AX106" s="15" t="s">
        <v>79</v>
      </c>
      <c r="AY106" s="225" t="s">
        <v>141</v>
      </c>
    </row>
    <row r="107" spans="1:65" s="2" customFormat="1" ht="24.2" customHeight="1">
      <c r="A107" s="36"/>
      <c r="B107" s="37"/>
      <c r="C107" s="175" t="s">
        <v>148</v>
      </c>
      <c r="D107" s="175" t="s">
        <v>143</v>
      </c>
      <c r="E107" s="176" t="s">
        <v>366</v>
      </c>
      <c r="F107" s="177" t="s">
        <v>367</v>
      </c>
      <c r="G107" s="178" t="s">
        <v>194</v>
      </c>
      <c r="H107" s="179">
        <v>17.195</v>
      </c>
      <c r="I107" s="180"/>
      <c r="J107" s="181">
        <f>ROUND(I107*H107,2)</f>
        <v>0</v>
      </c>
      <c r="K107" s="177" t="s">
        <v>147</v>
      </c>
      <c r="L107" s="41"/>
      <c r="M107" s="182" t="s">
        <v>19</v>
      </c>
      <c r="N107" s="183" t="s">
        <v>42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3.1E-2</v>
      </c>
      <c r="T107" s="185">
        <f>S107*H107</f>
        <v>0.53304499999999999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148</v>
      </c>
      <c r="AT107" s="186" t="s">
        <v>143</v>
      </c>
      <c r="AU107" s="186" t="s">
        <v>81</v>
      </c>
      <c r="AY107" s="19" t="s">
        <v>141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148</v>
      </c>
      <c r="BM107" s="186" t="s">
        <v>368</v>
      </c>
    </row>
    <row r="108" spans="1:65" s="2" customFormat="1" ht="11.25">
      <c r="A108" s="36"/>
      <c r="B108" s="37"/>
      <c r="C108" s="38"/>
      <c r="D108" s="188" t="s">
        <v>150</v>
      </c>
      <c r="E108" s="38"/>
      <c r="F108" s="189" t="s">
        <v>369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150</v>
      </c>
      <c r="AU108" s="19" t="s">
        <v>81</v>
      </c>
    </row>
    <row r="109" spans="1:65" s="14" customFormat="1" ht="11.25">
      <c r="B109" s="204"/>
      <c r="C109" s="205"/>
      <c r="D109" s="195" t="s">
        <v>152</v>
      </c>
      <c r="E109" s="206" t="s">
        <v>19</v>
      </c>
      <c r="F109" s="207" t="s">
        <v>370</v>
      </c>
      <c r="G109" s="205"/>
      <c r="H109" s="208">
        <v>17.195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81</v>
      </c>
      <c r="AV109" s="14" t="s">
        <v>81</v>
      </c>
      <c r="AW109" s="14" t="s">
        <v>33</v>
      </c>
      <c r="AX109" s="14" t="s">
        <v>71</v>
      </c>
      <c r="AY109" s="214" t="s">
        <v>141</v>
      </c>
    </row>
    <row r="110" spans="1:65" s="15" customFormat="1" ht="11.25">
      <c r="B110" s="215"/>
      <c r="C110" s="216"/>
      <c r="D110" s="195" t="s">
        <v>152</v>
      </c>
      <c r="E110" s="217" t="s">
        <v>19</v>
      </c>
      <c r="F110" s="218" t="s">
        <v>155</v>
      </c>
      <c r="G110" s="216"/>
      <c r="H110" s="219">
        <v>17.195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152</v>
      </c>
      <c r="AU110" s="225" t="s">
        <v>81</v>
      </c>
      <c r="AV110" s="15" t="s">
        <v>148</v>
      </c>
      <c r="AW110" s="15" t="s">
        <v>33</v>
      </c>
      <c r="AX110" s="15" t="s">
        <v>79</v>
      </c>
      <c r="AY110" s="225" t="s">
        <v>141</v>
      </c>
    </row>
    <row r="111" spans="1:65" s="2" customFormat="1" ht="24.2" customHeight="1">
      <c r="A111" s="36"/>
      <c r="B111" s="37"/>
      <c r="C111" s="175" t="s">
        <v>176</v>
      </c>
      <c r="D111" s="175" t="s">
        <v>143</v>
      </c>
      <c r="E111" s="176" t="s">
        <v>371</v>
      </c>
      <c r="F111" s="177" t="s">
        <v>372</v>
      </c>
      <c r="G111" s="178" t="s">
        <v>194</v>
      </c>
      <c r="H111" s="179">
        <v>6.9109999999999996</v>
      </c>
      <c r="I111" s="180"/>
      <c r="J111" s="181">
        <f>ROUND(I111*H111,2)</f>
        <v>0</v>
      </c>
      <c r="K111" s="177" t="s">
        <v>147</v>
      </c>
      <c r="L111" s="41"/>
      <c r="M111" s="182" t="s">
        <v>19</v>
      </c>
      <c r="N111" s="183" t="s">
        <v>42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8.7999999999999995E-2</v>
      </c>
      <c r="T111" s="185">
        <f>S111*H111</f>
        <v>0.60816799999999993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148</v>
      </c>
      <c r="AT111" s="186" t="s">
        <v>143</v>
      </c>
      <c r="AU111" s="186" t="s">
        <v>81</v>
      </c>
      <c r="AY111" s="19" t="s">
        <v>141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148</v>
      </c>
      <c r="BM111" s="186" t="s">
        <v>373</v>
      </c>
    </row>
    <row r="112" spans="1:65" s="2" customFormat="1" ht="11.25">
      <c r="A112" s="36"/>
      <c r="B112" s="37"/>
      <c r="C112" s="38"/>
      <c r="D112" s="188" t="s">
        <v>150</v>
      </c>
      <c r="E112" s="38"/>
      <c r="F112" s="189" t="s">
        <v>374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150</v>
      </c>
      <c r="AU112" s="19" t="s">
        <v>81</v>
      </c>
    </row>
    <row r="113" spans="1:65" s="14" customFormat="1" ht="11.25">
      <c r="B113" s="204"/>
      <c r="C113" s="205"/>
      <c r="D113" s="195" t="s">
        <v>152</v>
      </c>
      <c r="E113" s="206" t="s">
        <v>19</v>
      </c>
      <c r="F113" s="207" t="s">
        <v>375</v>
      </c>
      <c r="G113" s="205"/>
      <c r="H113" s="208">
        <v>6.9109999999999996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152</v>
      </c>
      <c r="AU113" s="214" t="s">
        <v>81</v>
      </c>
      <c r="AV113" s="14" t="s">
        <v>81</v>
      </c>
      <c r="AW113" s="14" t="s">
        <v>33</v>
      </c>
      <c r="AX113" s="14" t="s">
        <v>71</v>
      </c>
      <c r="AY113" s="214" t="s">
        <v>141</v>
      </c>
    </row>
    <row r="114" spans="1:65" s="15" customFormat="1" ht="11.25">
      <c r="B114" s="215"/>
      <c r="C114" s="216"/>
      <c r="D114" s="195" t="s">
        <v>152</v>
      </c>
      <c r="E114" s="217" t="s">
        <v>19</v>
      </c>
      <c r="F114" s="218" t="s">
        <v>155</v>
      </c>
      <c r="G114" s="216"/>
      <c r="H114" s="219">
        <v>6.9109999999999996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152</v>
      </c>
      <c r="AU114" s="225" t="s">
        <v>81</v>
      </c>
      <c r="AV114" s="15" t="s">
        <v>148</v>
      </c>
      <c r="AW114" s="15" t="s">
        <v>33</v>
      </c>
      <c r="AX114" s="15" t="s">
        <v>79</v>
      </c>
      <c r="AY114" s="225" t="s">
        <v>141</v>
      </c>
    </row>
    <row r="115" spans="1:65" s="2" customFormat="1" ht="24.2" customHeight="1">
      <c r="A115" s="36"/>
      <c r="B115" s="37"/>
      <c r="C115" s="175" t="s">
        <v>191</v>
      </c>
      <c r="D115" s="175" t="s">
        <v>143</v>
      </c>
      <c r="E115" s="176" t="s">
        <v>376</v>
      </c>
      <c r="F115" s="177" t="s">
        <v>377</v>
      </c>
      <c r="G115" s="178" t="s">
        <v>164</v>
      </c>
      <c r="H115" s="179">
        <v>304.43700000000001</v>
      </c>
      <c r="I115" s="180"/>
      <c r="J115" s="181">
        <f>ROUND(I115*H115,2)</f>
        <v>0</v>
      </c>
      <c r="K115" s="177" t="s">
        <v>147</v>
      </c>
      <c r="L115" s="41"/>
      <c r="M115" s="182" t="s">
        <v>19</v>
      </c>
      <c r="N115" s="183" t="s">
        <v>42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0.45</v>
      </c>
      <c r="T115" s="185">
        <f>S115*H115</f>
        <v>136.99665000000002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148</v>
      </c>
      <c r="AT115" s="186" t="s">
        <v>143</v>
      </c>
      <c r="AU115" s="186" t="s">
        <v>81</v>
      </c>
      <c r="AY115" s="19" t="s">
        <v>141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79</v>
      </c>
      <c r="BK115" s="187">
        <f>ROUND(I115*H115,2)</f>
        <v>0</v>
      </c>
      <c r="BL115" s="19" t="s">
        <v>148</v>
      </c>
      <c r="BM115" s="186" t="s">
        <v>378</v>
      </c>
    </row>
    <row r="116" spans="1:65" s="2" customFormat="1" ht="11.25">
      <c r="A116" s="36"/>
      <c r="B116" s="37"/>
      <c r="C116" s="38"/>
      <c r="D116" s="188" t="s">
        <v>150</v>
      </c>
      <c r="E116" s="38"/>
      <c r="F116" s="189" t="s">
        <v>379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150</v>
      </c>
      <c r="AU116" s="19" t="s">
        <v>81</v>
      </c>
    </row>
    <row r="117" spans="1:65" s="14" customFormat="1" ht="11.25">
      <c r="B117" s="204"/>
      <c r="C117" s="205"/>
      <c r="D117" s="195" t="s">
        <v>152</v>
      </c>
      <c r="E117" s="206" t="s">
        <v>19</v>
      </c>
      <c r="F117" s="207" t="s">
        <v>380</v>
      </c>
      <c r="G117" s="205"/>
      <c r="H117" s="208">
        <v>304.43700000000001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152</v>
      </c>
      <c r="AU117" s="214" t="s">
        <v>81</v>
      </c>
      <c r="AV117" s="14" t="s">
        <v>81</v>
      </c>
      <c r="AW117" s="14" t="s">
        <v>33</v>
      </c>
      <c r="AX117" s="14" t="s">
        <v>71</v>
      </c>
      <c r="AY117" s="214" t="s">
        <v>141</v>
      </c>
    </row>
    <row r="118" spans="1:65" s="15" customFormat="1" ht="11.25">
      <c r="B118" s="215"/>
      <c r="C118" s="216"/>
      <c r="D118" s="195" t="s">
        <v>152</v>
      </c>
      <c r="E118" s="217" t="s">
        <v>19</v>
      </c>
      <c r="F118" s="218" t="s">
        <v>155</v>
      </c>
      <c r="G118" s="216"/>
      <c r="H118" s="219">
        <v>304.43700000000001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152</v>
      </c>
      <c r="AU118" s="225" t="s">
        <v>81</v>
      </c>
      <c r="AV118" s="15" t="s">
        <v>148</v>
      </c>
      <c r="AW118" s="15" t="s">
        <v>33</v>
      </c>
      <c r="AX118" s="15" t="s">
        <v>79</v>
      </c>
      <c r="AY118" s="225" t="s">
        <v>141</v>
      </c>
    </row>
    <row r="119" spans="1:65" s="12" customFormat="1" ht="22.9" customHeight="1">
      <c r="B119" s="159"/>
      <c r="C119" s="160"/>
      <c r="D119" s="161" t="s">
        <v>70</v>
      </c>
      <c r="E119" s="173" t="s">
        <v>199</v>
      </c>
      <c r="F119" s="173" t="s">
        <v>200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SUM(P120:P134)</f>
        <v>0</v>
      </c>
      <c r="Q119" s="167"/>
      <c r="R119" s="168">
        <f>SUM(R120:R134)</f>
        <v>0</v>
      </c>
      <c r="S119" s="167"/>
      <c r="T119" s="169">
        <f>SUM(T120:T134)</f>
        <v>0</v>
      </c>
      <c r="AR119" s="170" t="s">
        <v>79</v>
      </c>
      <c r="AT119" s="171" t="s">
        <v>70</v>
      </c>
      <c r="AU119" s="171" t="s">
        <v>79</v>
      </c>
      <c r="AY119" s="170" t="s">
        <v>141</v>
      </c>
      <c r="BK119" s="172">
        <f>SUM(BK120:BK134)</f>
        <v>0</v>
      </c>
    </row>
    <row r="120" spans="1:65" s="2" customFormat="1" ht="21.75" customHeight="1">
      <c r="A120" s="36"/>
      <c r="B120" s="37"/>
      <c r="C120" s="175" t="s">
        <v>201</v>
      </c>
      <c r="D120" s="175" t="s">
        <v>143</v>
      </c>
      <c r="E120" s="176" t="s">
        <v>202</v>
      </c>
      <c r="F120" s="177" t="s">
        <v>203</v>
      </c>
      <c r="G120" s="178" t="s">
        <v>204</v>
      </c>
      <c r="H120" s="179">
        <v>208.601</v>
      </c>
      <c r="I120" s="180"/>
      <c r="J120" s="181">
        <f>ROUND(I120*H120,2)</f>
        <v>0</v>
      </c>
      <c r="K120" s="177" t="s">
        <v>147</v>
      </c>
      <c r="L120" s="41"/>
      <c r="M120" s="182" t="s">
        <v>19</v>
      </c>
      <c r="N120" s="183" t="s">
        <v>42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148</v>
      </c>
      <c r="AT120" s="186" t="s">
        <v>143</v>
      </c>
      <c r="AU120" s="186" t="s">
        <v>81</v>
      </c>
      <c r="AY120" s="19" t="s">
        <v>141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148</v>
      </c>
      <c r="BM120" s="186" t="s">
        <v>381</v>
      </c>
    </row>
    <row r="121" spans="1:65" s="2" customFormat="1" ht="11.25">
      <c r="A121" s="36"/>
      <c r="B121" s="37"/>
      <c r="C121" s="38"/>
      <c r="D121" s="188" t="s">
        <v>150</v>
      </c>
      <c r="E121" s="38"/>
      <c r="F121" s="189" t="s">
        <v>206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150</v>
      </c>
      <c r="AU121" s="19" t="s">
        <v>81</v>
      </c>
    </row>
    <row r="122" spans="1:65" s="2" customFormat="1" ht="24.2" customHeight="1">
      <c r="A122" s="36"/>
      <c r="B122" s="37"/>
      <c r="C122" s="175" t="s">
        <v>207</v>
      </c>
      <c r="D122" s="175" t="s">
        <v>143</v>
      </c>
      <c r="E122" s="176" t="s">
        <v>208</v>
      </c>
      <c r="F122" s="177" t="s">
        <v>209</v>
      </c>
      <c r="G122" s="178" t="s">
        <v>204</v>
      </c>
      <c r="H122" s="179">
        <v>2920.4140000000002</v>
      </c>
      <c r="I122" s="180"/>
      <c r="J122" s="181">
        <f>ROUND(I122*H122,2)</f>
        <v>0</v>
      </c>
      <c r="K122" s="177" t="s">
        <v>147</v>
      </c>
      <c r="L122" s="41"/>
      <c r="M122" s="182" t="s">
        <v>19</v>
      </c>
      <c r="N122" s="183" t="s">
        <v>42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148</v>
      </c>
      <c r="AT122" s="186" t="s">
        <v>143</v>
      </c>
      <c r="AU122" s="186" t="s">
        <v>81</v>
      </c>
      <c r="AY122" s="19" t="s">
        <v>141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148</v>
      </c>
      <c r="BM122" s="186" t="s">
        <v>382</v>
      </c>
    </row>
    <row r="123" spans="1:65" s="2" customFormat="1" ht="11.25">
      <c r="A123" s="36"/>
      <c r="B123" s="37"/>
      <c r="C123" s="38"/>
      <c r="D123" s="188" t="s">
        <v>150</v>
      </c>
      <c r="E123" s="38"/>
      <c r="F123" s="189" t="s">
        <v>211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150</v>
      </c>
      <c r="AU123" s="19" t="s">
        <v>81</v>
      </c>
    </row>
    <row r="124" spans="1:65" s="14" customFormat="1" ht="11.25">
      <c r="B124" s="204"/>
      <c r="C124" s="205"/>
      <c r="D124" s="195" t="s">
        <v>152</v>
      </c>
      <c r="E124" s="205"/>
      <c r="F124" s="207" t="s">
        <v>383</v>
      </c>
      <c r="G124" s="205"/>
      <c r="H124" s="208">
        <v>2920.4140000000002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152</v>
      </c>
      <c r="AU124" s="214" t="s">
        <v>81</v>
      </c>
      <c r="AV124" s="14" t="s">
        <v>81</v>
      </c>
      <c r="AW124" s="14" t="s">
        <v>4</v>
      </c>
      <c r="AX124" s="14" t="s">
        <v>79</v>
      </c>
      <c r="AY124" s="214" t="s">
        <v>141</v>
      </c>
    </row>
    <row r="125" spans="1:65" s="2" customFormat="1" ht="24.2" customHeight="1">
      <c r="A125" s="36"/>
      <c r="B125" s="37"/>
      <c r="C125" s="175" t="s">
        <v>174</v>
      </c>
      <c r="D125" s="175" t="s">
        <v>143</v>
      </c>
      <c r="E125" s="176" t="s">
        <v>384</v>
      </c>
      <c r="F125" s="177" t="s">
        <v>385</v>
      </c>
      <c r="G125" s="178" t="s">
        <v>204</v>
      </c>
      <c r="H125" s="179">
        <v>0.224</v>
      </c>
      <c r="I125" s="180"/>
      <c r="J125" s="181">
        <f>ROUND(I125*H125,2)</f>
        <v>0</v>
      </c>
      <c r="K125" s="177" t="s">
        <v>147</v>
      </c>
      <c r="L125" s="41"/>
      <c r="M125" s="182" t="s">
        <v>19</v>
      </c>
      <c r="N125" s="183" t="s">
        <v>42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148</v>
      </c>
      <c r="AT125" s="186" t="s">
        <v>143</v>
      </c>
      <c r="AU125" s="186" t="s">
        <v>81</v>
      </c>
      <c r="AY125" s="19" t="s">
        <v>141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148</v>
      </c>
      <c r="BM125" s="186" t="s">
        <v>386</v>
      </c>
    </row>
    <row r="126" spans="1:65" s="2" customFormat="1" ht="11.25">
      <c r="A126" s="36"/>
      <c r="B126" s="37"/>
      <c r="C126" s="38"/>
      <c r="D126" s="188" t="s">
        <v>150</v>
      </c>
      <c r="E126" s="38"/>
      <c r="F126" s="189" t="s">
        <v>387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150</v>
      </c>
      <c r="AU126" s="19" t="s">
        <v>81</v>
      </c>
    </row>
    <row r="127" spans="1:65" s="2" customFormat="1" ht="24.2" customHeight="1">
      <c r="A127" s="36"/>
      <c r="B127" s="37"/>
      <c r="C127" s="175" t="s">
        <v>217</v>
      </c>
      <c r="D127" s="175" t="s">
        <v>143</v>
      </c>
      <c r="E127" s="176" t="s">
        <v>388</v>
      </c>
      <c r="F127" s="177" t="s">
        <v>389</v>
      </c>
      <c r="G127" s="178" t="s">
        <v>204</v>
      </c>
      <c r="H127" s="179">
        <v>0.83299999999999996</v>
      </c>
      <c r="I127" s="180"/>
      <c r="J127" s="181">
        <f>ROUND(I127*H127,2)</f>
        <v>0</v>
      </c>
      <c r="K127" s="177" t="s">
        <v>147</v>
      </c>
      <c r="L127" s="41"/>
      <c r="M127" s="182" t="s">
        <v>19</v>
      </c>
      <c r="N127" s="183" t="s">
        <v>42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148</v>
      </c>
      <c r="AT127" s="186" t="s">
        <v>143</v>
      </c>
      <c r="AU127" s="186" t="s">
        <v>81</v>
      </c>
      <c r="AY127" s="19" t="s">
        <v>141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148</v>
      </c>
      <c r="BM127" s="186" t="s">
        <v>390</v>
      </c>
    </row>
    <row r="128" spans="1:65" s="2" customFormat="1" ht="11.25">
      <c r="A128" s="36"/>
      <c r="B128" s="37"/>
      <c r="C128" s="38"/>
      <c r="D128" s="188" t="s">
        <v>150</v>
      </c>
      <c r="E128" s="38"/>
      <c r="F128" s="189" t="s">
        <v>391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150</v>
      </c>
      <c r="AU128" s="19" t="s">
        <v>81</v>
      </c>
    </row>
    <row r="129" spans="1:65" s="2" customFormat="1" ht="24.2" customHeight="1">
      <c r="A129" s="36"/>
      <c r="B129" s="37"/>
      <c r="C129" s="175" t="s">
        <v>222</v>
      </c>
      <c r="D129" s="175" t="s">
        <v>143</v>
      </c>
      <c r="E129" s="176" t="s">
        <v>218</v>
      </c>
      <c r="F129" s="177" t="s">
        <v>219</v>
      </c>
      <c r="G129" s="178" t="s">
        <v>204</v>
      </c>
      <c r="H129" s="179">
        <v>69.63</v>
      </c>
      <c r="I129" s="180"/>
      <c r="J129" s="181">
        <f>ROUND(I129*H129,2)</f>
        <v>0</v>
      </c>
      <c r="K129" s="177" t="s">
        <v>147</v>
      </c>
      <c r="L129" s="41"/>
      <c r="M129" s="182" t="s">
        <v>19</v>
      </c>
      <c r="N129" s="183" t="s">
        <v>42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148</v>
      </c>
      <c r="AT129" s="186" t="s">
        <v>143</v>
      </c>
      <c r="AU129" s="186" t="s">
        <v>81</v>
      </c>
      <c r="AY129" s="19" t="s">
        <v>141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148</v>
      </c>
      <c r="BM129" s="186" t="s">
        <v>392</v>
      </c>
    </row>
    <row r="130" spans="1:65" s="2" customFormat="1" ht="11.25">
      <c r="A130" s="36"/>
      <c r="B130" s="37"/>
      <c r="C130" s="38"/>
      <c r="D130" s="188" t="s">
        <v>150</v>
      </c>
      <c r="E130" s="38"/>
      <c r="F130" s="189" t="s">
        <v>221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150</v>
      </c>
      <c r="AU130" s="19" t="s">
        <v>81</v>
      </c>
    </row>
    <row r="131" spans="1:65" s="2" customFormat="1" ht="24.2" customHeight="1">
      <c r="A131" s="36"/>
      <c r="B131" s="37"/>
      <c r="C131" s="175" t="s">
        <v>231</v>
      </c>
      <c r="D131" s="175" t="s">
        <v>143</v>
      </c>
      <c r="E131" s="176" t="s">
        <v>223</v>
      </c>
      <c r="F131" s="177" t="s">
        <v>224</v>
      </c>
      <c r="G131" s="178" t="s">
        <v>204</v>
      </c>
      <c r="H131" s="179">
        <v>136.99700000000001</v>
      </c>
      <c r="I131" s="180"/>
      <c r="J131" s="181">
        <f>ROUND(I131*H131,2)</f>
        <v>0</v>
      </c>
      <c r="K131" s="177" t="s">
        <v>147</v>
      </c>
      <c r="L131" s="41"/>
      <c r="M131" s="182" t="s">
        <v>19</v>
      </c>
      <c r="N131" s="183" t="s">
        <v>42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148</v>
      </c>
      <c r="AT131" s="186" t="s">
        <v>143</v>
      </c>
      <c r="AU131" s="186" t="s">
        <v>81</v>
      </c>
      <c r="AY131" s="19" t="s">
        <v>141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148</v>
      </c>
      <c r="BM131" s="186" t="s">
        <v>393</v>
      </c>
    </row>
    <row r="132" spans="1:65" s="2" customFormat="1" ht="11.25">
      <c r="A132" s="36"/>
      <c r="B132" s="37"/>
      <c r="C132" s="38"/>
      <c r="D132" s="188" t="s">
        <v>150</v>
      </c>
      <c r="E132" s="38"/>
      <c r="F132" s="189" t="s">
        <v>226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150</v>
      </c>
      <c r="AU132" s="19" t="s">
        <v>81</v>
      </c>
    </row>
    <row r="133" spans="1:65" s="2" customFormat="1" ht="24.2" customHeight="1">
      <c r="A133" s="36"/>
      <c r="B133" s="37"/>
      <c r="C133" s="175" t="s">
        <v>241</v>
      </c>
      <c r="D133" s="175" t="s">
        <v>143</v>
      </c>
      <c r="E133" s="176" t="s">
        <v>394</v>
      </c>
      <c r="F133" s="177" t="s">
        <v>395</v>
      </c>
      <c r="G133" s="178" t="s">
        <v>204</v>
      </c>
      <c r="H133" s="179">
        <v>0.91700000000000004</v>
      </c>
      <c r="I133" s="180"/>
      <c r="J133" s="181">
        <f>ROUND(I133*H133,2)</f>
        <v>0</v>
      </c>
      <c r="K133" s="177" t="s">
        <v>147</v>
      </c>
      <c r="L133" s="41"/>
      <c r="M133" s="182" t="s">
        <v>19</v>
      </c>
      <c r="N133" s="183" t="s">
        <v>42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148</v>
      </c>
      <c r="AT133" s="186" t="s">
        <v>143</v>
      </c>
      <c r="AU133" s="186" t="s">
        <v>81</v>
      </c>
      <c r="AY133" s="19" t="s">
        <v>141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148</v>
      </c>
      <c r="BM133" s="186" t="s">
        <v>396</v>
      </c>
    </row>
    <row r="134" spans="1:65" s="2" customFormat="1" ht="11.25">
      <c r="A134" s="36"/>
      <c r="B134" s="37"/>
      <c r="C134" s="38"/>
      <c r="D134" s="188" t="s">
        <v>150</v>
      </c>
      <c r="E134" s="38"/>
      <c r="F134" s="189" t="s">
        <v>397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150</v>
      </c>
      <c r="AU134" s="19" t="s">
        <v>81</v>
      </c>
    </row>
    <row r="135" spans="1:65" s="12" customFormat="1" ht="25.9" customHeight="1">
      <c r="B135" s="159"/>
      <c r="C135" s="160"/>
      <c r="D135" s="161" t="s">
        <v>70</v>
      </c>
      <c r="E135" s="162" t="s">
        <v>227</v>
      </c>
      <c r="F135" s="162" t="s">
        <v>228</v>
      </c>
      <c r="G135" s="160"/>
      <c r="H135" s="160"/>
      <c r="I135" s="163"/>
      <c r="J135" s="164">
        <f>BK135</f>
        <v>0</v>
      </c>
      <c r="K135" s="160"/>
      <c r="L135" s="165"/>
      <c r="M135" s="166"/>
      <c r="N135" s="167"/>
      <c r="O135" s="167"/>
      <c r="P135" s="168">
        <f>P136+P141+P148</f>
        <v>0</v>
      </c>
      <c r="Q135" s="167"/>
      <c r="R135" s="168">
        <f>R136+R141+R148</f>
        <v>0</v>
      </c>
      <c r="S135" s="167"/>
      <c r="T135" s="169">
        <f>T136+T141+T148</f>
        <v>1.2081029999999999</v>
      </c>
      <c r="AR135" s="170" t="s">
        <v>81</v>
      </c>
      <c r="AT135" s="171" t="s">
        <v>70</v>
      </c>
      <c r="AU135" s="171" t="s">
        <v>71</v>
      </c>
      <c r="AY135" s="170" t="s">
        <v>141</v>
      </c>
      <c r="BK135" s="172">
        <f>BK136+BK141+BK148</f>
        <v>0</v>
      </c>
    </row>
    <row r="136" spans="1:65" s="12" customFormat="1" ht="22.9" customHeight="1">
      <c r="B136" s="159"/>
      <c r="C136" s="160"/>
      <c r="D136" s="161" t="s">
        <v>70</v>
      </c>
      <c r="E136" s="173" t="s">
        <v>398</v>
      </c>
      <c r="F136" s="173" t="s">
        <v>399</v>
      </c>
      <c r="G136" s="160"/>
      <c r="H136" s="160"/>
      <c r="I136" s="163"/>
      <c r="J136" s="174">
        <f>BK136</f>
        <v>0</v>
      </c>
      <c r="K136" s="160"/>
      <c r="L136" s="165"/>
      <c r="M136" s="166"/>
      <c r="N136" s="167"/>
      <c r="O136" s="167"/>
      <c r="P136" s="168">
        <f>SUM(P137:P140)</f>
        <v>0</v>
      </c>
      <c r="Q136" s="167"/>
      <c r="R136" s="168">
        <f>SUM(R137:R140)</f>
        <v>0</v>
      </c>
      <c r="S136" s="167"/>
      <c r="T136" s="169">
        <f>SUM(T137:T140)</f>
        <v>0.91699299999999995</v>
      </c>
      <c r="AR136" s="170" t="s">
        <v>81</v>
      </c>
      <c r="AT136" s="171" t="s">
        <v>70</v>
      </c>
      <c r="AU136" s="171" t="s">
        <v>79</v>
      </c>
      <c r="AY136" s="170" t="s">
        <v>141</v>
      </c>
      <c r="BK136" s="172">
        <f>SUM(BK137:BK140)</f>
        <v>0</v>
      </c>
    </row>
    <row r="137" spans="1:65" s="2" customFormat="1" ht="21.75" customHeight="1">
      <c r="A137" s="36"/>
      <c r="B137" s="37"/>
      <c r="C137" s="175" t="s">
        <v>249</v>
      </c>
      <c r="D137" s="175" t="s">
        <v>143</v>
      </c>
      <c r="E137" s="176" t="s">
        <v>400</v>
      </c>
      <c r="F137" s="177" t="s">
        <v>401</v>
      </c>
      <c r="G137" s="178" t="s">
        <v>194</v>
      </c>
      <c r="H137" s="179">
        <v>83.363</v>
      </c>
      <c r="I137" s="180"/>
      <c r="J137" s="181">
        <f>ROUND(I137*H137,2)</f>
        <v>0</v>
      </c>
      <c r="K137" s="177" t="s">
        <v>147</v>
      </c>
      <c r="L137" s="41"/>
      <c r="M137" s="182" t="s">
        <v>19</v>
      </c>
      <c r="N137" s="183" t="s">
        <v>42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1.0999999999999999E-2</v>
      </c>
      <c r="T137" s="185">
        <f>S137*H137</f>
        <v>0.91699299999999995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234</v>
      </c>
      <c r="AT137" s="186" t="s">
        <v>143</v>
      </c>
      <c r="AU137" s="186" t="s">
        <v>81</v>
      </c>
      <c r="AY137" s="19" t="s">
        <v>141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234</v>
      </c>
      <c r="BM137" s="186" t="s">
        <v>402</v>
      </c>
    </row>
    <row r="138" spans="1:65" s="2" customFormat="1" ht="11.25">
      <c r="A138" s="36"/>
      <c r="B138" s="37"/>
      <c r="C138" s="38"/>
      <c r="D138" s="188" t="s">
        <v>150</v>
      </c>
      <c r="E138" s="38"/>
      <c r="F138" s="189" t="s">
        <v>403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150</v>
      </c>
      <c r="AU138" s="19" t="s">
        <v>81</v>
      </c>
    </row>
    <row r="139" spans="1:65" s="14" customFormat="1" ht="11.25">
      <c r="B139" s="204"/>
      <c r="C139" s="205"/>
      <c r="D139" s="195" t="s">
        <v>152</v>
      </c>
      <c r="E139" s="206" t="s">
        <v>19</v>
      </c>
      <c r="F139" s="207" t="s">
        <v>404</v>
      </c>
      <c r="G139" s="205"/>
      <c r="H139" s="208">
        <v>83.363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152</v>
      </c>
      <c r="AU139" s="214" t="s">
        <v>81</v>
      </c>
      <c r="AV139" s="14" t="s">
        <v>81</v>
      </c>
      <c r="AW139" s="14" t="s">
        <v>33</v>
      </c>
      <c r="AX139" s="14" t="s">
        <v>71</v>
      </c>
      <c r="AY139" s="214" t="s">
        <v>141</v>
      </c>
    </row>
    <row r="140" spans="1:65" s="15" customFormat="1" ht="11.25">
      <c r="B140" s="215"/>
      <c r="C140" s="216"/>
      <c r="D140" s="195" t="s">
        <v>152</v>
      </c>
      <c r="E140" s="217" t="s">
        <v>19</v>
      </c>
      <c r="F140" s="218" t="s">
        <v>155</v>
      </c>
      <c r="G140" s="216"/>
      <c r="H140" s="219">
        <v>83.363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152</v>
      </c>
      <c r="AU140" s="225" t="s">
        <v>81</v>
      </c>
      <c r="AV140" s="15" t="s">
        <v>148</v>
      </c>
      <c r="AW140" s="15" t="s">
        <v>33</v>
      </c>
      <c r="AX140" s="15" t="s">
        <v>79</v>
      </c>
      <c r="AY140" s="225" t="s">
        <v>141</v>
      </c>
    </row>
    <row r="141" spans="1:65" s="12" customFormat="1" ht="22.9" customHeight="1">
      <c r="B141" s="159"/>
      <c r="C141" s="160"/>
      <c r="D141" s="161" t="s">
        <v>70</v>
      </c>
      <c r="E141" s="173" t="s">
        <v>405</v>
      </c>
      <c r="F141" s="173" t="s">
        <v>406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SUM(P142:P147)</f>
        <v>0</v>
      </c>
      <c r="Q141" s="167"/>
      <c r="R141" s="168">
        <f>SUM(R142:R147)</f>
        <v>0</v>
      </c>
      <c r="S141" s="167"/>
      <c r="T141" s="169">
        <f>SUM(T142:T147)</f>
        <v>9.1109999999999997E-2</v>
      </c>
      <c r="AR141" s="170" t="s">
        <v>81</v>
      </c>
      <c r="AT141" s="171" t="s">
        <v>70</v>
      </c>
      <c r="AU141" s="171" t="s">
        <v>79</v>
      </c>
      <c r="AY141" s="170" t="s">
        <v>141</v>
      </c>
      <c r="BK141" s="172">
        <f>SUM(BK142:BK147)</f>
        <v>0</v>
      </c>
    </row>
    <row r="142" spans="1:65" s="2" customFormat="1" ht="16.5" customHeight="1">
      <c r="A142" s="36"/>
      <c r="B142" s="37"/>
      <c r="C142" s="175" t="s">
        <v>8</v>
      </c>
      <c r="D142" s="175" t="s">
        <v>143</v>
      </c>
      <c r="E142" s="176" t="s">
        <v>407</v>
      </c>
      <c r="F142" s="177" t="s">
        <v>408</v>
      </c>
      <c r="G142" s="178" t="s">
        <v>244</v>
      </c>
      <c r="H142" s="179">
        <v>25.95</v>
      </c>
      <c r="I142" s="180"/>
      <c r="J142" s="181">
        <f>ROUND(I142*H142,2)</f>
        <v>0</v>
      </c>
      <c r="K142" s="177" t="s">
        <v>147</v>
      </c>
      <c r="L142" s="41"/>
      <c r="M142" s="182" t="s">
        <v>19</v>
      </c>
      <c r="N142" s="183" t="s">
        <v>42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2.5999999999999999E-3</v>
      </c>
      <c r="T142" s="185">
        <f>S142*H142</f>
        <v>6.7469999999999988E-2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234</v>
      </c>
      <c r="AT142" s="186" t="s">
        <v>143</v>
      </c>
      <c r="AU142" s="186" t="s">
        <v>81</v>
      </c>
      <c r="AY142" s="19" t="s">
        <v>141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234</v>
      </c>
      <c r="BM142" s="186" t="s">
        <v>409</v>
      </c>
    </row>
    <row r="143" spans="1:65" s="2" customFormat="1" ht="11.25">
      <c r="A143" s="36"/>
      <c r="B143" s="37"/>
      <c r="C143" s="38"/>
      <c r="D143" s="188" t="s">
        <v>150</v>
      </c>
      <c r="E143" s="38"/>
      <c r="F143" s="189" t="s">
        <v>410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150</v>
      </c>
      <c r="AU143" s="19" t="s">
        <v>81</v>
      </c>
    </row>
    <row r="144" spans="1:65" s="14" customFormat="1" ht="11.25">
      <c r="B144" s="204"/>
      <c r="C144" s="205"/>
      <c r="D144" s="195" t="s">
        <v>152</v>
      </c>
      <c r="E144" s="206" t="s">
        <v>19</v>
      </c>
      <c r="F144" s="207" t="s">
        <v>411</v>
      </c>
      <c r="G144" s="205"/>
      <c r="H144" s="208">
        <v>25.95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152</v>
      </c>
      <c r="AU144" s="214" t="s">
        <v>81</v>
      </c>
      <c r="AV144" s="14" t="s">
        <v>81</v>
      </c>
      <c r="AW144" s="14" t="s">
        <v>33</v>
      </c>
      <c r="AX144" s="14" t="s">
        <v>71</v>
      </c>
      <c r="AY144" s="214" t="s">
        <v>141</v>
      </c>
    </row>
    <row r="145" spans="1:65" s="15" customFormat="1" ht="11.25">
      <c r="B145" s="215"/>
      <c r="C145" s="216"/>
      <c r="D145" s="195" t="s">
        <v>152</v>
      </c>
      <c r="E145" s="217" t="s">
        <v>19</v>
      </c>
      <c r="F145" s="218" t="s">
        <v>155</v>
      </c>
      <c r="G145" s="216"/>
      <c r="H145" s="219">
        <v>25.95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152</v>
      </c>
      <c r="AU145" s="225" t="s">
        <v>81</v>
      </c>
      <c r="AV145" s="15" t="s">
        <v>148</v>
      </c>
      <c r="AW145" s="15" t="s">
        <v>33</v>
      </c>
      <c r="AX145" s="15" t="s">
        <v>79</v>
      </c>
      <c r="AY145" s="225" t="s">
        <v>141</v>
      </c>
    </row>
    <row r="146" spans="1:65" s="2" customFormat="1" ht="16.5" customHeight="1">
      <c r="A146" s="36"/>
      <c r="B146" s="37"/>
      <c r="C146" s="175" t="s">
        <v>234</v>
      </c>
      <c r="D146" s="175" t="s">
        <v>143</v>
      </c>
      <c r="E146" s="176" t="s">
        <v>412</v>
      </c>
      <c r="F146" s="177" t="s">
        <v>413</v>
      </c>
      <c r="G146" s="178" t="s">
        <v>244</v>
      </c>
      <c r="H146" s="179">
        <v>6</v>
      </c>
      <c r="I146" s="180"/>
      <c r="J146" s="181">
        <f>ROUND(I146*H146,2)</f>
        <v>0</v>
      </c>
      <c r="K146" s="177" t="s">
        <v>147</v>
      </c>
      <c r="L146" s="41"/>
      <c r="M146" s="182" t="s">
        <v>19</v>
      </c>
      <c r="N146" s="183" t="s">
        <v>42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3.9399999999999999E-3</v>
      </c>
      <c r="T146" s="185">
        <f>S146*H146</f>
        <v>2.3640000000000001E-2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234</v>
      </c>
      <c r="AT146" s="186" t="s">
        <v>143</v>
      </c>
      <c r="AU146" s="186" t="s">
        <v>81</v>
      </c>
      <c r="AY146" s="19" t="s">
        <v>141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79</v>
      </c>
      <c r="BK146" s="187">
        <f>ROUND(I146*H146,2)</f>
        <v>0</v>
      </c>
      <c r="BL146" s="19" t="s">
        <v>234</v>
      </c>
      <c r="BM146" s="186" t="s">
        <v>414</v>
      </c>
    </row>
    <row r="147" spans="1:65" s="2" customFormat="1" ht="11.25">
      <c r="A147" s="36"/>
      <c r="B147" s="37"/>
      <c r="C147" s="38"/>
      <c r="D147" s="188" t="s">
        <v>150</v>
      </c>
      <c r="E147" s="38"/>
      <c r="F147" s="189" t="s">
        <v>415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150</v>
      </c>
      <c r="AU147" s="19" t="s">
        <v>81</v>
      </c>
    </row>
    <row r="148" spans="1:65" s="12" customFormat="1" ht="22.9" customHeight="1">
      <c r="B148" s="159"/>
      <c r="C148" s="160"/>
      <c r="D148" s="161" t="s">
        <v>70</v>
      </c>
      <c r="E148" s="173" t="s">
        <v>239</v>
      </c>
      <c r="F148" s="173" t="s">
        <v>240</v>
      </c>
      <c r="G148" s="160"/>
      <c r="H148" s="160"/>
      <c r="I148" s="163"/>
      <c r="J148" s="174">
        <f>BK148</f>
        <v>0</v>
      </c>
      <c r="K148" s="160"/>
      <c r="L148" s="165"/>
      <c r="M148" s="166"/>
      <c r="N148" s="167"/>
      <c r="O148" s="167"/>
      <c r="P148" s="168">
        <f>SUM(P149:P152)</f>
        <v>0</v>
      </c>
      <c r="Q148" s="167"/>
      <c r="R148" s="168">
        <f>SUM(R149:R152)</f>
        <v>0</v>
      </c>
      <c r="S148" s="167"/>
      <c r="T148" s="169">
        <f>SUM(T149:T152)</f>
        <v>0.2</v>
      </c>
      <c r="AR148" s="170" t="s">
        <v>81</v>
      </c>
      <c r="AT148" s="171" t="s">
        <v>70</v>
      </c>
      <c r="AU148" s="171" t="s">
        <v>79</v>
      </c>
      <c r="AY148" s="170" t="s">
        <v>141</v>
      </c>
      <c r="BK148" s="172">
        <f>SUM(BK149:BK152)</f>
        <v>0</v>
      </c>
    </row>
    <row r="149" spans="1:65" s="2" customFormat="1" ht="16.5" customHeight="1">
      <c r="A149" s="36"/>
      <c r="B149" s="37"/>
      <c r="C149" s="175" t="s">
        <v>416</v>
      </c>
      <c r="D149" s="175" t="s">
        <v>143</v>
      </c>
      <c r="E149" s="176" t="s">
        <v>250</v>
      </c>
      <c r="F149" s="177" t="s">
        <v>251</v>
      </c>
      <c r="G149" s="178" t="s">
        <v>244</v>
      </c>
      <c r="H149" s="179">
        <v>4</v>
      </c>
      <c r="I149" s="180"/>
      <c r="J149" s="181">
        <f>ROUND(I149*H149,2)</f>
        <v>0</v>
      </c>
      <c r="K149" s="177" t="s">
        <v>147</v>
      </c>
      <c r="L149" s="41"/>
      <c r="M149" s="182" t="s">
        <v>19</v>
      </c>
      <c r="N149" s="183" t="s">
        <v>42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0.05</v>
      </c>
      <c r="T149" s="185">
        <f>S149*H149</f>
        <v>0.2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234</v>
      </c>
      <c r="AT149" s="186" t="s">
        <v>143</v>
      </c>
      <c r="AU149" s="186" t="s">
        <v>81</v>
      </c>
      <c r="AY149" s="19" t="s">
        <v>141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234</v>
      </c>
      <c r="BM149" s="186" t="s">
        <v>417</v>
      </c>
    </row>
    <row r="150" spans="1:65" s="2" customFormat="1" ht="11.25">
      <c r="A150" s="36"/>
      <c r="B150" s="37"/>
      <c r="C150" s="38"/>
      <c r="D150" s="188" t="s">
        <v>150</v>
      </c>
      <c r="E150" s="38"/>
      <c r="F150" s="189" t="s">
        <v>253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150</v>
      </c>
      <c r="AU150" s="19" t="s">
        <v>81</v>
      </c>
    </row>
    <row r="151" spans="1:65" s="14" customFormat="1" ht="11.25">
      <c r="B151" s="204"/>
      <c r="C151" s="205"/>
      <c r="D151" s="195" t="s">
        <v>152</v>
      </c>
      <c r="E151" s="206" t="s">
        <v>19</v>
      </c>
      <c r="F151" s="207" t="s">
        <v>148</v>
      </c>
      <c r="G151" s="205"/>
      <c r="H151" s="208">
        <v>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152</v>
      </c>
      <c r="AU151" s="214" t="s">
        <v>81</v>
      </c>
      <c r="AV151" s="14" t="s">
        <v>81</v>
      </c>
      <c r="AW151" s="14" t="s">
        <v>33</v>
      </c>
      <c r="AX151" s="14" t="s">
        <v>71</v>
      </c>
      <c r="AY151" s="214" t="s">
        <v>141</v>
      </c>
    </row>
    <row r="152" spans="1:65" s="15" customFormat="1" ht="11.25">
      <c r="B152" s="215"/>
      <c r="C152" s="216"/>
      <c r="D152" s="195" t="s">
        <v>152</v>
      </c>
      <c r="E152" s="217" t="s">
        <v>19</v>
      </c>
      <c r="F152" s="218" t="s">
        <v>155</v>
      </c>
      <c r="G152" s="216"/>
      <c r="H152" s="219">
        <v>4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152</v>
      </c>
      <c r="AU152" s="225" t="s">
        <v>81</v>
      </c>
      <c r="AV152" s="15" t="s">
        <v>148</v>
      </c>
      <c r="AW152" s="15" t="s">
        <v>33</v>
      </c>
      <c r="AX152" s="15" t="s">
        <v>79</v>
      </c>
      <c r="AY152" s="225" t="s">
        <v>141</v>
      </c>
    </row>
    <row r="153" spans="1:65" s="12" customFormat="1" ht="25.9" customHeight="1">
      <c r="B153" s="159"/>
      <c r="C153" s="160"/>
      <c r="D153" s="161" t="s">
        <v>70</v>
      </c>
      <c r="E153" s="162" t="s">
        <v>418</v>
      </c>
      <c r="F153" s="162" t="s">
        <v>419</v>
      </c>
      <c r="G153" s="160"/>
      <c r="H153" s="160"/>
      <c r="I153" s="163"/>
      <c r="J153" s="164">
        <f>BK153</f>
        <v>0</v>
      </c>
      <c r="K153" s="160"/>
      <c r="L153" s="165"/>
      <c r="M153" s="166"/>
      <c r="N153" s="167"/>
      <c r="O153" s="167"/>
      <c r="P153" s="168">
        <f>SUM(P154:P168)</f>
        <v>0</v>
      </c>
      <c r="Q153" s="167"/>
      <c r="R153" s="168">
        <f>SUM(R154:R168)</f>
        <v>0</v>
      </c>
      <c r="S153" s="167"/>
      <c r="T153" s="169">
        <f>SUM(T154:T168)</f>
        <v>0</v>
      </c>
      <c r="AR153" s="170" t="s">
        <v>148</v>
      </c>
      <c r="AT153" s="171" t="s">
        <v>70</v>
      </c>
      <c r="AU153" s="171" t="s">
        <v>71</v>
      </c>
      <c r="AY153" s="170" t="s">
        <v>141</v>
      </c>
      <c r="BK153" s="172">
        <f>SUM(BK154:BK168)</f>
        <v>0</v>
      </c>
    </row>
    <row r="154" spans="1:65" s="2" customFormat="1" ht="16.5" customHeight="1">
      <c r="A154" s="36"/>
      <c r="B154" s="37"/>
      <c r="C154" s="175" t="s">
        <v>420</v>
      </c>
      <c r="D154" s="175" t="s">
        <v>143</v>
      </c>
      <c r="E154" s="176" t="s">
        <v>421</v>
      </c>
      <c r="F154" s="177" t="s">
        <v>422</v>
      </c>
      <c r="G154" s="178" t="s">
        <v>146</v>
      </c>
      <c r="H154" s="179">
        <v>70</v>
      </c>
      <c r="I154" s="180"/>
      <c r="J154" s="181">
        <f>ROUND(I154*H154,2)</f>
        <v>0</v>
      </c>
      <c r="K154" s="177" t="s">
        <v>147</v>
      </c>
      <c r="L154" s="41"/>
      <c r="M154" s="182" t="s">
        <v>19</v>
      </c>
      <c r="N154" s="183" t="s">
        <v>42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423</v>
      </c>
      <c r="AT154" s="186" t="s">
        <v>143</v>
      </c>
      <c r="AU154" s="186" t="s">
        <v>79</v>
      </c>
      <c r="AY154" s="19" t="s">
        <v>141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79</v>
      </c>
      <c r="BK154" s="187">
        <f>ROUND(I154*H154,2)</f>
        <v>0</v>
      </c>
      <c r="BL154" s="19" t="s">
        <v>423</v>
      </c>
      <c r="BM154" s="186" t="s">
        <v>424</v>
      </c>
    </row>
    <row r="155" spans="1:65" s="2" customFormat="1" ht="11.25">
      <c r="A155" s="36"/>
      <c r="B155" s="37"/>
      <c r="C155" s="38"/>
      <c r="D155" s="188" t="s">
        <v>150</v>
      </c>
      <c r="E155" s="38"/>
      <c r="F155" s="189" t="s">
        <v>425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150</v>
      </c>
      <c r="AU155" s="19" t="s">
        <v>79</v>
      </c>
    </row>
    <row r="156" spans="1:65" s="13" customFormat="1" ht="11.25">
      <c r="B156" s="193"/>
      <c r="C156" s="194"/>
      <c r="D156" s="195" t="s">
        <v>152</v>
      </c>
      <c r="E156" s="196" t="s">
        <v>19</v>
      </c>
      <c r="F156" s="197" t="s">
        <v>426</v>
      </c>
      <c r="G156" s="194"/>
      <c r="H156" s="196" t="s">
        <v>19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152</v>
      </c>
      <c r="AU156" s="203" t="s">
        <v>79</v>
      </c>
      <c r="AV156" s="13" t="s">
        <v>79</v>
      </c>
      <c r="AW156" s="13" t="s">
        <v>33</v>
      </c>
      <c r="AX156" s="13" t="s">
        <v>71</v>
      </c>
      <c r="AY156" s="203" t="s">
        <v>141</v>
      </c>
    </row>
    <row r="157" spans="1:65" s="14" customFormat="1" ht="11.25">
      <c r="B157" s="204"/>
      <c r="C157" s="205"/>
      <c r="D157" s="195" t="s">
        <v>152</v>
      </c>
      <c r="E157" s="206" t="s">
        <v>19</v>
      </c>
      <c r="F157" s="207" t="s">
        <v>427</v>
      </c>
      <c r="G157" s="205"/>
      <c r="H157" s="208">
        <v>70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152</v>
      </c>
      <c r="AU157" s="214" t="s">
        <v>79</v>
      </c>
      <c r="AV157" s="14" t="s">
        <v>81</v>
      </c>
      <c r="AW157" s="14" t="s">
        <v>33</v>
      </c>
      <c r="AX157" s="14" t="s">
        <v>71</v>
      </c>
      <c r="AY157" s="214" t="s">
        <v>141</v>
      </c>
    </row>
    <row r="158" spans="1:65" s="15" customFormat="1" ht="11.25">
      <c r="B158" s="215"/>
      <c r="C158" s="216"/>
      <c r="D158" s="195" t="s">
        <v>152</v>
      </c>
      <c r="E158" s="217" t="s">
        <v>19</v>
      </c>
      <c r="F158" s="218" t="s">
        <v>155</v>
      </c>
      <c r="G158" s="216"/>
      <c r="H158" s="219">
        <v>70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152</v>
      </c>
      <c r="AU158" s="225" t="s">
        <v>79</v>
      </c>
      <c r="AV158" s="15" t="s">
        <v>148</v>
      </c>
      <c r="AW158" s="15" t="s">
        <v>33</v>
      </c>
      <c r="AX158" s="15" t="s">
        <v>79</v>
      </c>
      <c r="AY158" s="225" t="s">
        <v>141</v>
      </c>
    </row>
    <row r="159" spans="1:65" s="2" customFormat="1" ht="16.5" customHeight="1">
      <c r="A159" s="36"/>
      <c r="B159" s="37"/>
      <c r="C159" s="175" t="s">
        <v>428</v>
      </c>
      <c r="D159" s="175" t="s">
        <v>143</v>
      </c>
      <c r="E159" s="176" t="s">
        <v>429</v>
      </c>
      <c r="F159" s="177" t="s">
        <v>430</v>
      </c>
      <c r="G159" s="178" t="s">
        <v>146</v>
      </c>
      <c r="H159" s="179">
        <v>140</v>
      </c>
      <c r="I159" s="180"/>
      <c r="J159" s="181">
        <f>ROUND(I159*H159,2)</f>
        <v>0</v>
      </c>
      <c r="K159" s="177" t="s">
        <v>147</v>
      </c>
      <c r="L159" s="41"/>
      <c r="M159" s="182" t="s">
        <v>19</v>
      </c>
      <c r="N159" s="183" t="s">
        <v>42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423</v>
      </c>
      <c r="AT159" s="186" t="s">
        <v>143</v>
      </c>
      <c r="AU159" s="186" t="s">
        <v>79</v>
      </c>
      <c r="AY159" s="19" t="s">
        <v>141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79</v>
      </c>
      <c r="BK159" s="187">
        <f>ROUND(I159*H159,2)</f>
        <v>0</v>
      </c>
      <c r="BL159" s="19" t="s">
        <v>423</v>
      </c>
      <c r="BM159" s="186" t="s">
        <v>431</v>
      </c>
    </row>
    <row r="160" spans="1:65" s="2" customFormat="1" ht="11.25">
      <c r="A160" s="36"/>
      <c r="B160" s="37"/>
      <c r="C160" s="38"/>
      <c r="D160" s="188" t="s">
        <v>150</v>
      </c>
      <c r="E160" s="38"/>
      <c r="F160" s="189" t="s">
        <v>432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150</v>
      </c>
      <c r="AU160" s="19" t="s">
        <v>79</v>
      </c>
    </row>
    <row r="161" spans="1:65" s="13" customFormat="1" ht="11.25">
      <c r="B161" s="193"/>
      <c r="C161" s="194"/>
      <c r="D161" s="195" t="s">
        <v>152</v>
      </c>
      <c r="E161" s="196" t="s">
        <v>19</v>
      </c>
      <c r="F161" s="197" t="s">
        <v>433</v>
      </c>
      <c r="G161" s="194"/>
      <c r="H161" s="196" t="s">
        <v>19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152</v>
      </c>
      <c r="AU161" s="203" t="s">
        <v>79</v>
      </c>
      <c r="AV161" s="13" t="s">
        <v>79</v>
      </c>
      <c r="AW161" s="13" t="s">
        <v>33</v>
      </c>
      <c r="AX161" s="13" t="s">
        <v>71</v>
      </c>
      <c r="AY161" s="203" t="s">
        <v>141</v>
      </c>
    </row>
    <row r="162" spans="1:65" s="14" customFormat="1" ht="11.25">
      <c r="B162" s="204"/>
      <c r="C162" s="205"/>
      <c r="D162" s="195" t="s">
        <v>152</v>
      </c>
      <c r="E162" s="206" t="s">
        <v>19</v>
      </c>
      <c r="F162" s="207" t="s">
        <v>434</v>
      </c>
      <c r="G162" s="205"/>
      <c r="H162" s="208">
        <v>140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152</v>
      </c>
      <c r="AU162" s="214" t="s">
        <v>79</v>
      </c>
      <c r="AV162" s="14" t="s">
        <v>81</v>
      </c>
      <c r="AW162" s="14" t="s">
        <v>33</v>
      </c>
      <c r="AX162" s="14" t="s">
        <v>71</v>
      </c>
      <c r="AY162" s="214" t="s">
        <v>141</v>
      </c>
    </row>
    <row r="163" spans="1:65" s="15" customFormat="1" ht="11.25">
      <c r="B163" s="215"/>
      <c r="C163" s="216"/>
      <c r="D163" s="195" t="s">
        <v>152</v>
      </c>
      <c r="E163" s="217" t="s">
        <v>19</v>
      </c>
      <c r="F163" s="218" t="s">
        <v>155</v>
      </c>
      <c r="G163" s="216"/>
      <c r="H163" s="219">
        <v>140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152</v>
      </c>
      <c r="AU163" s="225" t="s">
        <v>79</v>
      </c>
      <c r="AV163" s="15" t="s">
        <v>148</v>
      </c>
      <c r="AW163" s="15" t="s">
        <v>33</v>
      </c>
      <c r="AX163" s="15" t="s">
        <v>79</v>
      </c>
      <c r="AY163" s="225" t="s">
        <v>141</v>
      </c>
    </row>
    <row r="164" spans="1:65" s="2" customFormat="1" ht="16.5" customHeight="1">
      <c r="A164" s="36"/>
      <c r="B164" s="37"/>
      <c r="C164" s="175" t="s">
        <v>435</v>
      </c>
      <c r="D164" s="175" t="s">
        <v>143</v>
      </c>
      <c r="E164" s="176" t="s">
        <v>436</v>
      </c>
      <c r="F164" s="177" t="s">
        <v>437</v>
      </c>
      <c r="G164" s="178" t="s">
        <v>146</v>
      </c>
      <c r="H164" s="179">
        <v>180</v>
      </c>
      <c r="I164" s="180"/>
      <c r="J164" s="181">
        <f>ROUND(I164*H164,2)</f>
        <v>0</v>
      </c>
      <c r="K164" s="177" t="s">
        <v>147</v>
      </c>
      <c r="L164" s="41"/>
      <c r="M164" s="182" t="s">
        <v>19</v>
      </c>
      <c r="N164" s="183" t="s">
        <v>42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423</v>
      </c>
      <c r="AT164" s="186" t="s">
        <v>143</v>
      </c>
      <c r="AU164" s="186" t="s">
        <v>79</v>
      </c>
      <c r="AY164" s="19" t="s">
        <v>141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79</v>
      </c>
      <c r="BK164" s="187">
        <f>ROUND(I164*H164,2)</f>
        <v>0</v>
      </c>
      <c r="BL164" s="19" t="s">
        <v>423</v>
      </c>
      <c r="BM164" s="186" t="s">
        <v>438</v>
      </c>
    </row>
    <row r="165" spans="1:65" s="2" customFormat="1" ht="11.25">
      <c r="A165" s="36"/>
      <c r="B165" s="37"/>
      <c r="C165" s="38"/>
      <c r="D165" s="188" t="s">
        <v>150</v>
      </c>
      <c r="E165" s="38"/>
      <c r="F165" s="189" t="s">
        <v>439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150</v>
      </c>
      <c r="AU165" s="19" t="s">
        <v>79</v>
      </c>
    </row>
    <row r="166" spans="1:65" s="13" customFormat="1" ht="11.25">
      <c r="B166" s="193"/>
      <c r="C166" s="194"/>
      <c r="D166" s="195" t="s">
        <v>152</v>
      </c>
      <c r="E166" s="196" t="s">
        <v>19</v>
      </c>
      <c r="F166" s="197" t="s">
        <v>440</v>
      </c>
      <c r="G166" s="194"/>
      <c r="H166" s="196" t="s">
        <v>19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152</v>
      </c>
      <c r="AU166" s="203" t="s">
        <v>79</v>
      </c>
      <c r="AV166" s="13" t="s">
        <v>79</v>
      </c>
      <c r="AW166" s="13" t="s">
        <v>33</v>
      </c>
      <c r="AX166" s="13" t="s">
        <v>71</v>
      </c>
      <c r="AY166" s="203" t="s">
        <v>141</v>
      </c>
    </row>
    <row r="167" spans="1:65" s="14" customFormat="1" ht="11.25">
      <c r="B167" s="204"/>
      <c r="C167" s="205"/>
      <c r="D167" s="195" t="s">
        <v>152</v>
      </c>
      <c r="E167" s="206" t="s">
        <v>19</v>
      </c>
      <c r="F167" s="207" t="s">
        <v>441</v>
      </c>
      <c r="G167" s="205"/>
      <c r="H167" s="208">
        <v>180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152</v>
      </c>
      <c r="AU167" s="214" t="s">
        <v>79</v>
      </c>
      <c r="AV167" s="14" t="s">
        <v>81</v>
      </c>
      <c r="AW167" s="14" t="s">
        <v>33</v>
      </c>
      <c r="AX167" s="14" t="s">
        <v>71</v>
      </c>
      <c r="AY167" s="214" t="s">
        <v>141</v>
      </c>
    </row>
    <row r="168" spans="1:65" s="15" customFormat="1" ht="11.25">
      <c r="B168" s="215"/>
      <c r="C168" s="216"/>
      <c r="D168" s="195" t="s">
        <v>152</v>
      </c>
      <c r="E168" s="217" t="s">
        <v>19</v>
      </c>
      <c r="F168" s="218" t="s">
        <v>155</v>
      </c>
      <c r="G168" s="216"/>
      <c r="H168" s="219">
        <v>180</v>
      </c>
      <c r="I168" s="220"/>
      <c r="J168" s="216"/>
      <c r="K168" s="216"/>
      <c r="L168" s="221"/>
      <c r="M168" s="242"/>
      <c r="N168" s="243"/>
      <c r="O168" s="243"/>
      <c r="P168" s="243"/>
      <c r="Q168" s="243"/>
      <c r="R168" s="243"/>
      <c r="S168" s="243"/>
      <c r="T168" s="244"/>
      <c r="AT168" s="225" t="s">
        <v>152</v>
      </c>
      <c r="AU168" s="225" t="s">
        <v>79</v>
      </c>
      <c r="AV168" s="15" t="s">
        <v>148</v>
      </c>
      <c r="AW168" s="15" t="s">
        <v>33</v>
      </c>
      <c r="AX168" s="15" t="s">
        <v>79</v>
      </c>
      <c r="AY168" s="225" t="s">
        <v>141</v>
      </c>
    </row>
    <row r="169" spans="1:65" s="2" customFormat="1" ht="6.95" customHeight="1">
      <c r="A169" s="36"/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41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algorithmName="SHA-512" hashValue="M9DIete2NSdt87ALol7mUHmiIU6TtinVljmahJMSdFGSy6YI7DmfFsUeZdNpbZJLfI4bZqWihb1PDv/GjdPANw==" saltValue="/MOG9g6n9Mj9hGoZ+oE3WIf1BDKU3b15uOfASoyBX3liwsYMahugJWu3c9eY+9797NtWvjb333RPtCfvA8dlpQ==" spinCount="100000" sheet="1" objects="1" scenarios="1" formatColumns="0" formatRows="0" autoFilter="0"/>
  <autoFilter ref="C87:K16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8" r:id="rId2"/>
    <hyperlink ref="F103" r:id="rId3"/>
    <hyperlink ref="F108" r:id="rId4"/>
    <hyperlink ref="F112" r:id="rId5"/>
    <hyperlink ref="F116" r:id="rId6"/>
    <hyperlink ref="F121" r:id="rId7"/>
    <hyperlink ref="F123" r:id="rId8"/>
    <hyperlink ref="F126" r:id="rId9"/>
    <hyperlink ref="F128" r:id="rId10"/>
    <hyperlink ref="F130" r:id="rId11"/>
    <hyperlink ref="F132" r:id="rId12"/>
    <hyperlink ref="F134" r:id="rId13"/>
    <hyperlink ref="F138" r:id="rId14"/>
    <hyperlink ref="F143" r:id="rId15"/>
    <hyperlink ref="F147" r:id="rId16"/>
    <hyperlink ref="F150" r:id="rId17"/>
    <hyperlink ref="F155" r:id="rId18"/>
    <hyperlink ref="F160" r:id="rId19"/>
    <hyperlink ref="F165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442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ROUND((SUM(BE83:BE126)),  2)</f>
        <v>0</v>
      </c>
      <c r="G33" s="36"/>
      <c r="H33" s="36"/>
      <c r="I33" s="120">
        <v>0.21</v>
      </c>
      <c r="J33" s="119">
        <f>ROUND(((SUM(BE83:BE126))*I33),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ROUND((SUM(BF83:BF126)),  2)</f>
        <v>0</v>
      </c>
      <c r="G34" s="36"/>
      <c r="H34" s="36"/>
      <c r="I34" s="120">
        <v>0.15</v>
      </c>
      <c r="J34" s="119">
        <f>ROUND(((SUM(BF83:BF126))*I34),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ROUND((SUM(BG83:BG126)),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ROUND((SUM(BH83:BH126)),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ROUND((SUM(BI83:BI126)),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06 - Odstranění kalových polí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J112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J119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4" t="str">
        <f>E7</f>
        <v>Odstranění objektů bývalé ČOV v areálu Bohumínské městské nemocnice</v>
      </c>
      <c r="F73" s="385"/>
      <c r="G73" s="385"/>
      <c r="H73" s="38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113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1" t="str">
        <f>E9</f>
        <v>SO 06 - Odstranění kalových polí</v>
      </c>
      <c r="F75" s="386"/>
      <c r="G75" s="386"/>
      <c r="H75" s="38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 t="str">
        <f>IF(J12="","",J12)</f>
        <v>16. 8. 2023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 xml:space="preserve"> </v>
      </c>
      <c r="G79" s="38"/>
      <c r="H79" s="38"/>
      <c r="I79" s="31" t="s">
        <v>30</v>
      </c>
      <c r="J79" s="34" t="str">
        <f>E21</f>
        <v>Ing. Pavel Stoklasa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127</v>
      </c>
      <c r="D82" s="151" t="s">
        <v>56</v>
      </c>
      <c r="E82" s="151" t="s">
        <v>52</v>
      </c>
      <c r="F82" s="151" t="s">
        <v>53</v>
      </c>
      <c r="G82" s="151" t="s">
        <v>128</v>
      </c>
      <c r="H82" s="151" t="s">
        <v>129</v>
      </c>
      <c r="I82" s="151" t="s">
        <v>130</v>
      </c>
      <c r="J82" s="151" t="s">
        <v>117</v>
      </c>
      <c r="K82" s="152" t="s">
        <v>131</v>
      </c>
      <c r="L82" s="153"/>
      <c r="M82" s="70" t="s">
        <v>19</v>
      </c>
      <c r="N82" s="71" t="s">
        <v>41</v>
      </c>
      <c r="O82" s="71" t="s">
        <v>132</v>
      </c>
      <c r="P82" s="71" t="s">
        <v>133</v>
      </c>
      <c r="Q82" s="71" t="s">
        <v>134</v>
      </c>
      <c r="R82" s="71" t="s">
        <v>135</v>
      </c>
      <c r="S82" s="71" t="s">
        <v>136</v>
      </c>
      <c r="T82" s="72" t="s">
        <v>137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138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47.4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118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139</v>
      </c>
      <c r="F84" s="162" t="s">
        <v>140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P85+P112+P119</f>
        <v>0</v>
      </c>
      <c r="Q84" s="167"/>
      <c r="R84" s="168">
        <f>R85+R112+R119</f>
        <v>0</v>
      </c>
      <c r="S84" s="167"/>
      <c r="T84" s="169">
        <f>T85+T112+T119</f>
        <v>47.4</v>
      </c>
      <c r="AR84" s="170" t="s">
        <v>79</v>
      </c>
      <c r="AT84" s="171" t="s">
        <v>70</v>
      </c>
      <c r="AU84" s="171" t="s">
        <v>71</v>
      </c>
      <c r="AY84" s="170" t="s">
        <v>141</v>
      </c>
      <c r="BK84" s="172">
        <f>BK85+BK112+BK119</f>
        <v>0</v>
      </c>
    </row>
    <row r="85" spans="1:65" s="12" customFormat="1" ht="22.9" customHeight="1">
      <c r="B85" s="159"/>
      <c r="C85" s="160"/>
      <c r="D85" s="161" t="s">
        <v>70</v>
      </c>
      <c r="E85" s="173" t="s">
        <v>79</v>
      </c>
      <c r="F85" s="173" t="s">
        <v>142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SUM(P86:P111)</f>
        <v>0</v>
      </c>
      <c r="Q85" s="167"/>
      <c r="R85" s="168">
        <f>SUM(R86:R111)</f>
        <v>0</v>
      </c>
      <c r="S85" s="167"/>
      <c r="T85" s="169">
        <f>SUM(T86:T111)</f>
        <v>0</v>
      </c>
      <c r="AR85" s="170" t="s">
        <v>79</v>
      </c>
      <c r="AT85" s="171" t="s">
        <v>70</v>
      </c>
      <c r="AU85" s="171" t="s">
        <v>79</v>
      </c>
      <c r="AY85" s="170" t="s">
        <v>141</v>
      </c>
      <c r="BK85" s="172">
        <f>SUM(BK86:BK111)</f>
        <v>0</v>
      </c>
    </row>
    <row r="86" spans="1:65" s="2" customFormat="1" ht="24.2" customHeight="1">
      <c r="A86" s="36"/>
      <c r="B86" s="37"/>
      <c r="C86" s="175" t="s">
        <v>79</v>
      </c>
      <c r="D86" s="175" t="s">
        <v>143</v>
      </c>
      <c r="E86" s="176" t="s">
        <v>443</v>
      </c>
      <c r="F86" s="177" t="s">
        <v>444</v>
      </c>
      <c r="G86" s="178" t="s">
        <v>164</v>
      </c>
      <c r="H86" s="179">
        <v>19.8</v>
      </c>
      <c r="I86" s="180"/>
      <c r="J86" s="181">
        <f>ROUND(I86*H86,2)</f>
        <v>0</v>
      </c>
      <c r="K86" s="177" t="s">
        <v>147</v>
      </c>
      <c r="L86" s="41"/>
      <c r="M86" s="182" t="s">
        <v>19</v>
      </c>
      <c r="N86" s="183" t="s">
        <v>42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148</v>
      </c>
      <c r="AT86" s="186" t="s">
        <v>143</v>
      </c>
      <c r="AU86" s="186" t="s">
        <v>81</v>
      </c>
      <c r="AY86" s="19" t="s">
        <v>141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79</v>
      </c>
      <c r="BK86" s="187">
        <f>ROUND(I86*H86,2)</f>
        <v>0</v>
      </c>
      <c r="BL86" s="19" t="s">
        <v>148</v>
      </c>
      <c r="BM86" s="186" t="s">
        <v>445</v>
      </c>
    </row>
    <row r="87" spans="1:65" s="2" customFormat="1" ht="11.25">
      <c r="A87" s="36"/>
      <c r="B87" s="37"/>
      <c r="C87" s="38"/>
      <c r="D87" s="188" t="s">
        <v>150</v>
      </c>
      <c r="E87" s="38"/>
      <c r="F87" s="189" t="s">
        <v>446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150</v>
      </c>
      <c r="AU87" s="19" t="s">
        <v>81</v>
      </c>
    </row>
    <row r="88" spans="1:65" s="13" customFormat="1" ht="11.25">
      <c r="B88" s="193"/>
      <c r="C88" s="194"/>
      <c r="D88" s="195" t="s">
        <v>152</v>
      </c>
      <c r="E88" s="196" t="s">
        <v>19</v>
      </c>
      <c r="F88" s="197" t="s">
        <v>447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152</v>
      </c>
      <c r="AU88" s="203" t="s">
        <v>81</v>
      </c>
      <c r="AV88" s="13" t="s">
        <v>79</v>
      </c>
      <c r="AW88" s="13" t="s">
        <v>33</v>
      </c>
      <c r="AX88" s="13" t="s">
        <v>71</v>
      </c>
      <c r="AY88" s="203" t="s">
        <v>141</v>
      </c>
    </row>
    <row r="89" spans="1:65" s="13" customFormat="1" ht="11.25">
      <c r="B89" s="193"/>
      <c r="C89" s="194"/>
      <c r="D89" s="195" t="s">
        <v>152</v>
      </c>
      <c r="E89" s="196" t="s">
        <v>19</v>
      </c>
      <c r="F89" s="197" t="s">
        <v>448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152</v>
      </c>
      <c r="AU89" s="203" t="s">
        <v>81</v>
      </c>
      <c r="AV89" s="13" t="s">
        <v>79</v>
      </c>
      <c r="AW89" s="13" t="s">
        <v>33</v>
      </c>
      <c r="AX89" s="13" t="s">
        <v>71</v>
      </c>
      <c r="AY89" s="203" t="s">
        <v>141</v>
      </c>
    </row>
    <row r="90" spans="1:65" s="14" customFormat="1" ht="11.25">
      <c r="B90" s="204"/>
      <c r="C90" s="205"/>
      <c r="D90" s="195" t="s">
        <v>152</v>
      </c>
      <c r="E90" s="206" t="s">
        <v>19</v>
      </c>
      <c r="F90" s="207" t="s">
        <v>449</v>
      </c>
      <c r="G90" s="205"/>
      <c r="H90" s="208">
        <v>19.8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152</v>
      </c>
      <c r="AU90" s="214" t="s">
        <v>81</v>
      </c>
      <c r="AV90" s="14" t="s">
        <v>81</v>
      </c>
      <c r="AW90" s="14" t="s">
        <v>33</v>
      </c>
      <c r="AX90" s="14" t="s">
        <v>71</v>
      </c>
      <c r="AY90" s="214" t="s">
        <v>141</v>
      </c>
    </row>
    <row r="91" spans="1:65" s="15" customFormat="1" ht="11.25">
      <c r="B91" s="215"/>
      <c r="C91" s="216"/>
      <c r="D91" s="195" t="s">
        <v>152</v>
      </c>
      <c r="E91" s="217" t="s">
        <v>19</v>
      </c>
      <c r="F91" s="218" t="s">
        <v>155</v>
      </c>
      <c r="G91" s="216"/>
      <c r="H91" s="219">
        <v>19.8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152</v>
      </c>
      <c r="AU91" s="225" t="s">
        <v>81</v>
      </c>
      <c r="AV91" s="15" t="s">
        <v>148</v>
      </c>
      <c r="AW91" s="15" t="s">
        <v>33</v>
      </c>
      <c r="AX91" s="15" t="s">
        <v>79</v>
      </c>
      <c r="AY91" s="225" t="s">
        <v>141</v>
      </c>
    </row>
    <row r="92" spans="1:65" s="2" customFormat="1" ht="37.9" customHeight="1">
      <c r="A92" s="36"/>
      <c r="B92" s="37"/>
      <c r="C92" s="175" t="s">
        <v>81</v>
      </c>
      <c r="D92" s="175" t="s">
        <v>143</v>
      </c>
      <c r="E92" s="176" t="s">
        <v>450</v>
      </c>
      <c r="F92" s="177" t="s">
        <v>451</v>
      </c>
      <c r="G92" s="178" t="s">
        <v>164</v>
      </c>
      <c r="H92" s="179">
        <v>19.8</v>
      </c>
      <c r="I92" s="180"/>
      <c r="J92" s="181">
        <f>ROUND(I92*H92,2)</f>
        <v>0</v>
      </c>
      <c r="K92" s="177" t="s">
        <v>147</v>
      </c>
      <c r="L92" s="41"/>
      <c r="M92" s="182" t="s">
        <v>19</v>
      </c>
      <c r="N92" s="183" t="s">
        <v>42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148</v>
      </c>
      <c r="AT92" s="186" t="s">
        <v>143</v>
      </c>
      <c r="AU92" s="186" t="s">
        <v>81</v>
      </c>
      <c r="AY92" s="19" t="s">
        <v>141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79</v>
      </c>
      <c r="BK92" s="187">
        <f>ROUND(I92*H92,2)</f>
        <v>0</v>
      </c>
      <c r="BL92" s="19" t="s">
        <v>148</v>
      </c>
      <c r="BM92" s="186" t="s">
        <v>452</v>
      </c>
    </row>
    <row r="93" spans="1:65" s="2" customFormat="1" ht="11.25">
      <c r="A93" s="36"/>
      <c r="B93" s="37"/>
      <c r="C93" s="38"/>
      <c r="D93" s="188" t="s">
        <v>150</v>
      </c>
      <c r="E93" s="38"/>
      <c r="F93" s="189" t="s">
        <v>453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150</v>
      </c>
      <c r="AU93" s="19" t="s">
        <v>81</v>
      </c>
    </row>
    <row r="94" spans="1:65" s="2" customFormat="1" ht="37.9" customHeight="1">
      <c r="A94" s="36"/>
      <c r="B94" s="37"/>
      <c r="C94" s="175" t="s">
        <v>161</v>
      </c>
      <c r="D94" s="175" t="s">
        <v>143</v>
      </c>
      <c r="E94" s="176" t="s">
        <v>162</v>
      </c>
      <c r="F94" s="177" t="s">
        <v>163</v>
      </c>
      <c r="G94" s="178" t="s">
        <v>164</v>
      </c>
      <c r="H94" s="179">
        <v>9.875</v>
      </c>
      <c r="I94" s="180"/>
      <c r="J94" s="181">
        <f>ROUND(I94*H94,2)</f>
        <v>0</v>
      </c>
      <c r="K94" s="177" t="s">
        <v>147</v>
      </c>
      <c r="L94" s="41"/>
      <c r="M94" s="182" t="s">
        <v>19</v>
      </c>
      <c r="N94" s="183" t="s">
        <v>42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148</v>
      </c>
      <c r="AT94" s="186" t="s">
        <v>143</v>
      </c>
      <c r="AU94" s="186" t="s">
        <v>81</v>
      </c>
      <c r="AY94" s="19" t="s">
        <v>141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79</v>
      </c>
      <c r="BK94" s="187">
        <f>ROUND(I94*H94,2)</f>
        <v>0</v>
      </c>
      <c r="BL94" s="19" t="s">
        <v>148</v>
      </c>
      <c r="BM94" s="186" t="s">
        <v>454</v>
      </c>
    </row>
    <row r="95" spans="1:65" s="2" customFormat="1" ht="11.25">
      <c r="A95" s="36"/>
      <c r="B95" s="37"/>
      <c r="C95" s="38"/>
      <c r="D95" s="188" t="s">
        <v>150</v>
      </c>
      <c r="E95" s="38"/>
      <c r="F95" s="189" t="s">
        <v>166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150</v>
      </c>
      <c r="AU95" s="19" t="s">
        <v>81</v>
      </c>
    </row>
    <row r="96" spans="1:65" s="13" customFormat="1" ht="11.25">
      <c r="B96" s="193"/>
      <c r="C96" s="194"/>
      <c r="D96" s="195" t="s">
        <v>152</v>
      </c>
      <c r="E96" s="196" t="s">
        <v>19</v>
      </c>
      <c r="F96" s="197" t="s">
        <v>167</v>
      </c>
      <c r="G96" s="194"/>
      <c r="H96" s="196" t="s">
        <v>19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152</v>
      </c>
      <c r="AU96" s="203" t="s">
        <v>81</v>
      </c>
      <c r="AV96" s="13" t="s">
        <v>79</v>
      </c>
      <c r="AW96" s="13" t="s">
        <v>33</v>
      </c>
      <c r="AX96" s="13" t="s">
        <v>71</v>
      </c>
      <c r="AY96" s="203" t="s">
        <v>141</v>
      </c>
    </row>
    <row r="97" spans="1:65" s="14" customFormat="1" ht="11.25">
      <c r="B97" s="204"/>
      <c r="C97" s="205"/>
      <c r="D97" s="195" t="s">
        <v>152</v>
      </c>
      <c r="E97" s="206" t="s">
        <v>19</v>
      </c>
      <c r="F97" s="207" t="s">
        <v>455</v>
      </c>
      <c r="G97" s="205"/>
      <c r="H97" s="208">
        <v>9.875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152</v>
      </c>
      <c r="AU97" s="214" t="s">
        <v>81</v>
      </c>
      <c r="AV97" s="14" t="s">
        <v>81</v>
      </c>
      <c r="AW97" s="14" t="s">
        <v>33</v>
      </c>
      <c r="AX97" s="14" t="s">
        <v>71</v>
      </c>
      <c r="AY97" s="214" t="s">
        <v>141</v>
      </c>
    </row>
    <row r="98" spans="1:65" s="15" customFormat="1" ht="11.25">
      <c r="B98" s="215"/>
      <c r="C98" s="216"/>
      <c r="D98" s="195" t="s">
        <v>152</v>
      </c>
      <c r="E98" s="217" t="s">
        <v>19</v>
      </c>
      <c r="F98" s="218" t="s">
        <v>155</v>
      </c>
      <c r="G98" s="216"/>
      <c r="H98" s="219">
        <v>9.875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152</v>
      </c>
      <c r="AU98" s="225" t="s">
        <v>81</v>
      </c>
      <c r="AV98" s="15" t="s">
        <v>148</v>
      </c>
      <c r="AW98" s="15" t="s">
        <v>33</v>
      </c>
      <c r="AX98" s="15" t="s">
        <v>79</v>
      </c>
      <c r="AY98" s="225" t="s">
        <v>141</v>
      </c>
    </row>
    <row r="99" spans="1:65" s="2" customFormat="1" ht="37.9" customHeight="1">
      <c r="A99" s="36"/>
      <c r="B99" s="37"/>
      <c r="C99" s="175" t="s">
        <v>148</v>
      </c>
      <c r="D99" s="175" t="s">
        <v>143</v>
      </c>
      <c r="E99" s="176" t="s">
        <v>456</v>
      </c>
      <c r="F99" s="177" t="s">
        <v>457</v>
      </c>
      <c r="G99" s="178" t="s">
        <v>164</v>
      </c>
      <c r="H99" s="179">
        <v>19.8</v>
      </c>
      <c r="I99" s="180"/>
      <c r="J99" s="181">
        <f>ROUND(I99*H99,2)</f>
        <v>0</v>
      </c>
      <c r="K99" s="177" t="s">
        <v>147</v>
      </c>
      <c r="L99" s="41"/>
      <c r="M99" s="182" t="s">
        <v>19</v>
      </c>
      <c r="N99" s="183" t="s">
        <v>42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148</v>
      </c>
      <c r="AT99" s="186" t="s">
        <v>143</v>
      </c>
      <c r="AU99" s="186" t="s">
        <v>81</v>
      </c>
      <c r="AY99" s="19" t="s">
        <v>141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148</v>
      </c>
      <c r="BM99" s="186" t="s">
        <v>458</v>
      </c>
    </row>
    <row r="100" spans="1:65" s="2" customFormat="1" ht="11.25">
      <c r="A100" s="36"/>
      <c r="B100" s="37"/>
      <c r="C100" s="38"/>
      <c r="D100" s="188" t="s">
        <v>150</v>
      </c>
      <c r="E100" s="38"/>
      <c r="F100" s="189" t="s">
        <v>459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150</v>
      </c>
      <c r="AU100" s="19" t="s">
        <v>81</v>
      </c>
    </row>
    <row r="101" spans="1:65" s="2" customFormat="1" ht="24.2" customHeight="1">
      <c r="A101" s="36"/>
      <c r="B101" s="37"/>
      <c r="C101" s="175" t="s">
        <v>176</v>
      </c>
      <c r="D101" s="175" t="s">
        <v>143</v>
      </c>
      <c r="E101" s="176" t="s">
        <v>460</v>
      </c>
      <c r="F101" s="177" t="s">
        <v>461</v>
      </c>
      <c r="G101" s="178" t="s">
        <v>164</v>
      </c>
      <c r="H101" s="179">
        <v>19.8</v>
      </c>
      <c r="I101" s="180"/>
      <c r="J101" s="181">
        <f>ROUND(I101*H101,2)</f>
        <v>0</v>
      </c>
      <c r="K101" s="177" t="s">
        <v>147</v>
      </c>
      <c r="L101" s="41"/>
      <c r="M101" s="182" t="s">
        <v>19</v>
      </c>
      <c r="N101" s="183" t="s">
        <v>42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148</v>
      </c>
      <c r="AT101" s="186" t="s">
        <v>143</v>
      </c>
      <c r="AU101" s="186" t="s">
        <v>81</v>
      </c>
      <c r="AY101" s="19" t="s">
        <v>141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148</v>
      </c>
      <c r="BM101" s="186" t="s">
        <v>462</v>
      </c>
    </row>
    <row r="102" spans="1:65" s="2" customFormat="1" ht="11.25">
      <c r="A102" s="36"/>
      <c r="B102" s="37"/>
      <c r="C102" s="38"/>
      <c r="D102" s="188" t="s">
        <v>150</v>
      </c>
      <c r="E102" s="38"/>
      <c r="F102" s="189" t="s">
        <v>463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150</v>
      </c>
      <c r="AU102" s="19" t="s">
        <v>81</v>
      </c>
    </row>
    <row r="103" spans="1:65" s="2" customFormat="1" ht="24.2" customHeight="1">
      <c r="A103" s="36"/>
      <c r="B103" s="37"/>
      <c r="C103" s="175" t="s">
        <v>191</v>
      </c>
      <c r="D103" s="175" t="s">
        <v>143</v>
      </c>
      <c r="E103" s="176" t="s">
        <v>464</v>
      </c>
      <c r="F103" s="177" t="s">
        <v>465</v>
      </c>
      <c r="G103" s="178" t="s">
        <v>164</v>
      </c>
      <c r="H103" s="179">
        <v>19.8</v>
      </c>
      <c r="I103" s="180"/>
      <c r="J103" s="181">
        <f>ROUND(I103*H103,2)</f>
        <v>0</v>
      </c>
      <c r="K103" s="177" t="s">
        <v>147</v>
      </c>
      <c r="L103" s="41"/>
      <c r="M103" s="182" t="s">
        <v>19</v>
      </c>
      <c r="N103" s="183" t="s">
        <v>42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148</v>
      </c>
      <c r="AT103" s="186" t="s">
        <v>143</v>
      </c>
      <c r="AU103" s="186" t="s">
        <v>81</v>
      </c>
      <c r="AY103" s="19" t="s">
        <v>141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148</v>
      </c>
      <c r="BM103" s="186" t="s">
        <v>466</v>
      </c>
    </row>
    <row r="104" spans="1:65" s="2" customFormat="1" ht="11.25">
      <c r="A104" s="36"/>
      <c r="B104" s="37"/>
      <c r="C104" s="38"/>
      <c r="D104" s="188" t="s">
        <v>150</v>
      </c>
      <c r="E104" s="38"/>
      <c r="F104" s="189" t="s">
        <v>467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150</v>
      </c>
      <c r="AU104" s="19" t="s">
        <v>81</v>
      </c>
    </row>
    <row r="105" spans="1:65" s="2" customFormat="1" ht="24.2" customHeight="1">
      <c r="A105" s="36"/>
      <c r="B105" s="37"/>
      <c r="C105" s="175" t="s">
        <v>201</v>
      </c>
      <c r="D105" s="175" t="s">
        <v>143</v>
      </c>
      <c r="E105" s="176" t="s">
        <v>468</v>
      </c>
      <c r="F105" s="177" t="s">
        <v>292</v>
      </c>
      <c r="G105" s="178" t="s">
        <v>204</v>
      </c>
      <c r="H105" s="179">
        <v>35.64</v>
      </c>
      <c r="I105" s="180"/>
      <c r="J105" s="181">
        <f>ROUND(I105*H105,2)</f>
        <v>0</v>
      </c>
      <c r="K105" s="177" t="s">
        <v>19</v>
      </c>
      <c r="L105" s="41"/>
      <c r="M105" s="182" t="s">
        <v>19</v>
      </c>
      <c r="N105" s="183" t="s">
        <v>42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148</v>
      </c>
      <c r="AT105" s="186" t="s">
        <v>143</v>
      </c>
      <c r="AU105" s="186" t="s">
        <v>81</v>
      </c>
      <c r="AY105" s="19" t="s">
        <v>141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148</v>
      </c>
      <c r="BM105" s="186" t="s">
        <v>469</v>
      </c>
    </row>
    <row r="106" spans="1:65" s="14" customFormat="1" ht="11.25">
      <c r="B106" s="204"/>
      <c r="C106" s="205"/>
      <c r="D106" s="195" t="s">
        <v>152</v>
      </c>
      <c r="E106" s="205"/>
      <c r="F106" s="207" t="s">
        <v>470</v>
      </c>
      <c r="G106" s="205"/>
      <c r="H106" s="208">
        <v>35.64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152</v>
      </c>
      <c r="AU106" s="214" t="s">
        <v>81</v>
      </c>
      <c r="AV106" s="14" t="s">
        <v>81</v>
      </c>
      <c r="AW106" s="14" t="s">
        <v>4</v>
      </c>
      <c r="AX106" s="14" t="s">
        <v>79</v>
      </c>
      <c r="AY106" s="214" t="s">
        <v>141</v>
      </c>
    </row>
    <row r="107" spans="1:65" s="2" customFormat="1" ht="24.2" customHeight="1">
      <c r="A107" s="36"/>
      <c r="B107" s="37"/>
      <c r="C107" s="175" t="s">
        <v>207</v>
      </c>
      <c r="D107" s="175" t="s">
        <v>143</v>
      </c>
      <c r="E107" s="176" t="s">
        <v>170</v>
      </c>
      <c r="F107" s="177" t="s">
        <v>171</v>
      </c>
      <c r="G107" s="178" t="s">
        <v>164</v>
      </c>
      <c r="H107" s="179">
        <v>9.875</v>
      </c>
      <c r="I107" s="180"/>
      <c r="J107" s="181">
        <f>ROUND(I107*H107,2)</f>
        <v>0</v>
      </c>
      <c r="K107" s="177" t="s">
        <v>147</v>
      </c>
      <c r="L107" s="41"/>
      <c r="M107" s="182" t="s">
        <v>19</v>
      </c>
      <c r="N107" s="183" t="s">
        <v>42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148</v>
      </c>
      <c r="AT107" s="186" t="s">
        <v>143</v>
      </c>
      <c r="AU107" s="186" t="s">
        <v>81</v>
      </c>
      <c r="AY107" s="19" t="s">
        <v>141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148</v>
      </c>
      <c r="BM107" s="186" t="s">
        <v>471</v>
      </c>
    </row>
    <row r="108" spans="1:65" s="2" customFormat="1" ht="11.25">
      <c r="A108" s="36"/>
      <c r="B108" s="37"/>
      <c r="C108" s="38"/>
      <c r="D108" s="188" t="s">
        <v>150</v>
      </c>
      <c r="E108" s="38"/>
      <c r="F108" s="189" t="s">
        <v>173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150</v>
      </c>
      <c r="AU108" s="19" t="s">
        <v>81</v>
      </c>
    </row>
    <row r="109" spans="1:65" s="13" customFormat="1" ht="11.25">
      <c r="B109" s="193"/>
      <c r="C109" s="194"/>
      <c r="D109" s="195" t="s">
        <v>152</v>
      </c>
      <c r="E109" s="196" t="s">
        <v>19</v>
      </c>
      <c r="F109" s="197" t="s">
        <v>472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152</v>
      </c>
      <c r="AU109" s="203" t="s">
        <v>81</v>
      </c>
      <c r="AV109" s="13" t="s">
        <v>79</v>
      </c>
      <c r="AW109" s="13" t="s">
        <v>33</v>
      </c>
      <c r="AX109" s="13" t="s">
        <v>71</v>
      </c>
      <c r="AY109" s="203" t="s">
        <v>141</v>
      </c>
    </row>
    <row r="110" spans="1:65" s="14" customFormat="1" ht="11.25">
      <c r="B110" s="204"/>
      <c r="C110" s="205"/>
      <c r="D110" s="195" t="s">
        <v>152</v>
      </c>
      <c r="E110" s="206" t="s">
        <v>19</v>
      </c>
      <c r="F110" s="207" t="s">
        <v>473</v>
      </c>
      <c r="G110" s="205"/>
      <c r="H110" s="208">
        <v>9.875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152</v>
      </c>
      <c r="AU110" s="214" t="s">
        <v>81</v>
      </c>
      <c r="AV110" s="14" t="s">
        <v>81</v>
      </c>
      <c r="AW110" s="14" t="s">
        <v>33</v>
      </c>
      <c r="AX110" s="14" t="s">
        <v>71</v>
      </c>
      <c r="AY110" s="214" t="s">
        <v>141</v>
      </c>
    </row>
    <row r="111" spans="1:65" s="15" customFormat="1" ht="11.25">
      <c r="B111" s="215"/>
      <c r="C111" s="216"/>
      <c r="D111" s="195" t="s">
        <v>152</v>
      </c>
      <c r="E111" s="217" t="s">
        <v>19</v>
      </c>
      <c r="F111" s="218" t="s">
        <v>155</v>
      </c>
      <c r="G111" s="216"/>
      <c r="H111" s="219">
        <v>9.875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152</v>
      </c>
      <c r="AU111" s="225" t="s">
        <v>81</v>
      </c>
      <c r="AV111" s="15" t="s">
        <v>148</v>
      </c>
      <c r="AW111" s="15" t="s">
        <v>33</v>
      </c>
      <c r="AX111" s="15" t="s">
        <v>79</v>
      </c>
      <c r="AY111" s="225" t="s">
        <v>141</v>
      </c>
    </row>
    <row r="112" spans="1:65" s="12" customFormat="1" ht="22.9" customHeight="1">
      <c r="B112" s="159"/>
      <c r="C112" s="160"/>
      <c r="D112" s="161" t="s">
        <v>70</v>
      </c>
      <c r="E112" s="173" t="s">
        <v>174</v>
      </c>
      <c r="F112" s="173" t="s">
        <v>175</v>
      </c>
      <c r="G112" s="160"/>
      <c r="H112" s="160"/>
      <c r="I112" s="163"/>
      <c r="J112" s="174">
        <f>BK112</f>
        <v>0</v>
      </c>
      <c r="K112" s="160"/>
      <c r="L112" s="165"/>
      <c r="M112" s="166"/>
      <c r="N112" s="167"/>
      <c r="O112" s="167"/>
      <c r="P112" s="168">
        <f>SUM(P113:P118)</f>
        <v>0</v>
      </c>
      <c r="Q112" s="167"/>
      <c r="R112" s="168">
        <f>SUM(R113:R118)</f>
        <v>0</v>
      </c>
      <c r="S112" s="167"/>
      <c r="T112" s="169">
        <f>SUM(T113:T118)</f>
        <v>47.4</v>
      </c>
      <c r="AR112" s="170" t="s">
        <v>79</v>
      </c>
      <c r="AT112" s="171" t="s">
        <v>70</v>
      </c>
      <c r="AU112" s="171" t="s">
        <v>79</v>
      </c>
      <c r="AY112" s="170" t="s">
        <v>141</v>
      </c>
      <c r="BK112" s="172">
        <f>SUM(BK113:BK118)</f>
        <v>0</v>
      </c>
    </row>
    <row r="113" spans="1:65" s="2" customFormat="1" ht="16.5" customHeight="1">
      <c r="A113" s="36"/>
      <c r="B113" s="37"/>
      <c r="C113" s="175" t="s">
        <v>174</v>
      </c>
      <c r="D113" s="175" t="s">
        <v>143</v>
      </c>
      <c r="E113" s="176" t="s">
        <v>474</v>
      </c>
      <c r="F113" s="177" t="s">
        <v>475</v>
      </c>
      <c r="G113" s="178" t="s">
        <v>164</v>
      </c>
      <c r="H113" s="179">
        <v>19.75</v>
      </c>
      <c r="I113" s="180"/>
      <c r="J113" s="181">
        <f>ROUND(I113*H113,2)</f>
        <v>0</v>
      </c>
      <c r="K113" s="177" t="s">
        <v>147</v>
      </c>
      <c r="L113" s="41"/>
      <c r="M113" s="182" t="s">
        <v>19</v>
      </c>
      <c r="N113" s="183" t="s">
        <v>42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2.4</v>
      </c>
      <c r="T113" s="185">
        <f>S113*H113</f>
        <v>47.4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148</v>
      </c>
      <c r="AT113" s="186" t="s">
        <v>143</v>
      </c>
      <c r="AU113" s="186" t="s">
        <v>81</v>
      </c>
      <c r="AY113" s="19" t="s">
        <v>141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148</v>
      </c>
      <c r="BM113" s="186" t="s">
        <v>476</v>
      </c>
    </row>
    <row r="114" spans="1:65" s="2" customFormat="1" ht="11.25">
      <c r="A114" s="36"/>
      <c r="B114" s="37"/>
      <c r="C114" s="38"/>
      <c r="D114" s="188" t="s">
        <v>150</v>
      </c>
      <c r="E114" s="38"/>
      <c r="F114" s="189" t="s">
        <v>477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150</v>
      </c>
      <c r="AU114" s="19" t="s">
        <v>81</v>
      </c>
    </row>
    <row r="115" spans="1:65" s="13" customFormat="1" ht="11.25">
      <c r="B115" s="193"/>
      <c r="C115" s="194"/>
      <c r="D115" s="195" t="s">
        <v>152</v>
      </c>
      <c r="E115" s="196" t="s">
        <v>19</v>
      </c>
      <c r="F115" s="197" t="s">
        <v>478</v>
      </c>
      <c r="G115" s="194"/>
      <c r="H115" s="196" t="s">
        <v>19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152</v>
      </c>
      <c r="AU115" s="203" t="s">
        <v>81</v>
      </c>
      <c r="AV115" s="13" t="s">
        <v>79</v>
      </c>
      <c r="AW115" s="13" t="s">
        <v>33</v>
      </c>
      <c r="AX115" s="13" t="s">
        <v>71</v>
      </c>
      <c r="AY115" s="203" t="s">
        <v>141</v>
      </c>
    </row>
    <row r="116" spans="1:65" s="14" customFormat="1" ht="11.25">
      <c r="B116" s="204"/>
      <c r="C116" s="205"/>
      <c r="D116" s="195" t="s">
        <v>152</v>
      </c>
      <c r="E116" s="206" t="s">
        <v>19</v>
      </c>
      <c r="F116" s="207" t="s">
        <v>479</v>
      </c>
      <c r="G116" s="205"/>
      <c r="H116" s="208">
        <v>4.125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152</v>
      </c>
      <c r="AU116" s="214" t="s">
        <v>81</v>
      </c>
      <c r="AV116" s="14" t="s">
        <v>81</v>
      </c>
      <c r="AW116" s="14" t="s">
        <v>33</v>
      </c>
      <c r="AX116" s="14" t="s">
        <v>71</v>
      </c>
      <c r="AY116" s="214" t="s">
        <v>141</v>
      </c>
    </row>
    <row r="117" spans="1:65" s="14" customFormat="1" ht="11.25">
      <c r="B117" s="204"/>
      <c r="C117" s="205"/>
      <c r="D117" s="195" t="s">
        <v>152</v>
      </c>
      <c r="E117" s="206" t="s">
        <v>19</v>
      </c>
      <c r="F117" s="207" t="s">
        <v>480</v>
      </c>
      <c r="G117" s="205"/>
      <c r="H117" s="208">
        <v>15.625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152</v>
      </c>
      <c r="AU117" s="214" t="s">
        <v>81</v>
      </c>
      <c r="AV117" s="14" t="s">
        <v>81</v>
      </c>
      <c r="AW117" s="14" t="s">
        <v>33</v>
      </c>
      <c r="AX117" s="14" t="s">
        <v>71</v>
      </c>
      <c r="AY117" s="214" t="s">
        <v>141</v>
      </c>
    </row>
    <row r="118" spans="1:65" s="15" customFormat="1" ht="11.25">
      <c r="B118" s="215"/>
      <c r="C118" s="216"/>
      <c r="D118" s="195" t="s">
        <v>152</v>
      </c>
      <c r="E118" s="217" t="s">
        <v>19</v>
      </c>
      <c r="F118" s="218" t="s">
        <v>155</v>
      </c>
      <c r="G118" s="216"/>
      <c r="H118" s="219">
        <v>19.75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152</v>
      </c>
      <c r="AU118" s="225" t="s">
        <v>81</v>
      </c>
      <c r="AV118" s="15" t="s">
        <v>148</v>
      </c>
      <c r="AW118" s="15" t="s">
        <v>33</v>
      </c>
      <c r="AX118" s="15" t="s">
        <v>79</v>
      </c>
      <c r="AY118" s="225" t="s">
        <v>141</v>
      </c>
    </row>
    <row r="119" spans="1:65" s="12" customFormat="1" ht="22.9" customHeight="1">
      <c r="B119" s="159"/>
      <c r="C119" s="160"/>
      <c r="D119" s="161" t="s">
        <v>70</v>
      </c>
      <c r="E119" s="173" t="s">
        <v>199</v>
      </c>
      <c r="F119" s="173" t="s">
        <v>200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SUM(P120:P126)</f>
        <v>0</v>
      </c>
      <c r="Q119" s="167"/>
      <c r="R119" s="168">
        <f>SUM(R120:R126)</f>
        <v>0</v>
      </c>
      <c r="S119" s="167"/>
      <c r="T119" s="169">
        <f>SUM(T120:T126)</f>
        <v>0</v>
      </c>
      <c r="AR119" s="170" t="s">
        <v>79</v>
      </c>
      <c r="AT119" s="171" t="s">
        <v>70</v>
      </c>
      <c r="AU119" s="171" t="s">
        <v>79</v>
      </c>
      <c r="AY119" s="170" t="s">
        <v>141</v>
      </c>
      <c r="BK119" s="172">
        <f>SUM(BK120:BK126)</f>
        <v>0</v>
      </c>
    </row>
    <row r="120" spans="1:65" s="2" customFormat="1" ht="21.75" customHeight="1">
      <c r="A120" s="36"/>
      <c r="B120" s="37"/>
      <c r="C120" s="175" t="s">
        <v>217</v>
      </c>
      <c r="D120" s="175" t="s">
        <v>143</v>
      </c>
      <c r="E120" s="176" t="s">
        <v>202</v>
      </c>
      <c r="F120" s="177" t="s">
        <v>203</v>
      </c>
      <c r="G120" s="178" t="s">
        <v>204</v>
      </c>
      <c r="H120" s="179">
        <v>47.4</v>
      </c>
      <c r="I120" s="180"/>
      <c r="J120" s="181">
        <f>ROUND(I120*H120,2)</f>
        <v>0</v>
      </c>
      <c r="K120" s="177" t="s">
        <v>147</v>
      </c>
      <c r="L120" s="41"/>
      <c r="M120" s="182" t="s">
        <v>19</v>
      </c>
      <c r="N120" s="183" t="s">
        <v>42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148</v>
      </c>
      <c r="AT120" s="186" t="s">
        <v>143</v>
      </c>
      <c r="AU120" s="186" t="s">
        <v>81</v>
      </c>
      <c r="AY120" s="19" t="s">
        <v>141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148</v>
      </c>
      <c r="BM120" s="186" t="s">
        <v>481</v>
      </c>
    </row>
    <row r="121" spans="1:65" s="2" customFormat="1" ht="11.25">
      <c r="A121" s="36"/>
      <c r="B121" s="37"/>
      <c r="C121" s="38"/>
      <c r="D121" s="188" t="s">
        <v>150</v>
      </c>
      <c r="E121" s="38"/>
      <c r="F121" s="189" t="s">
        <v>206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150</v>
      </c>
      <c r="AU121" s="19" t="s">
        <v>81</v>
      </c>
    </row>
    <row r="122" spans="1:65" s="2" customFormat="1" ht="24.2" customHeight="1">
      <c r="A122" s="36"/>
      <c r="B122" s="37"/>
      <c r="C122" s="175" t="s">
        <v>222</v>
      </c>
      <c r="D122" s="175" t="s">
        <v>143</v>
      </c>
      <c r="E122" s="176" t="s">
        <v>208</v>
      </c>
      <c r="F122" s="177" t="s">
        <v>209</v>
      </c>
      <c r="G122" s="178" t="s">
        <v>204</v>
      </c>
      <c r="H122" s="179">
        <v>1495.8720000000001</v>
      </c>
      <c r="I122" s="180"/>
      <c r="J122" s="181">
        <f>ROUND(I122*H122,2)</f>
        <v>0</v>
      </c>
      <c r="K122" s="177" t="s">
        <v>147</v>
      </c>
      <c r="L122" s="41"/>
      <c r="M122" s="182" t="s">
        <v>19</v>
      </c>
      <c r="N122" s="183" t="s">
        <v>42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148</v>
      </c>
      <c r="AT122" s="186" t="s">
        <v>143</v>
      </c>
      <c r="AU122" s="186" t="s">
        <v>81</v>
      </c>
      <c r="AY122" s="19" t="s">
        <v>141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148</v>
      </c>
      <c r="BM122" s="186" t="s">
        <v>482</v>
      </c>
    </row>
    <row r="123" spans="1:65" s="2" customFormat="1" ht="11.25">
      <c r="A123" s="36"/>
      <c r="B123" s="37"/>
      <c r="C123" s="38"/>
      <c r="D123" s="188" t="s">
        <v>150</v>
      </c>
      <c r="E123" s="38"/>
      <c r="F123" s="189" t="s">
        <v>211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150</v>
      </c>
      <c r="AU123" s="19" t="s">
        <v>81</v>
      </c>
    </row>
    <row r="124" spans="1:65" s="14" customFormat="1" ht="11.25">
      <c r="B124" s="204"/>
      <c r="C124" s="205"/>
      <c r="D124" s="195" t="s">
        <v>152</v>
      </c>
      <c r="E124" s="205"/>
      <c r="F124" s="207" t="s">
        <v>483</v>
      </c>
      <c r="G124" s="205"/>
      <c r="H124" s="208">
        <v>1495.8720000000001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152</v>
      </c>
      <c r="AU124" s="214" t="s">
        <v>81</v>
      </c>
      <c r="AV124" s="14" t="s">
        <v>81</v>
      </c>
      <c r="AW124" s="14" t="s">
        <v>4</v>
      </c>
      <c r="AX124" s="14" t="s">
        <v>79</v>
      </c>
      <c r="AY124" s="214" t="s">
        <v>141</v>
      </c>
    </row>
    <row r="125" spans="1:65" s="2" customFormat="1" ht="24.2" customHeight="1">
      <c r="A125" s="36"/>
      <c r="B125" s="37"/>
      <c r="C125" s="175" t="s">
        <v>231</v>
      </c>
      <c r="D125" s="175" t="s">
        <v>143</v>
      </c>
      <c r="E125" s="176" t="s">
        <v>218</v>
      </c>
      <c r="F125" s="177" t="s">
        <v>219</v>
      </c>
      <c r="G125" s="178" t="s">
        <v>204</v>
      </c>
      <c r="H125" s="179">
        <v>106.848</v>
      </c>
      <c r="I125" s="180"/>
      <c r="J125" s="181">
        <f>ROUND(I125*H125,2)</f>
        <v>0</v>
      </c>
      <c r="K125" s="177" t="s">
        <v>147</v>
      </c>
      <c r="L125" s="41"/>
      <c r="M125" s="182" t="s">
        <v>19</v>
      </c>
      <c r="N125" s="183" t="s">
        <v>42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148</v>
      </c>
      <c r="AT125" s="186" t="s">
        <v>143</v>
      </c>
      <c r="AU125" s="186" t="s">
        <v>81</v>
      </c>
      <c r="AY125" s="19" t="s">
        <v>141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148</v>
      </c>
      <c r="BM125" s="186" t="s">
        <v>484</v>
      </c>
    </row>
    <row r="126" spans="1:65" s="2" customFormat="1" ht="11.25">
      <c r="A126" s="36"/>
      <c r="B126" s="37"/>
      <c r="C126" s="38"/>
      <c r="D126" s="188" t="s">
        <v>150</v>
      </c>
      <c r="E126" s="38"/>
      <c r="F126" s="189" t="s">
        <v>221</v>
      </c>
      <c r="G126" s="38"/>
      <c r="H126" s="38"/>
      <c r="I126" s="190"/>
      <c r="J126" s="38"/>
      <c r="K126" s="38"/>
      <c r="L126" s="41"/>
      <c r="M126" s="238"/>
      <c r="N126" s="239"/>
      <c r="O126" s="240"/>
      <c r="P126" s="240"/>
      <c r="Q126" s="240"/>
      <c r="R126" s="240"/>
      <c r="S126" s="240"/>
      <c r="T126" s="24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150</v>
      </c>
      <c r="AU126" s="19" t="s">
        <v>81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VpeQLI6cQwdj6OuAxYCnPW5jjsR+yB7sdnETw4w7EKfezJgWdcGMjiXKi3R6Qw5f4HQFR7I7EMldMVATytnimg==" saltValue="bB1JBTo2zNPXH0ODcdcdjcx1pWWmMtIwF3owLTqU+MRdzZ2T235tQ25fHFSfNHRmaEV8hVON1PECOotTam4w7w==" spinCount="100000" sheet="1" objects="1" scenarios="1" formatColumns="0" formatRows="0" autoFilter="0"/>
  <autoFilter ref="C82:K12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3" r:id="rId2"/>
    <hyperlink ref="F95" r:id="rId3"/>
    <hyperlink ref="F100" r:id="rId4"/>
    <hyperlink ref="F102" r:id="rId5"/>
    <hyperlink ref="F104" r:id="rId6"/>
    <hyperlink ref="F108" r:id="rId7"/>
    <hyperlink ref="F114" r:id="rId8"/>
    <hyperlink ref="F121" r:id="rId9"/>
    <hyperlink ref="F123" r:id="rId10"/>
    <hyperlink ref="F126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99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485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ROUND((SUM(BE85:BE120)),  2)</f>
        <v>0</v>
      </c>
      <c r="G33" s="36"/>
      <c r="H33" s="36"/>
      <c r="I33" s="120">
        <v>0.21</v>
      </c>
      <c r="J33" s="119">
        <f>ROUND(((SUM(BE85:BE120))*I33),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ROUND((SUM(BF85:BF120)),  2)</f>
        <v>0</v>
      </c>
      <c r="G34" s="36"/>
      <c r="H34" s="36"/>
      <c r="I34" s="120">
        <v>0.15</v>
      </c>
      <c r="J34" s="119">
        <f>ROUND(((SUM(BF85:BF120))*I34),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ROUND((SUM(BG85:BG120)),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ROUND((SUM(BH85:BH120)),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ROUND((SUM(BI85:BI120)),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07 - Odstranění plechového skladu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J102</f>
        <v>0</v>
      </c>
      <c r="K63" s="143"/>
      <c r="L63" s="147"/>
    </row>
    <row r="64" spans="1:47" s="9" customFormat="1" ht="24.95" customHeight="1">
      <c r="B64" s="136"/>
      <c r="C64" s="137"/>
      <c r="D64" s="138" t="s">
        <v>123</v>
      </c>
      <c r="E64" s="139"/>
      <c r="F64" s="139"/>
      <c r="G64" s="139"/>
      <c r="H64" s="139"/>
      <c r="I64" s="139"/>
      <c r="J64" s="140">
        <f>J110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125</v>
      </c>
      <c r="E65" s="145"/>
      <c r="F65" s="145"/>
      <c r="G65" s="145"/>
      <c r="H65" s="145"/>
      <c r="I65" s="145"/>
      <c r="J65" s="146">
        <f>J111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Odstranění objektů bývalé ČOV v areálu Bohumínské městské nemocnice</v>
      </c>
      <c r="F75" s="385"/>
      <c r="G75" s="385"/>
      <c r="H75" s="38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113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1" t="str">
        <f>E9</f>
        <v>SO 07 - Odstranění plechového skladu</v>
      </c>
      <c r="F77" s="386"/>
      <c r="G77" s="386"/>
      <c r="H77" s="38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 xml:space="preserve"> </v>
      </c>
      <c r="G79" s="38"/>
      <c r="H79" s="38"/>
      <c r="I79" s="31" t="s">
        <v>23</v>
      </c>
      <c r="J79" s="61" t="str">
        <f>IF(J12="","",J12)</f>
        <v>16. 8. 2023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30</v>
      </c>
      <c r="J81" s="34" t="str">
        <f>E21</f>
        <v>Ing. Pavel Stoklasa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28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127</v>
      </c>
      <c r="D84" s="151" t="s">
        <v>56</v>
      </c>
      <c r="E84" s="151" t="s">
        <v>52</v>
      </c>
      <c r="F84" s="151" t="s">
        <v>53</v>
      </c>
      <c r="G84" s="151" t="s">
        <v>128</v>
      </c>
      <c r="H84" s="151" t="s">
        <v>129</v>
      </c>
      <c r="I84" s="151" t="s">
        <v>130</v>
      </c>
      <c r="J84" s="151" t="s">
        <v>117</v>
      </c>
      <c r="K84" s="152" t="s">
        <v>131</v>
      </c>
      <c r="L84" s="153"/>
      <c r="M84" s="70" t="s">
        <v>19</v>
      </c>
      <c r="N84" s="71" t="s">
        <v>41</v>
      </c>
      <c r="O84" s="71" t="s">
        <v>132</v>
      </c>
      <c r="P84" s="71" t="s">
        <v>133</v>
      </c>
      <c r="Q84" s="71" t="s">
        <v>134</v>
      </c>
      <c r="R84" s="71" t="s">
        <v>135</v>
      </c>
      <c r="S84" s="71" t="s">
        <v>136</v>
      </c>
      <c r="T84" s="72" t="s">
        <v>137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138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P86+P110</f>
        <v>0</v>
      </c>
      <c r="Q85" s="74"/>
      <c r="R85" s="156">
        <f>R86+R110</f>
        <v>0</v>
      </c>
      <c r="S85" s="74"/>
      <c r="T85" s="157">
        <f>T86+T110</f>
        <v>5.7748699999999991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70</v>
      </c>
      <c r="AU85" s="19" t="s">
        <v>118</v>
      </c>
      <c r="BK85" s="158">
        <f>BK86+BK110</f>
        <v>0</v>
      </c>
    </row>
    <row r="86" spans="1:65" s="12" customFormat="1" ht="25.9" customHeight="1">
      <c r="B86" s="159"/>
      <c r="C86" s="160"/>
      <c r="D86" s="161" t="s">
        <v>70</v>
      </c>
      <c r="E86" s="162" t="s">
        <v>139</v>
      </c>
      <c r="F86" s="162" t="s">
        <v>140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P87+P96+P102</f>
        <v>0</v>
      </c>
      <c r="Q86" s="167"/>
      <c r="R86" s="168">
        <f>R87+R96+R102</f>
        <v>0</v>
      </c>
      <c r="S86" s="167"/>
      <c r="T86" s="169">
        <f>T87+T96+T102</f>
        <v>4.9679999999999991</v>
      </c>
      <c r="AR86" s="170" t="s">
        <v>79</v>
      </c>
      <c r="AT86" s="171" t="s">
        <v>70</v>
      </c>
      <c r="AU86" s="171" t="s">
        <v>71</v>
      </c>
      <c r="AY86" s="170" t="s">
        <v>141</v>
      </c>
      <c r="BK86" s="172">
        <f>BK87+BK96+BK102</f>
        <v>0</v>
      </c>
    </row>
    <row r="87" spans="1:65" s="12" customFormat="1" ht="22.9" customHeight="1">
      <c r="B87" s="159"/>
      <c r="C87" s="160"/>
      <c r="D87" s="161" t="s">
        <v>70</v>
      </c>
      <c r="E87" s="173" t="s">
        <v>79</v>
      </c>
      <c r="F87" s="173" t="s">
        <v>142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SUM(P88:P95)</f>
        <v>0</v>
      </c>
      <c r="Q87" s="167"/>
      <c r="R87" s="168">
        <f>SUM(R88:R95)</f>
        <v>0</v>
      </c>
      <c r="S87" s="167"/>
      <c r="T87" s="169">
        <f>SUM(T88:T95)</f>
        <v>0</v>
      </c>
      <c r="AR87" s="170" t="s">
        <v>79</v>
      </c>
      <c r="AT87" s="171" t="s">
        <v>70</v>
      </c>
      <c r="AU87" s="171" t="s">
        <v>79</v>
      </c>
      <c r="AY87" s="170" t="s">
        <v>141</v>
      </c>
      <c r="BK87" s="172">
        <f>SUM(BK88:BK95)</f>
        <v>0</v>
      </c>
    </row>
    <row r="88" spans="1:65" s="2" customFormat="1" ht="37.9" customHeight="1">
      <c r="A88" s="36"/>
      <c r="B88" s="37"/>
      <c r="C88" s="175" t="s">
        <v>79</v>
      </c>
      <c r="D88" s="175" t="s">
        <v>143</v>
      </c>
      <c r="E88" s="176" t="s">
        <v>162</v>
      </c>
      <c r="F88" s="177" t="s">
        <v>163</v>
      </c>
      <c r="G88" s="178" t="s">
        <v>164</v>
      </c>
      <c r="H88" s="179">
        <v>2.34</v>
      </c>
      <c r="I88" s="180"/>
      <c r="J88" s="181">
        <f>ROUND(I88*H88,2)</f>
        <v>0</v>
      </c>
      <c r="K88" s="177" t="s">
        <v>147</v>
      </c>
      <c r="L88" s="41"/>
      <c r="M88" s="182" t="s">
        <v>19</v>
      </c>
      <c r="N88" s="183" t="s">
        <v>42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148</v>
      </c>
      <c r="AT88" s="186" t="s">
        <v>143</v>
      </c>
      <c r="AU88" s="186" t="s">
        <v>81</v>
      </c>
      <c r="AY88" s="19" t="s">
        <v>141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79</v>
      </c>
      <c r="BK88" s="187">
        <f>ROUND(I88*H88,2)</f>
        <v>0</v>
      </c>
      <c r="BL88" s="19" t="s">
        <v>148</v>
      </c>
      <c r="BM88" s="186" t="s">
        <v>486</v>
      </c>
    </row>
    <row r="89" spans="1:65" s="2" customFormat="1" ht="11.25">
      <c r="A89" s="36"/>
      <c r="B89" s="37"/>
      <c r="C89" s="38"/>
      <c r="D89" s="188" t="s">
        <v>150</v>
      </c>
      <c r="E89" s="38"/>
      <c r="F89" s="189" t="s">
        <v>166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150</v>
      </c>
      <c r="AU89" s="19" t="s">
        <v>81</v>
      </c>
    </row>
    <row r="90" spans="1:65" s="13" customFormat="1" ht="11.25">
      <c r="B90" s="193"/>
      <c r="C90" s="194"/>
      <c r="D90" s="195" t="s">
        <v>152</v>
      </c>
      <c r="E90" s="196" t="s">
        <v>19</v>
      </c>
      <c r="F90" s="197" t="s">
        <v>167</v>
      </c>
      <c r="G90" s="194"/>
      <c r="H90" s="196" t="s">
        <v>19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152</v>
      </c>
      <c r="AU90" s="203" t="s">
        <v>81</v>
      </c>
      <c r="AV90" s="13" t="s">
        <v>79</v>
      </c>
      <c r="AW90" s="13" t="s">
        <v>33</v>
      </c>
      <c r="AX90" s="13" t="s">
        <v>71</v>
      </c>
      <c r="AY90" s="203" t="s">
        <v>141</v>
      </c>
    </row>
    <row r="91" spans="1:65" s="14" customFormat="1" ht="11.25">
      <c r="B91" s="204"/>
      <c r="C91" s="205"/>
      <c r="D91" s="195" t="s">
        <v>152</v>
      </c>
      <c r="E91" s="206" t="s">
        <v>19</v>
      </c>
      <c r="F91" s="207" t="s">
        <v>487</v>
      </c>
      <c r="G91" s="205"/>
      <c r="H91" s="208">
        <v>2.34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152</v>
      </c>
      <c r="AU91" s="214" t="s">
        <v>81</v>
      </c>
      <c r="AV91" s="14" t="s">
        <v>81</v>
      </c>
      <c r="AW91" s="14" t="s">
        <v>33</v>
      </c>
      <c r="AX91" s="14" t="s">
        <v>71</v>
      </c>
      <c r="AY91" s="214" t="s">
        <v>141</v>
      </c>
    </row>
    <row r="92" spans="1:65" s="15" customFormat="1" ht="11.25">
      <c r="B92" s="215"/>
      <c r="C92" s="216"/>
      <c r="D92" s="195" t="s">
        <v>152</v>
      </c>
      <c r="E92" s="217" t="s">
        <v>19</v>
      </c>
      <c r="F92" s="218" t="s">
        <v>155</v>
      </c>
      <c r="G92" s="216"/>
      <c r="H92" s="219">
        <v>2.34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152</v>
      </c>
      <c r="AU92" s="225" t="s">
        <v>81</v>
      </c>
      <c r="AV92" s="15" t="s">
        <v>148</v>
      </c>
      <c r="AW92" s="15" t="s">
        <v>33</v>
      </c>
      <c r="AX92" s="15" t="s">
        <v>79</v>
      </c>
      <c r="AY92" s="225" t="s">
        <v>141</v>
      </c>
    </row>
    <row r="93" spans="1:65" s="2" customFormat="1" ht="24.2" customHeight="1">
      <c r="A93" s="36"/>
      <c r="B93" s="37"/>
      <c r="C93" s="175" t="s">
        <v>81</v>
      </c>
      <c r="D93" s="175" t="s">
        <v>143</v>
      </c>
      <c r="E93" s="176" t="s">
        <v>170</v>
      </c>
      <c r="F93" s="177" t="s">
        <v>171</v>
      </c>
      <c r="G93" s="178" t="s">
        <v>164</v>
      </c>
      <c r="H93" s="179">
        <v>2.34</v>
      </c>
      <c r="I93" s="180"/>
      <c r="J93" s="181">
        <f>ROUND(I93*H93,2)</f>
        <v>0</v>
      </c>
      <c r="K93" s="177" t="s">
        <v>147</v>
      </c>
      <c r="L93" s="41"/>
      <c r="M93" s="182" t="s">
        <v>19</v>
      </c>
      <c r="N93" s="183" t="s">
        <v>42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148</v>
      </c>
      <c r="AT93" s="186" t="s">
        <v>143</v>
      </c>
      <c r="AU93" s="186" t="s">
        <v>81</v>
      </c>
      <c r="AY93" s="19" t="s">
        <v>141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79</v>
      </c>
      <c r="BK93" s="187">
        <f>ROUND(I93*H93,2)</f>
        <v>0</v>
      </c>
      <c r="BL93" s="19" t="s">
        <v>148</v>
      </c>
      <c r="BM93" s="186" t="s">
        <v>488</v>
      </c>
    </row>
    <row r="94" spans="1:65" s="2" customFormat="1" ht="11.25">
      <c r="A94" s="36"/>
      <c r="B94" s="37"/>
      <c r="C94" s="38"/>
      <c r="D94" s="188" t="s">
        <v>150</v>
      </c>
      <c r="E94" s="38"/>
      <c r="F94" s="189" t="s">
        <v>173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150</v>
      </c>
      <c r="AU94" s="19" t="s">
        <v>81</v>
      </c>
    </row>
    <row r="95" spans="1:65" s="14" customFormat="1" ht="11.25">
      <c r="B95" s="204"/>
      <c r="C95" s="205"/>
      <c r="D95" s="195" t="s">
        <v>152</v>
      </c>
      <c r="E95" s="206" t="s">
        <v>19</v>
      </c>
      <c r="F95" s="207" t="s">
        <v>489</v>
      </c>
      <c r="G95" s="205"/>
      <c r="H95" s="208">
        <v>2.34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152</v>
      </c>
      <c r="AU95" s="214" t="s">
        <v>81</v>
      </c>
      <c r="AV95" s="14" t="s">
        <v>81</v>
      </c>
      <c r="AW95" s="14" t="s">
        <v>33</v>
      </c>
      <c r="AX95" s="14" t="s">
        <v>79</v>
      </c>
      <c r="AY95" s="214" t="s">
        <v>141</v>
      </c>
    </row>
    <row r="96" spans="1:65" s="12" customFormat="1" ht="22.9" customHeight="1">
      <c r="B96" s="159"/>
      <c r="C96" s="160"/>
      <c r="D96" s="161" t="s">
        <v>70</v>
      </c>
      <c r="E96" s="173" t="s">
        <v>174</v>
      </c>
      <c r="F96" s="173" t="s">
        <v>175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SUM(P97:P101)</f>
        <v>0</v>
      </c>
      <c r="Q96" s="167"/>
      <c r="R96" s="168">
        <f>SUM(R97:R101)</f>
        <v>0</v>
      </c>
      <c r="S96" s="167"/>
      <c r="T96" s="169">
        <f>SUM(T97:T101)</f>
        <v>4.9679999999999991</v>
      </c>
      <c r="AR96" s="170" t="s">
        <v>79</v>
      </c>
      <c r="AT96" s="171" t="s">
        <v>70</v>
      </c>
      <c r="AU96" s="171" t="s">
        <v>79</v>
      </c>
      <c r="AY96" s="170" t="s">
        <v>141</v>
      </c>
      <c r="BK96" s="172">
        <f>SUM(BK97:BK101)</f>
        <v>0</v>
      </c>
    </row>
    <row r="97" spans="1:65" s="2" customFormat="1" ht="16.5" customHeight="1">
      <c r="A97" s="36"/>
      <c r="B97" s="37"/>
      <c r="C97" s="175" t="s">
        <v>161</v>
      </c>
      <c r="D97" s="175" t="s">
        <v>143</v>
      </c>
      <c r="E97" s="176" t="s">
        <v>277</v>
      </c>
      <c r="F97" s="177" t="s">
        <v>278</v>
      </c>
      <c r="G97" s="178" t="s">
        <v>164</v>
      </c>
      <c r="H97" s="179">
        <v>2.0699999999999998</v>
      </c>
      <c r="I97" s="180"/>
      <c r="J97" s="181">
        <f>ROUND(I97*H97,2)</f>
        <v>0</v>
      </c>
      <c r="K97" s="177" t="s">
        <v>147</v>
      </c>
      <c r="L97" s="41"/>
      <c r="M97" s="182" t="s">
        <v>19</v>
      </c>
      <c r="N97" s="183" t="s">
        <v>42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2.4</v>
      </c>
      <c r="T97" s="185">
        <f>S97*H97</f>
        <v>4.9679999999999991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148</v>
      </c>
      <c r="AT97" s="186" t="s">
        <v>143</v>
      </c>
      <c r="AU97" s="186" t="s">
        <v>81</v>
      </c>
      <c r="AY97" s="19" t="s">
        <v>141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148</v>
      </c>
      <c r="BM97" s="186" t="s">
        <v>490</v>
      </c>
    </row>
    <row r="98" spans="1:65" s="2" customFormat="1" ht="11.25">
      <c r="A98" s="36"/>
      <c r="B98" s="37"/>
      <c r="C98" s="38"/>
      <c r="D98" s="188" t="s">
        <v>150</v>
      </c>
      <c r="E98" s="38"/>
      <c r="F98" s="189" t="s">
        <v>280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150</v>
      </c>
      <c r="AU98" s="19" t="s">
        <v>81</v>
      </c>
    </row>
    <row r="99" spans="1:65" s="13" customFormat="1" ht="11.25">
      <c r="B99" s="193"/>
      <c r="C99" s="194"/>
      <c r="D99" s="195" t="s">
        <v>152</v>
      </c>
      <c r="E99" s="196" t="s">
        <v>19</v>
      </c>
      <c r="F99" s="197" t="s">
        <v>491</v>
      </c>
      <c r="G99" s="194"/>
      <c r="H99" s="196" t="s">
        <v>19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152</v>
      </c>
      <c r="AU99" s="203" t="s">
        <v>81</v>
      </c>
      <c r="AV99" s="13" t="s">
        <v>79</v>
      </c>
      <c r="AW99" s="13" t="s">
        <v>33</v>
      </c>
      <c r="AX99" s="13" t="s">
        <v>71</v>
      </c>
      <c r="AY99" s="203" t="s">
        <v>141</v>
      </c>
    </row>
    <row r="100" spans="1:65" s="14" customFormat="1" ht="11.25">
      <c r="B100" s="204"/>
      <c r="C100" s="205"/>
      <c r="D100" s="195" t="s">
        <v>152</v>
      </c>
      <c r="E100" s="206" t="s">
        <v>19</v>
      </c>
      <c r="F100" s="207" t="s">
        <v>492</v>
      </c>
      <c r="G100" s="205"/>
      <c r="H100" s="208">
        <v>2.0699999999999998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152</v>
      </c>
      <c r="AU100" s="214" t="s">
        <v>81</v>
      </c>
      <c r="AV100" s="14" t="s">
        <v>81</v>
      </c>
      <c r="AW100" s="14" t="s">
        <v>33</v>
      </c>
      <c r="AX100" s="14" t="s">
        <v>71</v>
      </c>
      <c r="AY100" s="214" t="s">
        <v>141</v>
      </c>
    </row>
    <row r="101" spans="1:65" s="15" customFormat="1" ht="11.25">
      <c r="B101" s="215"/>
      <c r="C101" s="216"/>
      <c r="D101" s="195" t="s">
        <v>152</v>
      </c>
      <c r="E101" s="217" t="s">
        <v>19</v>
      </c>
      <c r="F101" s="218" t="s">
        <v>155</v>
      </c>
      <c r="G101" s="216"/>
      <c r="H101" s="219">
        <v>2.0699999999999998</v>
      </c>
      <c r="I101" s="220"/>
      <c r="J101" s="216"/>
      <c r="K101" s="216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152</v>
      </c>
      <c r="AU101" s="225" t="s">
        <v>81</v>
      </c>
      <c r="AV101" s="15" t="s">
        <v>148</v>
      </c>
      <c r="AW101" s="15" t="s">
        <v>33</v>
      </c>
      <c r="AX101" s="15" t="s">
        <v>79</v>
      </c>
      <c r="AY101" s="225" t="s">
        <v>141</v>
      </c>
    </row>
    <row r="102" spans="1:65" s="12" customFormat="1" ht="22.9" customHeight="1">
      <c r="B102" s="159"/>
      <c r="C102" s="160"/>
      <c r="D102" s="161" t="s">
        <v>70</v>
      </c>
      <c r="E102" s="173" t="s">
        <v>199</v>
      </c>
      <c r="F102" s="173" t="s">
        <v>200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SUM(P103:P109)</f>
        <v>0</v>
      </c>
      <c r="Q102" s="167"/>
      <c r="R102" s="168">
        <f>SUM(R103:R109)</f>
        <v>0</v>
      </c>
      <c r="S102" s="167"/>
      <c r="T102" s="169">
        <f>SUM(T103:T109)</f>
        <v>0</v>
      </c>
      <c r="AR102" s="170" t="s">
        <v>79</v>
      </c>
      <c r="AT102" s="171" t="s">
        <v>70</v>
      </c>
      <c r="AU102" s="171" t="s">
        <v>79</v>
      </c>
      <c r="AY102" s="170" t="s">
        <v>141</v>
      </c>
      <c r="BK102" s="172">
        <f>SUM(BK103:BK109)</f>
        <v>0</v>
      </c>
    </row>
    <row r="103" spans="1:65" s="2" customFormat="1" ht="21.75" customHeight="1">
      <c r="A103" s="36"/>
      <c r="B103" s="37"/>
      <c r="C103" s="175" t="s">
        <v>148</v>
      </c>
      <c r="D103" s="175" t="s">
        <v>143</v>
      </c>
      <c r="E103" s="176" t="s">
        <v>202</v>
      </c>
      <c r="F103" s="177" t="s">
        <v>203</v>
      </c>
      <c r="G103" s="178" t="s">
        <v>204</v>
      </c>
      <c r="H103" s="179">
        <v>4.968</v>
      </c>
      <c r="I103" s="180"/>
      <c r="J103" s="181">
        <f>ROUND(I103*H103,2)</f>
        <v>0</v>
      </c>
      <c r="K103" s="177" t="s">
        <v>147</v>
      </c>
      <c r="L103" s="41"/>
      <c r="M103" s="182" t="s">
        <v>19</v>
      </c>
      <c r="N103" s="183" t="s">
        <v>42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148</v>
      </c>
      <c r="AT103" s="186" t="s">
        <v>143</v>
      </c>
      <c r="AU103" s="186" t="s">
        <v>81</v>
      </c>
      <c r="AY103" s="19" t="s">
        <v>141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79</v>
      </c>
      <c r="BK103" s="187">
        <f>ROUND(I103*H103,2)</f>
        <v>0</v>
      </c>
      <c r="BL103" s="19" t="s">
        <v>148</v>
      </c>
      <c r="BM103" s="186" t="s">
        <v>493</v>
      </c>
    </row>
    <row r="104" spans="1:65" s="2" customFormat="1" ht="11.25">
      <c r="A104" s="36"/>
      <c r="B104" s="37"/>
      <c r="C104" s="38"/>
      <c r="D104" s="188" t="s">
        <v>150</v>
      </c>
      <c r="E104" s="38"/>
      <c r="F104" s="189" t="s">
        <v>206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150</v>
      </c>
      <c r="AU104" s="19" t="s">
        <v>81</v>
      </c>
    </row>
    <row r="105" spans="1:65" s="2" customFormat="1" ht="24.2" customHeight="1">
      <c r="A105" s="36"/>
      <c r="B105" s="37"/>
      <c r="C105" s="175" t="s">
        <v>176</v>
      </c>
      <c r="D105" s="175" t="s">
        <v>143</v>
      </c>
      <c r="E105" s="176" t="s">
        <v>208</v>
      </c>
      <c r="F105" s="177" t="s">
        <v>209</v>
      </c>
      <c r="G105" s="178" t="s">
        <v>204</v>
      </c>
      <c r="H105" s="179">
        <v>44.712000000000003</v>
      </c>
      <c r="I105" s="180"/>
      <c r="J105" s="181">
        <f>ROUND(I105*H105,2)</f>
        <v>0</v>
      </c>
      <c r="K105" s="177" t="s">
        <v>147</v>
      </c>
      <c r="L105" s="41"/>
      <c r="M105" s="182" t="s">
        <v>19</v>
      </c>
      <c r="N105" s="183" t="s">
        <v>42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148</v>
      </c>
      <c r="AT105" s="186" t="s">
        <v>143</v>
      </c>
      <c r="AU105" s="186" t="s">
        <v>81</v>
      </c>
      <c r="AY105" s="19" t="s">
        <v>141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148</v>
      </c>
      <c r="BM105" s="186" t="s">
        <v>494</v>
      </c>
    </row>
    <row r="106" spans="1:65" s="2" customFormat="1" ht="11.25">
      <c r="A106" s="36"/>
      <c r="B106" s="37"/>
      <c r="C106" s="38"/>
      <c r="D106" s="188" t="s">
        <v>150</v>
      </c>
      <c r="E106" s="38"/>
      <c r="F106" s="189" t="s">
        <v>211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150</v>
      </c>
      <c r="AU106" s="19" t="s">
        <v>81</v>
      </c>
    </row>
    <row r="107" spans="1:65" s="14" customFormat="1" ht="11.25">
      <c r="B107" s="204"/>
      <c r="C107" s="205"/>
      <c r="D107" s="195" t="s">
        <v>152</v>
      </c>
      <c r="E107" s="205"/>
      <c r="F107" s="207" t="s">
        <v>495</v>
      </c>
      <c r="G107" s="205"/>
      <c r="H107" s="208">
        <v>44.712000000000003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152</v>
      </c>
      <c r="AU107" s="214" t="s">
        <v>81</v>
      </c>
      <c r="AV107" s="14" t="s">
        <v>81</v>
      </c>
      <c r="AW107" s="14" t="s">
        <v>4</v>
      </c>
      <c r="AX107" s="14" t="s">
        <v>79</v>
      </c>
      <c r="AY107" s="214" t="s">
        <v>141</v>
      </c>
    </row>
    <row r="108" spans="1:65" s="2" customFormat="1" ht="24.2" customHeight="1">
      <c r="A108" s="36"/>
      <c r="B108" s="37"/>
      <c r="C108" s="175" t="s">
        <v>191</v>
      </c>
      <c r="D108" s="175" t="s">
        <v>143</v>
      </c>
      <c r="E108" s="176" t="s">
        <v>218</v>
      </c>
      <c r="F108" s="177" t="s">
        <v>219</v>
      </c>
      <c r="G108" s="178" t="s">
        <v>204</v>
      </c>
      <c r="H108" s="179">
        <v>4.968</v>
      </c>
      <c r="I108" s="180"/>
      <c r="J108" s="181">
        <f>ROUND(I108*H108,2)</f>
        <v>0</v>
      </c>
      <c r="K108" s="177" t="s">
        <v>147</v>
      </c>
      <c r="L108" s="41"/>
      <c r="M108" s="182" t="s">
        <v>19</v>
      </c>
      <c r="N108" s="183" t="s">
        <v>42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148</v>
      </c>
      <c r="AT108" s="186" t="s">
        <v>143</v>
      </c>
      <c r="AU108" s="186" t="s">
        <v>81</v>
      </c>
      <c r="AY108" s="19" t="s">
        <v>141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148</v>
      </c>
      <c r="BM108" s="186" t="s">
        <v>496</v>
      </c>
    </row>
    <row r="109" spans="1:65" s="2" customFormat="1" ht="11.25">
      <c r="A109" s="36"/>
      <c r="B109" s="37"/>
      <c r="C109" s="38"/>
      <c r="D109" s="188" t="s">
        <v>150</v>
      </c>
      <c r="E109" s="38"/>
      <c r="F109" s="189" t="s">
        <v>221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150</v>
      </c>
      <c r="AU109" s="19" t="s">
        <v>81</v>
      </c>
    </row>
    <row r="110" spans="1:65" s="12" customFormat="1" ht="25.9" customHeight="1">
      <c r="B110" s="159"/>
      <c r="C110" s="160"/>
      <c r="D110" s="161" t="s">
        <v>70</v>
      </c>
      <c r="E110" s="162" t="s">
        <v>227</v>
      </c>
      <c r="F110" s="162" t="s">
        <v>228</v>
      </c>
      <c r="G110" s="160"/>
      <c r="H110" s="160"/>
      <c r="I110" s="163"/>
      <c r="J110" s="164">
        <f>BK110</f>
        <v>0</v>
      </c>
      <c r="K110" s="160"/>
      <c r="L110" s="165"/>
      <c r="M110" s="166"/>
      <c r="N110" s="167"/>
      <c r="O110" s="167"/>
      <c r="P110" s="168">
        <f>P111</f>
        <v>0</v>
      </c>
      <c r="Q110" s="167"/>
      <c r="R110" s="168">
        <f>R111</f>
        <v>0</v>
      </c>
      <c r="S110" s="167"/>
      <c r="T110" s="169">
        <f>T111</f>
        <v>0.80686999999999998</v>
      </c>
      <c r="AR110" s="170" t="s">
        <v>81</v>
      </c>
      <c r="AT110" s="171" t="s">
        <v>70</v>
      </c>
      <c r="AU110" s="171" t="s">
        <v>71</v>
      </c>
      <c r="AY110" s="170" t="s">
        <v>141</v>
      </c>
      <c r="BK110" s="172">
        <f>BK111</f>
        <v>0</v>
      </c>
    </row>
    <row r="111" spans="1:65" s="12" customFormat="1" ht="22.9" customHeight="1">
      <c r="B111" s="159"/>
      <c r="C111" s="160"/>
      <c r="D111" s="161" t="s">
        <v>70</v>
      </c>
      <c r="E111" s="173" t="s">
        <v>239</v>
      </c>
      <c r="F111" s="173" t="s">
        <v>240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SUM(P112:P120)</f>
        <v>0</v>
      </c>
      <c r="Q111" s="167"/>
      <c r="R111" s="168">
        <f>SUM(R112:R120)</f>
        <v>0</v>
      </c>
      <c r="S111" s="167"/>
      <c r="T111" s="169">
        <f>SUM(T112:T120)</f>
        <v>0.80686999999999998</v>
      </c>
      <c r="AR111" s="170" t="s">
        <v>81</v>
      </c>
      <c r="AT111" s="171" t="s">
        <v>70</v>
      </c>
      <c r="AU111" s="171" t="s">
        <v>79</v>
      </c>
      <c r="AY111" s="170" t="s">
        <v>141</v>
      </c>
      <c r="BK111" s="172">
        <f>SUM(BK112:BK120)</f>
        <v>0</v>
      </c>
    </row>
    <row r="112" spans="1:65" s="2" customFormat="1" ht="21.75" customHeight="1">
      <c r="A112" s="36"/>
      <c r="B112" s="37"/>
      <c r="C112" s="175" t="s">
        <v>201</v>
      </c>
      <c r="D112" s="175" t="s">
        <v>143</v>
      </c>
      <c r="E112" s="176" t="s">
        <v>497</v>
      </c>
      <c r="F112" s="177" t="s">
        <v>498</v>
      </c>
      <c r="G112" s="178" t="s">
        <v>257</v>
      </c>
      <c r="H112" s="179">
        <v>806.87</v>
      </c>
      <c r="I112" s="180"/>
      <c r="J112" s="181">
        <f>ROUND(I112*H112,2)</f>
        <v>0</v>
      </c>
      <c r="K112" s="177" t="s">
        <v>147</v>
      </c>
      <c r="L112" s="41"/>
      <c r="M112" s="182" t="s">
        <v>19</v>
      </c>
      <c r="N112" s="183" t="s">
        <v>42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1E-3</v>
      </c>
      <c r="T112" s="185">
        <f>S112*H112</f>
        <v>0.80686999999999998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234</v>
      </c>
      <c r="AT112" s="186" t="s">
        <v>143</v>
      </c>
      <c r="AU112" s="186" t="s">
        <v>81</v>
      </c>
      <c r="AY112" s="19" t="s">
        <v>141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234</v>
      </c>
      <c r="BM112" s="186" t="s">
        <v>499</v>
      </c>
    </row>
    <row r="113" spans="1:65" s="2" customFormat="1" ht="11.25">
      <c r="A113" s="36"/>
      <c r="B113" s="37"/>
      <c r="C113" s="38"/>
      <c r="D113" s="188" t="s">
        <v>150</v>
      </c>
      <c r="E113" s="38"/>
      <c r="F113" s="189" t="s">
        <v>500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150</v>
      </c>
      <c r="AU113" s="19" t="s">
        <v>81</v>
      </c>
    </row>
    <row r="114" spans="1:65" s="13" customFormat="1" ht="11.25">
      <c r="B114" s="193"/>
      <c r="C114" s="194"/>
      <c r="D114" s="195" t="s">
        <v>152</v>
      </c>
      <c r="E114" s="196" t="s">
        <v>19</v>
      </c>
      <c r="F114" s="197" t="s">
        <v>501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152</v>
      </c>
      <c r="AU114" s="203" t="s">
        <v>81</v>
      </c>
      <c r="AV114" s="13" t="s">
        <v>79</v>
      </c>
      <c r="AW114" s="13" t="s">
        <v>33</v>
      </c>
      <c r="AX114" s="13" t="s">
        <v>71</v>
      </c>
      <c r="AY114" s="203" t="s">
        <v>141</v>
      </c>
    </row>
    <row r="115" spans="1:65" s="14" customFormat="1" ht="11.25">
      <c r="B115" s="204"/>
      <c r="C115" s="205"/>
      <c r="D115" s="195" t="s">
        <v>152</v>
      </c>
      <c r="E115" s="206" t="s">
        <v>19</v>
      </c>
      <c r="F115" s="207" t="s">
        <v>502</v>
      </c>
      <c r="G115" s="205"/>
      <c r="H115" s="208">
        <v>558.6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152</v>
      </c>
      <c r="AU115" s="214" t="s">
        <v>81</v>
      </c>
      <c r="AV115" s="14" t="s">
        <v>81</v>
      </c>
      <c r="AW115" s="14" t="s">
        <v>33</v>
      </c>
      <c r="AX115" s="14" t="s">
        <v>71</v>
      </c>
      <c r="AY115" s="214" t="s">
        <v>141</v>
      </c>
    </row>
    <row r="116" spans="1:65" s="13" customFormat="1" ht="11.25">
      <c r="B116" s="193"/>
      <c r="C116" s="194"/>
      <c r="D116" s="195" t="s">
        <v>152</v>
      </c>
      <c r="E116" s="196" t="s">
        <v>19</v>
      </c>
      <c r="F116" s="197" t="s">
        <v>503</v>
      </c>
      <c r="G116" s="194"/>
      <c r="H116" s="196" t="s">
        <v>19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152</v>
      </c>
      <c r="AU116" s="203" t="s">
        <v>81</v>
      </c>
      <c r="AV116" s="13" t="s">
        <v>79</v>
      </c>
      <c r="AW116" s="13" t="s">
        <v>33</v>
      </c>
      <c r="AX116" s="13" t="s">
        <v>71</v>
      </c>
      <c r="AY116" s="203" t="s">
        <v>141</v>
      </c>
    </row>
    <row r="117" spans="1:65" s="14" customFormat="1" ht="11.25">
      <c r="B117" s="204"/>
      <c r="C117" s="205"/>
      <c r="D117" s="195" t="s">
        <v>152</v>
      </c>
      <c r="E117" s="206" t="s">
        <v>19</v>
      </c>
      <c r="F117" s="207" t="s">
        <v>504</v>
      </c>
      <c r="G117" s="205"/>
      <c r="H117" s="208">
        <v>248.27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152</v>
      </c>
      <c r="AU117" s="214" t="s">
        <v>81</v>
      </c>
      <c r="AV117" s="14" t="s">
        <v>81</v>
      </c>
      <c r="AW117" s="14" t="s">
        <v>33</v>
      </c>
      <c r="AX117" s="14" t="s">
        <v>71</v>
      </c>
      <c r="AY117" s="214" t="s">
        <v>141</v>
      </c>
    </row>
    <row r="118" spans="1:65" s="15" customFormat="1" ht="11.25">
      <c r="B118" s="215"/>
      <c r="C118" s="216"/>
      <c r="D118" s="195" t="s">
        <v>152</v>
      </c>
      <c r="E118" s="217" t="s">
        <v>19</v>
      </c>
      <c r="F118" s="218" t="s">
        <v>155</v>
      </c>
      <c r="G118" s="216"/>
      <c r="H118" s="219">
        <v>806.87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152</v>
      </c>
      <c r="AU118" s="225" t="s">
        <v>81</v>
      </c>
      <c r="AV118" s="15" t="s">
        <v>148</v>
      </c>
      <c r="AW118" s="15" t="s">
        <v>33</v>
      </c>
      <c r="AX118" s="15" t="s">
        <v>79</v>
      </c>
      <c r="AY118" s="225" t="s">
        <v>141</v>
      </c>
    </row>
    <row r="119" spans="1:65" s="2" customFormat="1" ht="24.2" customHeight="1">
      <c r="A119" s="36"/>
      <c r="B119" s="37"/>
      <c r="C119" s="175" t="s">
        <v>207</v>
      </c>
      <c r="D119" s="175" t="s">
        <v>143</v>
      </c>
      <c r="E119" s="176" t="s">
        <v>262</v>
      </c>
      <c r="F119" s="177" t="s">
        <v>263</v>
      </c>
      <c r="G119" s="178" t="s">
        <v>264</v>
      </c>
      <c r="H119" s="237"/>
      <c r="I119" s="180"/>
      <c r="J119" s="181">
        <f>ROUND(I119*H119,2)</f>
        <v>0</v>
      </c>
      <c r="K119" s="177" t="s">
        <v>147</v>
      </c>
      <c r="L119" s="41"/>
      <c r="M119" s="182" t="s">
        <v>19</v>
      </c>
      <c r="N119" s="183" t="s">
        <v>42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234</v>
      </c>
      <c r="AT119" s="186" t="s">
        <v>143</v>
      </c>
      <c r="AU119" s="186" t="s">
        <v>81</v>
      </c>
      <c r="AY119" s="19" t="s">
        <v>141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234</v>
      </c>
      <c r="BM119" s="186" t="s">
        <v>505</v>
      </c>
    </row>
    <row r="120" spans="1:65" s="2" customFormat="1" ht="11.25">
      <c r="A120" s="36"/>
      <c r="B120" s="37"/>
      <c r="C120" s="38"/>
      <c r="D120" s="188" t="s">
        <v>150</v>
      </c>
      <c r="E120" s="38"/>
      <c r="F120" s="189" t="s">
        <v>266</v>
      </c>
      <c r="G120" s="38"/>
      <c r="H120" s="38"/>
      <c r="I120" s="190"/>
      <c r="J120" s="38"/>
      <c r="K120" s="38"/>
      <c r="L120" s="41"/>
      <c r="M120" s="238"/>
      <c r="N120" s="239"/>
      <c r="O120" s="240"/>
      <c r="P120" s="240"/>
      <c r="Q120" s="240"/>
      <c r="R120" s="240"/>
      <c r="S120" s="240"/>
      <c r="T120" s="24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150</v>
      </c>
      <c r="AU120" s="19" t="s">
        <v>81</v>
      </c>
    </row>
    <row r="121" spans="1:65" s="2" customFormat="1" ht="6.95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fsGsh+C2lccYT25vlUIuJ3R/iQTYmGfntQ88kPFAnlcvOg67X+MFTyFnodX7zt7Lgg675PGkYGm77eUCD6xCUg==" saltValue="r6zc/9Ku0YPD7apFBrlBC5KFvPinGKbZKOMeT4LENExh3/STRFwocv7EydhFhubO2ij+YWWfJtZPY94OnJlZCw==" spinCount="100000" sheet="1" objects="1" scenarios="1" formatColumns="0" formatRows="0" autoFilter="0"/>
  <autoFilter ref="C84:K12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98" r:id="rId3"/>
    <hyperlink ref="F104" r:id="rId4"/>
    <hyperlink ref="F106" r:id="rId5"/>
    <hyperlink ref="F109" r:id="rId6"/>
    <hyperlink ref="F113" r:id="rId7"/>
    <hyperlink ref="F120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102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506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ROUND((SUM(BE83:BE128)),  2)</f>
        <v>0</v>
      </c>
      <c r="G33" s="36"/>
      <c r="H33" s="36"/>
      <c r="I33" s="120">
        <v>0.21</v>
      </c>
      <c r="J33" s="119">
        <f>ROUND(((SUM(BE83:BE128))*I33),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ROUND((SUM(BF83:BF128)),  2)</f>
        <v>0</v>
      </c>
      <c r="G34" s="36"/>
      <c r="H34" s="36"/>
      <c r="I34" s="120">
        <v>0.15</v>
      </c>
      <c r="J34" s="119">
        <f>ROUND(((SUM(BF83:BF128))*I34),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ROUND((SUM(BG83:BG128)),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ROUND((SUM(BH83:BH128)),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ROUND((SUM(BI83:BI128)),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08 - Demontáž stávajícího drátěného oplocení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J100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J119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4" t="str">
        <f>E7</f>
        <v>Odstranění objektů bývalé ČOV v areálu Bohumínské městské nemocnice</v>
      </c>
      <c r="F73" s="385"/>
      <c r="G73" s="385"/>
      <c r="H73" s="38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113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1" t="str">
        <f>E9</f>
        <v>SO 08 - Demontáž stávajícího drátěného oplocení</v>
      </c>
      <c r="F75" s="386"/>
      <c r="G75" s="386"/>
      <c r="H75" s="38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 t="str">
        <f>IF(J12="","",J12)</f>
        <v>16. 8. 2023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 xml:space="preserve"> </v>
      </c>
      <c r="G79" s="38"/>
      <c r="H79" s="38"/>
      <c r="I79" s="31" t="s">
        <v>30</v>
      </c>
      <c r="J79" s="34" t="str">
        <f>E21</f>
        <v>Ing. Pavel Stoklasa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127</v>
      </c>
      <c r="D82" s="151" t="s">
        <v>56</v>
      </c>
      <c r="E82" s="151" t="s">
        <v>52</v>
      </c>
      <c r="F82" s="151" t="s">
        <v>53</v>
      </c>
      <c r="G82" s="151" t="s">
        <v>128</v>
      </c>
      <c r="H82" s="151" t="s">
        <v>129</v>
      </c>
      <c r="I82" s="151" t="s">
        <v>130</v>
      </c>
      <c r="J82" s="151" t="s">
        <v>117</v>
      </c>
      <c r="K82" s="152" t="s">
        <v>131</v>
      </c>
      <c r="L82" s="153"/>
      <c r="M82" s="70" t="s">
        <v>19</v>
      </c>
      <c r="N82" s="71" t="s">
        <v>41</v>
      </c>
      <c r="O82" s="71" t="s">
        <v>132</v>
      </c>
      <c r="P82" s="71" t="s">
        <v>133</v>
      </c>
      <c r="Q82" s="71" t="s">
        <v>134</v>
      </c>
      <c r="R82" s="71" t="s">
        <v>135</v>
      </c>
      <c r="S82" s="71" t="s">
        <v>136</v>
      </c>
      <c r="T82" s="72" t="s">
        <v>137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138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9.3060000000000009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118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139</v>
      </c>
      <c r="F84" s="162" t="s">
        <v>140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P85+P100+P119</f>
        <v>0</v>
      </c>
      <c r="Q84" s="167"/>
      <c r="R84" s="168">
        <f>R85+R100+R119</f>
        <v>0</v>
      </c>
      <c r="S84" s="167"/>
      <c r="T84" s="169">
        <f>T85+T100+T119</f>
        <v>9.3060000000000009</v>
      </c>
      <c r="AR84" s="170" t="s">
        <v>79</v>
      </c>
      <c r="AT84" s="171" t="s">
        <v>70</v>
      </c>
      <c r="AU84" s="171" t="s">
        <v>71</v>
      </c>
      <c r="AY84" s="170" t="s">
        <v>141</v>
      </c>
      <c r="BK84" s="172">
        <f>BK85+BK100+BK119</f>
        <v>0</v>
      </c>
    </row>
    <row r="85" spans="1:65" s="12" customFormat="1" ht="22.9" customHeight="1">
      <c r="B85" s="159"/>
      <c r="C85" s="160"/>
      <c r="D85" s="161" t="s">
        <v>70</v>
      </c>
      <c r="E85" s="173" t="s">
        <v>79</v>
      </c>
      <c r="F85" s="173" t="s">
        <v>142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SUM(P86:P99)</f>
        <v>0</v>
      </c>
      <c r="Q85" s="167"/>
      <c r="R85" s="168">
        <f>SUM(R86:R99)</f>
        <v>0</v>
      </c>
      <c r="S85" s="167"/>
      <c r="T85" s="169">
        <f>SUM(T86:T99)</f>
        <v>0</v>
      </c>
      <c r="AR85" s="170" t="s">
        <v>79</v>
      </c>
      <c r="AT85" s="171" t="s">
        <v>70</v>
      </c>
      <c r="AU85" s="171" t="s">
        <v>79</v>
      </c>
      <c r="AY85" s="170" t="s">
        <v>141</v>
      </c>
      <c r="BK85" s="172">
        <f>SUM(BK86:BK99)</f>
        <v>0</v>
      </c>
    </row>
    <row r="86" spans="1:65" s="2" customFormat="1" ht="24.2" customHeight="1">
      <c r="A86" s="36"/>
      <c r="B86" s="37"/>
      <c r="C86" s="175" t="s">
        <v>79</v>
      </c>
      <c r="D86" s="175" t="s">
        <v>143</v>
      </c>
      <c r="E86" s="176" t="s">
        <v>507</v>
      </c>
      <c r="F86" s="177" t="s">
        <v>508</v>
      </c>
      <c r="G86" s="178" t="s">
        <v>194</v>
      </c>
      <c r="H86" s="179">
        <v>45</v>
      </c>
      <c r="I86" s="180"/>
      <c r="J86" s="181">
        <f>ROUND(I86*H86,2)</f>
        <v>0</v>
      </c>
      <c r="K86" s="177" t="s">
        <v>147</v>
      </c>
      <c r="L86" s="41"/>
      <c r="M86" s="182" t="s">
        <v>19</v>
      </c>
      <c r="N86" s="183" t="s">
        <v>42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148</v>
      </c>
      <c r="AT86" s="186" t="s">
        <v>143</v>
      </c>
      <c r="AU86" s="186" t="s">
        <v>81</v>
      </c>
      <c r="AY86" s="19" t="s">
        <v>141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79</v>
      </c>
      <c r="BK86" s="187">
        <f>ROUND(I86*H86,2)</f>
        <v>0</v>
      </c>
      <c r="BL86" s="19" t="s">
        <v>148</v>
      </c>
      <c r="BM86" s="186" t="s">
        <v>509</v>
      </c>
    </row>
    <row r="87" spans="1:65" s="2" customFormat="1" ht="11.25">
      <c r="A87" s="36"/>
      <c r="B87" s="37"/>
      <c r="C87" s="38"/>
      <c r="D87" s="188" t="s">
        <v>150</v>
      </c>
      <c r="E87" s="38"/>
      <c r="F87" s="189" t="s">
        <v>510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150</v>
      </c>
      <c r="AU87" s="19" t="s">
        <v>81</v>
      </c>
    </row>
    <row r="88" spans="1:65" s="13" customFormat="1" ht="11.25">
      <c r="B88" s="193"/>
      <c r="C88" s="194"/>
      <c r="D88" s="195" t="s">
        <v>152</v>
      </c>
      <c r="E88" s="196" t="s">
        <v>19</v>
      </c>
      <c r="F88" s="197" t="s">
        <v>511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152</v>
      </c>
      <c r="AU88" s="203" t="s">
        <v>81</v>
      </c>
      <c r="AV88" s="13" t="s">
        <v>79</v>
      </c>
      <c r="AW88" s="13" t="s">
        <v>33</v>
      </c>
      <c r="AX88" s="13" t="s">
        <v>71</v>
      </c>
      <c r="AY88" s="203" t="s">
        <v>141</v>
      </c>
    </row>
    <row r="89" spans="1:65" s="14" customFormat="1" ht="11.25">
      <c r="B89" s="204"/>
      <c r="C89" s="205"/>
      <c r="D89" s="195" t="s">
        <v>152</v>
      </c>
      <c r="E89" s="206" t="s">
        <v>19</v>
      </c>
      <c r="F89" s="207" t="s">
        <v>512</v>
      </c>
      <c r="G89" s="205"/>
      <c r="H89" s="208">
        <v>45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152</v>
      </c>
      <c r="AU89" s="214" t="s">
        <v>81</v>
      </c>
      <c r="AV89" s="14" t="s">
        <v>81</v>
      </c>
      <c r="AW89" s="14" t="s">
        <v>33</v>
      </c>
      <c r="AX89" s="14" t="s">
        <v>71</v>
      </c>
      <c r="AY89" s="214" t="s">
        <v>141</v>
      </c>
    </row>
    <row r="90" spans="1:65" s="15" customFormat="1" ht="11.25">
      <c r="B90" s="215"/>
      <c r="C90" s="216"/>
      <c r="D90" s="195" t="s">
        <v>152</v>
      </c>
      <c r="E90" s="217" t="s">
        <v>19</v>
      </c>
      <c r="F90" s="218" t="s">
        <v>155</v>
      </c>
      <c r="G90" s="216"/>
      <c r="H90" s="219">
        <v>45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152</v>
      </c>
      <c r="AU90" s="225" t="s">
        <v>81</v>
      </c>
      <c r="AV90" s="15" t="s">
        <v>148</v>
      </c>
      <c r="AW90" s="15" t="s">
        <v>33</v>
      </c>
      <c r="AX90" s="15" t="s">
        <v>79</v>
      </c>
      <c r="AY90" s="225" t="s">
        <v>141</v>
      </c>
    </row>
    <row r="91" spans="1:65" s="2" customFormat="1" ht="21.75" customHeight="1">
      <c r="A91" s="36"/>
      <c r="B91" s="37"/>
      <c r="C91" s="175" t="s">
        <v>81</v>
      </c>
      <c r="D91" s="175" t="s">
        <v>143</v>
      </c>
      <c r="E91" s="176" t="s">
        <v>513</v>
      </c>
      <c r="F91" s="177" t="s">
        <v>514</v>
      </c>
      <c r="G91" s="178" t="s">
        <v>194</v>
      </c>
      <c r="H91" s="179">
        <v>45</v>
      </c>
      <c r="I91" s="180"/>
      <c r="J91" s="181">
        <f>ROUND(I91*H91,2)</f>
        <v>0</v>
      </c>
      <c r="K91" s="177" t="s">
        <v>147</v>
      </c>
      <c r="L91" s="41"/>
      <c r="M91" s="182" t="s">
        <v>19</v>
      </c>
      <c r="N91" s="183" t="s">
        <v>42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148</v>
      </c>
      <c r="AT91" s="186" t="s">
        <v>143</v>
      </c>
      <c r="AU91" s="186" t="s">
        <v>81</v>
      </c>
      <c r="AY91" s="19" t="s">
        <v>141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79</v>
      </c>
      <c r="BK91" s="187">
        <f>ROUND(I91*H91,2)</f>
        <v>0</v>
      </c>
      <c r="BL91" s="19" t="s">
        <v>148</v>
      </c>
      <c r="BM91" s="186" t="s">
        <v>515</v>
      </c>
    </row>
    <row r="92" spans="1:65" s="2" customFormat="1" ht="11.25">
      <c r="A92" s="36"/>
      <c r="B92" s="37"/>
      <c r="C92" s="38"/>
      <c r="D92" s="188" t="s">
        <v>150</v>
      </c>
      <c r="E92" s="38"/>
      <c r="F92" s="189" t="s">
        <v>516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150</v>
      </c>
      <c r="AU92" s="19" t="s">
        <v>81</v>
      </c>
    </row>
    <row r="93" spans="1:65" s="2" customFormat="1" ht="21.75" customHeight="1">
      <c r="A93" s="36"/>
      <c r="B93" s="37"/>
      <c r="C93" s="175" t="s">
        <v>161</v>
      </c>
      <c r="D93" s="175" t="s">
        <v>143</v>
      </c>
      <c r="E93" s="176" t="s">
        <v>517</v>
      </c>
      <c r="F93" s="177" t="s">
        <v>518</v>
      </c>
      <c r="G93" s="178" t="s">
        <v>194</v>
      </c>
      <c r="H93" s="179">
        <v>45</v>
      </c>
      <c r="I93" s="180"/>
      <c r="J93" s="181">
        <f>ROUND(I93*H93,2)</f>
        <v>0</v>
      </c>
      <c r="K93" s="177" t="s">
        <v>147</v>
      </c>
      <c r="L93" s="41"/>
      <c r="M93" s="182" t="s">
        <v>19</v>
      </c>
      <c r="N93" s="183" t="s">
        <v>42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148</v>
      </c>
      <c r="AT93" s="186" t="s">
        <v>143</v>
      </c>
      <c r="AU93" s="186" t="s">
        <v>81</v>
      </c>
      <c r="AY93" s="19" t="s">
        <v>141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79</v>
      </c>
      <c r="BK93" s="187">
        <f>ROUND(I93*H93,2)</f>
        <v>0</v>
      </c>
      <c r="BL93" s="19" t="s">
        <v>148</v>
      </c>
      <c r="BM93" s="186" t="s">
        <v>519</v>
      </c>
    </row>
    <row r="94" spans="1:65" s="2" customFormat="1" ht="11.25">
      <c r="A94" s="36"/>
      <c r="B94" s="37"/>
      <c r="C94" s="38"/>
      <c r="D94" s="188" t="s">
        <v>150</v>
      </c>
      <c r="E94" s="38"/>
      <c r="F94" s="189" t="s">
        <v>520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150</v>
      </c>
      <c r="AU94" s="19" t="s">
        <v>81</v>
      </c>
    </row>
    <row r="95" spans="1:65" s="2" customFormat="1" ht="24.2" customHeight="1">
      <c r="A95" s="36"/>
      <c r="B95" s="37"/>
      <c r="C95" s="175" t="s">
        <v>148</v>
      </c>
      <c r="D95" s="175" t="s">
        <v>143</v>
      </c>
      <c r="E95" s="176" t="s">
        <v>521</v>
      </c>
      <c r="F95" s="177" t="s">
        <v>522</v>
      </c>
      <c r="G95" s="178" t="s">
        <v>164</v>
      </c>
      <c r="H95" s="179">
        <v>2.7360000000000002</v>
      </c>
      <c r="I95" s="180"/>
      <c r="J95" s="181">
        <f>ROUND(I95*H95,2)</f>
        <v>0</v>
      </c>
      <c r="K95" s="177" t="s">
        <v>147</v>
      </c>
      <c r="L95" s="41"/>
      <c r="M95" s="182" t="s">
        <v>19</v>
      </c>
      <c r="N95" s="183" t="s">
        <v>42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148</v>
      </c>
      <c r="AT95" s="186" t="s">
        <v>143</v>
      </c>
      <c r="AU95" s="186" t="s">
        <v>81</v>
      </c>
      <c r="AY95" s="19" t="s">
        <v>141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79</v>
      </c>
      <c r="BK95" s="187">
        <f>ROUND(I95*H95,2)</f>
        <v>0</v>
      </c>
      <c r="BL95" s="19" t="s">
        <v>148</v>
      </c>
      <c r="BM95" s="186" t="s">
        <v>523</v>
      </c>
    </row>
    <row r="96" spans="1:65" s="2" customFormat="1" ht="11.25">
      <c r="A96" s="36"/>
      <c r="B96" s="37"/>
      <c r="C96" s="38"/>
      <c r="D96" s="188" t="s">
        <v>150</v>
      </c>
      <c r="E96" s="38"/>
      <c r="F96" s="189" t="s">
        <v>524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150</v>
      </c>
      <c r="AU96" s="19" t="s">
        <v>81</v>
      </c>
    </row>
    <row r="97" spans="1:65" s="13" customFormat="1" ht="11.25">
      <c r="B97" s="193"/>
      <c r="C97" s="194"/>
      <c r="D97" s="195" t="s">
        <v>152</v>
      </c>
      <c r="E97" s="196" t="s">
        <v>19</v>
      </c>
      <c r="F97" s="197" t="s">
        <v>525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152</v>
      </c>
      <c r="AU97" s="203" t="s">
        <v>81</v>
      </c>
      <c r="AV97" s="13" t="s">
        <v>79</v>
      </c>
      <c r="AW97" s="13" t="s">
        <v>33</v>
      </c>
      <c r="AX97" s="13" t="s">
        <v>71</v>
      </c>
      <c r="AY97" s="203" t="s">
        <v>141</v>
      </c>
    </row>
    <row r="98" spans="1:65" s="14" customFormat="1" ht="11.25">
      <c r="B98" s="204"/>
      <c r="C98" s="205"/>
      <c r="D98" s="195" t="s">
        <v>152</v>
      </c>
      <c r="E98" s="206" t="s">
        <v>19</v>
      </c>
      <c r="F98" s="207" t="s">
        <v>526</v>
      </c>
      <c r="G98" s="205"/>
      <c r="H98" s="208">
        <v>2.7360000000000002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152</v>
      </c>
      <c r="AU98" s="214" t="s">
        <v>81</v>
      </c>
      <c r="AV98" s="14" t="s">
        <v>81</v>
      </c>
      <c r="AW98" s="14" t="s">
        <v>33</v>
      </c>
      <c r="AX98" s="14" t="s">
        <v>71</v>
      </c>
      <c r="AY98" s="214" t="s">
        <v>141</v>
      </c>
    </row>
    <row r="99" spans="1:65" s="15" customFormat="1" ht="11.25">
      <c r="B99" s="215"/>
      <c r="C99" s="216"/>
      <c r="D99" s="195" t="s">
        <v>152</v>
      </c>
      <c r="E99" s="217" t="s">
        <v>19</v>
      </c>
      <c r="F99" s="218" t="s">
        <v>155</v>
      </c>
      <c r="G99" s="216"/>
      <c r="H99" s="219">
        <v>2.7360000000000002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152</v>
      </c>
      <c r="AU99" s="225" t="s">
        <v>81</v>
      </c>
      <c r="AV99" s="15" t="s">
        <v>148</v>
      </c>
      <c r="AW99" s="15" t="s">
        <v>33</v>
      </c>
      <c r="AX99" s="15" t="s">
        <v>79</v>
      </c>
      <c r="AY99" s="225" t="s">
        <v>141</v>
      </c>
    </row>
    <row r="100" spans="1:65" s="12" customFormat="1" ht="22.9" customHeight="1">
      <c r="B100" s="159"/>
      <c r="C100" s="160"/>
      <c r="D100" s="161" t="s">
        <v>70</v>
      </c>
      <c r="E100" s="173" t="s">
        <v>174</v>
      </c>
      <c r="F100" s="173" t="s">
        <v>175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SUM(P101:P118)</f>
        <v>0</v>
      </c>
      <c r="Q100" s="167"/>
      <c r="R100" s="168">
        <f>SUM(R101:R118)</f>
        <v>0</v>
      </c>
      <c r="S100" s="167"/>
      <c r="T100" s="169">
        <f>SUM(T101:T118)</f>
        <v>9.3060000000000009</v>
      </c>
      <c r="AR100" s="170" t="s">
        <v>79</v>
      </c>
      <c r="AT100" s="171" t="s">
        <v>70</v>
      </c>
      <c r="AU100" s="171" t="s">
        <v>79</v>
      </c>
      <c r="AY100" s="170" t="s">
        <v>141</v>
      </c>
      <c r="BK100" s="172">
        <f>SUM(BK101:BK118)</f>
        <v>0</v>
      </c>
    </row>
    <row r="101" spans="1:65" s="2" customFormat="1" ht="16.5" customHeight="1">
      <c r="A101" s="36"/>
      <c r="B101" s="37"/>
      <c r="C101" s="175" t="s">
        <v>176</v>
      </c>
      <c r="D101" s="175" t="s">
        <v>143</v>
      </c>
      <c r="E101" s="176" t="s">
        <v>527</v>
      </c>
      <c r="F101" s="177" t="s">
        <v>528</v>
      </c>
      <c r="G101" s="178" t="s">
        <v>529</v>
      </c>
      <c r="H101" s="179">
        <v>30</v>
      </c>
      <c r="I101" s="180"/>
      <c r="J101" s="181">
        <f>ROUND(I101*H101,2)</f>
        <v>0</v>
      </c>
      <c r="K101" s="177" t="s">
        <v>147</v>
      </c>
      <c r="L101" s="41"/>
      <c r="M101" s="182" t="s">
        <v>19</v>
      </c>
      <c r="N101" s="183" t="s">
        <v>42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8.7999999999999995E-2</v>
      </c>
      <c r="T101" s="185">
        <f>S101*H101</f>
        <v>2.6399999999999997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148</v>
      </c>
      <c r="AT101" s="186" t="s">
        <v>143</v>
      </c>
      <c r="AU101" s="186" t="s">
        <v>81</v>
      </c>
      <c r="AY101" s="19" t="s">
        <v>141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79</v>
      </c>
      <c r="BK101" s="187">
        <f>ROUND(I101*H101,2)</f>
        <v>0</v>
      </c>
      <c r="BL101" s="19" t="s">
        <v>148</v>
      </c>
      <c r="BM101" s="186" t="s">
        <v>530</v>
      </c>
    </row>
    <row r="102" spans="1:65" s="2" customFormat="1" ht="11.25">
      <c r="A102" s="36"/>
      <c r="B102" s="37"/>
      <c r="C102" s="38"/>
      <c r="D102" s="188" t="s">
        <v>150</v>
      </c>
      <c r="E102" s="38"/>
      <c r="F102" s="189" t="s">
        <v>531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150</v>
      </c>
      <c r="AU102" s="19" t="s">
        <v>81</v>
      </c>
    </row>
    <row r="103" spans="1:65" s="14" customFormat="1" ht="11.25">
      <c r="B103" s="204"/>
      <c r="C103" s="205"/>
      <c r="D103" s="195" t="s">
        <v>152</v>
      </c>
      <c r="E103" s="206" t="s">
        <v>19</v>
      </c>
      <c r="F103" s="207" t="s">
        <v>532</v>
      </c>
      <c r="G103" s="205"/>
      <c r="H103" s="208">
        <v>30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152</v>
      </c>
      <c r="AU103" s="214" t="s">
        <v>81</v>
      </c>
      <c r="AV103" s="14" t="s">
        <v>81</v>
      </c>
      <c r="AW103" s="14" t="s">
        <v>33</v>
      </c>
      <c r="AX103" s="14" t="s">
        <v>79</v>
      </c>
      <c r="AY103" s="214" t="s">
        <v>141</v>
      </c>
    </row>
    <row r="104" spans="1:65" s="2" customFormat="1" ht="21.75" customHeight="1">
      <c r="A104" s="36"/>
      <c r="B104" s="37"/>
      <c r="C104" s="175" t="s">
        <v>191</v>
      </c>
      <c r="D104" s="175" t="s">
        <v>143</v>
      </c>
      <c r="E104" s="176" t="s">
        <v>533</v>
      </c>
      <c r="F104" s="177" t="s">
        <v>534</v>
      </c>
      <c r="G104" s="178" t="s">
        <v>529</v>
      </c>
      <c r="H104" s="179">
        <v>38</v>
      </c>
      <c r="I104" s="180"/>
      <c r="J104" s="181">
        <f>ROUND(I104*H104,2)</f>
        <v>0</v>
      </c>
      <c r="K104" s="177" t="s">
        <v>147</v>
      </c>
      <c r="L104" s="41"/>
      <c r="M104" s="182" t="s">
        <v>19</v>
      </c>
      <c r="N104" s="183" t="s">
        <v>42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0.16500000000000001</v>
      </c>
      <c r="T104" s="185">
        <f>S104*H104</f>
        <v>6.2700000000000005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148</v>
      </c>
      <c r="AT104" s="186" t="s">
        <v>143</v>
      </c>
      <c r="AU104" s="186" t="s">
        <v>81</v>
      </c>
      <c r="AY104" s="19" t="s">
        <v>141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79</v>
      </c>
      <c r="BK104" s="187">
        <f>ROUND(I104*H104,2)</f>
        <v>0</v>
      </c>
      <c r="BL104" s="19" t="s">
        <v>148</v>
      </c>
      <c r="BM104" s="186" t="s">
        <v>535</v>
      </c>
    </row>
    <row r="105" spans="1:65" s="2" customFormat="1" ht="11.25">
      <c r="A105" s="36"/>
      <c r="B105" s="37"/>
      <c r="C105" s="38"/>
      <c r="D105" s="188" t="s">
        <v>150</v>
      </c>
      <c r="E105" s="38"/>
      <c r="F105" s="189" t="s">
        <v>536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150</v>
      </c>
      <c r="AU105" s="19" t="s">
        <v>81</v>
      </c>
    </row>
    <row r="106" spans="1:65" s="13" customFormat="1" ht="11.25">
      <c r="B106" s="193"/>
      <c r="C106" s="194"/>
      <c r="D106" s="195" t="s">
        <v>152</v>
      </c>
      <c r="E106" s="196" t="s">
        <v>19</v>
      </c>
      <c r="F106" s="197" t="s">
        <v>537</v>
      </c>
      <c r="G106" s="194"/>
      <c r="H106" s="196" t="s">
        <v>19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152</v>
      </c>
      <c r="AU106" s="203" t="s">
        <v>81</v>
      </c>
      <c r="AV106" s="13" t="s">
        <v>79</v>
      </c>
      <c r="AW106" s="13" t="s">
        <v>33</v>
      </c>
      <c r="AX106" s="13" t="s">
        <v>71</v>
      </c>
      <c r="AY106" s="203" t="s">
        <v>141</v>
      </c>
    </row>
    <row r="107" spans="1:65" s="14" customFormat="1" ht="11.25">
      <c r="B107" s="204"/>
      <c r="C107" s="205"/>
      <c r="D107" s="195" t="s">
        <v>152</v>
      </c>
      <c r="E107" s="206" t="s">
        <v>19</v>
      </c>
      <c r="F107" s="207" t="s">
        <v>538</v>
      </c>
      <c r="G107" s="205"/>
      <c r="H107" s="208">
        <v>30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152</v>
      </c>
      <c r="AU107" s="214" t="s">
        <v>81</v>
      </c>
      <c r="AV107" s="14" t="s">
        <v>81</v>
      </c>
      <c r="AW107" s="14" t="s">
        <v>33</v>
      </c>
      <c r="AX107" s="14" t="s">
        <v>71</v>
      </c>
      <c r="AY107" s="214" t="s">
        <v>141</v>
      </c>
    </row>
    <row r="108" spans="1:65" s="16" customFormat="1" ht="11.25">
      <c r="B108" s="226"/>
      <c r="C108" s="227"/>
      <c r="D108" s="195" t="s">
        <v>152</v>
      </c>
      <c r="E108" s="228" t="s">
        <v>19</v>
      </c>
      <c r="F108" s="229" t="s">
        <v>184</v>
      </c>
      <c r="G108" s="227"/>
      <c r="H108" s="230">
        <v>30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152</v>
      </c>
      <c r="AU108" s="236" t="s">
        <v>81</v>
      </c>
      <c r="AV108" s="16" t="s">
        <v>161</v>
      </c>
      <c r="AW108" s="16" t="s">
        <v>33</v>
      </c>
      <c r="AX108" s="16" t="s">
        <v>71</v>
      </c>
      <c r="AY108" s="236" t="s">
        <v>141</v>
      </c>
    </row>
    <row r="109" spans="1:65" s="13" customFormat="1" ht="11.25">
      <c r="B109" s="193"/>
      <c r="C109" s="194"/>
      <c r="D109" s="195" t="s">
        <v>152</v>
      </c>
      <c r="E109" s="196" t="s">
        <v>19</v>
      </c>
      <c r="F109" s="197" t="s">
        <v>539</v>
      </c>
      <c r="G109" s="194"/>
      <c r="H109" s="196" t="s">
        <v>19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152</v>
      </c>
      <c r="AU109" s="203" t="s">
        <v>81</v>
      </c>
      <c r="AV109" s="13" t="s">
        <v>79</v>
      </c>
      <c r="AW109" s="13" t="s">
        <v>33</v>
      </c>
      <c r="AX109" s="13" t="s">
        <v>71</v>
      </c>
      <c r="AY109" s="203" t="s">
        <v>141</v>
      </c>
    </row>
    <row r="110" spans="1:65" s="14" customFormat="1" ht="11.25">
      <c r="B110" s="204"/>
      <c r="C110" s="205"/>
      <c r="D110" s="195" t="s">
        <v>152</v>
      </c>
      <c r="E110" s="206" t="s">
        <v>19</v>
      </c>
      <c r="F110" s="207" t="s">
        <v>207</v>
      </c>
      <c r="G110" s="205"/>
      <c r="H110" s="208">
        <v>8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152</v>
      </c>
      <c r="AU110" s="214" t="s">
        <v>81</v>
      </c>
      <c r="AV110" s="14" t="s">
        <v>81</v>
      </c>
      <c r="AW110" s="14" t="s">
        <v>33</v>
      </c>
      <c r="AX110" s="14" t="s">
        <v>71</v>
      </c>
      <c r="AY110" s="214" t="s">
        <v>141</v>
      </c>
    </row>
    <row r="111" spans="1:65" s="15" customFormat="1" ht="11.25">
      <c r="B111" s="215"/>
      <c r="C111" s="216"/>
      <c r="D111" s="195" t="s">
        <v>152</v>
      </c>
      <c r="E111" s="217" t="s">
        <v>19</v>
      </c>
      <c r="F111" s="218" t="s">
        <v>155</v>
      </c>
      <c r="G111" s="216"/>
      <c r="H111" s="219">
        <v>38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152</v>
      </c>
      <c r="AU111" s="225" t="s">
        <v>81</v>
      </c>
      <c r="AV111" s="15" t="s">
        <v>148</v>
      </c>
      <c r="AW111" s="15" t="s">
        <v>33</v>
      </c>
      <c r="AX111" s="15" t="s">
        <v>79</v>
      </c>
      <c r="AY111" s="225" t="s">
        <v>141</v>
      </c>
    </row>
    <row r="112" spans="1:65" s="2" customFormat="1" ht="16.5" customHeight="1">
      <c r="A112" s="36"/>
      <c r="B112" s="37"/>
      <c r="C112" s="175" t="s">
        <v>201</v>
      </c>
      <c r="D112" s="175" t="s">
        <v>143</v>
      </c>
      <c r="E112" s="176" t="s">
        <v>540</v>
      </c>
      <c r="F112" s="177" t="s">
        <v>541</v>
      </c>
      <c r="G112" s="178" t="s">
        <v>244</v>
      </c>
      <c r="H112" s="179">
        <v>75</v>
      </c>
      <c r="I112" s="180"/>
      <c r="J112" s="181">
        <f>ROUND(I112*H112,2)</f>
        <v>0</v>
      </c>
      <c r="K112" s="177" t="s">
        <v>147</v>
      </c>
      <c r="L112" s="41"/>
      <c r="M112" s="182" t="s">
        <v>19</v>
      </c>
      <c r="N112" s="183" t="s">
        <v>42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2.48E-3</v>
      </c>
      <c r="T112" s="185">
        <f>S112*H112</f>
        <v>0.186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148</v>
      </c>
      <c r="AT112" s="186" t="s">
        <v>143</v>
      </c>
      <c r="AU112" s="186" t="s">
        <v>81</v>
      </c>
      <c r="AY112" s="19" t="s">
        <v>141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148</v>
      </c>
      <c r="BM112" s="186" t="s">
        <v>542</v>
      </c>
    </row>
    <row r="113" spans="1:65" s="2" customFormat="1" ht="11.25">
      <c r="A113" s="36"/>
      <c r="B113" s="37"/>
      <c r="C113" s="38"/>
      <c r="D113" s="188" t="s">
        <v>150</v>
      </c>
      <c r="E113" s="38"/>
      <c r="F113" s="189" t="s">
        <v>543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150</v>
      </c>
      <c r="AU113" s="19" t="s">
        <v>81</v>
      </c>
    </row>
    <row r="114" spans="1:65" s="13" customFormat="1" ht="11.25">
      <c r="B114" s="193"/>
      <c r="C114" s="194"/>
      <c r="D114" s="195" t="s">
        <v>152</v>
      </c>
      <c r="E114" s="196" t="s">
        <v>19</v>
      </c>
      <c r="F114" s="197" t="s">
        <v>544</v>
      </c>
      <c r="G114" s="194"/>
      <c r="H114" s="196" t="s">
        <v>19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152</v>
      </c>
      <c r="AU114" s="203" t="s">
        <v>81</v>
      </c>
      <c r="AV114" s="13" t="s">
        <v>79</v>
      </c>
      <c r="AW114" s="13" t="s">
        <v>33</v>
      </c>
      <c r="AX114" s="13" t="s">
        <v>71</v>
      </c>
      <c r="AY114" s="203" t="s">
        <v>141</v>
      </c>
    </row>
    <row r="115" spans="1:65" s="14" customFormat="1" ht="11.25">
      <c r="B115" s="204"/>
      <c r="C115" s="205"/>
      <c r="D115" s="195" t="s">
        <v>152</v>
      </c>
      <c r="E115" s="206" t="s">
        <v>19</v>
      </c>
      <c r="F115" s="207" t="s">
        <v>545</v>
      </c>
      <c r="G115" s="205"/>
      <c r="H115" s="208">
        <v>75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152</v>
      </c>
      <c r="AU115" s="214" t="s">
        <v>81</v>
      </c>
      <c r="AV115" s="14" t="s">
        <v>81</v>
      </c>
      <c r="AW115" s="14" t="s">
        <v>33</v>
      </c>
      <c r="AX115" s="14" t="s">
        <v>71</v>
      </c>
      <c r="AY115" s="214" t="s">
        <v>141</v>
      </c>
    </row>
    <row r="116" spans="1:65" s="15" customFormat="1" ht="11.25">
      <c r="B116" s="215"/>
      <c r="C116" s="216"/>
      <c r="D116" s="195" t="s">
        <v>152</v>
      </c>
      <c r="E116" s="217" t="s">
        <v>19</v>
      </c>
      <c r="F116" s="218" t="s">
        <v>155</v>
      </c>
      <c r="G116" s="216"/>
      <c r="H116" s="219">
        <v>75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152</v>
      </c>
      <c r="AU116" s="225" t="s">
        <v>81</v>
      </c>
      <c r="AV116" s="15" t="s">
        <v>148</v>
      </c>
      <c r="AW116" s="15" t="s">
        <v>33</v>
      </c>
      <c r="AX116" s="15" t="s">
        <v>79</v>
      </c>
      <c r="AY116" s="225" t="s">
        <v>141</v>
      </c>
    </row>
    <row r="117" spans="1:65" s="2" customFormat="1" ht="16.5" customHeight="1">
      <c r="A117" s="36"/>
      <c r="B117" s="37"/>
      <c r="C117" s="175" t="s">
        <v>207</v>
      </c>
      <c r="D117" s="175" t="s">
        <v>143</v>
      </c>
      <c r="E117" s="176" t="s">
        <v>546</v>
      </c>
      <c r="F117" s="177" t="s">
        <v>547</v>
      </c>
      <c r="G117" s="178" t="s">
        <v>529</v>
      </c>
      <c r="H117" s="179">
        <v>1</v>
      </c>
      <c r="I117" s="180"/>
      <c r="J117" s="181">
        <f>ROUND(I117*H117,2)</f>
        <v>0</v>
      </c>
      <c r="K117" s="177" t="s">
        <v>147</v>
      </c>
      <c r="L117" s="41"/>
      <c r="M117" s="182" t="s">
        <v>19</v>
      </c>
      <c r="N117" s="183" t="s">
        <v>42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0.21</v>
      </c>
      <c r="T117" s="185">
        <f>S117*H117</f>
        <v>0.21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148</v>
      </c>
      <c r="AT117" s="186" t="s">
        <v>143</v>
      </c>
      <c r="AU117" s="186" t="s">
        <v>81</v>
      </c>
      <c r="AY117" s="19" t="s">
        <v>141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148</v>
      </c>
      <c r="BM117" s="186" t="s">
        <v>548</v>
      </c>
    </row>
    <row r="118" spans="1:65" s="2" customFormat="1" ht="11.25">
      <c r="A118" s="36"/>
      <c r="B118" s="37"/>
      <c r="C118" s="38"/>
      <c r="D118" s="188" t="s">
        <v>150</v>
      </c>
      <c r="E118" s="38"/>
      <c r="F118" s="189" t="s">
        <v>549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150</v>
      </c>
      <c r="AU118" s="19" t="s">
        <v>81</v>
      </c>
    </row>
    <row r="119" spans="1:65" s="12" customFormat="1" ht="22.9" customHeight="1">
      <c r="B119" s="159"/>
      <c r="C119" s="160"/>
      <c r="D119" s="161" t="s">
        <v>70</v>
      </c>
      <c r="E119" s="173" t="s">
        <v>199</v>
      </c>
      <c r="F119" s="173" t="s">
        <v>200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SUM(P120:P128)</f>
        <v>0</v>
      </c>
      <c r="Q119" s="167"/>
      <c r="R119" s="168">
        <f>SUM(R120:R128)</f>
        <v>0</v>
      </c>
      <c r="S119" s="167"/>
      <c r="T119" s="169">
        <f>SUM(T120:T128)</f>
        <v>0</v>
      </c>
      <c r="AR119" s="170" t="s">
        <v>79</v>
      </c>
      <c r="AT119" s="171" t="s">
        <v>70</v>
      </c>
      <c r="AU119" s="171" t="s">
        <v>79</v>
      </c>
      <c r="AY119" s="170" t="s">
        <v>141</v>
      </c>
      <c r="BK119" s="172">
        <f>SUM(BK120:BK128)</f>
        <v>0</v>
      </c>
    </row>
    <row r="120" spans="1:65" s="2" customFormat="1" ht="21.75" customHeight="1">
      <c r="A120" s="36"/>
      <c r="B120" s="37"/>
      <c r="C120" s="175" t="s">
        <v>174</v>
      </c>
      <c r="D120" s="175" t="s">
        <v>143</v>
      </c>
      <c r="E120" s="176" t="s">
        <v>550</v>
      </c>
      <c r="F120" s="177" t="s">
        <v>551</v>
      </c>
      <c r="G120" s="178" t="s">
        <v>204</v>
      </c>
      <c r="H120" s="179">
        <v>9.3059999999999992</v>
      </c>
      <c r="I120" s="180"/>
      <c r="J120" s="181">
        <f>ROUND(I120*H120,2)</f>
        <v>0</v>
      </c>
      <c r="K120" s="177" t="s">
        <v>147</v>
      </c>
      <c r="L120" s="41"/>
      <c r="M120" s="182" t="s">
        <v>19</v>
      </c>
      <c r="N120" s="183" t="s">
        <v>42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148</v>
      </c>
      <c r="AT120" s="186" t="s">
        <v>143</v>
      </c>
      <c r="AU120" s="186" t="s">
        <v>81</v>
      </c>
      <c r="AY120" s="19" t="s">
        <v>141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148</v>
      </c>
      <c r="BM120" s="186" t="s">
        <v>552</v>
      </c>
    </row>
    <row r="121" spans="1:65" s="2" customFormat="1" ht="11.25">
      <c r="A121" s="36"/>
      <c r="B121" s="37"/>
      <c r="C121" s="38"/>
      <c r="D121" s="188" t="s">
        <v>150</v>
      </c>
      <c r="E121" s="38"/>
      <c r="F121" s="189" t="s">
        <v>553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150</v>
      </c>
      <c r="AU121" s="19" t="s">
        <v>81</v>
      </c>
    </row>
    <row r="122" spans="1:65" s="2" customFormat="1" ht="24.2" customHeight="1">
      <c r="A122" s="36"/>
      <c r="B122" s="37"/>
      <c r="C122" s="175" t="s">
        <v>217</v>
      </c>
      <c r="D122" s="175" t="s">
        <v>143</v>
      </c>
      <c r="E122" s="176" t="s">
        <v>554</v>
      </c>
      <c r="F122" s="177" t="s">
        <v>555</v>
      </c>
      <c r="G122" s="178" t="s">
        <v>204</v>
      </c>
      <c r="H122" s="179">
        <v>83.754000000000005</v>
      </c>
      <c r="I122" s="180"/>
      <c r="J122" s="181">
        <f>ROUND(I122*H122,2)</f>
        <v>0</v>
      </c>
      <c r="K122" s="177" t="s">
        <v>147</v>
      </c>
      <c r="L122" s="41"/>
      <c r="M122" s="182" t="s">
        <v>19</v>
      </c>
      <c r="N122" s="183" t="s">
        <v>42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148</v>
      </c>
      <c r="AT122" s="186" t="s">
        <v>143</v>
      </c>
      <c r="AU122" s="186" t="s">
        <v>81</v>
      </c>
      <c r="AY122" s="19" t="s">
        <v>141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148</v>
      </c>
      <c r="BM122" s="186" t="s">
        <v>556</v>
      </c>
    </row>
    <row r="123" spans="1:65" s="2" customFormat="1" ht="11.25">
      <c r="A123" s="36"/>
      <c r="B123" s="37"/>
      <c r="C123" s="38"/>
      <c r="D123" s="188" t="s">
        <v>150</v>
      </c>
      <c r="E123" s="38"/>
      <c r="F123" s="189" t="s">
        <v>557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150</v>
      </c>
      <c r="AU123" s="19" t="s">
        <v>81</v>
      </c>
    </row>
    <row r="124" spans="1:65" s="14" customFormat="1" ht="11.25">
      <c r="B124" s="204"/>
      <c r="C124" s="205"/>
      <c r="D124" s="195" t="s">
        <v>152</v>
      </c>
      <c r="E124" s="205"/>
      <c r="F124" s="207" t="s">
        <v>558</v>
      </c>
      <c r="G124" s="205"/>
      <c r="H124" s="208">
        <v>83.754000000000005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152</v>
      </c>
      <c r="AU124" s="214" t="s">
        <v>81</v>
      </c>
      <c r="AV124" s="14" t="s">
        <v>81</v>
      </c>
      <c r="AW124" s="14" t="s">
        <v>4</v>
      </c>
      <c r="AX124" s="14" t="s">
        <v>79</v>
      </c>
      <c r="AY124" s="214" t="s">
        <v>141</v>
      </c>
    </row>
    <row r="125" spans="1:65" s="2" customFormat="1" ht="24.2" customHeight="1">
      <c r="A125" s="36"/>
      <c r="B125" s="37"/>
      <c r="C125" s="175" t="s">
        <v>222</v>
      </c>
      <c r="D125" s="175" t="s">
        <v>143</v>
      </c>
      <c r="E125" s="176" t="s">
        <v>559</v>
      </c>
      <c r="F125" s="177" t="s">
        <v>560</v>
      </c>
      <c r="G125" s="178" t="s">
        <v>204</v>
      </c>
      <c r="H125" s="179">
        <v>9.3059999999999992</v>
      </c>
      <c r="I125" s="180"/>
      <c r="J125" s="181">
        <f>ROUND(I125*H125,2)</f>
        <v>0</v>
      </c>
      <c r="K125" s="177" t="s">
        <v>147</v>
      </c>
      <c r="L125" s="41"/>
      <c r="M125" s="182" t="s">
        <v>19</v>
      </c>
      <c r="N125" s="183" t="s">
        <v>42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148</v>
      </c>
      <c r="AT125" s="186" t="s">
        <v>143</v>
      </c>
      <c r="AU125" s="186" t="s">
        <v>81</v>
      </c>
      <c r="AY125" s="19" t="s">
        <v>141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79</v>
      </c>
      <c r="BK125" s="187">
        <f>ROUND(I125*H125,2)</f>
        <v>0</v>
      </c>
      <c r="BL125" s="19" t="s">
        <v>148</v>
      </c>
      <c r="BM125" s="186" t="s">
        <v>561</v>
      </c>
    </row>
    <row r="126" spans="1:65" s="2" customFormat="1" ht="11.25">
      <c r="A126" s="36"/>
      <c r="B126" s="37"/>
      <c r="C126" s="38"/>
      <c r="D126" s="188" t="s">
        <v>150</v>
      </c>
      <c r="E126" s="38"/>
      <c r="F126" s="189" t="s">
        <v>562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150</v>
      </c>
      <c r="AU126" s="19" t="s">
        <v>81</v>
      </c>
    </row>
    <row r="127" spans="1:65" s="2" customFormat="1" ht="24.2" customHeight="1">
      <c r="A127" s="36"/>
      <c r="B127" s="37"/>
      <c r="C127" s="175" t="s">
        <v>231</v>
      </c>
      <c r="D127" s="175" t="s">
        <v>143</v>
      </c>
      <c r="E127" s="176" t="s">
        <v>384</v>
      </c>
      <c r="F127" s="177" t="s">
        <v>385</v>
      </c>
      <c r="G127" s="178" t="s">
        <v>204</v>
      </c>
      <c r="H127" s="179">
        <v>9.3059999999999992</v>
      </c>
      <c r="I127" s="180"/>
      <c r="J127" s="181">
        <f>ROUND(I127*H127,2)</f>
        <v>0</v>
      </c>
      <c r="K127" s="177" t="s">
        <v>147</v>
      </c>
      <c r="L127" s="41"/>
      <c r="M127" s="182" t="s">
        <v>19</v>
      </c>
      <c r="N127" s="183" t="s">
        <v>42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148</v>
      </c>
      <c r="AT127" s="186" t="s">
        <v>143</v>
      </c>
      <c r="AU127" s="186" t="s">
        <v>81</v>
      </c>
      <c r="AY127" s="19" t="s">
        <v>141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148</v>
      </c>
      <c r="BM127" s="186" t="s">
        <v>563</v>
      </c>
    </row>
    <row r="128" spans="1:65" s="2" customFormat="1" ht="11.25">
      <c r="A128" s="36"/>
      <c r="B128" s="37"/>
      <c r="C128" s="38"/>
      <c r="D128" s="188" t="s">
        <v>150</v>
      </c>
      <c r="E128" s="38"/>
      <c r="F128" s="189" t="s">
        <v>387</v>
      </c>
      <c r="G128" s="38"/>
      <c r="H128" s="38"/>
      <c r="I128" s="190"/>
      <c r="J128" s="38"/>
      <c r="K128" s="38"/>
      <c r="L128" s="41"/>
      <c r="M128" s="238"/>
      <c r="N128" s="239"/>
      <c r="O128" s="240"/>
      <c r="P128" s="240"/>
      <c r="Q128" s="240"/>
      <c r="R128" s="240"/>
      <c r="S128" s="240"/>
      <c r="T128" s="24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150</v>
      </c>
      <c r="AU128" s="19" t="s">
        <v>81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U6h5ExOppkV5ilHAL0muXqQ51aSucY8fs0Qj3niGC8Ysd5OFG2pZEni3Gvo8nh1YkPWKsOozKVgCl1w8a321zQ==" saltValue="+NhDMPjaDmI8E0Fe4IPaxyoW70H75g6A+7V0IRdQ5sv3nj2oJOOrLv8BNneF6zOMKrN55G3Hn51WAcJvVWXNRQ==" spinCount="100000" sheet="1" objects="1" scenarios="1" formatColumns="0" formatRows="0" autoFilter="0"/>
  <autoFilter ref="C82:K12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2" r:id="rId2"/>
    <hyperlink ref="F94" r:id="rId3"/>
    <hyperlink ref="F96" r:id="rId4"/>
    <hyperlink ref="F102" r:id="rId5"/>
    <hyperlink ref="F105" r:id="rId6"/>
    <hyperlink ref="F113" r:id="rId7"/>
    <hyperlink ref="F118" r:id="rId8"/>
    <hyperlink ref="F121" r:id="rId9"/>
    <hyperlink ref="F123" r:id="rId10"/>
    <hyperlink ref="F126" r:id="rId11"/>
    <hyperlink ref="F128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105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564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ROUND((SUM(BE83:BE136)),  2)</f>
        <v>0</v>
      </c>
      <c r="G33" s="36"/>
      <c r="H33" s="36"/>
      <c r="I33" s="120">
        <v>0.21</v>
      </c>
      <c r="J33" s="119">
        <f>ROUND(((SUM(BE83:BE136))*I33),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ROUND((SUM(BF83:BF136)),  2)</f>
        <v>0</v>
      </c>
      <c r="G34" s="36"/>
      <c r="H34" s="36"/>
      <c r="I34" s="120">
        <v>0.15</v>
      </c>
      <c r="J34" s="119">
        <f>ROUND(((SUM(BF83:BF136))*I34),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ROUND((SUM(BG83:BG136)),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ROUND((SUM(BH83:BH136)),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ROUND((SUM(BI83:BI136)),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09 - Odstranění komunikací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121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122</v>
      </c>
      <c r="E63" s="145"/>
      <c r="F63" s="145"/>
      <c r="G63" s="145"/>
      <c r="H63" s="145"/>
      <c r="I63" s="145"/>
      <c r="J63" s="146">
        <f>J116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4" t="str">
        <f>E7</f>
        <v>Odstranění objektů bývalé ČOV v areálu Bohumínské městské nemocnice</v>
      </c>
      <c r="F73" s="385"/>
      <c r="G73" s="385"/>
      <c r="H73" s="385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113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1" t="str">
        <f>E9</f>
        <v>SO 09 - Odstranění komunikací</v>
      </c>
      <c r="F75" s="386"/>
      <c r="G75" s="386"/>
      <c r="H75" s="38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 xml:space="preserve"> </v>
      </c>
      <c r="G77" s="38"/>
      <c r="H77" s="38"/>
      <c r="I77" s="31" t="s">
        <v>23</v>
      </c>
      <c r="J77" s="61" t="str">
        <f>IF(J12="","",J12)</f>
        <v>16. 8. 2023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 xml:space="preserve"> </v>
      </c>
      <c r="G79" s="38"/>
      <c r="H79" s="38"/>
      <c r="I79" s="31" t="s">
        <v>30</v>
      </c>
      <c r="J79" s="34" t="str">
        <f>E21</f>
        <v>Ing. Pavel Stoklasa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127</v>
      </c>
      <c r="D82" s="151" t="s">
        <v>56</v>
      </c>
      <c r="E82" s="151" t="s">
        <v>52</v>
      </c>
      <c r="F82" s="151" t="s">
        <v>53</v>
      </c>
      <c r="G82" s="151" t="s">
        <v>128</v>
      </c>
      <c r="H82" s="151" t="s">
        <v>129</v>
      </c>
      <c r="I82" s="151" t="s">
        <v>130</v>
      </c>
      <c r="J82" s="151" t="s">
        <v>117</v>
      </c>
      <c r="K82" s="152" t="s">
        <v>131</v>
      </c>
      <c r="L82" s="153"/>
      <c r="M82" s="70" t="s">
        <v>19</v>
      </c>
      <c r="N82" s="71" t="s">
        <v>41</v>
      </c>
      <c r="O82" s="71" t="s">
        <v>132</v>
      </c>
      <c r="P82" s="71" t="s">
        <v>133</v>
      </c>
      <c r="Q82" s="71" t="s">
        <v>134</v>
      </c>
      <c r="R82" s="71" t="s">
        <v>135</v>
      </c>
      <c r="S82" s="71" t="s">
        <v>136</v>
      </c>
      <c r="T82" s="72" t="s">
        <v>137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138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2.4000000000000002E-3</v>
      </c>
      <c r="S83" s="74"/>
      <c r="T83" s="157">
        <f>T84</f>
        <v>265.70355140000004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118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139</v>
      </c>
      <c r="F84" s="162" t="s">
        <v>140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P85+P111+P116</f>
        <v>0</v>
      </c>
      <c r="Q84" s="167"/>
      <c r="R84" s="168">
        <f>R85+R111+R116</f>
        <v>2.4000000000000002E-3</v>
      </c>
      <c r="S84" s="167"/>
      <c r="T84" s="169">
        <f>T85+T111+T116</f>
        <v>265.70355140000004</v>
      </c>
      <c r="AR84" s="170" t="s">
        <v>79</v>
      </c>
      <c r="AT84" s="171" t="s">
        <v>70</v>
      </c>
      <c r="AU84" s="171" t="s">
        <v>71</v>
      </c>
      <c r="AY84" s="170" t="s">
        <v>141</v>
      </c>
      <c r="BK84" s="172">
        <f>BK85+BK111+BK116</f>
        <v>0</v>
      </c>
    </row>
    <row r="85" spans="1:65" s="12" customFormat="1" ht="22.9" customHeight="1">
      <c r="B85" s="159"/>
      <c r="C85" s="160"/>
      <c r="D85" s="161" t="s">
        <v>70</v>
      </c>
      <c r="E85" s="173" t="s">
        <v>79</v>
      </c>
      <c r="F85" s="173" t="s">
        <v>142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SUM(P86:P110)</f>
        <v>0</v>
      </c>
      <c r="Q85" s="167"/>
      <c r="R85" s="168">
        <f>SUM(R86:R110)</f>
        <v>0</v>
      </c>
      <c r="S85" s="167"/>
      <c r="T85" s="169">
        <f>SUM(T86:T110)</f>
        <v>265.70355140000004</v>
      </c>
      <c r="AR85" s="170" t="s">
        <v>79</v>
      </c>
      <c r="AT85" s="171" t="s">
        <v>70</v>
      </c>
      <c r="AU85" s="171" t="s">
        <v>79</v>
      </c>
      <c r="AY85" s="170" t="s">
        <v>141</v>
      </c>
      <c r="BK85" s="172">
        <f>SUM(BK86:BK110)</f>
        <v>0</v>
      </c>
    </row>
    <row r="86" spans="1:65" s="2" customFormat="1" ht="37.9" customHeight="1">
      <c r="A86" s="36"/>
      <c r="B86" s="37"/>
      <c r="C86" s="175" t="s">
        <v>79</v>
      </c>
      <c r="D86" s="175" t="s">
        <v>143</v>
      </c>
      <c r="E86" s="176" t="s">
        <v>565</v>
      </c>
      <c r="F86" s="177" t="s">
        <v>566</v>
      </c>
      <c r="G86" s="178" t="s">
        <v>194</v>
      </c>
      <c r="H86" s="179">
        <v>172.80799999999999</v>
      </c>
      <c r="I86" s="180"/>
      <c r="J86" s="181">
        <f>ROUND(I86*H86,2)</f>
        <v>0</v>
      </c>
      <c r="K86" s="177" t="s">
        <v>147</v>
      </c>
      <c r="L86" s="41"/>
      <c r="M86" s="182" t="s">
        <v>19</v>
      </c>
      <c r="N86" s="183" t="s">
        <v>42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0.5</v>
      </c>
      <c r="T86" s="185">
        <f>S86*H86</f>
        <v>86.403999999999996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148</v>
      </c>
      <c r="AT86" s="186" t="s">
        <v>143</v>
      </c>
      <c r="AU86" s="186" t="s">
        <v>81</v>
      </c>
      <c r="AY86" s="19" t="s">
        <v>141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79</v>
      </c>
      <c r="BK86" s="187">
        <f>ROUND(I86*H86,2)</f>
        <v>0</v>
      </c>
      <c r="BL86" s="19" t="s">
        <v>148</v>
      </c>
      <c r="BM86" s="186" t="s">
        <v>567</v>
      </c>
    </row>
    <row r="87" spans="1:65" s="2" customFormat="1" ht="11.25">
      <c r="A87" s="36"/>
      <c r="B87" s="37"/>
      <c r="C87" s="38"/>
      <c r="D87" s="188" t="s">
        <v>150</v>
      </c>
      <c r="E87" s="38"/>
      <c r="F87" s="189" t="s">
        <v>568</v>
      </c>
      <c r="G87" s="38"/>
      <c r="H87" s="38"/>
      <c r="I87" s="190"/>
      <c r="J87" s="38"/>
      <c r="K87" s="38"/>
      <c r="L87" s="41"/>
      <c r="M87" s="191"/>
      <c r="N87" s="192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150</v>
      </c>
      <c r="AU87" s="19" t="s">
        <v>81</v>
      </c>
    </row>
    <row r="88" spans="1:65" s="13" customFormat="1" ht="11.25">
      <c r="B88" s="193"/>
      <c r="C88" s="194"/>
      <c r="D88" s="195" t="s">
        <v>152</v>
      </c>
      <c r="E88" s="196" t="s">
        <v>19</v>
      </c>
      <c r="F88" s="197" t="s">
        <v>569</v>
      </c>
      <c r="G88" s="194"/>
      <c r="H88" s="196" t="s">
        <v>19</v>
      </c>
      <c r="I88" s="198"/>
      <c r="J88" s="194"/>
      <c r="K88" s="194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152</v>
      </c>
      <c r="AU88" s="203" t="s">
        <v>81</v>
      </c>
      <c r="AV88" s="13" t="s">
        <v>79</v>
      </c>
      <c r="AW88" s="13" t="s">
        <v>33</v>
      </c>
      <c r="AX88" s="13" t="s">
        <v>71</v>
      </c>
      <c r="AY88" s="203" t="s">
        <v>141</v>
      </c>
    </row>
    <row r="89" spans="1:65" s="14" customFormat="1" ht="11.25">
      <c r="B89" s="204"/>
      <c r="C89" s="205"/>
      <c r="D89" s="195" t="s">
        <v>152</v>
      </c>
      <c r="E89" s="206" t="s">
        <v>19</v>
      </c>
      <c r="F89" s="207" t="s">
        <v>570</v>
      </c>
      <c r="G89" s="205"/>
      <c r="H89" s="208">
        <v>172.80799999999999</v>
      </c>
      <c r="I89" s="209"/>
      <c r="J89" s="205"/>
      <c r="K89" s="205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152</v>
      </c>
      <c r="AU89" s="214" t="s">
        <v>81</v>
      </c>
      <c r="AV89" s="14" t="s">
        <v>81</v>
      </c>
      <c r="AW89" s="14" t="s">
        <v>33</v>
      </c>
      <c r="AX89" s="14" t="s">
        <v>71</v>
      </c>
      <c r="AY89" s="214" t="s">
        <v>141</v>
      </c>
    </row>
    <row r="90" spans="1:65" s="15" customFormat="1" ht="11.25">
      <c r="B90" s="215"/>
      <c r="C90" s="216"/>
      <c r="D90" s="195" t="s">
        <v>152</v>
      </c>
      <c r="E90" s="217" t="s">
        <v>19</v>
      </c>
      <c r="F90" s="218" t="s">
        <v>155</v>
      </c>
      <c r="G90" s="216"/>
      <c r="H90" s="219">
        <v>172.80799999999999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152</v>
      </c>
      <c r="AU90" s="225" t="s">
        <v>81</v>
      </c>
      <c r="AV90" s="15" t="s">
        <v>148</v>
      </c>
      <c r="AW90" s="15" t="s">
        <v>33</v>
      </c>
      <c r="AX90" s="15" t="s">
        <v>79</v>
      </c>
      <c r="AY90" s="225" t="s">
        <v>141</v>
      </c>
    </row>
    <row r="91" spans="1:65" s="2" customFormat="1" ht="37.9" customHeight="1">
      <c r="A91" s="36"/>
      <c r="B91" s="37"/>
      <c r="C91" s="175" t="s">
        <v>81</v>
      </c>
      <c r="D91" s="175" t="s">
        <v>143</v>
      </c>
      <c r="E91" s="176" t="s">
        <v>571</v>
      </c>
      <c r="F91" s="177" t="s">
        <v>572</v>
      </c>
      <c r="G91" s="178" t="s">
        <v>194</v>
      </c>
      <c r="H91" s="179">
        <v>172.80799999999999</v>
      </c>
      <c r="I91" s="180"/>
      <c r="J91" s="181">
        <f>ROUND(I91*H91,2)</f>
        <v>0</v>
      </c>
      <c r="K91" s="177" t="s">
        <v>147</v>
      </c>
      <c r="L91" s="41"/>
      <c r="M91" s="182" t="s">
        <v>19</v>
      </c>
      <c r="N91" s="183" t="s">
        <v>42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0.28999999999999998</v>
      </c>
      <c r="T91" s="185">
        <f>S91*H91</f>
        <v>50.114319999999992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148</v>
      </c>
      <c r="AT91" s="186" t="s">
        <v>143</v>
      </c>
      <c r="AU91" s="186" t="s">
        <v>81</v>
      </c>
      <c r="AY91" s="19" t="s">
        <v>141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79</v>
      </c>
      <c r="BK91" s="187">
        <f>ROUND(I91*H91,2)</f>
        <v>0</v>
      </c>
      <c r="BL91" s="19" t="s">
        <v>148</v>
      </c>
      <c r="BM91" s="186" t="s">
        <v>573</v>
      </c>
    </row>
    <row r="92" spans="1:65" s="2" customFormat="1" ht="11.25">
      <c r="A92" s="36"/>
      <c r="B92" s="37"/>
      <c r="C92" s="38"/>
      <c r="D92" s="188" t="s">
        <v>150</v>
      </c>
      <c r="E92" s="38"/>
      <c r="F92" s="189" t="s">
        <v>574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150</v>
      </c>
      <c r="AU92" s="19" t="s">
        <v>81</v>
      </c>
    </row>
    <row r="93" spans="1:65" s="2" customFormat="1" ht="37.9" customHeight="1">
      <c r="A93" s="36"/>
      <c r="B93" s="37"/>
      <c r="C93" s="175" t="s">
        <v>161</v>
      </c>
      <c r="D93" s="175" t="s">
        <v>143</v>
      </c>
      <c r="E93" s="176" t="s">
        <v>575</v>
      </c>
      <c r="F93" s="177" t="s">
        <v>576</v>
      </c>
      <c r="G93" s="178" t="s">
        <v>194</v>
      </c>
      <c r="H93" s="179">
        <v>172.80799999999999</v>
      </c>
      <c r="I93" s="180"/>
      <c r="J93" s="181">
        <f>ROUND(I93*H93,2)</f>
        <v>0</v>
      </c>
      <c r="K93" s="177" t="s">
        <v>147</v>
      </c>
      <c r="L93" s="41"/>
      <c r="M93" s="182" t="s">
        <v>19</v>
      </c>
      <c r="N93" s="183" t="s">
        <v>42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0.63</v>
      </c>
      <c r="T93" s="185">
        <f>S93*H93</f>
        <v>108.86904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148</v>
      </c>
      <c r="AT93" s="186" t="s">
        <v>143</v>
      </c>
      <c r="AU93" s="186" t="s">
        <v>81</v>
      </c>
      <c r="AY93" s="19" t="s">
        <v>141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79</v>
      </c>
      <c r="BK93" s="187">
        <f>ROUND(I93*H93,2)</f>
        <v>0</v>
      </c>
      <c r="BL93" s="19" t="s">
        <v>148</v>
      </c>
      <c r="BM93" s="186" t="s">
        <v>577</v>
      </c>
    </row>
    <row r="94" spans="1:65" s="2" customFormat="1" ht="11.25">
      <c r="A94" s="36"/>
      <c r="B94" s="37"/>
      <c r="C94" s="38"/>
      <c r="D94" s="188" t="s">
        <v>150</v>
      </c>
      <c r="E94" s="38"/>
      <c r="F94" s="189" t="s">
        <v>578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150</v>
      </c>
      <c r="AU94" s="19" t="s">
        <v>81</v>
      </c>
    </row>
    <row r="95" spans="1:65" s="2" customFormat="1" ht="24.2" customHeight="1">
      <c r="A95" s="36"/>
      <c r="B95" s="37"/>
      <c r="C95" s="175" t="s">
        <v>148</v>
      </c>
      <c r="D95" s="175" t="s">
        <v>143</v>
      </c>
      <c r="E95" s="176" t="s">
        <v>579</v>
      </c>
      <c r="F95" s="177" t="s">
        <v>580</v>
      </c>
      <c r="G95" s="178" t="s">
        <v>244</v>
      </c>
      <c r="H95" s="179">
        <v>98.429000000000002</v>
      </c>
      <c r="I95" s="180"/>
      <c r="J95" s="181">
        <f>ROUND(I95*H95,2)</f>
        <v>0</v>
      </c>
      <c r="K95" s="177" t="s">
        <v>147</v>
      </c>
      <c r="L95" s="41"/>
      <c r="M95" s="182" t="s">
        <v>19</v>
      </c>
      <c r="N95" s="183" t="s">
        <v>42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0.20499999999999999</v>
      </c>
      <c r="T95" s="185">
        <f>S95*H95</f>
        <v>20.177944999999998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148</v>
      </c>
      <c r="AT95" s="186" t="s">
        <v>143</v>
      </c>
      <c r="AU95" s="186" t="s">
        <v>81</v>
      </c>
      <c r="AY95" s="19" t="s">
        <v>141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79</v>
      </c>
      <c r="BK95" s="187">
        <f>ROUND(I95*H95,2)</f>
        <v>0</v>
      </c>
      <c r="BL95" s="19" t="s">
        <v>148</v>
      </c>
      <c r="BM95" s="186" t="s">
        <v>581</v>
      </c>
    </row>
    <row r="96" spans="1:65" s="2" customFormat="1" ht="11.25">
      <c r="A96" s="36"/>
      <c r="B96" s="37"/>
      <c r="C96" s="38"/>
      <c r="D96" s="188" t="s">
        <v>150</v>
      </c>
      <c r="E96" s="38"/>
      <c r="F96" s="189" t="s">
        <v>582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150</v>
      </c>
      <c r="AU96" s="19" t="s">
        <v>81</v>
      </c>
    </row>
    <row r="97" spans="1:65" s="13" customFormat="1" ht="11.25">
      <c r="B97" s="193"/>
      <c r="C97" s="194"/>
      <c r="D97" s="195" t="s">
        <v>152</v>
      </c>
      <c r="E97" s="196" t="s">
        <v>19</v>
      </c>
      <c r="F97" s="197" t="s">
        <v>569</v>
      </c>
      <c r="G97" s="194"/>
      <c r="H97" s="196" t="s">
        <v>19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152</v>
      </c>
      <c r="AU97" s="203" t="s">
        <v>81</v>
      </c>
      <c r="AV97" s="13" t="s">
        <v>79</v>
      </c>
      <c r="AW97" s="13" t="s">
        <v>33</v>
      </c>
      <c r="AX97" s="13" t="s">
        <v>71</v>
      </c>
      <c r="AY97" s="203" t="s">
        <v>141</v>
      </c>
    </row>
    <row r="98" spans="1:65" s="14" customFormat="1" ht="11.25">
      <c r="B98" s="204"/>
      <c r="C98" s="205"/>
      <c r="D98" s="195" t="s">
        <v>152</v>
      </c>
      <c r="E98" s="206" t="s">
        <v>19</v>
      </c>
      <c r="F98" s="207" t="s">
        <v>583</v>
      </c>
      <c r="G98" s="205"/>
      <c r="H98" s="208">
        <v>98.429000000000002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152</v>
      </c>
      <c r="AU98" s="214" t="s">
        <v>81</v>
      </c>
      <c r="AV98" s="14" t="s">
        <v>81</v>
      </c>
      <c r="AW98" s="14" t="s">
        <v>33</v>
      </c>
      <c r="AX98" s="14" t="s">
        <v>71</v>
      </c>
      <c r="AY98" s="214" t="s">
        <v>141</v>
      </c>
    </row>
    <row r="99" spans="1:65" s="15" customFormat="1" ht="11.25">
      <c r="B99" s="215"/>
      <c r="C99" s="216"/>
      <c r="D99" s="195" t="s">
        <v>152</v>
      </c>
      <c r="E99" s="217" t="s">
        <v>19</v>
      </c>
      <c r="F99" s="218" t="s">
        <v>155</v>
      </c>
      <c r="G99" s="216"/>
      <c r="H99" s="219">
        <v>98.429000000000002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152</v>
      </c>
      <c r="AU99" s="225" t="s">
        <v>81</v>
      </c>
      <c r="AV99" s="15" t="s">
        <v>148</v>
      </c>
      <c r="AW99" s="15" t="s">
        <v>33</v>
      </c>
      <c r="AX99" s="15" t="s">
        <v>79</v>
      </c>
      <c r="AY99" s="225" t="s">
        <v>141</v>
      </c>
    </row>
    <row r="100" spans="1:65" s="2" customFormat="1" ht="21.75" customHeight="1">
      <c r="A100" s="36"/>
      <c r="B100" s="37"/>
      <c r="C100" s="175" t="s">
        <v>176</v>
      </c>
      <c r="D100" s="175" t="s">
        <v>143</v>
      </c>
      <c r="E100" s="176" t="s">
        <v>584</v>
      </c>
      <c r="F100" s="177" t="s">
        <v>585</v>
      </c>
      <c r="G100" s="178" t="s">
        <v>194</v>
      </c>
      <c r="H100" s="179">
        <v>172.80799999999999</v>
      </c>
      <c r="I100" s="180"/>
      <c r="J100" s="181">
        <f>ROUND(I100*H100,2)</f>
        <v>0</v>
      </c>
      <c r="K100" s="177" t="s">
        <v>147</v>
      </c>
      <c r="L100" s="41"/>
      <c r="M100" s="182" t="s">
        <v>19</v>
      </c>
      <c r="N100" s="183" t="s">
        <v>42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8.0000000000000004E-4</v>
      </c>
      <c r="T100" s="185">
        <f>S100*H100</f>
        <v>0.13824639999999999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148</v>
      </c>
      <c r="AT100" s="186" t="s">
        <v>143</v>
      </c>
      <c r="AU100" s="186" t="s">
        <v>81</v>
      </c>
      <c r="AY100" s="19" t="s">
        <v>141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148</v>
      </c>
      <c r="BM100" s="186" t="s">
        <v>586</v>
      </c>
    </row>
    <row r="101" spans="1:65" s="2" customFormat="1" ht="11.25">
      <c r="A101" s="36"/>
      <c r="B101" s="37"/>
      <c r="C101" s="38"/>
      <c r="D101" s="188" t="s">
        <v>150</v>
      </c>
      <c r="E101" s="38"/>
      <c r="F101" s="189" t="s">
        <v>587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150</v>
      </c>
      <c r="AU101" s="19" t="s">
        <v>81</v>
      </c>
    </row>
    <row r="102" spans="1:65" s="2" customFormat="1" ht="37.9" customHeight="1">
      <c r="A102" s="36"/>
      <c r="B102" s="37"/>
      <c r="C102" s="175" t="s">
        <v>191</v>
      </c>
      <c r="D102" s="175" t="s">
        <v>143</v>
      </c>
      <c r="E102" s="176" t="s">
        <v>162</v>
      </c>
      <c r="F102" s="177" t="s">
        <v>163</v>
      </c>
      <c r="G102" s="178" t="s">
        <v>164</v>
      </c>
      <c r="H102" s="179">
        <v>103.685</v>
      </c>
      <c r="I102" s="180"/>
      <c r="J102" s="181">
        <f>ROUND(I102*H102,2)</f>
        <v>0</v>
      </c>
      <c r="K102" s="177" t="s">
        <v>147</v>
      </c>
      <c r="L102" s="41"/>
      <c r="M102" s="182" t="s">
        <v>19</v>
      </c>
      <c r="N102" s="183" t="s">
        <v>42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148</v>
      </c>
      <c r="AT102" s="186" t="s">
        <v>143</v>
      </c>
      <c r="AU102" s="186" t="s">
        <v>81</v>
      </c>
      <c r="AY102" s="19" t="s">
        <v>141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148</v>
      </c>
      <c r="BM102" s="186" t="s">
        <v>588</v>
      </c>
    </row>
    <row r="103" spans="1:65" s="2" customFormat="1" ht="11.25">
      <c r="A103" s="36"/>
      <c r="B103" s="37"/>
      <c r="C103" s="38"/>
      <c r="D103" s="188" t="s">
        <v>150</v>
      </c>
      <c r="E103" s="38"/>
      <c r="F103" s="189" t="s">
        <v>166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150</v>
      </c>
      <c r="AU103" s="19" t="s">
        <v>81</v>
      </c>
    </row>
    <row r="104" spans="1:65" s="13" customFormat="1" ht="11.25">
      <c r="B104" s="193"/>
      <c r="C104" s="194"/>
      <c r="D104" s="195" t="s">
        <v>152</v>
      </c>
      <c r="E104" s="196" t="s">
        <v>19</v>
      </c>
      <c r="F104" s="197" t="s">
        <v>167</v>
      </c>
      <c r="G104" s="194"/>
      <c r="H104" s="196" t="s">
        <v>19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152</v>
      </c>
      <c r="AU104" s="203" t="s">
        <v>81</v>
      </c>
      <c r="AV104" s="13" t="s">
        <v>79</v>
      </c>
      <c r="AW104" s="13" t="s">
        <v>33</v>
      </c>
      <c r="AX104" s="13" t="s">
        <v>71</v>
      </c>
      <c r="AY104" s="203" t="s">
        <v>141</v>
      </c>
    </row>
    <row r="105" spans="1:65" s="14" customFormat="1" ht="11.25">
      <c r="B105" s="204"/>
      <c r="C105" s="205"/>
      <c r="D105" s="195" t="s">
        <v>152</v>
      </c>
      <c r="E105" s="206" t="s">
        <v>19</v>
      </c>
      <c r="F105" s="207" t="s">
        <v>589</v>
      </c>
      <c r="G105" s="205"/>
      <c r="H105" s="208">
        <v>103.685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152</v>
      </c>
      <c r="AU105" s="214" t="s">
        <v>81</v>
      </c>
      <c r="AV105" s="14" t="s">
        <v>81</v>
      </c>
      <c r="AW105" s="14" t="s">
        <v>33</v>
      </c>
      <c r="AX105" s="14" t="s">
        <v>71</v>
      </c>
      <c r="AY105" s="214" t="s">
        <v>141</v>
      </c>
    </row>
    <row r="106" spans="1:65" s="15" customFormat="1" ht="11.25">
      <c r="B106" s="215"/>
      <c r="C106" s="216"/>
      <c r="D106" s="195" t="s">
        <v>152</v>
      </c>
      <c r="E106" s="217" t="s">
        <v>19</v>
      </c>
      <c r="F106" s="218" t="s">
        <v>155</v>
      </c>
      <c r="G106" s="216"/>
      <c r="H106" s="219">
        <v>103.685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152</v>
      </c>
      <c r="AU106" s="225" t="s">
        <v>81</v>
      </c>
      <c r="AV106" s="15" t="s">
        <v>148</v>
      </c>
      <c r="AW106" s="15" t="s">
        <v>33</v>
      </c>
      <c r="AX106" s="15" t="s">
        <v>79</v>
      </c>
      <c r="AY106" s="225" t="s">
        <v>141</v>
      </c>
    </row>
    <row r="107" spans="1:65" s="2" customFormat="1" ht="24.2" customHeight="1">
      <c r="A107" s="36"/>
      <c r="B107" s="37"/>
      <c r="C107" s="175" t="s">
        <v>201</v>
      </c>
      <c r="D107" s="175" t="s">
        <v>143</v>
      </c>
      <c r="E107" s="176" t="s">
        <v>170</v>
      </c>
      <c r="F107" s="177" t="s">
        <v>171</v>
      </c>
      <c r="G107" s="178" t="s">
        <v>164</v>
      </c>
      <c r="H107" s="179">
        <v>103.685</v>
      </c>
      <c r="I107" s="180"/>
      <c r="J107" s="181">
        <f>ROUND(I107*H107,2)</f>
        <v>0</v>
      </c>
      <c r="K107" s="177" t="s">
        <v>147</v>
      </c>
      <c r="L107" s="41"/>
      <c r="M107" s="182" t="s">
        <v>19</v>
      </c>
      <c r="N107" s="183" t="s">
        <v>42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148</v>
      </c>
      <c r="AT107" s="186" t="s">
        <v>143</v>
      </c>
      <c r="AU107" s="186" t="s">
        <v>81</v>
      </c>
      <c r="AY107" s="19" t="s">
        <v>141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148</v>
      </c>
      <c r="BM107" s="186" t="s">
        <v>590</v>
      </c>
    </row>
    <row r="108" spans="1:65" s="2" customFormat="1" ht="11.25">
      <c r="A108" s="36"/>
      <c r="B108" s="37"/>
      <c r="C108" s="38"/>
      <c r="D108" s="188" t="s">
        <v>150</v>
      </c>
      <c r="E108" s="38"/>
      <c r="F108" s="189" t="s">
        <v>173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150</v>
      </c>
      <c r="AU108" s="19" t="s">
        <v>81</v>
      </c>
    </row>
    <row r="109" spans="1:65" s="14" customFormat="1" ht="11.25">
      <c r="B109" s="204"/>
      <c r="C109" s="205"/>
      <c r="D109" s="195" t="s">
        <v>152</v>
      </c>
      <c r="E109" s="206" t="s">
        <v>19</v>
      </c>
      <c r="F109" s="207" t="s">
        <v>591</v>
      </c>
      <c r="G109" s="205"/>
      <c r="H109" s="208">
        <v>103.685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81</v>
      </c>
      <c r="AV109" s="14" t="s">
        <v>81</v>
      </c>
      <c r="AW109" s="14" t="s">
        <v>33</v>
      </c>
      <c r="AX109" s="14" t="s">
        <v>71</v>
      </c>
      <c r="AY109" s="214" t="s">
        <v>141</v>
      </c>
    </row>
    <row r="110" spans="1:65" s="15" customFormat="1" ht="11.25">
      <c r="B110" s="215"/>
      <c r="C110" s="216"/>
      <c r="D110" s="195" t="s">
        <v>152</v>
      </c>
      <c r="E110" s="217" t="s">
        <v>19</v>
      </c>
      <c r="F110" s="218" t="s">
        <v>155</v>
      </c>
      <c r="G110" s="216"/>
      <c r="H110" s="219">
        <v>103.685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152</v>
      </c>
      <c r="AU110" s="225" t="s">
        <v>81</v>
      </c>
      <c r="AV110" s="15" t="s">
        <v>148</v>
      </c>
      <c r="AW110" s="15" t="s">
        <v>33</v>
      </c>
      <c r="AX110" s="15" t="s">
        <v>79</v>
      </c>
      <c r="AY110" s="225" t="s">
        <v>141</v>
      </c>
    </row>
    <row r="111" spans="1:65" s="12" customFormat="1" ht="22.9" customHeight="1">
      <c r="B111" s="159"/>
      <c r="C111" s="160"/>
      <c r="D111" s="161" t="s">
        <v>70</v>
      </c>
      <c r="E111" s="173" t="s">
        <v>174</v>
      </c>
      <c r="F111" s="173" t="s">
        <v>175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SUM(P112:P115)</f>
        <v>0</v>
      </c>
      <c r="Q111" s="167"/>
      <c r="R111" s="168">
        <f>SUM(R112:R115)</f>
        <v>2.4000000000000002E-3</v>
      </c>
      <c r="S111" s="167"/>
      <c r="T111" s="169">
        <f>SUM(T112:T115)</f>
        <v>0</v>
      </c>
      <c r="AR111" s="170" t="s">
        <v>79</v>
      </c>
      <c r="AT111" s="171" t="s">
        <v>70</v>
      </c>
      <c r="AU111" s="171" t="s">
        <v>79</v>
      </c>
      <c r="AY111" s="170" t="s">
        <v>141</v>
      </c>
      <c r="BK111" s="172">
        <f>SUM(BK112:BK115)</f>
        <v>0</v>
      </c>
    </row>
    <row r="112" spans="1:65" s="2" customFormat="1" ht="16.5" customHeight="1">
      <c r="A112" s="36"/>
      <c r="B112" s="37"/>
      <c r="C112" s="175" t="s">
        <v>207</v>
      </c>
      <c r="D112" s="175" t="s">
        <v>143</v>
      </c>
      <c r="E112" s="176" t="s">
        <v>592</v>
      </c>
      <c r="F112" s="177" t="s">
        <v>593</v>
      </c>
      <c r="G112" s="178" t="s">
        <v>244</v>
      </c>
      <c r="H112" s="179">
        <v>30</v>
      </c>
      <c r="I112" s="180"/>
      <c r="J112" s="181">
        <f>ROUND(I112*H112,2)</f>
        <v>0</v>
      </c>
      <c r="K112" s="177" t="s">
        <v>147</v>
      </c>
      <c r="L112" s="41"/>
      <c r="M112" s="182" t="s">
        <v>19</v>
      </c>
      <c r="N112" s="183" t="s">
        <v>42</v>
      </c>
      <c r="O112" s="66"/>
      <c r="P112" s="184">
        <f>O112*H112</f>
        <v>0</v>
      </c>
      <c r="Q112" s="184">
        <v>8.0000000000000007E-5</v>
      </c>
      <c r="R112" s="184">
        <f>Q112*H112</f>
        <v>2.4000000000000002E-3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148</v>
      </c>
      <c r="AT112" s="186" t="s">
        <v>143</v>
      </c>
      <c r="AU112" s="186" t="s">
        <v>81</v>
      </c>
      <c r="AY112" s="19" t="s">
        <v>141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148</v>
      </c>
      <c r="BM112" s="186" t="s">
        <v>594</v>
      </c>
    </row>
    <row r="113" spans="1:65" s="2" customFormat="1" ht="11.25">
      <c r="A113" s="36"/>
      <c r="B113" s="37"/>
      <c r="C113" s="38"/>
      <c r="D113" s="188" t="s">
        <v>150</v>
      </c>
      <c r="E113" s="38"/>
      <c r="F113" s="189" t="s">
        <v>595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150</v>
      </c>
      <c r="AU113" s="19" t="s">
        <v>81</v>
      </c>
    </row>
    <row r="114" spans="1:65" s="14" customFormat="1" ht="11.25">
      <c r="B114" s="204"/>
      <c r="C114" s="205"/>
      <c r="D114" s="195" t="s">
        <v>152</v>
      </c>
      <c r="E114" s="206" t="s">
        <v>19</v>
      </c>
      <c r="F114" s="207" t="s">
        <v>596</v>
      </c>
      <c r="G114" s="205"/>
      <c r="H114" s="208">
        <v>30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152</v>
      </c>
      <c r="AU114" s="214" t="s">
        <v>81</v>
      </c>
      <c r="AV114" s="14" t="s">
        <v>81</v>
      </c>
      <c r="AW114" s="14" t="s">
        <v>33</v>
      </c>
      <c r="AX114" s="14" t="s">
        <v>71</v>
      </c>
      <c r="AY114" s="214" t="s">
        <v>141</v>
      </c>
    </row>
    <row r="115" spans="1:65" s="15" customFormat="1" ht="11.25">
      <c r="B115" s="215"/>
      <c r="C115" s="216"/>
      <c r="D115" s="195" t="s">
        <v>152</v>
      </c>
      <c r="E115" s="217" t="s">
        <v>19</v>
      </c>
      <c r="F115" s="218" t="s">
        <v>155</v>
      </c>
      <c r="G115" s="216"/>
      <c r="H115" s="219">
        <v>30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152</v>
      </c>
      <c r="AU115" s="225" t="s">
        <v>81</v>
      </c>
      <c r="AV115" s="15" t="s">
        <v>148</v>
      </c>
      <c r="AW115" s="15" t="s">
        <v>33</v>
      </c>
      <c r="AX115" s="15" t="s">
        <v>79</v>
      </c>
      <c r="AY115" s="225" t="s">
        <v>141</v>
      </c>
    </row>
    <row r="116" spans="1:65" s="12" customFormat="1" ht="22.9" customHeight="1">
      <c r="B116" s="159"/>
      <c r="C116" s="160"/>
      <c r="D116" s="161" t="s">
        <v>70</v>
      </c>
      <c r="E116" s="173" t="s">
        <v>199</v>
      </c>
      <c r="F116" s="173" t="s">
        <v>200</v>
      </c>
      <c r="G116" s="160"/>
      <c r="H116" s="160"/>
      <c r="I116" s="163"/>
      <c r="J116" s="174">
        <f>BK116</f>
        <v>0</v>
      </c>
      <c r="K116" s="160"/>
      <c r="L116" s="165"/>
      <c r="M116" s="166"/>
      <c r="N116" s="167"/>
      <c r="O116" s="167"/>
      <c r="P116" s="168">
        <f>SUM(P117:P136)</f>
        <v>0</v>
      </c>
      <c r="Q116" s="167"/>
      <c r="R116" s="168">
        <f>SUM(R117:R136)</f>
        <v>0</v>
      </c>
      <c r="S116" s="167"/>
      <c r="T116" s="169">
        <f>SUM(T117:T136)</f>
        <v>0</v>
      </c>
      <c r="AR116" s="170" t="s">
        <v>79</v>
      </c>
      <c r="AT116" s="171" t="s">
        <v>70</v>
      </c>
      <c r="AU116" s="171" t="s">
        <v>79</v>
      </c>
      <c r="AY116" s="170" t="s">
        <v>141</v>
      </c>
      <c r="BK116" s="172">
        <f>SUM(BK117:BK136)</f>
        <v>0</v>
      </c>
    </row>
    <row r="117" spans="1:65" s="2" customFormat="1" ht="24.2" customHeight="1">
      <c r="A117" s="36"/>
      <c r="B117" s="37"/>
      <c r="C117" s="175" t="s">
        <v>174</v>
      </c>
      <c r="D117" s="175" t="s">
        <v>143</v>
      </c>
      <c r="E117" s="176" t="s">
        <v>597</v>
      </c>
      <c r="F117" s="177" t="s">
        <v>598</v>
      </c>
      <c r="G117" s="178" t="s">
        <v>204</v>
      </c>
      <c r="H117" s="179">
        <v>265.70400000000001</v>
      </c>
      <c r="I117" s="180"/>
      <c r="J117" s="181">
        <f>ROUND(I117*H117,2)</f>
        <v>0</v>
      </c>
      <c r="K117" s="177" t="s">
        <v>147</v>
      </c>
      <c r="L117" s="41"/>
      <c r="M117" s="182" t="s">
        <v>19</v>
      </c>
      <c r="N117" s="183" t="s">
        <v>42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148</v>
      </c>
      <c r="AT117" s="186" t="s">
        <v>143</v>
      </c>
      <c r="AU117" s="186" t="s">
        <v>81</v>
      </c>
      <c r="AY117" s="19" t="s">
        <v>141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79</v>
      </c>
      <c r="BK117" s="187">
        <f>ROUND(I117*H117,2)</f>
        <v>0</v>
      </c>
      <c r="BL117" s="19" t="s">
        <v>148</v>
      </c>
      <c r="BM117" s="186" t="s">
        <v>599</v>
      </c>
    </row>
    <row r="118" spans="1:65" s="2" customFormat="1" ht="11.25">
      <c r="A118" s="36"/>
      <c r="B118" s="37"/>
      <c r="C118" s="38"/>
      <c r="D118" s="188" t="s">
        <v>150</v>
      </c>
      <c r="E118" s="38"/>
      <c r="F118" s="189" t="s">
        <v>600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150</v>
      </c>
      <c r="AU118" s="19" t="s">
        <v>81</v>
      </c>
    </row>
    <row r="119" spans="1:65" s="2" customFormat="1" ht="24.2" customHeight="1">
      <c r="A119" s="36"/>
      <c r="B119" s="37"/>
      <c r="C119" s="175" t="s">
        <v>217</v>
      </c>
      <c r="D119" s="175" t="s">
        <v>143</v>
      </c>
      <c r="E119" s="176" t="s">
        <v>601</v>
      </c>
      <c r="F119" s="177" t="s">
        <v>602</v>
      </c>
      <c r="G119" s="178" t="s">
        <v>204</v>
      </c>
      <c r="H119" s="179">
        <v>265.70400000000001</v>
      </c>
      <c r="I119" s="180"/>
      <c r="J119" s="181">
        <f>ROUND(I119*H119,2)</f>
        <v>0</v>
      </c>
      <c r="K119" s="177" t="s">
        <v>147</v>
      </c>
      <c r="L119" s="41"/>
      <c r="M119" s="182" t="s">
        <v>19</v>
      </c>
      <c r="N119" s="183" t="s">
        <v>42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148</v>
      </c>
      <c r="AT119" s="186" t="s">
        <v>143</v>
      </c>
      <c r="AU119" s="186" t="s">
        <v>81</v>
      </c>
      <c r="AY119" s="19" t="s">
        <v>141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79</v>
      </c>
      <c r="BK119" s="187">
        <f>ROUND(I119*H119,2)</f>
        <v>0</v>
      </c>
      <c r="BL119" s="19" t="s">
        <v>148</v>
      </c>
      <c r="BM119" s="186" t="s">
        <v>603</v>
      </c>
    </row>
    <row r="120" spans="1:65" s="2" customFormat="1" ht="11.25">
      <c r="A120" s="36"/>
      <c r="B120" s="37"/>
      <c r="C120" s="38"/>
      <c r="D120" s="188" t="s">
        <v>150</v>
      </c>
      <c r="E120" s="38"/>
      <c r="F120" s="189" t="s">
        <v>604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150</v>
      </c>
      <c r="AU120" s="19" t="s">
        <v>81</v>
      </c>
    </row>
    <row r="121" spans="1:65" s="2" customFormat="1" ht="16.5" customHeight="1">
      <c r="A121" s="36"/>
      <c r="B121" s="37"/>
      <c r="C121" s="175" t="s">
        <v>222</v>
      </c>
      <c r="D121" s="175" t="s">
        <v>143</v>
      </c>
      <c r="E121" s="176" t="s">
        <v>605</v>
      </c>
      <c r="F121" s="177" t="s">
        <v>606</v>
      </c>
      <c r="G121" s="178" t="s">
        <v>204</v>
      </c>
      <c r="H121" s="179">
        <v>265.70400000000001</v>
      </c>
      <c r="I121" s="180"/>
      <c r="J121" s="181">
        <f>ROUND(I121*H121,2)</f>
        <v>0</v>
      </c>
      <c r="K121" s="177" t="s">
        <v>147</v>
      </c>
      <c r="L121" s="41"/>
      <c r="M121" s="182" t="s">
        <v>19</v>
      </c>
      <c r="N121" s="183" t="s">
        <v>42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148</v>
      </c>
      <c r="AT121" s="186" t="s">
        <v>143</v>
      </c>
      <c r="AU121" s="186" t="s">
        <v>81</v>
      </c>
      <c r="AY121" s="19" t="s">
        <v>141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79</v>
      </c>
      <c r="BK121" s="187">
        <f>ROUND(I121*H121,2)</f>
        <v>0</v>
      </c>
      <c r="BL121" s="19" t="s">
        <v>148</v>
      </c>
      <c r="BM121" s="186" t="s">
        <v>607</v>
      </c>
    </row>
    <row r="122" spans="1:65" s="2" customFormat="1" ht="11.25">
      <c r="A122" s="36"/>
      <c r="B122" s="37"/>
      <c r="C122" s="38"/>
      <c r="D122" s="188" t="s">
        <v>150</v>
      </c>
      <c r="E122" s="38"/>
      <c r="F122" s="189" t="s">
        <v>608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150</v>
      </c>
      <c r="AU122" s="19" t="s">
        <v>81</v>
      </c>
    </row>
    <row r="123" spans="1:65" s="2" customFormat="1" ht="24.2" customHeight="1">
      <c r="A123" s="36"/>
      <c r="B123" s="37"/>
      <c r="C123" s="175" t="s">
        <v>231</v>
      </c>
      <c r="D123" s="175" t="s">
        <v>143</v>
      </c>
      <c r="E123" s="176" t="s">
        <v>609</v>
      </c>
      <c r="F123" s="177" t="s">
        <v>610</v>
      </c>
      <c r="G123" s="178" t="s">
        <v>204</v>
      </c>
      <c r="H123" s="179">
        <v>20.178000000000001</v>
      </c>
      <c r="I123" s="180"/>
      <c r="J123" s="181">
        <f>ROUND(I123*H123,2)</f>
        <v>0</v>
      </c>
      <c r="K123" s="177" t="s">
        <v>147</v>
      </c>
      <c r="L123" s="41"/>
      <c r="M123" s="182" t="s">
        <v>19</v>
      </c>
      <c r="N123" s="183" t="s">
        <v>42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148</v>
      </c>
      <c r="AT123" s="186" t="s">
        <v>143</v>
      </c>
      <c r="AU123" s="186" t="s">
        <v>81</v>
      </c>
      <c r="AY123" s="19" t="s">
        <v>141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79</v>
      </c>
      <c r="BK123" s="187">
        <f>ROUND(I123*H123,2)</f>
        <v>0</v>
      </c>
      <c r="BL123" s="19" t="s">
        <v>148</v>
      </c>
      <c r="BM123" s="186" t="s">
        <v>611</v>
      </c>
    </row>
    <row r="124" spans="1:65" s="2" customFormat="1" ht="11.25">
      <c r="A124" s="36"/>
      <c r="B124" s="37"/>
      <c r="C124" s="38"/>
      <c r="D124" s="188" t="s">
        <v>150</v>
      </c>
      <c r="E124" s="38"/>
      <c r="F124" s="189" t="s">
        <v>612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150</v>
      </c>
      <c r="AU124" s="19" t="s">
        <v>81</v>
      </c>
    </row>
    <row r="125" spans="1:65" s="13" customFormat="1" ht="11.25">
      <c r="B125" s="193"/>
      <c r="C125" s="194"/>
      <c r="D125" s="195" t="s">
        <v>152</v>
      </c>
      <c r="E125" s="196" t="s">
        <v>19</v>
      </c>
      <c r="F125" s="197" t="s">
        <v>613</v>
      </c>
      <c r="G125" s="194"/>
      <c r="H125" s="196" t="s">
        <v>19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152</v>
      </c>
      <c r="AU125" s="203" t="s">
        <v>81</v>
      </c>
      <c r="AV125" s="13" t="s">
        <v>79</v>
      </c>
      <c r="AW125" s="13" t="s">
        <v>33</v>
      </c>
      <c r="AX125" s="13" t="s">
        <v>71</v>
      </c>
      <c r="AY125" s="203" t="s">
        <v>141</v>
      </c>
    </row>
    <row r="126" spans="1:65" s="14" customFormat="1" ht="11.25">
      <c r="B126" s="204"/>
      <c r="C126" s="205"/>
      <c r="D126" s="195" t="s">
        <v>152</v>
      </c>
      <c r="E126" s="206" t="s">
        <v>19</v>
      </c>
      <c r="F126" s="207" t="s">
        <v>614</v>
      </c>
      <c r="G126" s="205"/>
      <c r="H126" s="208">
        <v>20.178000000000001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81</v>
      </c>
      <c r="AV126" s="14" t="s">
        <v>81</v>
      </c>
      <c r="AW126" s="14" t="s">
        <v>33</v>
      </c>
      <c r="AX126" s="14" t="s">
        <v>71</v>
      </c>
      <c r="AY126" s="214" t="s">
        <v>141</v>
      </c>
    </row>
    <row r="127" spans="1:65" s="15" customFormat="1" ht="11.25">
      <c r="B127" s="215"/>
      <c r="C127" s="216"/>
      <c r="D127" s="195" t="s">
        <v>152</v>
      </c>
      <c r="E127" s="217" t="s">
        <v>19</v>
      </c>
      <c r="F127" s="218" t="s">
        <v>155</v>
      </c>
      <c r="G127" s="216"/>
      <c r="H127" s="219">
        <v>20.178000000000001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152</v>
      </c>
      <c r="AU127" s="225" t="s">
        <v>81</v>
      </c>
      <c r="AV127" s="15" t="s">
        <v>148</v>
      </c>
      <c r="AW127" s="15" t="s">
        <v>33</v>
      </c>
      <c r="AX127" s="15" t="s">
        <v>79</v>
      </c>
      <c r="AY127" s="225" t="s">
        <v>141</v>
      </c>
    </row>
    <row r="128" spans="1:65" s="2" customFormat="1" ht="24.2" customHeight="1">
      <c r="A128" s="36"/>
      <c r="B128" s="37"/>
      <c r="C128" s="175" t="s">
        <v>241</v>
      </c>
      <c r="D128" s="175" t="s">
        <v>143</v>
      </c>
      <c r="E128" s="176" t="s">
        <v>615</v>
      </c>
      <c r="F128" s="177" t="s">
        <v>219</v>
      </c>
      <c r="G128" s="178" t="s">
        <v>204</v>
      </c>
      <c r="H128" s="179">
        <v>108.869</v>
      </c>
      <c r="I128" s="180"/>
      <c r="J128" s="181">
        <f>ROUND(I128*H128,2)</f>
        <v>0</v>
      </c>
      <c r="K128" s="177" t="s">
        <v>147</v>
      </c>
      <c r="L128" s="41"/>
      <c r="M128" s="182" t="s">
        <v>19</v>
      </c>
      <c r="N128" s="183" t="s">
        <v>42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148</v>
      </c>
      <c r="AT128" s="186" t="s">
        <v>143</v>
      </c>
      <c r="AU128" s="186" t="s">
        <v>81</v>
      </c>
      <c r="AY128" s="19" t="s">
        <v>141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148</v>
      </c>
      <c r="BM128" s="186" t="s">
        <v>616</v>
      </c>
    </row>
    <row r="129" spans="1:65" s="2" customFormat="1" ht="11.25">
      <c r="A129" s="36"/>
      <c r="B129" s="37"/>
      <c r="C129" s="38"/>
      <c r="D129" s="188" t="s">
        <v>150</v>
      </c>
      <c r="E129" s="38"/>
      <c r="F129" s="189" t="s">
        <v>617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150</v>
      </c>
      <c r="AU129" s="19" t="s">
        <v>81</v>
      </c>
    </row>
    <row r="130" spans="1:65" s="13" customFormat="1" ht="11.25">
      <c r="B130" s="193"/>
      <c r="C130" s="194"/>
      <c r="D130" s="195" t="s">
        <v>152</v>
      </c>
      <c r="E130" s="196" t="s">
        <v>19</v>
      </c>
      <c r="F130" s="197" t="s">
        <v>618</v>
      </c>
      <c r="G130" s="194"/>
      <c r="H130" s="196" t="s">
        <v>19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152</v>
      </c>
      <c r="AU130" s="203" t="s">
        <v>81</v>
      </c>
      <c r="AV130" s="13" t="s">
        <v>79</v>
      </c>
      <c r="AW130" s="13" t="s">
        <v>33</v>
      </c>
      <c r="AX130" s="13" t="s">
        <v>71</v>
      </c>
      <c r="AY130" s="203" t="s">
        <v>141</v>
      </c>
    </row>
    <row r="131" spans="1:65" s="14" customFormat="1" ht="11.25">
      <c r="B131" s="204"/>
      <c r="C131" s="205"/>
      <c r="D131" s="195" t="s">
        <v>152</v>
      </c>
      <c r="E131" s="206" t="s">
        <v>19</v>
      </c>
      <c r="F131" s="207" t="s">
        <v>619</v>
      </c>
      <c r="G131" s="205"/>
      <c r="H131" s="208">
        <v>108.869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152</v>
      </c>
      <c r="AU131" s="214" t="s">
        <v>81</v>
      </c>
      <c r="AV131" s="14" t="s">
        <v>81</v>
      </c>
      <c r="AW131" s="14" t="s">
        <v>33</v>
      </c>
      <c r="AX131" s="14" t="s">
        <v>71</v>
      </c>
      <c r="AY131" s="214" t="s">
        <v>141</v>
      </c>
    </row>
    <row r="132" spans="1:65" s="15" customFormat="1" ht="11.25">
      <c r="B132" s="215"/>
      <c r="C132" s="216"/>
      <c r="D132" s="195" t="s">
        <v>152</v>
      </c>
      <c r="E132" s="217" t="s">
        <v>19</v>
      </c>
      <c r="F132" s="218" t="s">
        <v>155</v>
      </c>
      <c r="G132" s="216"/>
      <c r="H132" s="219">
        <v>108.869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152</v>
      </c>
      <c r="AU132" s="225" t="s">
        <v>81</v>
      </c>
      <c r="AV132" s="15" t="s">
        <v>148</v>
      </c>
      <c r="AW132" s="15" t="s">
        <v>33</v>
      </c>
      <c r="AX132" s="15" t="s">
        <v>79</v>
      </c>
      <c r="AY132" s="225" t="s">
        <v>141</v>
      </c>
    </row>
    <row r="133" spans="1:65" s="2" customFormat="1" ht="24.2" customHeight="1">
      <c r="A133" s="36"/>
      <c r="B133" s="37"/>
      <c r="C133" s="175" t="s">
        <v>249</v>
      </c>
      <c r="D133" s="175" t="s">
        <v>143</v>
      </c>
      <c r="E133" s="176" t="s">
        <v>620</v>
      </c>
      <c r="F133" s="177" t="s">
        <v>292</v>
      </c>
      <c r="G133" s="178" t="s">
        <v>204</v>
      </c>
      <c r="H133" s="179">
        <v>136.518</v>
      </c>
      <c r="I133" s="180"/>
      <c r="J133" s="181">
        <f>ROUND(I133*H133,2)</f>
        <v>0</v>
      </c>
      <c r="K133" s="177" t="s">
        <v>147</v>
      </c>
      <c r="L133" s="41"/>
      <c r="M133" s="182" t="s">
        <v>19</v>
      </c>
      <c r="N133" s="183" t="s">
        <v>42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148</v>
      </c>
      <c r="AT133" s="186" t="s">
        <v>143</v>
      </c>
      <c r="AU133" s="186" t="s">
        <v>81</v>
      </c>
      <c r="AY133" s="19" t="s">
        <v>141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79</v>
      </c>
      <c r="BK133" s="187">
        <f>ROUND(I133*H133,2)</f>
        <v>0</v>
      </c>
      <c r="BL133" s="19" t="s">
        <v>148</v>
      </c>
      <c r="BM133" s="186" t="s">
        <v>621</v>
      </c>
    </row>
    <row r="134" spans="1:65" s="2" customFormat="1" ht="11.25">
      <c r="A134" s="36"/>
      <c r="B134" s="37"/>
      <c r="C134" s="38"/>
      <c r="D134" s="188" t="s">
        <v>150</v>
      </c>
      <c r="E134" s="38"/>
      <c r="F134" s="189" t="s">
        <v>622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150</v>
      </c>
      <c r="AU134" s="19" t="s">
        <v>81</v>
      </c>
    </row>
    <row r="135" spans="1:65" s="14" customFormat="1" ht="11.25">
      <c r="B135" s="204"/>
      <c r="C135" s="205"/>
      <c r="D135" s="195" t="s">
        <v>152</v>
      </c>
      <c r="E135" s="206" t="s">
        <v>19</v>
      </c>
      <c r="F135" s="207" t="s">
        <v>623</v>
      </c>
      <c r="G135" s="205"/>
      <c r="H135" s="208">
        <v>136.518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152</v>
      </c>
      <c r="AU135" s="214" t="s">
        <v>81</v>
      </c>
      <c r="AV135" s="14" t="s">
        <v>81</v>
      </c>
      <c r="AW135" s="14" t="s">
        <v>33</v>
      </c>
      <c r="AX135" s="14" t="s">
        <v>71</v>
      </c>
      <c r="AY135" s="214" t="s">
        <v>141</v>
      </c>
    </row>
    <row r="136" spans="1:65" s="15" customFormat="1" ht="11.25">
      <c r="B136" s="215"/>
      <c r="C136" s="216"/>
      <c r="D136" s="195" t="s">
        <v>152</v>
      </c>
      <c r="E136" s="217" t="s">
        <v>19</v>
      </c>
      <c r="F136" s="218" t="s">
        <v>155</v>
      </c>
      <c r="G136" s="216"/>
      <c r="H136" s="219">
        <v>136.518</v>
      </c>
      <c r="I136" s="220"/>
      <c r="J136" s="216"/>
      <c r="K136" s="216"/>
      <c r="L136" s="221"/>
      <c r="M136" s="242"/>
      <c r="N136" s="243"/>
      <c r="O136" s="243"/>
      <c r="P136" s="243"/>
      <c r="Q136" s="243"/>
      <c r="R136" s="243"/>
      <c r="S136" s="243"/>
      <c r="T136" s="244"/>
      <c r="AT136" s="225" t="s">
        <v>152</v>
      </c>
      <c r="AU136" s="225" t="s">
        <v>81</v>
      </c>
      <c r="AV136" s="15" t="s">
        <v>148</v>
      </c>
      <c r="AW136" s="15" t="s">
        <v>33</v>
      </c>
      <c r="AX136" s="15" t="s">
        <v>79</v>
      </c>
      <c r="AY136" s="225" t="s">
        <v>141</v>
      </c>
    </row>
    <row r="137" spans="1:65" s="2" customFormat="1" ht="6.95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S97mQK1apQQOPT0AnTl9qMLj4aZckw3/TwjthohCrIxrwOD68fogWtRfslInvKTN30DVGY+RaqJzVPR69iIvlA==" saltValue="6CZS/1iTmmsZ4tppWn+apHCl9UcuuseI0V72MpmI7/4yFHXaZTJc3hluzZ3IC1LN7Xvuptxc8PwXVdCn+Rw3ew==" spinCount="100000" sheet="1" objects="1" scenarios="1" formatColumns="0" formatRows="0" autoFilter="0"/>
  <autoFilter ref="C82:K13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2" r:id="rId2"/>
    <hyperlink ref="F94" r:id="rId3"/>
    <hyperlink ref="F96" r:id="rId4"/>
    <hyperlink ref="F101" r:id="rId5"/>
    <hyperlink ref="F103" r:id="rId6"/>
    <hyperlink ref="F108" r:id="rId7"/>
    <hyperlink ref="F113" r:id="rId8"/>
    <hyperlink ref="F118" r:id="rId9"/>
    <hyperlink ref="F120" r:id="rId10"/>
    <hyperlink ref="F122" r:id="rId11"/>
    <hyperlink ref="F124" r:id="rId12"/>
    <hyperlink ref="F129" r:id="rId13"/>
    <hyperlink ref="F134" r:id="rId1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108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624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ROUND((SUM(BE82:BE117)),  2)</f>
        <v>0</v>
      </c>
      <c r="G33" s="36"/>
      <c r="H33" s="36"/>
      <c r="I33" s="120">
        <v>0.21</v>
      </c>
      <c r="J33" s="119">
        <f>ROUND(((SUM(BE82:BE117))*I33),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ROUND((SUM(BF82:BF117)),  2)</f>
        <v>0</v>
      </c>
      <c r="G34" s="36"/>
      <c r="H34" s="36"/>
      <c r="I34" s="120">
        <v>0.15</v>
      </c>
      <c r="J34" s="119">
        <f>ROUND(((SUM(BF82:BF117))*I34),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ROUND((SUM(BG82:BG117)),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ROUND((SUM(BH82:BH117)),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ROUND((SUM(BI82:BI117)),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10 - Vegetační úpravy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119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120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122</v>
      </c>
      <c r="E62" s="145"/>
      <c r="F62" s="145"/>
      <c r="G62" s="145"/>
      <c r="H62" s="145"/>
      <c r="I62" s="145"/>
      <c r="J62" s="146">
        <f>J115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126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4" t="str">
        <f>E7</f>
        <v>Odstranění objektů bývalé ČOV v areálu Bohumínské městské nemocnice</v>
      </c>
      <c r="F72" s="385"/>
      <c r="G72" s="385"/>
      <c r="H72" s="385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113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41" t="str">
        <f>E9</f>
        <v>SO 10 - Vegetační úpravy</v>
      </c>
      <c r="F74" s="386"/>
      <c r="G74" s="386"/>
      <c r="H74" s="386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 xml:space="preserve"> </v>
      </c>
      <c r="G76" s="38"/>
      <c r="H76" s="38"/>
      <c r="I76" s="31" t="s">
        <v>23</v>
      </c>
      <c r="J76" s="61" t="str">
        <f>IF(J12="","",J12)</f>
        <v>16. 8. 2023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30</v>
      </c>
      <c r="J78" s="34" t="str">
        <f>E21</f>
        <v>Ing. Pavel Stoklasa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34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127</v>
      </c>
      <c r="D81" s="151" t="s">
        <v>56</v>
      </c>
      <c r="E81" s="151" t="s">
        <v>52</v>
      </c>
      <c r="F81" s="151" t="s">
        <v>53</v>
      </c>
      <c r="G81" s="151" t="s">
        <v>128</v>
      </c>
      <c r="H81" s="151" t="s">
        <v>129</v>
      </c>
      <c r="I81" s="151" t="s">
        <v>130</v>
      </c>
      <c r="J81" s="151" t="s">
        <v>117</v>
      </c>
      <c r="K81" s="152" t="s">
        <v>131</v>
      </c>
      <c r="L81" s="153"/>
      <c r="M81" s="70" t="s">
        <v>19</v>
      </c>
      <c r="N81" s="71" t="s">
        <v>41</v>
      </c>
      <c r="O81" s="71" t="s">
        <v>132</v>
      </c>
      <c r="P81" s="71" t="s">
        <v>133</v>
      </c>
      <c r="Q81" s="71" t="s">
        <v>134</v>
      </c>
      <c r="R81" s="71" t="s">
        <v>135</v>
      </c>
      <c r="S81" s="71" t="s">
        <v>136</v>
      </c>
      <c r="T81" s="72" t="s">
        <v>137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138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2.7220000000000001E-2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70</v>
      </c>
      <c r="AU82" s="19" t="s">
        <v>118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70</v>
      </c>
      <c r="E83" s="162" t="s">
        <v>139</v>
      </c>
      <c r="F83" s="162" t="s">
        <v>140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P84+P115</f>
        <v>0</v>
      </c>
      <c r="Q83" s="167"/>
      <c r="R83" s="168">
        <f>R84+R115</f>
        <v>2.7220000000000001E-2</v>
      </c>
      <c r="S83" s="167"/>
      <c r="T83" s="169">
        <f>T84+T115</f>
        <v>0</v>
      </c>
      <c r="AR83" s="170" t="s">
        <v>79</v>
      </c>
      <c r="AT83" s="171" t="s">
        <v>70</v>
      </c>
      <c r="AU83" s="171" t="s">
        <v>71</v>
      </c>
      <c r="AY83" s="170" t="s">
        <v>141</v>
      </c>
      <c r="BK83" s="172">
        <f>BK84+BK115</f>
        <v>0</v>
      </c>
    </row>
    <row r="84" spans="1:65" s="12" customFormat="1" ht="22.9" customHeight="1">
      <c r="B84" s="159"/>
      <c r="C84" s="160"/>
      <c r="D84" s="161" t="s">
        <v>70</v>
      </c>
      <c r="E84" s="173" t="s">
        <v>79</v>
      </c>
      <c r="F84" s="173" t="s">
        <v>142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SUM(P85:P114)</f>
        <v>0</v>
      </c>
      <c r="Q84" s="167"/>
      <c r="R84" s="168">
        <f>SUM(R85:R114)</f>
        <v>2.7220000000000001E-2</v>
      </c>
      <c r="S84" s="167"/>
      <c r="T84" s="169">
        <f>SUM(T85:T114)</f>
        <v>0</v>
      </c>
      <c r="AR84" s="170" t="s">
        <v>79</v>
      </c>
      <c r="AT84" s="171" t="s">
        <v>70</v>
      </c>
      <c r="AU84" s="171" t="s">
        <v>79</v>
      </c>
      <c r="AY84" s="170" t="s">
        <v>141</v>
      </c>
      <c r="BK84" s="172">
        <f>SUM(BK85:BK114)</f>
        <v>0</v>
      </c>
    </row>
    <row r="85" spans="1:65" s="2" customFormat="1" ht="16.5" customHeight="1">
      <c r="A85" s="36"/>
      <c r="B85" s="37"/>
      <c r="C85" s="175" t="s">
        <v>79</v>
      </c>
      <c r="D85" s="175" t="s">
        <v>143</v>
      </c>
      <c r="E85" s="176" t="s">
        <v>625</v>
      </c>
      <c r="F85" s="177" t="s">
        <v>626</v>
      </c>
      <c r="G85" s="178" t="s">
        <v>194</v>
      </c>
      <c r="H85" s="179">
        <v>1361</v>
      </c>
      <c r="I85" s="180"/>
      <c r="J85" s="181">
        <f>ROUND(I85*H85,2)</f>
        <v>0</v>
      </c>
      <c r="K85" s="177" t="s">
        <v>147</v>
      </c>
      <c r="L85" s="41"/>
      <c r="M85" s="182" t="s">
        <v>19</v>
      </c>
      <c r="N85" s="183" t="s">
        <v>42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148</v>
      </c>
      <c r="AT85" s="186" t="s">
        <v>143</v>
      </c>
      <c r="AU85" s="186" t="s">
        <v>81</v>
      </c>
      <c r="AY85" s="19" t="s">
        <v>141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79</v>
      </c>
      <c r="BK85" s="187">
        <f>ROUND(I85*H85,2)</f>
        <v>0</v>
      </c>
      <c r="BL85" s="19" t="s">
        <v>148</v>
      </c>
      <c r="BM85" s="186" t="s">
        <v>627</v>
      </c>
    </row>
    <row r="86" spans="1:65" s="2" customFormat="1" ht="11.25">
      <c r="A86" s="36"/>
      <c r="B86" s="37"/>
      <c r="C86" s="38"/>
      <c r="D86" s="188" t="s">
        <v>150</v>
      </c>
      <c r="E86" s="38"/>
      <c r="F86" s="189" t="s">
        <v>628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150</v>
      </c>
      <c r="AU86" s="19" t="s">
        <v>81</v>
      </c>
    </row>
    <row r="87" spans="1:65" s="2" customFormat="1" ht="24.2" customHeight="1">
      <c r="A87" s="36"/>
      <c r="B87" s="37"/>
      <c r="C87" s="175" t="s">
        <v>81</v>
      </c>
      <c r="D87" s="175" t="s">
        <v>143</v>
      </c>
      <c r="E87" s="176" t="s">
        <v>629</v>
      </c>
      <c r="F87" s="177" t="s">
        <v>630</v>
      </c>
      <c r="G87" s="178" t="s">
        <v>194</v>
      </c>
      <c r="H87" s="179">
        <v>367.47</v>
      </c>
      <c r="I87" s="180"/>
      <c r="J87" s="181">
        <f>ROUND(I87*H87,2)</f>
        <v>0</v>
      </c>
      <c r="K87" s="177" t="s">
        <v>147</v>
      </c>
      <c r="L87" s="41"/>
      <c r="M87" s="182" t="s">
        <v>19</v>
      </c>
      <c r="N87" s="183" t="s">
        <v>42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148</v>
      </c>
      <c r="AT87" s="186" t="s">
        <v>143</v>
      </c>
      <c r="AU87" s="186" t="s">
        <v>81</v>
      </c>
      <c r="AY87" s="19" t="s">
        <v>141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79</v>
      </c>
      <c r="BK87" s="187">
        <f>ROUND(I87*H87,2)</f>
        <v>0</v>
      </c>
      <c r="BL87" s="19" t="s">
        <v>148</v>
      </c>
      <c r="BM87" s="186" t="s">
        <v>631</v>
      </c>
    </row>
    <row r="88" spans="1:65" s="2" customFormat="1" ht="11.25">
      <c r="A88" s="36"/>
      <c r="B88" s="37"/>
      <c r="C88" s="38"/>
      <c r="D88" s="188" t="s">
        <v>150</v>
      </c>
      <c r="E88" s="38"/>
      <c r="F88" s="189" t="s">
        <v>632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150</v>
      </c>
      <c r="AU88" s="19" t="s">
        <v>81</v>
      </c>
    </row>
    <row r="89" spans="1:65" s="13" customFormat="1" ht="11.25">
      <c r="B89" s="193"/>
      <c r="C89" s="194"/>
      <c r="D89" s="195" t="s">
        <v>152</v>
      </c>
      <c r="E89" s="196" t="s">
        <v>19</v>
      </c>
      <c r="F89" s="197" t="s">
        <v>633</v>
      </c>
      <c r="G89" s="194"/>
      <c r="H89" s="196" t="s">
        <v>19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152</v>
      </c>
      <c r="AU89" s="203" t="s">
        <v>81</v>
      </c>
      <c r="AV89" s="13" t="s">
        <v>79</v>
      </c>
      <c r="AW89" s="13" t="s">
        <v>33</v>
      </c>
      <c r="AX89" s="13" t="s">
        <v>71</v>
      </c>
      <c r="AY89" s="203" t="s">
        <v>141</v>
      </c>
    </row>
    <row r="90" spans="1:65" s="14" customFormat="1" ht="11.25">
      <c r="B90" s="204"/>
      <c r="C90" s="205"/>
      <c r="D90" s="195" t="s">
        <v>152</v>
      </c>
      <c r="E90" s="206" t="s">
        <v>19</v>
      </c>
      <c r="F90" s="207" t="s">
        <v>634</v>
      </c>
      <c r="G90" s="205"/>
      <c r="H90" s="208">
        <v>367.47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152</v>
      </c>
      <c r="AU90" s="214" t="s">
        <v>81</v>
      </c>
      <c r="AV90" s="14" t="s">
        <v>81</v>
      </c>
      <c r="AW90" s="14" t="s">
        <v>33</v>
      </c>
      <c r="AX90" s="14" t="s">
        <v>71</v>
      </c>
      <c r="AY90" s="214" t="s">
        <v>141</v>
      </c>
    </row>
    <row r="91" spans="1:65" s="15" customFormat="1" ht="11.25">
      <c r="B91" s="215"/>
      <c r="C91" s="216"/>
      <c r="D91" s="195" t="s">
        <v>152</v>
      </c>
      <c r="E91" s="217" t="s">
        <v>19</v>
      </c>
      <c r="F91" s="218" t="s">
        <v>155</v>
      </c>
      <c r="G91" s="216"/>
      <c r="H91" s="219">
        <v>367.47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152</v>
      </c>
      <c r="AU91" s="225" t="s">
        <v>81</v>
      </c>
      <c r="AV91" s="15" t="s">
        <v>148</v>
      </c>
      <c r="AW91" s="15" t="s">
        <v>33</v>
      </c>
      <c r="AX91" s="15" t="s">
        <v>79</v>
      </c>
      <c r="AY91" s="225" t="s">
        <v>141</v>
      </c>
    </row>
    <row r="92" spans="1:65" s="2" customFormat="1" ht="21.75" customHeight="1">
      <c r="A92" s="36"/>
      <c r="B92" s="37"/>
      <c r="C92" s="175" t="s">
        <v>161</v>
      </c>
      <c r="D92" s="175" t="s">
        <v>143</v>
      </c>
      <c r="E92" s="176" t="s">
        <v>635</v>
      </c>
      <c r="F92" s="177" t="s">
        <v>636</v>
      </c>
      <c r="G92" s="178" t="s">
        <v>529</v>
      </c>
      <c r="H92" s="179">
        <v>15</v>
      </c>
      <c r="I92" s="180"/>
      <c r="J92" s="181">
        <f>ROUND(I92*H92,2)</f>
        <v>0</v>
      </c>
      <c r="K92" s="177" t="s">
        <v>147</v>
      </c>
      <c r="L92" s="41"/>
      <c r="M92" s="182" t="s">
        <v>19</v>
      </c>
      <c r="N92" s="183" t="s">
        <v>42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148</v>
      </c>
      <c r="AT92" s="186" t="s">
        <v>143</v>
      </c>
      <c r="AU92" s="186" t="s">
        <v>81</v>
      </c>
      <c r="AY92" s="19" t="s">
        <v>141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79</v>
      </c>
      <c r="BK92" s="187">
        <f>ROUND(I92*H92,2)</f>
        <v>0</v>
      </c>
      <c r="BL92" s="19" t="s">
        <v>148</v>
      </c>
      <c r="BM92" s="186" t="s">
        <v>637</v>
      </c>
    </row>
    <row r="93" spans="1:65" s="2" customFormat="1" ht="11.25">
      <c r="A93" s="36"/>
      <c r="B93" s="37"/>
      <c r="C93" s="38"/>
      <c r="D93" s="188" t="s">
        <v>150</v>
      </c>
      <c r="E93" s="38"/>
      <c r="F93" s="189" t="s">
        <v>638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150</v>
      </c>
      <c r="AU93" s="19" t="s">
        <v>81</v>
      </c>
    </row>
    <row r="94" spans="1:65" s="2" customFormat="1" ht="16.5" customHeight="1">
      <c r="A94" s="36"/>
      <c r="B94" s="37"/>
      <c r="C94" s="175" t="s">
        <v>148</v>
      </c>
      <c r="D94" s="175" t="s">
        <v>143</v>
      </c>
      <c r="E94" s="176" t="s">
        <v>639</v>
      </c>
      <c r="F94" s="177" t="s">
        <v>640</v>
      </c>
      <c r="G94" s="178" t="s">
        <v>529</v>
      </c>
      <c r="H94" s="179">
        <v>15</v>
      </c>
      <c r="I94" s="180"/>
      <c r="J94" s="181">
        <f>ROUND(I94*H94,2)</f>
        <v>0</v>
      </c>
      <c r="K94" s="177" t="s">
        <v>147</v>
      </c>
      <c r="L94" s="41"/>
      <c r="M94" s="182" t="s">
        <v>19</v>
      </c>
      <c r="N94" s="183" t="s">
        <v>42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148</v>
      </c>
      <c r="AT94" s="186" t="s">
        <v>143</v>
      </c>
      <c r="AU94" s="186" t="s">
        <v>81</v>
      </c>
      <c r="AY94" s="19" t="s">
        <v>141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79</v>
      </c>
      <c r="BK94" s="187">
        <f>ROUND(I94*H94,2)</f>
        <v>0</v>
      </c>
      <c r="BL94" s="19" t="s">
        <v>148</v>
      </c>
      <c r="BM94" s="186" t="s">
        <v>641</v>
      </c>
    </row>
    <row r="95" spans="1:65" s="2" customFormat="1" ht="11.25">
      <c r="A95" s="36"/>
      <c r="B95" s="37"/>
      <c r="C95" s="38"/>
      <c r="D95" s="188" t="s">
        <v>150</v>
      </c>
      <c r="E95" s="38"/>
      <c r="F95" s="189" t="s">
        <v>642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150</v>
      </c>
      <c r="AU95" s="19" t="s">
        <v>81</v>
      </c>
    </row>
    <row r="96" spans="1:65" s="2" customFormat="1" ht="21.75" customHeight="1">
      <c r="A96" s="36"/>
      <c r="B96" s="37"/>
      <c r="C96" s="175" t="s">
        <v>176</v>
      </c>
      <c r="D96" s="175" t="s">
        <v>143</v>
      </c>
      <c r="E96" s="176" t="s">
        <v>513</v>
      </c>
      <c r="F96" s="177" t="s">
        <v>514</v>
      </c>
      <c r="G96" s="178" t="s">
        <v>194</v>
      </c>
      <c r="H96" s="179">
        <v>367.47</v>
      </c>
      <c r="I96" s="180"/>
      <c r="J96" s="181">
        <f>ROUND(I96*H96,2)</f>
        <v>0</v>
      </c>
      <c r="K96" s="177" t="s">
        <v>147</v>
      </c>
      <c r="L96" s="41"/>
      <c r="M96" s="182" t="s">
        <v>19</v>
      </c>
      <c r="N96" s="183" t="s">
        <v>42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148</v>
      </c>
      <c r="AT96" s="186" t="s">
        <v>143</v>
      </c>
      <c r="AU96" s="186" t="s">
        <v>81</v>
      </c>
      <c r="AY96" s="19" t="s">
        <v>141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79</v>
      </c>
      <c r="BK96" s="187">
        <f>ROUND(I96*H96,2)</f>
        <v>0</v>
      </c>
      <c r="BL96" s="19" t="s">
        <v>148</v>
      </c>
      <c r="BM96" s="186" t="s">
        <v>643</v>
      </c>
    </row>
    <row r="97" spans="1:65" s="2" customFormat="1" ht="11.25">
      <c r="A97" s="36"/>
      <c r="B97" s="37"/>
      <c r="C97" s="38"/>
      <c r="D97" s="188" t="s">
        <v>150</v>
      </c>
      <c r="E97" s="38"/>
      <c r="F97" s="189" t="s">
        <v>516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150</v>
      </c>
      <c r="AU97" s="19" t="s">
        <v>81</v>
      </c>
    </row>
    <row r="98" spans="1:65" s="2" customFormat="1" ht="21.75" customHeight="1">
      <c r="A98" s="36"/>
      <c r="B98" s="37"/>
      <c r="C98" s="175" t="s">
        <v>191</v>
      </c>
      <c r="D98" s="175" t="s">
        <v>143</v>
      </c>
      <c r="E98" s="176" t="s">
        <v>517</v>
      </c>
      <c r="F98" s="177" t="s">
        <v>518</v>
      </c>
      <c r="G98" s="178" t="s">
        <v>194</v>
      </c>
      <c r="H98" s="179">
        <v>367.47</v>
      </c>
      <c r="I98" s="180"/>
      <c r="J98" s="181">
        <f>ROUND(I98*H98,2)</f>
        <v>0</v>
      </c>
      <c r="K98" s="177" t="s">
        <v>147</v>
      </c>
      <c r="L98" s="41"/>
      <c r="M98" s="182" t="s">
        <v>19</v>
      </c>
      <c r="N98" s="183" t="s">
        <v>42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148</v>
      </c>
      <c r="AT98" s="186" t="s">
        <v>143</v>
      </c>
      <c r="AU98" s="186" t="s">
        <v>81</v>
      </c>
      <c r="AY98" s="19" t="s">
        <v>141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79</v>
      </c>
      <c r="BK98" s="187">
        <f>ROUND(I98*H98,2)</f>
        <v>0</v>
      </c>
      <c r="BL98" s="19" t="s">
        <v>148</v>
      </c>
      <c r="BM98" s="186" t="s">
        <v>644</v>
      </c>
    </row>
    <row r="99" spans="1:65" s="2" customFormat="1" ht="11.25">
      <c r="A99" s="36"/>
      <c r="B99" s="37"/>
      <c r="C99" s="38"/>
      <c r="D99" s="188" t="s">
        <v>150</v>
      </c>
      <c r="E99" s="38"/>
      <c r="F99" s="189" t="s">
        <v>520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150</v>
      </c>
      <c r="AU99" s="19" t="s">
        <v>81</v>
      </c>
    </row>
    <row r="100" spans="1:65" s="2" customFormat="1" ht="37.9" customHeight="1">
      <c r="A100" s="36"/>
      <c r="B100" s="37"/>
      <c r="C100" s="175" t="s">
        <v>201</v>
      </c>
      <c r="D100" s="175" t="s">
        <v>143</v>
      </c>
      <c r="E100" s="176" t="s">
        <v>162</v>
      </c>
      <c r="F100" s="177" t="s">
        <v>163</v>
      </c>
      <c r="G100" s="178" t="s">
        <v>164</v>
      </c>
      <c r="H100" s="179">
        <v>136.1</v>
      </c>
      <c r="I100" s="180"/>
      <c r="J100" s="181">
        <f>ROUND(I100*H100,2)</f>
        <v>0</v>
      </c>
      <c r="K100" s="177" t="s">
        <v>147</v>
      </c>
      <c r="L100" s="41"/>
      <c r="M100" s="182" t="s">
        <v>19</v>
      </c>
      <c r="N100" s="183" t="s">
        <v>42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148</v>
      </c>
      <c r="AT100" s="186" t="s">
        <v>143</v>
      </c>
      <c r="AU100" s="186" t="s">
        <v>81</v>
      </c>
      <c r="AY100" s="19" t="s">
        <v>141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148</v>
      </c>
      <c r="BM100" s="186" t="s">
        <v>645</v>
      </c>
    </row>
    <row r="101" spans="1:65" s="2" customFormat="1" ht="11.25">
      <c r="A101" s="36"/>
      <c r="B101" s="37"/>
      <c r="C101" s="38"/>
      <c r="D101" s="188" t="s">
        <v>150</v>
      </c>
      <c r="E101" s="38"/>
      <c r="F101" s="189" t="s">
        <v>166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150</v>
      </c>
      <c r="AU101" s="19" t="s">
        <v>81</v>
      </c>
    </row>
    <row r="102" spans="1:65" s="13" customFormat="1" ht="11.25">
      <c r="B102" s="193"/>
      <c r="C102" s="194"/>
      <c r="D102" s="195" t="s">
        <v>152</v>
      </c>
      <c r="E102" s="196" t="s">
        <v>19</v>
      </c>
      <c r="F102" s="197" t="s">
        <v>167</v>
      </c>
      <c r="G102" s="194"/>
      <c r="H102" s="196" t="s">
        <v>19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152</v>
      </c>
      <c r="AU102" s="203" t="s">
        <v>81</v>
      </c>
      <c r="AV102" s="13" t="s">
        <v>79</v>
      </c>
      <c r="AW102" s="13" t="s">
        <v>33</v>
      </c>
      <c r="AX102" s="13" t="s">
        <v>71</v>
      </c>
      <c r="AY102" s="203" t="s">
        <v>141</v>
      </c>
    </row>
    <row r="103" spans="1:65" s="14" customFormat="1" ht="11.25">
      <c r="B103" s="204"/>
      <c r="C103" s="205"/>
      <c r="D103" s="195" t="s">
        <v>152</v>
      </c>
      <c r="E103" s="206" t="s">
        <v>19</v>
      </c>
      <c r="F103" s="207" t="s">
        <v>646</v>
      </c>
      <c r="G103" s="205"/>
      <c r="H103" s="208">
        <v>136.1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152</v>
      </c>
      <c r="AU103" s="214" t="s">
        <v>81</v>
      </c>
      <c r="AV103" s="14" t="s">
        <v>81</v>
      </c>
      <c r="AW103" s="14" t="s">
        <v>33</v>
      </c>
      <c r="AX103" s="14" t="s">
        <v>71</v>
      </c>
      <c r="AY103" s="214" t="s">
        <v>141</v>
      </c>
    </row>
    <row r="104" spans="1:65" s="15" customFormat="1" ht="11.25">
      <c r="B104" s="215"/>
      <c r="C104" s="216"/>
      <c r="D104" s="195" t="s">
        <v>152</v>
      </c>
      <c r="E104" s="217" t="s">
        <v>19</v>
      </c>
      <c r="F104" s="218" t="s">
        <v>155</v>
      </c>
      <c r="G104" s="216"/>
      <c r="H104" s="219">
        <v>136.1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152</v>
      </c>
      <c r="AU104" s="225" t="s">
        <v>81</v>
      </c>
      <c r="AV104" s="15" t="s">
        <v>148</v>
      </c>
      <c r="AW104" s="15" t="s">
        <v>33</v>
      </c>
      <c r="AX104" s="15" t="s">
        <v>79</v>
      </c>
      <c r="AY104" s="225" t="s">
        <v>141</v>
      </c>
    </row>
    <row r="105" spans="1:65" s="2" customFormat="1" ht="24.2" customHeight="1">
      <c r="A105" s="36"/>
      <c r="B105" s="37"/>
      <c r="C105" s="175" t="s">
        <v>207</v>
      </c>
      <c r="D105" s="175" t="s">
        <v>143</v>
      </c>
      <c r="E105" s="176" t="s">
        <v>647</v>
      </c>
      <c r="F105" s="177" t="s">
        <v>648</v>
      </c>
      <c r="G105" s="178" t="s">
        <v>529</v>
      </c>
      <c r="H105" s="179">
        <v>15</v>
      </c>
      <c r="I105" s="180"/>
      <c r="J105" s="181">
        <f>ROUND(I105*H105,2)</f>
        <v>0</v>
      </c>
      <c r="K105" s="177" t="s">
        <v>147</v>
      </c>
      <c r="L105" s="41"/>
      <c r="M105" s="182" t="s">
        <v>19</v>
      </c>
      <c r="N105" s="183" t="s">
        <v>42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148</v>
      </c>
      <c r="AT105" s="186" t="s">
        <v>143</v>
      </c>
      <c r="AU105" s="186" t="s">
        <v>81</v>
      </c>
      <c r="AY105" s="19" t="s">
        <v>141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79</v>
      </c>
      <c r="BK105" s="187">
        <f>ROUND(I105*H105,2)</f>
        <v>0</v>
      </c>
      <c r="BL105" s="19" t="s">
        <v>148</v>
      </c>
      <c r="BM105" s="186" t="s">
        <v>649</v>
      </c>
    </row>
    <row r="106" spans="1:65" s="2" customFormat="1" ht="11.25">
      <c r="A106" s="36"/>
      <c r="B106" s="37"/>
      <c r="C106" s="38"/>
      <c r="D106" s="188" t="s">
        <v>150</v>
      </c>
      <c r="E106" s="38"/>
      <c r="F106" s="189" t="s">
        <v>650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150</v>
      </c>
      <c r="AU106" s="19" t="s">
        <v>81</v>
      </c>
    </row>
    <row r="107" spans="1:65" s="2" customFormat="1" ht="33" customHeight="1">
      <c r="A107" s="36"/>
      <c r="B107" s="37"/>
      <c r="C107" s="175" t="s">
        <v>174</v>
      </c>
      <c r="D107" s="175" t="s">
        <v>143</v>
      </c>
      <c r="E107" s="176" t="s">
        <v>651</v>
      </c>
      <c r="F107" s="177" t="s">
        <v>652</v>
      </c>
      <c r="G107" s="178" t="s">
        <v>194</v>
      </c>
      <c r="H107" s="179">
        <v>1361</v>
      </c>
      <c r="I107" s="180"/>
      <c r="J107" s="181">
        <f>ROUND(I107*H107,2)</f>
        <v>0</v>
      </c>
      <c r="K107" s="177" t="s">
        <v>147</v>
      </c>
      <c r="L107" s="41"/>
      <c r="M107" s="182" t="s">
        <v>19</v>
      </c>
      <c r="N107" s="183" t="s">
        <v>42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148</v>
      </c>
      <c r="AT107" s="186" t="s">
        <v>143</v>
      </c>
      <c r="AU107" s="186" t="s">
        <v>81</v>
      </c>
      <c r="AY107" s="19" t="s">
        <v>141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79</v>
      </c>
      <c r="BK107" s="187">
        <f>ROUND(I107*H107,2)</f>
        <v>0</v>
      </c>
      <c r="BL107" s="19" t="s">
        <v>148</v>
      </c>
      <c r="BM107" s="186" t="s">
        <v>653</v>
      </c>
    </row>
    <row r="108" spans="1:65" s="2" customFormat="1" ht="11.25">
      <c r="A108" s="36"/>
      <c r="B108" s="37"/>
      <c r="C108" s="38"/>
      <c r="D108" s="188" t="s">
        <v>150</v>
      </c>
      <c r="E108" s="38"/>
      <c r="F108" s="189" t="s">
        <v>654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150</v>
      </c>
      <c r="AU108" s="19" t="s">
        <v>81</v>
      </c>
    </row>
    <row r="109" spans="1:65" s="2" customFormat="1" ht="24.2" customHeight="1">
      <c r="A109" s="36"/>
      <c r="B109" s="37"/>
      <c r="C109" s="175" t="s">
        <v>217</v>
      </c>
      <c r="D109" s="175" t="s">
        <v>143</v>
      </c>
      <c r="E109" s="176" t="s">
        <v>655</v>
      </c>
      <c r="F109" s="177" t="s">
        <v>656</v>
      </c>
      <c r="G109" s="178" t="s">
        <v>194</v>
      </c>
      <c r="H109" s="179">
        <v>1361</v>
      </c>
      <c r="I109" s="180"/>
      <c r="J109" s="181">
        <f>ROUND(I109*H109,2)</f>
        <v>0</v>
      </c>
      <c r="K109" s="177" t="s">
        <v>147</v>
      </c>
      <c r="L109" s="41"/>
      <c r="M109" s="182" t="s">
        <v>19</v>
      </c>
      <c r="N109" s="183" t="s">
        <v>42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148</v>
      </c>
      <c r="AT109" s="186" t="s">
        <v>143</v>
      </c>
      <c r="AU109" s="186" t="s">
        <v>81</v>
      </c>
      <c r="AY109" s="19" t="s">
        <v>141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148</v>
      </c>
      <c r="BM109" s="186" t="s">
        <v>657</v>
      </c>
    </row>
    <row r="110" spans="1:65" s="2" customFormat="1" ht="11.25">
      <c r="A110" s="36"/>
      <c r="B110" s="37"/>
      <c r="C110" s="38"/>
      <c r="D110" s="188" t="s">
        <v>150</v>
      </c>
      <c r="E110" s="38"/>
      <c r="F110" s="189" t="s">
        <v>658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150</v>
      </c>
      <c r="AU110" s="19" t="s">
        <v>81</v>
      </c>
    </row>
    <row r="111" spans="1:65" s="2" customFormat="1" ht="24.2" customHeight="1">
      <c r="A111" s="36"/>
      <c r="B111" s="37"/>
      <c r="C111" s="175" t="s">
        <v>222</v>
      </c>
      <c r="D111" s="175" t="s">
        <v>143</v>
      </c>
      <c r="E111" s="176" t="s">
        <v>659</v>
      </c>
      <c r="F111" s="177" t="s">
        <v>660</v>
      </c>
      <c r="G111" s="178" t="s">
        <v>194</v>
      </c>
      <c r="H111" s="179">
        <v>1361</v>
      </c>
      <c r="I111" s="180"/>
      <c r="J111" s="181">
        <f>ROUND(I111*H111,2)</f>
        <v>0</v>
      </c>
      <c r="K111" s="177" t="s">
        <v>147</v>
      </c>
      <c r="L111" s="41"/>
      <c r="M111" s="182" t="s">
        <v>19</v>
      </c>
      <c r="N111" s="183" t="s">
        <v>42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148</v>
      </c>
      <c r="AT111" s="186" t="s">
        <v>143</v>
      </c>
      <c r="AU111" s="186" t="s">
        <v>81</v>
      </c>
      <c r="AY111" s="19" t="s">
        <v>141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79</v>
      </c>
      <c r="BK111" s="187">
        <f>ROUND(I111*H111,2)</f>
        <v>0</v>
      </c>
      <c r="BL111" s="19" t="s">
        <v>148</v>
      </c>
      <c r="BM111" s="186" t="s">
        <v>661</v>
      </c>
    </row>
    <row r="112" spans="1:65" s="2" customFormat="1" ht="11.25">
      <c r="A112" s="36"/>
      <c r="B112" s="37"/>
      <c r="C112" s="38"/>
      <c r="D112" s="188" t="s">
        <v>150</v>
      </c>
      <c r="E112" s="38"/>
      <c r="F112" s="189" t="s">
        <v>662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150</v>
      </c>
      <c r="AU112" s="19" t="s">
        <v>81</v>
      </c>
    </row>
    <row r="113" spans="1:65" s="2" customFormat="1" ht="16.5" customHeight="1">
      <c r="A113" s="36"/>
      <c r="B113" s="37"/>
      <c r="C113" s="245" t="s">
        <v>231</v>
      </c>
      <c r="D113" s="245" t="s">
        <v>663</v>
      </c>
      <c r="E113" s="246" t="s">
        <v>664</v>
      </c>
      <c r="F113" s="247" t="s">
        <v>665</v>
      </c>
      <c r="G113" s="248" t="s">
        <v>257</v>
      </c>
      <c r="H113" s="249">
        <v>27.22</v>
      </c>
      <c r="I113" s="250"/>
      <c r="J113" s="251">
        <f>ROUND(I113*H113,2)</f>
        <v>0</v>
      </c>
      <c r="K113" s="247" t="s">
        <v>147</v>
      </c>
      <c r="L113" s="252"/>
      <c r="M113" s="253" t="s">
        <v>19</v>
      </c>
      <c r="N113" s="254" t="s">
        <v>42</v>
      </c>
      <c r="O113" s="66"/>
      <c r="P113" s="184">
        <f>O113*H113</f>
        <v>0</v>
      </c>
      <c r="Q113" s="184">
        <v>1E-3</v>
      </c>
      <c r="R113" s="184">
        <f>Q113*H113</f>
        <v>2.7220000000000001E-2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207</v>
      </c>
      <c r="AT113" s="186" t="s">
        <v>663</v>
      </c>
      <c r="AU113" s="186" t="s">
        <v>81</v>
      </c>
      <c r="AY113" s="19" t="s">
        <v>141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148</v>
      </c>
      <c r="BM113" s="186" t="s">
        <v>666</v>
      </c>
    </row>
    <row r="114" spans="1:65" s="14" customFormat="1" ht="11.25">
      <c r="B114" s="204"/>
      <c r="C114" s="205"/>
      <c r="D114" s="195" t="s">
        <v>152</v>
      </c>
      <c r="E114" s="205"/>
      <c r="F114" s="207" t="s">
        <v>667</v>
      </c>
      <c r="G114" s="205"/>
      <c r="H114" s="208">
        <v>27.22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152</v>
      </c>
      <c r="AU114" s="214" t="s">
        <v>81</v>
      </c>
      <c r="AV114" s="14" t="s">
        <v>81</v>
      </c>
      <c r="AW114" s="14" t="s">
        <v>4</v>
      </c>
      <c r="AX114" s="14" t="s">
        <v>79</v>
      </c>
      <c r="AY114" s="214" t="s">
        <v>141</v>
      </c>
    </row>
    <row r="115" spans="1:65" s="12" customFormat="1" ht="22.9" customHeight="1">
      <c r="B115" s="159"/>
      <c r="C115" s="160"/>
      <c r="D115" s="161" t="s">
        <v>70</v>
      </c>
      <c r="E115" s="173" t="s">
        <v>199</v>
      </c>
      <c r="F115" s="173" t="s">
        <v>200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SUM(P116:P117)</f>
        <v>0</v>
      </c>
      <c r="Q115" s="167"/>
      <c r="R115" s="168">
        <f>SUM(R116:R117)</f>
        <v>0</v>
      </c>
      <c r="S115" s="167"/>
      <c r="T115" s="169">
        <f>SUM(T116:T117)</f>
        <v>0</v>
      </c>
      <c r="AR115" s="170" t="s">
        <v>79</v>
      </c>
      <c r="AT115" s="171" t="s">
        <v>70</v>
      </c>
      <c r="AU115" s="171" t="s">
        <v>79</v>
      </c>
      <c r="AY115" s="170" t="s">
        <v>141</v>
      </c>
      <c r="BK115" s="172">
        <f>SUM(BK116:BK117)</f>
        <v>0</v>
      </c>
    </row>
    <row r="116" spans="1:65" s="2" customFormat="1" ht="24.2" customHeight="1">
      <c r="A116" s="36"/>
      <c r="B116" s="37"/>
      <c r="C116" s="175" t="s">
        <v>241</v>
      </c>
      <c r="D116" s="175" t="s">
        <v>143</v>
      </c>
      <c r="E116" s="176" t="s">
        <v>668</v>
      </c>
      <c r="F116" s="177" t="s">
        <v>669</v>
      </c>
      <c r="G116" s="178" t="s">
        <v>204</v>
      </c>
      <c r="H116" s="179">
        <v>4.5</v>
      </c>
      <c r="I116" s="180"/>
      <c r="J116" s="181">
        <f>ROUND(I116*H116,2)</f>
        <v>0</v>
      </c>
      <c r="K116" s="177" t="s">
        <v>147</v>
      </c>
      <c r="L116" s="41"/>
      <c r="M116" s="182" t="s">
        <v>19</v>
      </c>
      <c r="N116" s="183" t="s">
        <v>42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148</v>
      </c>
      <c r="AT116" s="186" t="s">
        <v>143</v>
      </c>
      <c r="AU116" s="186" t="s">
        <v>81</v>
      </c>
      <c r="AY116" s="19" t="s">
        <v>141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148</v>
      </c>
      <c r="BM116" s="186" t="s">
        <v>670</v>
      </c>
    </row>
    <row r="117" spans="1:65" s="2" customFormat="1" ht="11.25">
      <c r="A117" s="36"/>
      <c r="B117" s="37"/>
      <c r="C117" s="38"/>
      <c r="D117" s="188" t="s">
        <v>150</v>
      </c>
      <c r="E117" s="38"/>
      <c r="F117" s="189" t="s">
        <v>671</v>
      </c>
      <c r="G117" s="38"/>
      <c r="H117" s="38"/>
      <c r="I117" s="190"/>
      <c r="J117" s="38"/>
      <c r="K117" s="38"/>
      <c r="L117" s="41"/>
      <c r="M117" s="238"/>
      <c r="N117" s="239"/>
      <c r="O117" s="240"/>
      <c r="P117" s="240"/>
      <c r="Q117" s="240"/>
      <c r="R117" s="240"/>
      <c r="S117" s="240"/>
      <c r="T117" s="24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150</v>
      </c>
      <c r="AU117" s="19" t="s">
        <v>81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gQt5u+RrxkCdfFC0hdIgLmyBtDsyLVy0ZF7Jz/H2+uq3+5eWMGPAV+8yz52gRDt2LcXsRFIrIoq+lwUbdjPVSQ==" saltValue="F6ZGP8KFvMAQV+TD6NtyFgMoxteaEr3U1+UB2kBJNdua/F1bozxashHy90joTWnDGkKeidkdftVvhVRBqeKAug==" spinCount="100000" sheet="1" objects="1" scenarios="1" formatColumns="0" formatRows="0" autoFilter="0"/>
  <autoFilter ref="C81:K117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8" r:id="rId2"/>
    <hyperlink ref="F93" r:id="rId3"/>
    <hyperlink ref="F95" r:id="rId4"/>
    <hyperlink ref="F97" r:id="rId5"/>
    <hyperlink ref="F99" r:id="rId6"/>
    <hyperlink ref="F101" r:id="rId7"/>
    <hyperlink ref="F106" r:id="rId8"/>
    <hyperlink ref="F108" r:id="rId9"/>
    <hyperlink ref="F110" r:id="rId10"/>
    <hyperlink ref="F112" r:id="rId11"/>
    <hyperlink ref="F117" r:id="rId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9" t="s">
        <v>111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112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Odstranění objektů bývalé ČOV v areálu Bohumínské městské nemocnice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113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672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16. 8. 2023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27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26</v>
      </c>
      <c r="J20" s="109" t="s">
        <v>31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27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ROUND((SUM(BE84:BE101)),  2)</f>
        <v>0</v>
      </c>
      <c r="G33" s="36"/>
      <c r="H33" s="36"/>
      <c r="I33" s="120">
        <v>0.21</v>
      </c>
      <c r="J33" s="119">
        <f>ROUND(((SUM(BE84:BE101))*I33),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ROUND((SUM(BF84:BF101)),  2)</f>
        <v>0</v>
      </c>
      <c r="G34" s="36"/>
      <c r="H34" s="36"/>
      <c r="I34" s="120">
        <v>0.15</v>
      </c>
      <c r="J34" s="119">
        <f>ROUND(((SUM(BF84:BF101))*I34),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ROUND((SUM(BG84:BG101)),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ROUND((SUM(BH84:BH101)),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ROUND((SUM(BI84:BI101)),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Odstranění objektů bývalé ČOV v areálu Bohumínské městské nemocnice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113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VRN - Vedlejší rozpočtové náklady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16. 8. 2023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30</v>
      </c>
      <c r="J54" s="34" t="str">
        <f>E21</f>
        <v>Ing. Pavel Stoklasa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116</v>
      </c>
      <c r="D57" s="133"/>
      <c r="E57" s="133"/>
      <c r="F57" s="133"/>
      <c r="G57" s="133"/>
      <c r="H57" s="133"/>
      <c r="I57" s="133"/>
      <c r="J57" s="134" t="s">
        <v>117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6"/>
      <c r="C60" s="137"/>
      <c r="D60" s="138" t="s">
        <v>672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673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674</v>
      </c>
      <c r="E62" s="145"/>
      <c r="F62" s="145"/>
      <c r="G62" s="145"/>
      <c r="H62" s="145"/>
      <c r="I62" s="145"/>
      <c r="J62" s="146">
        <f>J90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675</v>
      </c>
      <c r="E63" s="145"/>
      <c r="F63" s="145"/>
      <c r="G63" s="145"/>
      <c r="H63" s="145"/>
      <c r="I63" s="145"/>
      <c r="J63" s="146">
        <f>J95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676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126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Odstranění objektů bývalé ČOV v areálu Bohumínské městské nemocnice</v>
      </c>
      <c r="F74" s="385"/>
      <c r="G74" s="385"/>
      <c r="H74" s="38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113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1" t="str">
        <f>E9</f>
        <v>VRN - Vedlejší rozpočtové náklady</v>
      </c>
      <c r="F76" s="386"/>
      <c r="G76" s="386"/>
      <c r="H76" s="386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16. 8. 2023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 xml:space="preserve"> </v>
      </c>
      <c r="G80" s="38"/>
      <c r="H80" s="38"/>
      <c r="I80" s="31" t="s">
        <v>30</v>
      </c>
      <c r="J80" s="34" t="str">
        <f>E21</f>
        <v>Ing. Pavel Stoklasa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28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127</v>
      </c>
      <c r="D83" s="151" t="s">
        <v>56</v>
      </c>
      <c r="E83" s="151" t="s">
        <v>52</v>
      </c>
      <c r="F83" s="151" t="s">
        <v>53</v>
      </c>
      <c r="G83" s="151" t="s">
        <v>128</v>
      </c>
      <c r="H83" s="151" t="s">
        <v>129</v>
      </c>
      <c r="I83" s="151" t="s">
        <v>130</v>
      </c>
      <c r="J83" s="151" t="s">
        <v>117</v>
      </c>
      <c r="K83" s="152" t="s">
        <v>131</v>
      </c>
      <c r="L83" s="153"/>
      <c r="M83" s="70" t="s">
        <v>19</v>
      </c>
      <c r="N83" s="71" t="s">
        <v>41</v>
      </c>
      <c r="O83" s="71" t="s">
        <v>132</v>
      </c>
      <c r="P83" s="71" t="s">
        <v>133</v>
      </c>
      <c r="Q83" s="71" t="s">
        <v>134</v>
      </c>
      <c r="R83" s="71" t="s">
        <v>135</v>
      </c>
      <c r="S83" s="71" t="s">
        <v>136</v>
      </c>
      <c r="T83" s="72" t="s">
        <v>137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138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70</v>
      </c>
      <c r="AU84" s="19" t="s">
        <v>118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70</v>
      </c>
      <c r="E85" s="162" t="s">
        <v>109</v>
      </c>
      <c r="F85" s="162" t="s">
        <v>110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P86+P90+P95+P98</f>
        <v>0</v>
      </c>
      <c r="Q85" s="167"/>
      <c r="R85" s="168">
        <f>R86+R90+R95+R98</f>
        <v>0</v>
      </c>
      <c r="S85" s="167"/>
      <c r="T85" s="169">
        <f>T86+T90+T95+T98</f>
        <v>0</v>
      </c>
      <c r="AR85" s="170" t="s">
        <v>176</v>
      </c>
      <c r="AT85" s="171" t="s">
        <v>70</v>
      </c>
      <c r="AU85" s="171" t="s">
        <v>71</v>
      </c>
      <c r="AY85" s="170" t="s">
        <v>141</v>
      </c>
      <c r="BK85" s="172">
        <f>BK86+BK90+BK95+BK98</f>
        <v>0</v>
      </c>
    </row>
    <row r="86" spans="1:65" s="12" customFormat="1" ht="22.9" customHeight="1">
      <c r="B86" s="159"/>
      <c r="C86" s="160"/>
      <c r="D86" s="161" t="s">
        <v>70</v>
      </c>
      <c r="E86" s="173" t="s">
        <v>677</v>
      </c>
      <c r="F86" s="173" t="s">
        <v>678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SUM(P87:P89)</f>
        <v>0</v>
      </c>
      <c r="Q86" s="167"/>
      <c r="R86" s="168">
        <f>SUM(R87:R89)</f>
        <v>0</v>
      </c>
      <c r="S86" s="167"/>
      <c r="T86" s="169">
        <f>SUM(T87:T89)</f>
        <v>0</v>
      </c>
      <c r="AR86" s="170" t="s">
        <v>176</v>
      </c>
      <c r="AT86" s="171" t="s">
        <v>70</v>
      </c>
      <c r="AU86" s="171" t="s">
        <v>79</v>
      </c>
      <c r="AY86" s="170" t="s">
        <v>141</v>
      </c>
      <c r="BK86" s="172">
        <f>SUM(BK87:BK89)</f>
        <v>0</v>
      </c>
    </row>
    <row r="87" spans="1:65" s="2" customFormat="1" ht="16.5" customHeight="1">
      <c r="A87" s="36"/>
      <c r="B87" s="37"/>
      <c r="C87" s="175" t="s">
        <v>79</v>
      </c>
      <c r="D87" s="175" t="s">
        <v>143</v>
      </c>
      <c r="E87" s="176" t="s">
        <v>679</v>
      </c>
      <c r="F87" s="177" t="s">
        <v>680</v>
      </c>
      <c r="G87" s="178" t="s">
        <v>681</v>
      </c>
      <c r="H87" s="179">
        <v>1</v>
      </c>
      <c r="I87" s="180"/>
      <c r="J87" s="181">
        <f>ROUND(I87*H87,2)</f>
        <v>0</v>
      </c>
      <c r="K87" s="177" t="s">
        <v>147</v>
      </c>
      <c r="L87" s="41"/>
      <c r="M87" s="182" t="s">
        <v>19</v>
      </c>
      <c r="N87" s="183" t="s">
        <v>42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682</v>
      </c>
      <c r="AT87" s="186" t="s">
        <v>143</v>
      </c>
      <c r="AU87" s="186" t="s">
        <v>81</v>
      </c>
      <c r="AY87" s="19" t="s">
        <v>141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79</v>
      </c>
      <c r="BK87" s="187">
        <f>ROUND(I87*H87,2)</f>
        <v>0</v>
      </c>
      <c r="BL87" s="19" t="s">
        <v>682</v>
      </c>
      <c r="BM87" s="186" t="s">
        <v>683</v>
      </c>
    </row>
    <row r="88" spans="1:65" s="2" customFormat="1" ht="11.25">
      <c r="A88" s="36"/>
      <c r="B88" s="37"/>
      <c r="C88" s="38"/>
      <c r="D88" s="188" t="s">
        <v>150</v>
      </c>
      <c r="E88" s="38"/>
      <c r="F88" s="189" t="s">
        <v>684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150</v>
      </c>
      <c r="AU88" s="19" t="s">
        <v>81</v>
      </c>
    </row>
    <row r="89" spans="1:65" s="2" customFormat="1" ht="19.5">
      <c r="A89" s="36"/>
      <c r="B89" s="37"/>
      <c r="C89" s="38"/>
      <c r="D89" s="195" t="s">
        <v>685</v>
      </c>
      <c r="E89" s="38"/>
      <c r="F89" s="255" t="s">
        <v>686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685</v>
      </c>
      <c r="AU89" s="19" t="s">
        <v>81</v>
      </c>
    </row>
    <row r="90" spans="1:65" s="12" customFormat="1" ht="22.9" customHeight="1">
      <c r="B90" s="159"/>
      <c r="C90" s="160"/>
      <c r="D90" s="161" t="s">
        <v>70</v>
      </c>
      <c r="E90" s="173" t="s">
        <v>687</v>
      </c>
      <c r="F90" s="173" t="s">
        <v>688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SUM(P91:P94)</f>
        <v>0</v>
      </c>
      <c r="Q90" s="167"/>
      <c r="R90" s="168">
        <f>SUM(R91:R94)</f>
        <v>0</v>
      </c>
      <c r="S90" s="167"/>
      <c r="T90" s="169">
        <f>SUM(T91:T94)</f>
        <v>0</v>
      </c>
      <c r="AR90" s="170" t="s">
        <v>176</v>
      </c>
      <c r="AT90" s="171" t="s">
        <v>70</v>
      </c>
      <c r="AU90" s="171" t="s">
        <v>79</v>
      </c>
      <c r="AY90" s="170" t="s">
        <v>141</v>
      </c>
      <c r="BK90" s="172">
        <f>SUM(BK91:BK94)</f>
        <v>0</v>
      </c>
    </row>
    <row r="91" spans="1:65" s="2" customFormat="1" ht="16.5" customHeight="1">
      <c r="A91" s="36"/>
      <c r="B91" s="37"/>
      <c r="C91" s="175" t="s">
        <v>81</v>
      </c>
      <c r="D91" s="175" t="s">
        <v>143</v>
      </c>
      <c r="E91" s="176" t="s">
        <v>689</v>
      </c>
      <c r="F91" s="177" t="s">
        <v>688</v>
      </c>
      <c r="G91" s="178" t="s">
        <v>681</v>
      </c>
      <c r="H91" s="179">
        <v>1</v>
      </c>
      <c r="I91" s="180"/>
      <c r="J91" s="181">
        <f>ROUND(I91*H91,2)</f>
        <v>0</v>
      </c>
      <c r="K91" s="177" t="s">
        <v>147</v>
      </c>
      <c r="L91" s="41"/>
      <c r="M91" s="182" t="s">
        <v>19</v>
      </c>
      <c r="N91" s="183" t="s">
        <v>42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682</v>
      </c>
      <c r="AT91" s="186" t="s">
        <v>143</v>
      </c>
      <c r="AU91" s="186" t="s">
        <v>81</v>
      </c>
      <c r="AY91" s="19" t="s">
        <v>141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79</v>
      </c>
      <c r="BK91" s="187">
        <f>ROUND(I91*H91,2)</f>
        <v>0</v>
      </c>
      <c r="BL91" s="19" t="s">
        <v>682</v>
      </c>
      <c r="BM91" s="186" t="s">
        <v>690</v>
      </c>
    </row>
    <row r="92" spans="1:65" s="2" customFormat="1" ht="11.25">
      <c r="A92" s="36"/>
      <c r="B92" s="37"/>
      <c r="C92" s="38"/>
      <c r="D92" s="188" t="s">
        <v>150</v>
      </c>
      <c r="E92" s="38"/>
      <c r="F92" s="189" t="s">
        <v>691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150</v>
      </c>
      <c r="AU92" s="19" t="s">
        <v>81</v>
      </c>
    </row>
    <row r="93" spans="1:65" s="2" customFormat="1" ht="16.5" customHeight="1">
      <c r="A93" s="36"/>
      <c r="B93" s="37"/>
      <c r="C93" s="175" t="s">
        <v>161</v>
      </c>
      <c r="D93" s="175" t="s">
        <v>143</v>
      </c>
      <c r="E93" s="176" t="s">
        <v>692</v>
      </c>
      <c r="F93" s="177" t="s">
        <v>693</v>
      </c>
      <c r="G93" s="178" t="s">
        <v>681</v>
      </c>
      <c r="H93" s="179">
        <v>1</v>
      </c>
      <c r="I93" s="180"/>
      <c r="J93" s="181">
        <f>ROUND(I93*H93,2)</f>
        <v>0</v>
      </c>
      <c r="K93" s="177" t="s">
        <v>147</v>
      </c>
      <c r="L93" s="41"/>
      <c r="M93" s="182" t="s">
        <v>19</v>
      </c>
      <c r="N93" s="183" t="s">
        <v>42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682</v>
      </c>
      <c r="AT93" s="186" t="s">
        <v>143</v>
      </c>
      <c r="AU93" s="186" t="s">
        <v>81</v>
      </c>
      <c r="AY93" s="19" t="s">
        <v>141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79</v>
      </c>
      <c r="BK93" s="187">
        <f>ROUND(I93*H93,2)</f>
        <v>0</v>
      </c>
      <c r="BL93" s="19" t="s">
        <v>682</v>
      </c>
      <c r="BM93" s="186" t="s">
        <v>694</v>
      </c>
    </row>
    <row r="94" spans="1:65" s="2" customFormat="1" ht="11.25">
      <c r="A94" s="36"/>
      <c r="B94" s="37"/>
      <c r="C94" s="38"/>
      <c r="D94" s="188" t="s">
        <v>150</v>
      </c>
      <c r="E94" s="38"/>
      <c r="F94" s="189" t="s">
        <v>695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150</v>
      </c>
      <c r="AU94" s="19" t="s">
        <v>81</v>
      </c>
    </row>
    <row r="95" spans="1:65" s="12" customFormat="1" ht="22.9" customHeight="1">
      <c r="B95" s="159"/>
      <c r="C95" s="160"/>
      <c r="D95" s="161" t="s">
        <v>70</v>
      </c>
      <c r="E95" s="173" t="s">
        <v>696</v>
      </c>
      <c r="F95" s="173" t="s">
        <v>697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SUM(P96:P97)</f>
        <v>0</v>
      </c>
      <c r="Q95" s="167"/>
      <c r="R95" s="168">
        <f>SUM(R96:R97)</f>
        <v>0</v>
      </c>
      <c r="S95" s="167"/>
      <c r="T95" s="169">
        <f>SUM(T96:T97)</f>
        <v>0</v>
      </c>
      <c r="AR95" s="170" t="s">
        <v>176</v>
      </c>
      <c r="AT95" s="171" t="s">
        <v>70</v>
      </c>
      <c r="AU95" s="171" t="s">
        <v>79</v>
      </c>
      <c r="AY95" s="170" t="s">
        <v>141</v>
      </c>
      <c r="BK95" s="172">
        <f>SUM(BK96:BK97)</f>
        <v>0</v>
      </c>
    </row>
    <row r="96" spans="1:65" s="2" customFormat="1" ht="16.5" customHeight="1">
      <c r="A96" s="36"/>
      <c r="B96" s="37"/>
      <c r="C96" s="175" t="s">
        <v>148</v>
      </c>
      <c r="D96" s="175" t="s">
        <v>143</v>
      </c>
      <c r="E96" s="176" t="s">
        <v>698</v>
      </c>
      <c r="F96" s="177" t="s">
        <v>699</v>
      </c>
      <c r="G96" s="178" t="s">
        <v>681</v>
      </c>
      <c r="H96" s="179">
        <v>1</v>
      </c>
      <c r="I96" s="180"/>
      <c r="J96" s="181">
        <f>ROUND(I96*H96,2)</f>
        <v>0</v>
      </c>
      <c r="K96" s="177" t="s">
        <v>147</v>
      </c>
      <c r="L96" s="41"/>
      <c r="M96" s="182" t="s">
        <v>19</v>
      </c>
      <c r="N96" s="183" t="s">
        <v>42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682</v>
      </c>
      <c r="AT96" s="186" t="s">
        <v>143</v>
      </c>
      <c r="AU96" s="186" t="s">
        <v>81</v>
      </c>
      <c r="AY96" s="19" t="s">
        <v>141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79</v>
      </c>
      <c r="BK96" s="187">
        <f>ROUND(I96*H96,2)</f>
        <v>0</v>
      </c>
      <c r="BL96" s="19" t="s">
        <v>682</v>
      </c>
      <c r="BM96" s="186" t="s">
        <v>700</v>
      </c>
    </row>
    <row r="97" spans="1:65" s="2" customFormat="1" ht="11.25">
      <c r="A97" s="36"/>
      <c r="B97" s="37"/>
      <c r="C97" s="38"/>
      <c r="D97" s="188" t="s">
        <v>150</v>
      </c>
      <c r="E97" s="38"/>
      <c r="F97" s="189" t="s">
        <v>701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150</v>
      </c>
      <c r="AU97" s="19" t="s">
        <v>81</v>
      </c>
    </row>
    <row r="98" spans="1:65" s="12" customFormat="1" ht="22.9" customHeight="1">
      <c r="B98" s="159"/>
      <c r="C98" s="160"/>
      <c r="D98" s="161" t="s">
        <v>70</v>
      </c>
      <c r="E98" s="173" t="s">
        <v>702</v>
      </c>
      <c r="F98" s="173" t="s">
        <v>703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SUM(P99:P101)</f>
        <v>0</v>
      </c>
      <c r="Q98" s="167"/>
      <c r="R98" s="168">
        <f>SUM(R99:R101)</f>
        <v>0</v>
      </c>
      <c r="S98" s="167"/>
      <c r="T98" s="169">
        <f>SUM(T99:T101)</f>
        <v>0</v>
      </c>
      <c r="AR98" s="170" t="s">
        <v>176</v>
      </c>
      <c r="AT98" s="171" t="s">
        <v>70</v>
      </c>
      <c r="AU98" s="171" t="s">
        <v>79</v>
      </c>
      <c r="AY98" s="170" t="s">
        <v>141</v>
      </c>
      <c r="BK98" s="172">
        <f>SUM(BK99:BK101)</f>
        <v>0</v>
      </c>
    </row>
    <row r="99" spans="1:65" s="2" customFormat="1" ht="16.5" customHeight="1">
      <c r="A99" s="36"/>
      <c r="B99" s="37"/>
      <c r="C99" s="175" t="s">
        <v>176</v>
      </c>
      <c r="D99" s="175" t="s">
        <v>143</v>
      </c>
      <c r="E99" s="176" t="s">
        <v>704</v>
      </c>
      <c r="F99" s="177" t="s">
        <v>705</v>
      </c>
      <c r="G99" s="178" t="s">
        <v>681</v>
      </c>
      <c r="H99" s="179">
        <v>1</v>
      </c>
      <c r="I99" s="180"/>
      <c r="J99" s="181">
        <f>ROUND(I99*H99,2)</f>
        <v>0</v>
      </c>
      <c r="K99" s="177" t="s">
        <v>147</v>
      </c>
      <c r="L99" s="41"/>
      <c r="M99" s="182" t="s">
        <v>19</v>
      </c>
      <c r="N99" s="183" t="s">
        <v>42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682</v>
      </c>
      <c r="AT99" s="186" t="s">
        <v>143</v>
      </c>
      <c r="AU99" s="186" t="s">
        <v>81</v>
      </c>
      <c r="AY99" s="19" t="s">
        <v>141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682</v>
      </c>
      <c r="BM99" s="186" t="s">
        <v>706</v>
      </c>
    </row>
    <row r="100" spans="1:65" s="2" customFormat="1" ht="11.25">
      <c r="A100" s="36"/>
      <c r="B100" s="37"/>
      <c r="C100" s="38"/>
      <c r="D100" s="188" t="s">
        <v>150</v>
      </c>
      <c r="E100" s="38"/>
      <c r="F100" s="189" t="s">
        <v>707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150</v>
      </c>
      <c r="AU100" s="19" t="s">
        <v>81</v>
      </c>
    </row>
    <row r="101" spans="1:65" s="2" customFormat="1" ht="19.5">
      <c r="A101" s="36"/>
      <c r="B101" s="37"/>
      <c r="C101" s="38"/>
      <c r="D101" s="195" t="s">
        <v>685</v>
      </c>
      <c r="E101" s="38"/>
      <c r="F101" s="255" t="s">
        <v>708</v>
      </c>
      <c r="G101" s="38"/>
      <c r="H101" s="38"/>
      <c r="I101" s="190"/>
      <c r="J101" s="38"/>
      <c r="K101" s="38"/>
      <c r="L101" s="41"/>
      <c r="M101" s="238"/>
      <c r="N101" s="239"/>
      <c r="O101" s="240"/>
      <c r="P101" s="240"/>
      <c r="Q101" s="240"/>
      <c r="R101" s="240"/>
      <c r="S101" s="240"/>
      <c r="T101" s="24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685</v>
      </c>
      <c r="AU101" s="19" t="s">
        <v>81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1n1R2bmcbUWctj/xarTeM9+WF27vGkFE65VA2XSaDsjKh41+YNb2S0oMYPysKqGaucUV51TzkTR11zmRSPDanA==" saltValue="PHt90D7gtukmXLwkgI0OEQlbeUjV1m/HcSUmx0syIJ/ZbhZlBDK4wCi5ggwVK7bOi2XGOaaau9CGGMgWEgwZUA==" spinCount="100000" sheet="1" objects="1" scenarios="1" formatColumns="0" formatRows="0" autoFilter="0"/>
  <autoFilter ref="C83:K10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4" r:id="rId3"/>
    <hyperlink ref="F97" r:id="rId4"/>
    <hyperlink ref="F100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709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710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711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712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713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714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715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716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717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718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719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78</v>
      </c>
      <c r="F18" s="392" t="s">
        <v>720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721</v>
      </c>
      <c r="F19" s="392" t="s">
        <v>722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723</v>
      </c>
      <c r="F20" s="392" t="s">
        <v>724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725</v>
      </c>
      <c r="F21" s="392" t="s">
        <v>726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727</v>
      </c>
      <c r="F22" s="392" t="s">
        <v>728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729</v>
      </c>
      <c r="F23" s="392" t="s">
        <v>730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731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732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733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734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735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736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737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738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739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127</v>
      </c>
      <c r="F36" s="265"/>
      <c r="G36" s="392" t="s">
        <v>740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741</v>
      </c>
      <c r="F37" s="265"/>
      <c r="G37" s="392" t="s">
        <v>742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52</v>
      </c>
      <c r="F38" s="265"/>
      <c r="G38" s="392" t="s">
        <v>743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53</v>
      </c>
      <c r="F39" s="265"/>
      <c r="G39" s="392" t="s">
        <v>744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128</v>
      </c>
      <c r="F40" s="265"/>
      <c r="G40" s="392" t="s">
        <v>745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129</v>
      </c>
      <c r="F41" s="265"/>
      <c r="G41" s="392" t="s">
        <v>746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747</v>
      </c>
      <c r="F42" s="265"/>
      <c r="G42" s="392" t="s">
        <v>748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749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750</v>
      </c>
      <c r="F44" s="265"/>
      <c r="G44" s="392" t="s">
        <v>751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131</v>
      </c>
      <c r="F45" s="265"/>
      <c r="G45" s="392" t="s">
        <v>752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753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754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755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756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757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758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759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760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761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762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763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764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765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766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767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768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769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770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771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772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773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774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775</v>
      </c>
      <c r="D76" s="281"/>
      <c r="E76" s="281"/>
      <c r="F76" s="281" t="s">
        <v>776</v>
      </c>
      <c r="G76" s="282"/>
      <c r="H76" s="281" t="s">
        <v>53</v>
      </c>
      <c r="I76" s="281" t="s">
        <v>56</v>
      </c>
      <c r="J76" s="281" t="s">
        <v>777</v>
      </c>
      <c r="K76" s="280"/>
    </row>
    <row r="77" spans="2:11" s="1" customFormat="1" ht="17.25" customHeight="1">
      <c r="B77" s="279"/>
      <c r="C77" s="283" t="s">
        <v>778</v>
      </c>
      <c r="D77" s="283"/>
      <c r="E77" s="283"/>
      <c r="F77" s="284" t="s">
        <v>779</v>
      </c>
      <c r="G77" s="285"/>
      <c r="H77" s="283"/>
      <c r="I77" s="283"/>
      <c r="J77" s="283" t="s">
        <v>780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52</v>
      </c>
      <c r="D79" s="288"/>
      <c r="E79" s="288"/>
      <c r="F79" s="289" t="s">
        <v>781</v>
      </c>
      <c r="G79" s="290"/>
      <c r="H79" s="268" t="s">
        <v>782</v>
      </c>
      <c r="I79" s="268" t="s">
        <v>783</v>
      </c>
      <c r="J79" s="268">
        <v>20</v>
      </c>
      <c r="K79" s="280"/>
    </row>
    <row r="80" spans="2:11" s="1" customFormat="1" ht="15" customHeight="1">
      <c r="B80" s="279"/>
      <c r="C80" s="268" t="s">
        <v>784</v>
      </c>
      <c r="D80" s="268"/>
      <c r="E80" s="268"/>
      <c r="F80" s="289" t="s">
        <v>781</v>
      </c>
      <c r="G80" s="290"/>
      <c r="H80" s="268" t="s">
        <v>785</v>
      </c>
      <c r="I80" s="268" t="s">
        <v>783</v>
      </c>
      <c r="J80" s="268">
        <v>120</v>
      </c>
      <c r="K80" s="280"/>
    </row>
    <row r="81" spans="2:11" s="1" customFormat="1" ht="15" customHeight="1">
      <c r="B81" s="291"/>
      <c r="C81" s="268" t="s">
        <v>786</v>
      </c>
      <c r="D81" s="268"/>
      <c r="E81" s="268"/>
      <c r="F81" s="289" t="s">
        <v>787</v>
      </c>
      <c r="G81" s="290"/>
      <c r="H81" s="268" t="s">
        <v>788</v>
      </c>
      <c r="I81" s="268" t="s">
        <v>783</v>
      </c>
      <c r="J81" s="268">
        <v>50</v>
      </c>
      <c r="K81" s="280"/>
    </row>
    <row r="82" spans="2:11" s="1" customFormat="1" ht="15" customHeight="1">
      <c r="B82" s="291"/>
      <c r="C82" s="268" t="s">
        <v>789</v>
      </c>
      <c r="D82" s="268"/>
      <c r="E82" s="268"/>
      <c r="F82" s="289" t="s">
        <v>781</v>
      </c>
      <c r="G82" s="290"/>
      <c r="H82" s="268" t="s">
        <v>790</v>
      </c>
      <c r="I82" s="268" t="s">
        <v>791</v>
      </c>
      <c r="J82" s="268"/>
      <c r="K82" s="280"/>
    </row>
    <row r="83" spans="2:11" s="1" customFormat="1" ht="15" customHeight="1">
      <c r="B83" s="291"/>
      <c r="C83" s="292" t="s">
        <v>792</v>
      </c>
      <c r="D83" s="292"/>
      <c r="E83" s="292"/>
      <c r="F83" s="293" t="s">
        <v>787</v>
      </c>
      <c r="G83" s="292"/>
      <c r="H83" s="292" t="s">
        <v>793</v>
      </c>
      <c r="I83" s="292" t="s">
        <v>783</v>
      </c>
      <c r="J83" s="292">
        <v>15</v>
      </c>
      <c r="K83" s="280"/>
    </row>
    <row r="84" spans="2:11" s="1" customFormat="1" ht="15" customHeight="1">
      <c r="B84" s="291"/>
      <c r="C84" s="292" t="s">
        <v>794</v>
      </c>
      <c r="D84" s="292"/>
      <c r="E84" s="292"/>
      <c r="F84" s="293" t="s">
        <v>787</v>
      </c>
      <c r="G84" s="292"/>
      <c r="H84" s="292" t="s">
        <v>795</v>
      </c>
      <c r="I84" s="292" t="s">
        <v>783</v>
      </c>
      <c r="J84" s="292">
        <v>15</v>
      </c>
      <c r="K84" s="280"/>
    </row>
    <row r="85" spans="2:11" s="1" customFormat="1" ht="15" customHeight="1">
      <c r="B85" s="291"/>
      <c r="C85" s="292" t="s">
        <v>796</v>
      </c>
      <c r="D85" s="292"/>
      <c r="E85" s="292"/>
      <c r="F85" s="293" t="s">
        <v>787</v>
      </c>
      <c r="G85" s="292"/>
      <c r="H85" s="292" t="s">
        <v>797</v>
      </c>
      <c r="I85" s="292" t="s">
        <v>783</v>
      </c>
      <c r="J85" s="292">
        <v>20</v>
      </c>
      <c r="K85" s="280"/>
    </row>
    <row r="86" spans="2:11" s="1" customFormat="1" ht="15" customHeight="1">
      <c r="B86" s="291"/>
      <c r="C86" s="292" t="s">
        <v>798</v>
      </c>
      <c r="D86" s="292"/>
      <c r="E86" s="292"/>
      <c r="F86" s="293" t="s">
        <v>787</v>
      </c>
      <c r="G86" s="292"/>
      <c r="H86" s="292" t="s">
        <v>799</v>
      </c>
      <c r="I86" s="292" t="s">
        <v>783</v>
      </c>
      <c r="J86" s="292">
        <v>20</v>
      </c>
      <c r="K86" s="280"/>
    </row>
    <row r="87" spans="2:11" s="1" customFormat="1" ht="15" customHeight="1">
      <c r="B87" s="291"/>
      <c r="C87" s="268" t="s">
        <v>800</v>
      </c>
      <c r="D87" s="268"/>
      <c r="E87" s="268"/>
      <c r="F87" s="289" t="s">
        <v>787</v>
      </c>
      <c r="G87" s="290"/>
      <c r="H87" s="268" t="s">
        <v>801</v>
      </c>
      <c r="I87" s="268" t="s">
        <v>783</v>
      </c>
      <c r="J87" s="268">
        <v>50</v>
      </c>
      <c r="K87" s="280"/>
    </row>
    <row r="88" spans="2:11" s="1" customFormat="1" ht="15" customHeight="1">
      <c r="B88" s="291"/>
      <c r="C88" s="268" t="s">
        <v>802</v>
      </c>
      <c r="D88" s="268"/>
      <c r="E88" s="268"/>
      <c r="F88" s="289" t="s">
        <v>787</v>
      </c>
      <c r="G88" s="290"/>
      <c r="H88" s="268" t="s">
        <v>803</v>
      </c>
      <c r="I88" s="268" t="s">
        <v>783</v>
      </c>
      <c r="J88" s="268">
        <v>20</v>
      </c>
      <c r="K88" s="280"/>
    </row>
    <row r="89" spans="2:11" s="1" customFormat="1" ht="15" customHeight="1">
      <c r="B89" s="291"/>
      <c r="C89" s="268" t="s">
        <v>804</v>
      </c>
      <c r="D89" s="268"/>
      <c r="E89" s="268"/>
      <c r="F89" s="289" t="s">
        <v>787</v>
      </c>
      <c r="G89" s="290"/>
      <c r="H89" s="268" t="s">
        <v>805</v>
      </c>
      <c r="I89" s="268" t="s">
        <v>783</v>
      </c>
      <c r="J89" s="268">
        <v>20</v>
      </c>
      <c r="K89" s="280"/>
    </row>
    <row r="90" spans="2:11" s="1" customFormat="1" ht="15" customHeight="1">
      <c r="B90" s="291"/>
      <c r="C90" s="268" t="s">
        <v>806</v>
      </c>
      <c r="D90" s="268"/>
      <c r="E90" s="268"/>
      <c r="F90" s="289" t="s">
        <v>787</v>
      </c>
      <c r="G90" s="290"/>
      <c r="H90" s="268" t="s">
        <v>807</v>
      </c>
      <c r="I90" s="268" t="s">
        <v>783</v>
      </c>
      <c r="J90" s="268">
        <v>50</v>
      </c>
      <c r="K90" s="280"/>
    </row>
    <row r="91" spans="2:11" s="1" customFormat="1" ht="15" customHeight="1">
      <c r="B91" s="291"/>
      <c r="C91" s="268" t="s">
        <v>808</v>
      </c>
      <c r="D91" s="268"/>
      <c r="E91" s="268"/>
      <c r="F91" s="289" t="s">
        <v>787</v>
      </c>
      <c r="G91" s="290"/>
      <c r="H91" s="268" t="s">
        <v>808</v>
      </c>
      <c r="I91" s="268" t="s">
        <v>783</v>
      </c>
      <c r="J91" s="268">
        <v>50</v>
      </c>
      <c r="K91" s="280"/>
    </row>
    <row r="92" spans="2:11" s="1" customFormat="1" ht="15" customHeight="1">
      <c r="B92" s="291"/>
      <c r="C92" s="268" t="s">
        <v>809</v>
      </c>
      <c r="D92" s="268"/>
      <c r="E92" s="268"/>
      <c r="F92" s="289" t="s">
        <v>787</v>
      </c>
      <c r="G92" s="290"/>
      <c r="H92" s="268" t="s">
        <v>810</v>
      </c>
      <c r="I92" s="268" t="s">
        <v>783</v>
      </c>
      <c r="J92" s="268">
        <v>255</v>
      </c>
      <c r="K92" s="280"/>
    </row>
    <row r="93" spans="2:11" s="1" customFormat="1" ht="15" customHeight="1">
      <c r="B93" s="291"/>
      <c r="C93" s="268" t="s">
        <v>811</v>
      </c>
      <c r="D93" s="268"/>
      <c r="E93" s="268"/>
      <c r="F93" s="289" t="s">
        <v>781</v>
      </c>
      <c r="G93" s="290"/>
      <c r="H93" s="268" t="s">
        <v>812</v>
      </c>
      <c r="I93" s="268" t="s">
        <v>813</v>
      </c>
      <c r="J93" s="268"/>
      <c r="K93" s="280"/>
    </row>
    <row r="94" spans="2:11" s="1" customFormat="1" ht="15" customHeight="1">
      <c r="B94" s="291"/>
      <c r="C94" s="268" t="s">
        <v>814</v>
      </c>
      <c r="D94" s="268"/>
      <c r="E94" s="268"/>
      <c r="F94" s="289" t="s">
        <v>781</v>
      </c>
      <c r="G94" s="290"/>
      <c r="H94" s="268" t="s">
        <v>815</v>
      </c>
      <c r="I94" s="268" t="s">
        <v>816</v>
      </c>
      <c r="J94" s="268"/>
      <c r="K94" s="280"/>
    </row>
    <row r="95" spans="2:11" s="1" customFormat="1" ht="15" customHeight="1">
      <c r="B95" s="291"/>
      <c r="C95" s="268" t="s">
        <v>817</v>
      </c>
      <c r="D95" s="268"/>
      <c r="E95" s="268"/>
      <c r="F95" s="289" t="s">
        <v>781</v>
      </c>
      <c r="G95" s="290"/>
      <c r="H95" s="268" t="s">
        <v>817</v>
      </c>
      <c r="I95" s="268" t="s">
        <v>816</v>
      </c>
      <c r="J95" s="268"/>
      <c r="K95" s="280"/>
    </row>
    <row r="96" spans="2:11" s="1" customFormat="1" ht="15" customHeight="1">
      <c r="B96" s="291"/>
      <c r="C96" s="268" t="s">
        <v>37</v>
      </c>
      <c r="D96" s="268"/>
      <c r="E96" s="268"/>
      <c r="F96" s="289" t="s">
        <v>781</v>
      </c>
      <c r="G96" s="290"/>
      <c r="H96" s="268" t="s">
        <v>818</v>
      </c>
      <c r="I96" s="268" t="s">
        <v>816</v>
      </c>
      <c r="J96" s="268"/>
      <c r="K96" s="280"/>
    </row>
    <row r="97" spans="2:11" s="1" customFormat="1" ht="15" customHeight="1">
      <c r="B97" s="291"/>
      <c r="C97" s="268" t="s">
        <v>47</v>
      </c>
      <c r="D97" s="268"/>
      <c r="E97" s="268"/>
      <c r="F97" s="289" t="s">
        <v>781</v>
      </c>
      <c r="G97" s="290"/>
      <c r="H97" s="268" t="s">
        <v>819</v>
      </c>
      <c r="I97" s="268" t="s">
        <v>816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820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775</v>
      </c>
      <c r="D103" s="281"/>
      <c r="E103" s="281"/>
      <c r="F103" s="281" t="s">
        <v>776</v>
      </c>
      <c r="G103" s="282"/>
      <c r="H103" s="281" t="s">
        <v>53</v>
      </c>
      <c r="I103" s="281" t="s">
        <v>56</v>
      </c>
      <c r="J103" s="281" t="s">
        <v>777</v>
      </c>
      <c r="K103" s="280"/>
    </row>
    <row r="104" spans="2:11" s="1" customFormat="1" ht="17.25" customHeight="1">
      <c r="B104" s="279"/>
      <c r="C104" s="283" t="s">
        <v>778</v>
      </c>
      <c r="D104" s="283"/>
      <c r="E104" s="283"/>
      <c r="F104" s="284" t="s">
        <v>779</v>
      </c>
      <c r="G104" s="285"/>
      <c r="H104" s="283"/>
      <c r="I104" s="283"/>
      <c r="J104" s="283" t="s">
        <v>780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52</v>
      </c>
      <c r="D106" s="288"/>
      <c r="E106" s="288"/>
      <c r="F106" s="289" t="s">
        <v>781</v>
      </c>
      <c r="G106" s="268"/>
      <c r="H106" s="268" t="s">
        <v>821</v>
      </c>
      <c r="I106" s="268" t="s">
        <v>783</v>
      </c>
      <c r="J106" s="268">
        <v>20</v>
      </c>
      <c r="K106" s="280"/>
    </row>
    <row r="107" spans="2:11" s="1" customFormat="1" ht="15" customHeight="1">
      <c r="B107" s="279"/>
      <c r="C107" s="268" t="s">
        <v>784</v>
      </c>
      <c r="D107" s="268"/>
      <c r="E107" s="268"/>
      <c r="F107" s="289" t="s">
        <v>781</v>
      </c>
      <c r="G107" s="268"/>
      <c r="H107" s="268" t="s">
        <v>821</v>
      </c>
      <c r="I107" s="268" t="s">
        <v>783</v>
      </c>
      <c r="J107" s="268">
        <v>120</v>
      </c>
      <c r="K107" s="280"/>
    </row>
    <row r="108" spans="2:11" s="1" customFormat="1" ht="15" customHeight="1">
      <c r="B108" s="291"/>
      <c r="C108" s="268" t="s">
        <v>786</v>
      </c>
      <c r="D108" s="268"/>
      <c r="E108" s="268"/>
      <c r="F108" s="289" t="s">
        <v>787</v>
      </c>
      <c r="G108" s="268"/>
      <c r="H108" s="268" t="s">
        <v>821</v>
      </c>
      <c r="I108" s="268" t="s">
        <v>783</v>
      </c>
      <c r="J108" s="268">
        <v>50</v>
      </c>
      <c r="K108" s="280"/>
    </row>
    <row r="109" spans="2:11" s="1" customFormat="1" ht="15" customHeight="1">
      <c r="B109" s="291"/>
      <c r="C109" s="268" t="s">
        <v>789</v>
      </c>
      <c r="D109" s="268"/>
      <c r="E109" s="268"/>
      <c r="F109" s="289" t="s">
        <v>781</v>
      </c>
      <c r="G109" s="268"/>
      <c r="H109" s="268" t="s">
        <v>821</v>
      </c>
      <c r="I109" s="268" t="s">
        <v>791</v>
      </c>
      <c r="J109" s="268"/>
      <c r="K109" s="280"/>
    </row>
    <row r="110" spans="2:11" s="1" customFormat="1" ht="15" customHeight="1">
      <c r="B110" s="291"/>
      <c r="C110" s="268" t="s">
        <v>800</v>
      </c>
      <c r="D110" s="268"/>
      <c r="E110" s="268"/>
      <c r="F110" s="289" t="s">
        <v>787</v>
      </c>
      <c r="G110" s="268"/>
      <c r="H110" s="268" t="s">
        <v>821</v>
      </c>
      <c r="I110" s="268" t="s">
        <v>783</v>
      </c>
      <c r="J110" s="268">
        <v>50</v>
      </c>
      <c r="K110" s="280"/>
    </row>
    <row r="111" spans="2:11" s="1" customFormat="1" ht="15" customHeight="1">
      <c r="B111" s="291"/>
      <c r="C111" s="268" t="s">
        <v>808</v>
      </c>
      <c r="D111" s="268"/>
      <c r="E111" s="268"/>
      <c r="F111" s="289" t="s">
        <v>787</v>
      </c>
      <c r="G111" s="268"/>
      <c r="H111" s="268" t="s">
        <v>821</v>
      </c>
      <c r="I111" s="268" t="s">
        <v>783</v>
      </c>
      <c r="J111" s="268">
        <v>50</v>
      </c>
      <c r="K111" s="280"/>
    </row>
    <row r="112" spans="2:11" s="1" customFormat="1" ht="15" customHeight="1">
      <c r="B112" s="291"/>
      <c r="C112" s="268" t="s">
        <v>806</v>
      </c>
      <c r="D112" s="268"/>
      <c r="E112" s="268"/>
      <c r="F112" s="289" t="s">
        <v>787</v>
      </c>
      <c r="G112" s="268"/>
      <c r="H112" s="268" t="s">
        <v>821</v>
      </c>
      <c r="I112" s="268" t="s">
        <v>783</v>
      </c>
      <c r="J112" s="268">
        <v>50</v>
      </c>
      <c r="K112" s="280"/>
    </row>
    <row r="113" spans="2:11" s="1" customFormat="1" ht="15" customHeight="1">
      <c r="B113" s="291"/>
      <c r="C113" s="268" t="s">
        <v>52</v>
      </c>
      <c r="D113" s="268"/>
      <c r="E113" s="268"/>
      <c r="F113" s="289" t="s">
        <v>781</v>
      </c>
      <c r="G113" s="268"/>
      <c r="H113" s="268" t="s">
        <v>822</v>
      </c>
      <c r="I113" s="268" t="s">
        <v>783</v>
      </c>
      <c r="J113" s="268">
        <v>20</v>
      </c>
      <c r="K113" s="280"/>
    </row>
    <row r="114" spans="2:11" s="1" customFormat="1" ht="15" customHeight="1">
      <c r="B114" s="291"/>
      <c r="C114" s="268" t="s">
        <v>823</v>
      </c>
      <c r="D114" s="268"/>
      <c r="E114" s="268"/>
      <c r="F114" s="289" t="s">
        <v>781</v>
      </c>
      <c r="G114" s="268"/>
      <c r="H114" s="268" t="s">
        <v>824</v>
      </c>
      <c r="I114" s="268" t="s">
        <v>783</v>
      </c>
      <c r="J114" s="268">
        <v>120</v>
      </c>
      <c r="K114" s="280"/>
    </row>
    <row r="115" spans="2:11" s="1" customFormat="1" ht="15" customHeight="1">
      <c r="B115" s="291"/>
      <c r="C115" s="268" t="s">
        <v>37</v>
      </c>
      <c r="D115" s="268"/>
      <c r="E115" s="268"/>
      <c r="F115" s="289" t="s">
        <v>781</v>
      </c>
      <c r="G115" s="268"/>
      <c r="H115" s="268" t="s">
        <v>825</v>
      </c>
      <c r="I115" s="268" t="s">
        <v>816</v>
      </c>
      <c r="J115" s="268"/>
      <c r="K115" s="280"/>
    </row>
    <row r="116" spans="2:11" s="1" customFormat="1" ht="15" customHeight="1">
      <c r="B116" s="291"/>
      <c r="C116" s="268" t="s">
        <v>47</v>
      </c>
      <c r="D116" s="268"/>
      <c r="E116" s="268"/>
      <c r="F116" s="289" t="s">
        <v>781</v>
      </c>
      <c r="G116" s="268"/>
      <c r="H116" s="268" t="s">
        <v>826</v>
      </c>
      <c r="I116" s="268" t="s">
        <v>816</v>
      </c>
      <c r="J116" s="268"/>
      <c r="K116" s="280"/>
    </row>
    <row r="117" spans="2:11" s="1" customFormat="1" ht="15" customHeight="1">
      <c r="B117" s="291"/>
      <c r="C117" s="268" t="s">
        <v>56</v>
      </c>
      <c r="D117" s="268"/>
      <c r="E117" s="268"/>
      <c r="F117" s="289" t="s">
        <v>781</v>
      </c>
      <c r="G117" s="268"/>
      <c r="H117" s="268" t="s">
        <v>827</v>
      </c>
      <c r="I117" s="268" t="s">
        <v>828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829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775</v>
      </c>
      <c r="D123" s="281"/>
      <c r="E123" s="281"/>
      <c r="F123" s="281" t="s">
        <v>776</v>
      </c>
      <c r="G123" s="282"/>
      <c r="H123" s="281" t="s">
        <v>53</v>
      </c>
      <c r="I123" s="281" t="s">
        <v>56</v>
      </c>
      <c r="J123" s="281" t="s">
        <v>777</v>
      </c>
      <c r="K123" s="310"/>
    </row>
    <row r="124" spans="2:11" s="1" customFormat="1" ht="17.25" customHeight="1">
      <c r="B124" s="309"/>
      <c r="C124" s="283" t="s">
        <v>778</v>
      </c>
      <c r="D124" s="283"/>
      <c r="E124" s="283"/>
      <c r="F124" s="284" t="s">
        <v>779</v>
      </c>
      <c r="G124" s="285"/>
      <c r="H124" s="283"/>
      <c r="I124" s="283"/>
      <c r="J124" s="283" t="s">
        <v>780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784</v>
      </c>
      <c r="D126" s="288"/>
      <c r="E126" s="288"/>
      <c r="F126" s="289" t="s">
        <v>781</v>
      </c>
      <c r="G126" s="268"/>
      <c r="H126" s="268" t="s">
        <v>821</v>
      </c>
      <c r="I126" s="268" t="s">
        <v>783</v>
      </c>
      <c r="J126" s="268">
        <v>120</v>
      </c>
      <c r="K126" s="314"/>
    </row>
    <row r="127" spans="2:11" s="1" customFormat="1" ht="15" customHeight="1">
      <c r="B127" s="311"/>
      <c r="C127" s="268" t="s">
        <v>830</v>
      </c>
      <c r="D127" s="268"/>
      <c r="E127" s="268"/>
      <c r="F127" s="289" t="s">
        <v>781</v>
      </c>
      <c r="G127" s="268"/>
      <c r="H127" s="268" t="s">
        <v>831</v>
      </c>
      <c r="I127" s="268" t="s">
        <v>783</v>
      </c>
      <c r="J127" s="268" t="s">
        <v>832</v>
      </c>
      <c r="K127" s="314"/>
    </row>
    <row r="128" spans="2:11" s="1" customFormat="1" ht="15" customHeight="1">
      <c r="B128" s="311"/>
      <c r="C128" s="268" t="s">
        <v>729</v>
      </c>
      <c r="D128" s="268"/>
      <c r="E128" s="268"/>
      <c r="F128" s="289" t="s">
        <v>781</v>
      </c>
      <c r="G128" s="268"/>
      <c r="H128" s="268" t="s">
        <v>833</v>
      </c>
      <c r="I128" s="268" t="s">
        <v>783</v>
      </c>
      <c r="J128" s="268" t="s">
        <v>832</v>
      </c>
      <c r="K128" s="314"/>
    </row>
    <row r="129" spans="2:11" s="1" customFormat="1" ht="15" customHeight="1">
      <c r="B129" s="311"/>
      <c r="C129" s="268" t="s">
        <v>792</v>
      </c>
      <c r="D129" s="268"/>
      <c r="E129" s="268"/>
      <c r="F129" s="289" t="s">
        <v>787</v>
      </c>
      <c r="G129" s="268"/>
      <c r="H129" s="268" t="s">
        <v>793</v>
      </c>
      <c r="I129" s="268" t="s">
        <v>783</v>
      </c>
      <c r="J129" s="268">
        <v>15</v>
      </c>
      <c r="K129" s="314"/>
    </row>
    <row r="130" spans="2:11" s="1" customFormat="1" ht="15" customHeight="1">
      <c r="B130" s="311"/>
      <c r="C130" s="292" t="s">
        <v>794</v>
      </c>
      <c r="D130" s="292"/>
      <c r="E130" s="292"/>
      <c r="F130" s="293" t="s">
        <v>787</v>
      </c>
      <c r="G130" s="292"/>
      <c r="H130" s="292" t="s">
        <v>795</v>
      </c>
      <c r="I130" s="292" t="s">
        <v>783</v>
      </c>
      <c r="J130" s="292">
        <v>15</v>
      </c>
      <c r="K130" s="314"/>
    </row>
    <row r="131" spans="2:11" s="1" customFormat="1" ht="15" customHeight="1">
      <c r="B131" s="311"/>
      <c r="C131" s="292" t="s">
        <v>796</v>
      </c>
      <c r="D131" s="292"/>
      <c r="E131" s="292"/>
      <c r="F131" s="293" t="s">
        <v>787</v>
      </c>
      <c r="G131" s="292"/>
      <c r="H131" s="292" t="s">
        <v>797</v>
      </c>
      <c r="I131" s="292" t="s">
        <v>783</v>
      </c>
      <c r="J131" s="292">
        <v>20</v>
      </c>
      <c r="K131" s="314"/>
    </row>
    <row r="132" spans="2:11" s="1" customFormat="1" ht="15" customHeight="1">
      <c r="B132" s="311"/>
      <c r="C132" s="292" t="s">
        <v>798</v>
      </c>
      <c r="D132" s="292"/>
      <c r="E132" s="292"/>
      <c r="F132" s="293" t="s">
        <v>787</v>
      </c>
      <c r="G132" s="292"/>
      <c r="H132" s="292" t="s">
        <v>799</v>
      </c>
      <c r="I132" s="292" t="s">
        <v>783</v>
      </c>
      <c r="J132" s="292">
        <v>20</v>
      </c>
      <c r="K132" s="314"/>
    </row>
    <row r="133" spans="2:11" s="1" customFormat="1" ht="15" customHeight="1">
      <c r="B133" s="311"/>
      <c r="C133" s="268" t="s">
        <v>786</v>
      </c>
      <c r="D133" s="268"/>
      <c r="E133" s="268"/>
      <c r="F133" s="289" t="s">
        <v>787</v>
      </c>
      <c r="G133" s="268"/>
      <c r="H133" s="268" t="s">
        <v>821</v>
      </c>
      <c r="I133" s="268" t="s">
        <v>783</v>
      </c>
      <c r="J133" s="268">
        <v>50</v>
      </c>
      <c r="K133" s="314"/>
    </row>
    <row r="134" spans="2:11" s="1" customFormat="1" ht="15" customHeight="1">
      <c r="B134" s="311"/>
      <c r="C134" s="268" t="s">
        <v>800</v>
      </c>
      <c r="D134" s="268"/>
      <c r="E134" s="268"/>
      <c r="F134" s="289" t="s">
        <v>787</v>
      </c>
      <c r="G134" s="268"/>
      <c r="H134" s="268" t="s">
        <v>821</v>
      </c>
      <c r="I134" s="268" t="s">
        <v>783</v>
      </c>
      <c r="J134" s="268">
        <v>50</v>
      </c>
      <c r="K134" s="314"/>
    </row>
    <row r="135" spans="2:11" s="1" customFormat="1" ht="15" customHeight="1">
      <c r="B135" s="311"/>
      <c r="C135" s="268" t="s">
        <v>806</v>
      </c>
      <c r="D135" s="268"/>
      <c r="E135" s="268"/>
      <c r="F135" s="289" t="s">
        <v>787</v>
      </c>
      <c r="G135" s="268"/>
      <c r="H135" s="268" t="s">
        <v>821</v>
      </c>
      <c r="I135" s="268" t="s">
        <v>783</v>
      </c>
      <c r="J135" s="268">
        <v>50</v>
      </c>
      <c r="K135" s="314"/>
    </row>
    <row r="136" spans="2:11" s="1" customFormat="1" ht="15" customHeight="1">
      <c r="B136" s="311"/>
      <c r="C136" s="268" t="s">
        <v>808</v>
      </c>
      <c r="D136" s="268"/>
      <c r="E136" s="268"/>
      <c r="F136" s="289" t="s">
        <v>787</v>
      </c>
      <c r="G136" s="268"/>
      <c r="H136" s="268" t="s">
        <v>821</v>
      </c>
      <c r="I136" s="268" t="s">
        <v>783</v>
      </c>
      <c r="J136" s="268">
        <v>50</v>
      </c>
      <c r="K136" s="314"/>
    </row>
    <row r="137" spans="2:11" s="1" customFormat="1" ht="15" customHeight="1">
      <c r="B137" s="311"/>
      <c r="C137" s="268" t="s">
        <v>809</v>
      </c>
      <c r="D137" s="268"/>
      <c r="E137" s="268"/>
      <c r="F137" s="289" t="s">
        <v>787</v>
      </c>
      <c r="G137" s="268"/>
      <c r="H137" s="268" t="s">
        <v>834</v>
      </c>
      <c r="I137" s="268" t="s">
        <v>783</v>
      </c>
      <c r="J137" s="268">
        <v>255</v>
      </c>
      <c r="K137" s="314"/>
    </row>
    <row r="138" spans="2:11" s="1" customFormat="1" ht="15" customHeight="1">
      <c r="B138" s="311"/>
      <c r="C138" s="268" t="s">
        <v>811</v>
      </c>
      <c r="D138" s="268"/>
      <c r="E138" s="268"/>
      <c r="F138" s="289" t="s">
        <v>781</v>
      </c>
      <c r="G138" s="268"/>
      <c r="H138" s="268" t="s">
        <v>835</v>
      </c>
      <c r="I138" s="268" t="s">
        <v>813</v>
      </c>
      <c r="J138" s="268"/>
      <c r="K138" s="314"/>
    </row>
    <row r="139" spans="2:11" s="1" customFormat="1" ht="15" customHeight="1">
      <c r="B139" s="311"/>
      <c r="C139" s="268" t="s">
        <v>814</v>
      </c>
      <c r="D139" s="268"/>
      <c r="E139" s="268"/>
      <c r="F139" s="289" t="s">
        <v>781</v>
      </c>
      <c r="G139" s="268"/>
      <c r="H139" s="268" t="s">
        <v>836</v>
      </c>
      <c r="I139" s="268" t="s">
        <v>816</v>
      </c>
      <c r="J139" s="268"/>
      <c r="K139" s="314"/>
    </row>
    <row r="140" spans="2:11" s="1" customFormat="1" ht="15" customHeight="1">
      <c r="B140" s="311"/>
      <c r="C140" s="268" t="s">
        <v>817</v>
      </c>
      <c r="D140" s="268"/>
      <c r="E140" s="268"/>
      <c r="F140" s="289" t="s">
        <v>781</v>
      </c>
      <c r="G140" s="268"/>
      <c r="H140" s="268" t="s">
        <v>817</v>
      </c>
      <c r="I140" s="268" t="s">
        <v>816</v>
      </c>
      <c r="J140" s="268"/>
      <c r="K140" s="314"/>
    </row>
    <row r="141" spans="2:11" s="1" customFormat="1" ht="15" customHeight="1">
      <c r="B141" s="311"/>
      <c r="C141" s="268" t="s">
        <v>37</v>
      </c>
      <c r="D141" s="268"/>
      <c r="E141" s="268"/>
      <c r="F141" s="289" t="s">
        <v>781</v>
      </c>
      <c r="G141" s="268"/>
      <c r="H141" s="268" t="s">
        <v>837</v>
      </c>
      <c r="I141" s="268" t="s">
        <v>816</v>
      </c>
      <c r="J141" s="268"/>
      <c r="K141" s="314"/>
    </row>
    <row r="142" spans="2:11" s="1" customFormat="1" ht="15" customHeight="1">
      <c r="B142" s="311"/>
      <c r="C142" s="268" t="s">
        <v>838</v>
      </c>
      <c r="D142" s="268"/>
      <c r="E142" s="268"/>
      <c r="F142" s="289" t="s">
        <v>781</v>
      </c>
      <c r="G142" s="268"/>
      <c r="H142" s="268" t="s">
        <v>839</v>
      </c>
      <c r="I142" s="268" t="s">
        <v>816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840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775</v>
      </c>
      <c r="D148" s="281"/>
      <c r="E148" s="281"/>
      <c r="F148" s="281" t="s">
        <v>776</v>
      </c>
      <c r="G148" s="282"/>
      <c r="H148" s="281" t="s">
        <v>53</v>
      </c>
      <c r="I148" s="281" t="s">
        <v>56</v>
      </c>
      <c r="J148" s="281" t="s">
        <v>777</v>
      </c>
      <c r="K148" s="280"/>
    </row>
    <row r="149" spans="2:11" s="1" customFormat="1" ht="17.25" customHeight="1">
      <c r="B149" s="279"/>
      <c r="C149" s="283" t="s">
        <v>778</v>
      </c>
      <c r="D149" s="283"/>
      <c r="E149" s="283"/>
      <c r="F149" s="284" t="s">
        <v>779</v>
      </c>
      <c r="G149" s="285"/>
      <c r="H149" s="283"/>
      <c r="I149" s="283"/>
      <c r="J149" s="283" t="s">
        <v>780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784</v>
      </c>
      <c r="D151" s="268"/>
      <c r="E151" s="268"/>
      <c r="F151" s="319" t="s">
        <v>781</v>
      </c>
      <c r="G151" s="268"/>
      <c r="H151" s="318" t="s">
        <v>821</v>
      </c>
      <c r="I151" s="318" t="s">
        <v>783</v>
      </c>
      <c r="J151" s="318">
        <v>120</v>
      </c>
      <c r="K151" s="314"/>
    </row>
    <row r="152" spans="2:11" s="1" customFormat="1" ht="15" customHeight="1">
      <c r="B152" s="291"/>
      <c r="C152" s="318" t="s">
        <v>830</v>
      </c>
      <c r="D152" s="268"/>
      <c r="E152" s="268"/>
      <c r="F152" s="319" t="s">
        <v>781</v>
      </c>
      <c r="G152" s="268"/>
      <c r="H152" s="318" t="s">
        <v>841</v>
      </c>
      <c r="I152" s="318" t="s">
        <v>783</v>
      </c>
      <c r="J152" s="318" t="s">
        <v>832</v>
      </c>
      <c r="K152" s="314"/>
    </row>
    <row r="153" spans="2:11" s="1" customFormat="1" ht="15" customHeight="1">
      <c r="B153" s="291"/>
      <c r="C153" s="318" t="s">
        <v>729</v>
      </c>
      <c r="D153" s="268"/>
      <c r="E153" s="268"/>
      <c r="F153" s="319" t="s">
        <v>781</v>
      </c>
      <c r="G153" s="268"/>
      <c r="H153" s="318" t="s">
        <v>842</v>
      </c>
      <c r="I153" s="318" t="s">
        <v>783</v>
      </c>
      <c r="J153" s="318" t="s">
        <v>832</v>
      </c>
      <c r="K153" s="314"/>
    </row>
    <row r="154" spans="2:11" s="1" customFormat="1" ht="15" customHeight="1">
      <c r="B154" s="291"/>
      <c r="C154" s="318" t="s">
        <v>786</v>
      </c>
      <c r="D154" s="268"/>
      <c r="E154" s="268"/>
      <c r="F154" s="319" t="s">
        <v>787</v>
      </c>
      <c r="G154" s="268"/>
      <c r="H154" s="318" t="s">
        <v>821</v>
      </c>
      <c r="I154" s="318" t="s">
        <v>783</v>
      </c>
      <c r="J154" s="318">
        <v>50</v>
      </c>
      <c r="K154" s="314"/>
    </row>
    <row r="155" spans="2:11" s="1" customFormat="1" ht="15" customHeight="1">
      <c r="B155" s="291"/>
      <c r="C155" s="318" t="s">
        <v>789</v>
      </c>
      <c r="D155" s="268"/>
      <c r="E155" s="268"/>
      <c r="F155" s="319" t="s">
        <v>781</v>
      </c>
      <c r="G155" s="268"/>
      <c r="H155" s="318" t="s">
        <v>821</v>
      </c>
      <c r="I155" s="318" t="s">
        <v>791</v>
      </c>
      <c r="J155" s="318"/>
      <c r="K155" s="314"/>
    </row>
    <row r="156" spans="2:11" s="1" customFormat="1" ht="15" customHeight="1">
      <c r="B156" s="291"/>
      <c r="C156" s="318" t="s">
        <v>800</v>
      </c>
      <c r="D156" s="268"/>
      <c r="E156" s="268"/>
      <c r="F156" s="319" t="s">
        <v>787</v>
      </c>
      <c r="G156" s="268"/>
      <c r="H156" s="318" t="s">
        <v>821</v>
      </c>
      <c r="I156" s="318" t="s">
        <v>783</v>
      </c>
      <c r="J156" s="318">
        <v>50</v>
      </c>
      <c r="K156" s="314"/>
    </row>
    <row r="157" spans="2:11" s="1" customFormat="1" ht="15" customHeight="1">
      <c r="B157" s="291"/>
      <c r="C157" s="318" t="s">
        <v>808</v>
      </c>
      <c r="D157" s="268"/>
      <c r="E157" s="268"/>
      <c r="F157" s="319" t="s">
        <v>787</v>
      </c>
      <c r="G157" s="268"/>
      <c r="H157" s="318" t="s">
        <v>821</v>
      </c>
      <c r="I157" s="318" t="s">
        <v>783</v>
      </c>
      <c r="J157" s="318">
        <v>50</v>
      </c>
      <c r="K157" s="314"/>
    </row>
    <row r="158" spans="2:11" s="1" customFormat="1" ht="15" customHeight="1">
      <c r="B158" s="291"/>
      <c r="C158" s="318" t="s">
        <v>806</v>
      </c>
      <c r="D158" s="268"/>
      <c r="E158" s="268"/>
      <c r="F158" s="319" t="s">
        <v>787</v>
      </c>
      <c r="G158" s="268"/>
      <c r="H158" s="318" t="s">
        <v>821</v>
      </c>
      <c r="I158" s="318" t="s">
        <v>783</v>
      </c>
      <c r="J158" s="318">
        <v>50</v>
      </c>
      <c r="K158" s="314"/>
    </row>
    <row r="159" spans="2:11" s="1" customFormat="1" ht="15" customHeight="1">
      <c r="B159" s="291"/>
      <c r="C159" s="318" t="s">
        <v>116</v>
      </c>
      <c r="D159" s="268"/>
      <c r="E159" s="268"/>
      <c r="F159" s="319" t="s">
        <v>781</v>
      </c>
      <c r="G159" s="268"/>
      <c r="H159" s="318" t="s">
        <v>843</v>
      </c>
      <c r="I159" s="318" t="s">
        <v>783</v>
      </c>
      <c r="J159" s="318" t="s">
        <v>844</v>
      </c>
      <c r="K159" s="314"/>
    </row>
    <row r="160" spans="2:11" s="1" customFormat="1" ht="15" customHeight="1">
      <c r="B160" s="291"/>
      <c r="C160" s="318" t="s">
        <v>845</v>
      </c>
      <c r="D160" s="268"/>
      <c r="E160" s="268"/>
      <c r="F160" s="319" t="s">
        <v>781</v>
      </c>
      <c r="G160" s="268"/>
      <c r="H160" s="318" t="s">
        <v>846</v>
      </c>
      <c r="I160" s="318" t="s">
        <v>816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847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775</v>
      </c>
      <c r="D166" s="281"/>
      <c r="E166" s="281"/>
      <c r="F166" s="281" t="s">
        <v>776</v>
      </c>
      <c r="G166" s="323"/>
      <c r="H166" s="324" t="s">
        <v>53</v>
      </c>
      <c r="I166" s="324" t="s">
        <v>56</v>
      </c>
      <c r="J166" s="281" t="s">
        <v>777</v>
      </c>
      <c r="K166" s="261"/>
    </row>
    <row r="167" spans="2:11" s="1" customFormat="1" ht="17.25" customHeight="1">
      <c r="B167" s="262"/>
      <c r="C167" s="283" t="s">
        <v>778</v>
      </c>
      <c r="D167" s="283"/>
      <c r="E167" s="283"/>
      <c r="F167" s="284" t="s">
        <v>779</v>
      </c>
      <c r="G167" s="325"/>
      <c r="H167" s="326"/>
      <c r="I167" s="326"/>
      <c r="J167" s="283" t="s">
        <v>780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784</v>
      </c>
      <c r="D169" s="268"/>
      <c r="E169" s="268"/>
      <c r="F169" s="289" t="s">
        <v>781</v>
      </c>
      <c r="G169" s="268"/>
      <c r="H169" s="268" t="s">
        <v>821</v>
      </c>
      <c r="I169" s="268" t="s">
        <v>783</v>
      </c>
      <c r="J169" s="268">
        <v>120</v>
      </c>
      <c r="K169" s="314"/>
    </row>
    <row r="170" spans="2:11" s="1" customFormat="1" ht="15" customHeight="1">
      <c r="B170" s="291"/>
      <c r="C170" s="268" t="s">
        <v>830</v>
      </c>
      <c r="D170" s="268"/>
      <c r="E170" s="268"/>
      <c r="F170" s="289" t="s">
        <v>781</v>
      </c>
      <c r="G170" s="268"/>
      <c r="H170" s="268" t="s">
        <v>831</v>
      </c>
      <c r="I170" s="268" t="s">
        <v>783</v>
      </c>
      <c r="J170" s="268" t="s">
        <v>832</v>
      </c>
      <c r="K170" s="314"/>
    </row>
    <row r="171" spans="2:11" s="1" customFormat="1" ht="15" customHeight="1">
      <c r="B171" s="291"/>
      <c r="C171" s="268" t="s">
        <v>729</v>
      </c>
      <c r="D171" s="268"/>
      <c r="E171" s="268"/>
      <c r="F171" s="289" t="s">
        <v>781</v>
      </c>
      <c r="G171" s="268"/>
      <c r="H171" s="268" t="s">
        <v>848</v>
      </c>
      <c r="I171" s="268" t="s">
        <v>783</v>
      </c>
      <c r="J171" s="268" t="s">
        <v>832</v>
      </c>
      <c r="K171" s="314"/>
    </row>
    <row r="172" spans="2:11" s="1" customFormat="1" ht="15" customHeight="1">
      <c r="B172" s="291"/>
      <c r="C172" s="268" t="s">
        <v>786</v>
      </c>
      <c r="D172" s="268"/>
      <c r="E172" s="268"/>
      <c r="F172" s="289" t="s">
        <v>787</v>
      </c>
      <c r="G172" s="268"/>
      <c r="H172" s="268" t="s">
        <v>848</v>
      </c>
      <c r="I172" s="268" t="s">
        <v>783</v>
      </c>
      <c r="J172" s="268">
        <v>50</v>
      </c>
      <c r="K172" s="314"/>
    </row>
    <row r="173" spans="2:11" s="1" customFormat="1" ht="15" customHeight="1">
      <c r="B173" s="291"/>
      <c r="C173" s="268" t="s">
        <v>789</v>
      </c>
      <c r="D173" s="268"/>
      <c r="E173" s="268"/>
      <c r="F173" s="289" t="s">
        <v>781</v>
      </c>
      <c r="G173" s="268"/>
      <c r="H173" s="268" t="s">
        <v>848</v>
      </c>
      <c r="I173" s="268" t="s">
        <v>791</v>
      </c>
      <c r="J173" s="268"/>
      <c r="K173" s="314"/>
    </row>
    <row r="174" spans="2:11" s="1" customFormat="1" ht="15" customHeight="1">
      <c r="B174" s="291"/>
      <c r="C174" s="268" t="s">
        <v>800</v>
      </c>
      <c r="D174" s="268"/>
      <c r="E174" s="268"/>
      <c r="F174" s="289" t="s">
        <v>787</v>
      </c>
      <c r="G174" s="268"/>
      <c r="H174" s="268" t="s">
        <v>848</v>
      </c>
      <c r="I174" s="268" t="s">
        <v>783</v>
      </c>
      <c r="J174" s="268">
        <v>50</v>
      </c>
      <c r="K174" s="314"/>
    </row>
    <row r="175" spans="2:11" s="1" customFormat="1" ht="15" customHeight="1">
      <c r="B175" s="291"/>
      <c r="C175" s="268" t="s">
        <v>808</v>
      </c>
      <c r="D175" s="268"/>
      <c r="E175" s="268"/>
      <c r="F175" s="289" t="s">
        <v>787</v>
      </c>
      <c r="G175" s="268"/>
      <c r="H175" s="268" t="s">
        <v>848</v>
      </c>
      <c r="I175" s="268" t="s">
        <v>783</v>
      </c>
      <c r="J175" s="268">
        <v>50</v>
      </c>
      <c r="K175" s="314"/>
    </row>
    <row r="176" spans="2:11" s="1" customFormat="1" ht="15" customHeight="1">
      <c r="B176" s="291"/>
      <c r="C176" s="268" t="s">
        <v>806</v>
      </c>
      <c r="D176" s="268"/>
      <c r="E176" s="268"/>
      <c r="F176" s="289" t="s">
        <v>787</v>
      </c>
      <c r="G176" s="268"/>
      <c r="H176" s="268" t="s">
        <v>848</v>
      </c>
      <c r="I176" s="268" t="s">
        <v>783</v>
      </c>
      <c r="J176" s="268">
        <v>50</v>
      </c>
      <c r="K176" s="314"/>
    </row>
    <row r="177" spans="2:11" s="1" customFormat="1" ht="15" customHeight="1">
      <c r="B177" s="291"/>
      <c r="C177" s="268" t="s">
        <v>127</v>
      </c>
      <c r="D177" s="268"/>
      <c r="E177" s="268"/>
      <c r="F177" s="289" t="s">
        <v>781</v>
      </c>
      <c r="G177" s="268"/>
      <c r="H177" s="268" t="s">
        <v>849</v>
      </c>
      <c r="I177" s="268" t="s">
        <v>850</v>
      </c>
      <c r="J177" s="268"/>
      <c r="K177" s="314"/>
    </row>
    <row r="178" spans="2:11" s="1" customFormat="1" ht="15" customHeight="1">
      <c r="B178" s="291"/>
      <c r="C178" s="268" t="s">
        <v>56</v>
      </c>
      <c r="D178" s="268"/>
      <c r="E178" s="268"/>
      <c r="F178" s="289" t="s">
        <v>781</v>
      </c>
      <c r="G178" s="268"/>
      <c r="H178" s="268" t="s">
        <v>851</v>
      </c>
      <c r="I178" s="268" t="s">
        <v>852</v>
      </c>
      <c r="J178" s="268">
        <v>1</v>
      </c>
      <c r="K178" s="314"/>
    </row>
    <row r="179" spans="2:11" s="1" customFormat="1" ht="15" customHeight="1">
      <c r="B179" s="291"/>
      <c r="C179" s="268" t="s">
        <v>52</v>
      </c>
      <c r="D179" s="268"/>
      <c r="E179" s="268"/>
      <c r="F179" s="289" t="s">
        <v>781</v>
      </c>
      <c r="G179" s="268"/>
      <c r="H179" s="268" t="s">
        <v>853</v>
      </c>
      <c r="I179" s="268" t="s">
        <v>783</v>
      </c>
      <c r="J179" s="268">
        <v>20</v>
      </c>
      <c r="K179" s="314"/>
    </row>
    <row r="180" spans="2:11" s="1" customFormat="1" ht="15" customHeight="1">
      <c r="B180" s="291"/>
      <c r="C180" s="268" t="s">
        <v>53</v>
      </c>
      <c r="D180" s="268"/>
      <c r="E180" s="268"/>
      <c r="F180" s="289" t="s">
        <v>781</v>
      </c>
      <c r="G180" s="268"/>
      <c r="H180" s="268" t="s">
        <v>854</v>
      </c>
      <c r="I180" s="268" t="s">
        <v>783</v>
      </c>
      <c r="J180" s="268">
        <v>255</v>
      </c>
      <c r="K180" s="314"/>
    </row>
    <row r="181" spans="2:11" s="1" customFormat="1" ht="15" customHeight="1">
      <c r="B181" s="291"/>
      <c r="C181" s="268" t="s">
        <v>128</v>
      </c>
      <c r="D181" s="268"/>
      <c r="E181" s="268"/>
      <c r="F181" s="289" t="s">
        <v>781</v>
      </c>
      <c r="G181" s="268"/>
      <c r="H181" s="268" t="s">
        <v>745</v>
      </c>
      <c r="I181" s="268" t="s">
        <v>783</v>
      </c>
      <c r="J181" s="268">
        <v>10</v>
      </c>
      <c r="K181" s="314"/>
    </row>
    <row r="182" spans="2:11" s="1" customFormat="1" ht="15" customHeight="1">
      <c r="B182" s="291"/>
      <c r="C182" s="268" t="s">
        <v>129</v>
      </c>
      <c r="D182" s="268"/>
      <c r="E182" s="268"/>
      <c r="F182" s="289" t="s">
        <v>781</v>
      </c>
      <c r="G182" s="268"/>
      <c r="H182" s="268" t="s">
        <v>855</v>
      </c>
      <c r="I182" s="268" t="s">
        <v>816</v>
      </c>
      <c r="J182" s="268"/>
      <c r="K182" s="314"/>
    </row>
    <row r="183" spans="2:11" s="1" customFormat="1" ht="15" customHeight="1">
      <c r="B183" s="291"/>
      <c r="C183" s="268" t="s">
        <v>856</v>
      </c>
      <c r="D183" s="268"/>
      <c r="E183" s="268"/>
      <c r="F183" s="289" t="s">
        <v>781</v>
      </c>
      <c r="G183" s="268"/>
      <c r="H183" s="268" t="s">
        <v>857</v>
      </c>
      <c r="I183" s="268" t="s">
        <v>816</v>
      </c>
      <c r="J183" s="268"/>
      <c r="K183" s="314"/>
    </row>
    <row r="184" spans="2:11" s="1" customFormat="1" ht="15" customHeight="1">
      <c r="B184" s="291"/>
      <c r="C184" s="268" t="s">
        <v>845</v>
      </c>
      <c r="D184" s="268"/>
      <c r="E184" s="268"/>
      <c r="F184" s="289" t="s">
        <v>781</v>
      </c>
      <c r="G184" s="268"/>
      <c r="H184" s="268" t="s">
        <v>858</v>
      </c>
      <c r="I184" s="268" t="s">
        <v>816</v>
      </c>
      <c r="J184" s="268"/>
      <c r="K184" s="314"/>
    </row>
    <row r="185" spans="2:11" s="1" customFormat="1" ht="15" customHeight="1">
      <c r="B185" s="291"/>
      <c r="C185" s="268" t="s">
        <v>131</v>
      </c>
      <c r="D185" s="268"/>
      <c r="E185" s="268"/>
      <c r="F185" s="289" t="s">
        <v>787</v>
      </c>
      <c r="G185" s="268"/>
      <c r="H185" s="268" t="s">
        <v>859</v>
      </c>
      <c r="I185" s="268" t="s">
        <v>783</v>
      </c>
      <c r="J185" s="268">
        <v>50</v>
      </c>
      <c r="K185" s="314"/>
    </row>
    <row r="186" spans="2:11" s="1" customFormat="1" ht="15" customHeight="1">
      <c r="B186" s="291"/>
      <c r="C186" s="268" t="s">
        <v>860</v>
      </c>
      <c r="D186" s="268"/>
      <c r="E186" s="268"/>
      <c r="F186" s="289" t="s">
        <v>787</v>
      </c>
      <c r="G186" s="268"/>
      <c r="H186" s="268" t="s">
        <v>861</v>
      </c>
      <c r="I186" s="268" t="s">
        <v>862</v>
      </c>
      <c r="J186" s="268"/>
      <c r="K186" s="314"/>
    </row>
    <row r="187" spans="2:11" s="1" customFormat="1" ht="15" customHeight="1">
      <c r="B187" s="291"/>
      <c r="C187" s="268" t="s">
        <v>863</v>
      </c>
      <c r="D187" s="268"/>
      <c r="E187" s="268"/>
      <c r="F187" s="289" t="s">
        <v>787</v>
      </c>
      <c r="G187" s="268"/>
      <c r="H187" s="268" t="s">
        <v>864</v>
      </c>
      <c r="I187" s="268" t="s">
        <v>862</v>
      </c>
      <c r="J187" s="268"/>
      <c r="K187" s="314"/>
    </row>
    <row r="188" spans="2:11" s="1" customFormat="1" ht="15" customHeight="1">
      <c r="B188" s="291"/>
      <c r="C188" s="268" t="s">
        <v>865</v>
      </c>
      <c r="D188" s="268"/>
      <c r="E188" s="268"/>
      <c r="F188" s="289" t="s">
        <v>787</v>
      </c>
      <c r="G188" s="268"/>
      <c r="H188" s="268" t="s">
        <v>866</v>
      </c>
      <c r="I188" s="268" t="s">
        <v>862</v>
      </c>
      <c r="J188" s="268"/>
      <c r="K188" s="314"/>
    </row>
    <row r="189" spans="2:11" s="1" customFormat="1" ht="15" customHeight="1">
      <c r="B189" s="291"/>
      <c r="C189" s="327" t="s">
        <v>867</v>
      </c>
      <c r="D189" s="268"/>
      <c r="E189" s="268"/>
      <c r="F189" s="289" t="s">
        <v>787</v>
      </c>
      <c r="G189" s="268"/>
      <c r="H189" s="268" t="s">
        <v>868</v>
      </c>
      <c r="I189" s="268" t="s">
        <v>869</v>
      </c>
      <c r="J189" s="328" t="s">
        <v>870</v>
      </c>
      <c r="K189" s="314"/>
    </row>
    <row r="190" spans="2:11" s="1" customFormat="1" ht="15" customHeight="1">
      <c r="B190" s="291"/>
      <c r="C190" s="327" t="s">
        <v>41</v>
      </c>
      <c r="D190" s="268"/>
      <c r="E190" s="268"/>
      <c r="F190" s="289" t="s">
        <v>781</v>
      </c>
      <c r="G190" s="268"/>
      <c r="H190" s="265" t="s">
        <v>871</v>
      </c>
      <c r="I190" s="268" t="s">
        <v>872</v>
      </c>
      <c r="J190" s="268"/>
      <c r="K190" s="314"/>
    </row>
    <row r="191" spans="2:11" s="1" customFormat="1" ht="15" customHeight="1">
      <c r="B191" s="291"/>
      <c r="C191" s="327" t="s">
        <v>873</v>
      </c>
      <c r="D191" s="268"/>
      <c r="E191" s="268"/>
      <c r="F191" s="289" t="s">
        <v>781</v>
      </c>
      <c r="G191" s="268"/>
      <c r="H191" s="268" t="s">
        <v>874</v>
      </c>
      <c r="I191" s="268" t="s">
        <v>816</v>
      </c>
      <c r="J191" s="268"/>
      <c r="K191" s="314"/>
    </row>
    <row r="192" spans="2:11" s="1" customFormat="1" ht="15" customHeight="1">
      <c r="B192" s="291"/>
      <c r="C192" s="327" t="s">
        <v>875</v>
      </c>
      <c r="D192" s="268"/>
      <c r="E192" s="268"/>
      <c r="F192" s="289" t="s">
        <v>781</v>
      </c>
      <c r="G192" s="268"/>
      <c r="H192" s="268" t="s">
        <v>876</v>
      </c>
      <c r="I192" s="268" t="s">
        <v>816</v>
      </c>
      <c r="J192" s="268"/>
      <c r="K192" s="314"/>
    </row>
    <row r="193" spans="2:11" s="1" customFormat="1" ht="15" customHeight="1">
      <c r="B193" s="291"/>
      <c r="C193" s="327" t="s">
        <v>877</v>
      </c>
      <c r="D193" s="268"/>
      <c r="E193" s="268"/>
      <c r="F193" s="289" t="s">
        <v>787</v>
      </c>
      <c r="G193" s="268"/>
      <c r="H193" s="268" t="s">
        <v>878</v>
      </c>
      <c r="I193" s="268" t="s">
        <v>816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88" t="s">
        <v>879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880</v>
      </c>
      <c r="D200" s="330"/>
      <c r="E200" s="330"/>
      <c r="F200" s="330" t="s">
        <v>881</v>
      </c>
      <c r="G200" s="331"/>
      <c r="H200" s="389" t="s">
        <v>882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872</v>
      </c>
      <c r="D202" s="268"/>
      <c r="E202" s="268"/>
      <c r="F202" s="289" t="s">
        <v>42</v>
      </c>
      <c r="G202" s="268"/>
      <c r="H202" s="390" t="s">
        <v>883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43</v>
      </c>
      <c r="G203" s="268"/>
      <c r="H203" s="390" t="s">
        <v>884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46</v>
      </c>
      <c r="G204" s="268"/>
      <c r="H204" s="390" t="s">
        <v>885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44</v>
      </c>
      <c r="G205" s="268"/>
      <c r="H205" s="390" t="s">
        <v>886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45</v>
      </c>
      <c r="G206" s="268"/>
      <c r="H206" s="390" t="s">
        <v>887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828</v>
      </c>
      <c r="D208" s="268"/>
      <c r="E208" s="268"/>
      <c r="F208" s="289" t="s">
        <v>78</v>
      </c>
      <c r="G208" s="268"/>
      <c r="H208" s="390" t="s">
        <v>888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723</v>
      </c>
      <c r="G209" s="268"/>
      <c r="H209" s="390" t="s">
        <v>724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721</v>
      </c>
      <c r="G210" s="268"/>
      <c r="H210" s="390" t="s">
        <v>889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725</v>
      </c>
      <c r="G211" s="327"/>
      <c r="H211" s="391" t="s">
        <v>726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727</v>
      </c>
      <c r="G212" s="327"/>
      <c r="H212" s="391" t="s">
        <v>890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852</v>
      </c>
      <c r="D214" s="268"/>
      <c r="E214" s="268"/>
      <c r="F214" s="289">
        <v>1</v>
      </c>
      <c r="G214" s="327"/>
      <c r="H214" s="391" t="s">
        <v>891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892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893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894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Rekapitulace stavby</vt:lpstr>
      <vt:lpstr>SO 01 - Emšerská studna</vt:lpstr>
      <vt:lpstr>SO 02 - Biologické skrápědlo</vt:lpstr>
      <vt:lpstr>SO 03 - Dosazovací nádrž</vt:lpstr>
      <vt:lpstr>SO 04 - Retenční jímka</vt:lpstr>
      <vt:lpstr>SO 05 - Demolice provozní...</vt:lpstr>
      <vt:lpstr>SO 06 - Odstranění kalový...</vt:lpstr>
      <vt:lpstr>SO 07 - Odstranění plecho...</vt:lpstr>
      <vt:lpstr>SO 08 - Demontáž stávajíc...</vt:lpstr>
      <vt:lpstr>SO 09 - Odstranění komuni...</vt:lpstr>
      <vt:lpstr>SO 10 - Vegetační úpravy</vt:lpstr>
      <vt:lpstr>VRN - Vedlejší rozpočtové...</vt:lpstr>
      <vt:lpstr>Pokyny pro vyplnění</vt:lpstr>
      <vt:lpstr>'Rekapitulace stavby'!Názvy_tisku</vt:lpstr>
      <vt:lpstr>'SO 01 - Emšerská studna'!Názvy_tisku</vt:lpstr>
      <vt:lpstr>'SO 02 - Biologické skrápědlo'!Názvy_tisku</vt:lpstr>
      <vt:lpstr>'SO 03 - Dosazovací nádrž'!Názvy_tisku</vt:lpstr>
      <vt:lpstr>'SO 04 - Retenční jímka'!Názvy_tisku</vt:lpstr>
      <vt:lpstr>'SO 05 - Demolice provozní...'!Názvy_tisku</vt:lpstr>
      <vt:lpstr>'SO 06 - Odstranění kalový...'!Názvy_tisku</vt:lpstr>
      <vt:lpstr>'SO 07 - Odstranění plecho...'!Názvy_tisku</vt:lpstr>
      <vt:lpstr>'SO 08 - Demontáž stávajíc...'!Názvy_tisku</vt:lpstr>
      <vt:lpstr>'SO 09 - Odstranění komuni...'!Názvy_tisku</vt:lpstr>
      <vt:lpstr>'SO 10 - Vegetační úpravy'!Názvy_tisku</vt:lpstr>
      <vt:lpstr>'VRN - Vedlejší rozpočtové...'!Názvy_tisku</vt:lpstr>
      <vt:lpstr>'Pokyny pro vyplnění'!Oblast_tisku</vt:lpstr>
      <vt:lpstr>'Rekapitulace stavby'!Oblast_tisku</vt:lpstr>
      <vt:lpstr>'SO 01 - Emšerská studna'!Oblast_tisku</vt:lpstr>
      <vt:lpstr>'SO 02 - Biologické skrápědlo'!Oblast_tisku</vt:lpstr>
      <vt:lpstr>'SO 03 - Dosazovací nádrž'!Oblast_tisku</vt:lpstr>
      <vt:lpstr>'SO 04 - Retenční jímka'!Oblast_tisku</vt:lpstr>
      <vt:lpstr>'SO 05 - Demolice provozní...'!Oblast_tisku</vt:lpstr>
      <vt:lpstr>'SO 06 - Odstranění kalový...'!Oblast_tisku</vt:lpstr>
      <vt:lpstr>'SO 07 - Odstranění plecho...'!Oblast_tisku</vt:lpstr>
      <vt:lpstr>'SO 08 - Demontáž stávajíc...'!Oblast_tisku</vt:lpstr>
      <vt:lpstr>'SO 09 - Odstranění komuni...'!Oblast_tisku</vt:lpstr>
      <vt:lpstr>'SO 10 - Vegetační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LAPTOP-2H6OT2II\Ing. Pavel Kroček</dc:creator>
  <cp:lastModifiedBy>Pavel</cp:lastModifiedBy>
  <dcterms:created xsi:type="dcterms:W3CDTF">2023-09-01T10:47:17Z</dcterms:created>
  <dcterms:modified xsi:type="dcterms:W3CDTF">2023-09-11T14:09:22Z</dcterms:modified>
</cp:coreProperties>
</file>