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ivans\Desktop\ŠNAPKA SLUŽBY\Zakázky\ZAK 21-050701 Cyklostezka podél Flakůvky v Bohumíně\Rozpočty, VV\"/>
    </mc:Choice>
  </mc:AlternateContent>
  <bookViews>
    <workbookView xWindow="0" yWindow="0" windowWidth="0" windowHeight="0"/>
  </bookViews>
  <sheets>
    <sheet name="Rekapitulace stavby" sheetId="1" r:id="rId1"/>
    <sheet name="SO 101 - Cyklostezka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101 - Cyklostezka'!$C$131:$K$385</definedName>
    <definedName name="_xlnm.Print_Area" localSheetId="1">'SO 101 - Cyklostezka'!$C$4:$J$76,'SO 101 - Cyklostezka'!$C$82:$J$113,'SO 101 - Cyklostezka'!$C$119:$J$385</definedName>
    <definedName name="_xlnm.Print_Titles" localSheetId="1">'SO 101 - Cyklostezka'!$131:$131</definedName>
  </definedNames>
  <calcPr/>
</workbook>
</file>

<file path=xl/calcChain.xml><?xml version="1.0" encoding="utf-8"?>
<calcChain xmlns="http://schemas.openxmlformats.org/spreadsheetml/2006/main">
  <c i="2" l="1" r="R344"/>
  <c r="J37"/>
  <c r="J36"/>
  <c i="1" r="AY95"/>
  <c i="2" r="J35"/>
  <c i="1" r="AX95"/>
  <c i="2" r="BI385"/>
  <c r="BH385"/>
  <c r="BG385"/>
  <c r="BF385"/>
  <c r="T385"/>
  <c r="T384"/>
  <c r="R385"/>
  <c r="R384"/>
  <c r="P385"/>
  <c r="P384"/>
  <c r="BI383"/>
  <c r="BH383"/>
  <c r="BG383"/>
  <c r="BF383"/>
  <c r="T383"/>
  <c r="T382"/>
  <c r="R383"/>
  <c r="R382"/>
  <c r="P383"/>
  <c r="P382"/>
  <c r="BI381"/>
  <c r="BH381"/>
  <c r="BG381"/>
  <c r="BF381"/>
  <c r="T381"/>
  <c r="T380"/>
  <c r="R381"/>
  <c r="R380"/>
  <c r="P381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69"/>
  <c r="BH369"/>
  <c r="BG369"/>
  <c r="BF369"/>
  <c r="T369"/>
  <c r="R369"/>
  <c r="P369"/>
  <c r="BI365"/>
  <c r="BH365"/>
  <c r="BG365"/>
  <c r="BF365"/>
  <c r="T365"/>
  <c r="R365"/>
  <c r="P365"/>
  <c r="BI361"/>
  <c r="BH361"/>
  <c r="BG361"/>
  <c r="BF361"/>
  <c r="T361"/>
  <c r="R361"/>
  <c r="P361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70"/>
  <c r="BH270"/>
  <c r="BG270"/>
  <c r="BF270"/>
  <c r="T270"/>
  <c r="R270"/>
  <c r="P270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78"/>
  <c r="BH178"/>
  <c r="BG178"/>
  <c r="BF178"/>
  <c r="T178"/>
  <c r="R178"/>
  <c r="P178"/>
  <c r="BI176"/>
  <c r="BH176"/>
  <c r="BG176"/>
  <c r="BF176"/>
  <c r="T176"/>
  <c r="R176"/>
  <c r="P176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9"/>
  <c r="J128"/>
  <c r="F128"/>
  <c r="F126"/>
  <c r="E124"/>
  <c r="J92"/>
  <c r="J91"/>
  <c r="F91"/>
  <c r="F89"/>
  <c r="E87"/>
  <c r="J18"/>
  <c r="E18"/>
  <c r="F129"/>
  <c r="J17"/>
  <c r="J12"/>
  <c r="J89"/>
  <c r="E7"/>
  <c r="E122"/>
  <c i="1" r="L90"/>
  <c r="AM90"/>
  <c r="AM89"/>
  <c r="L89"/>
  <c r="AM87"/>
  <c r="L87"/>
  <c r="L85"/>
  <c r="L84"/>
  <c i="2" r="BK383"/>
  <c r="BK347"/>
  <c r="BK333"/>
  <c r="BK322"/>
  <c r="J307"/>
  <c r="BK289"/>
  <c r="BK279"/>
  <c r="J250"/>
  <c r="BK228"/>
  <c r="J196"/>
  <c r="BK169"/>
  <c r="J157"/>
  <c r="BK317"/>
  <c r="BK298"/>
  <c r="BK285"/>
  <c r="J270"/>
  <c r="J254"/>
  <c r="J237"/>
  <c r="J204"/>
  <c r="BK165"/>
  <c r="J151"/>
  <c i="1" r="AS94"/>
  <c i="2" r="BK345"/>
  <c r="BK326"/>
  <c r="J279"/>
  <c r="BK248"/>
  <c r="BK214"/>
  <c r="BK187"/>
  <c r="BK163"/>
  <c r="J145"/>
  <c r="BK338"/>
  <c r="BK315"/>
  <c r="J302"/>
  <c r="J262"/>
  <c r="BK246"/>
  <c r="J216"/>
  <c r="J194"/>
  <c r="J167"/>
  <c r="BK137"/>
  <c r="J345"/>
  <c r="J326"/>
  <c r="BK309"/>
  <c r="J295"/>
  <c r="J272"/>
  <c r="BK250"/>
  <c r="J210"/>
  <c r="BK171"/>
  <c r="BK143"/>
  <c r="J340"/>
  <c r="J333"/>
  <c r="J285"/>
  <c r="BK262"/>
  <c r="BK237"/>
  <c r="BK210"/>
  <c r="BK178"/>
  <c r="J155"/>
  <c r="J264"/>
  <c r="J235"/>
  <c r="J218"/>
  <c r="BK202"/>
  <c r="J163"/>
  <c r="BK145"/>
  <c r="BK331"/>
  <c r="BK302"/>
  <c r="J283"/>
  <c r="J241"/>
  <c r="BK223"/>
  <c r="BK157"/>
  <c r="BK139"/>
  <c r="BK385"/>
  <c r="J377"/>
  <c r="J369"/>
  <c r="BK342"/>
  <c r="J330"/>
  <c r="BK275"/>
  <c r="BK258"/>
  <c r="BK241"/>
  <c r="J221"/>
  <c r="J187"/>
  <c r="J165"/>
  <c r="J378"/>
  <c r="BK376"/>
  <c r="BK369"/>
  <c r="J357"/>
  <c r="J349"/>
  <c r="BK340"/>
  <c r="J289"/>
  <c r="BK260"/>
  <c r="J246"/>
  <c r="BK233"/>
  <c r="BK216"/>
  <c r="J178"/>
  <c r="BK135"/>
  <c r="BK349"/>
  <c r="J335"/>
  <c r="J315"/>
  <c r="BK295"/>
  <c r="BK266"/>
  <c r="J212"/>
  <c r="BK185"/>
  <c r="BK159"/>
  <c r="J141"/>
  <c r="BK378"/>
  <c r="BK328"/>
  <c r="J309"/>
  <c r="J298"/>
  <c r="J287"/>
  <c r="BK277"/>
  <c r="J260"/>
  <c r="J233"/>
  <c r="J208"/>
  <c r="J176"/>
  <c r="J159"/>
  <c r="BK141"/>
  <c r="BK381"/>
  <c r="J347"/>
  <c r="J338"/>
  <c r="BK320"/>
  <c r="J305"/>
  <c r="BK293"/>
  <c r="J243"/>
  <c r="J228"/>
  <c r="BK212"/>
  <c r="J198"/>
  <c r="J161"/>
  <c r="BK357"/>
  <c r="BK305"/>
  <c r="J293"/>
  <c r="J281"/>
  <c r="BK252"/>
  <c r="BK226"/>
  <c r="BK208"/>
  <c r="BK176"/>
  <c r="J135"/>
  <c r="J385"/>
  <c r="J355"/>
  <c r="J336"/>
  <c r="J311"/>
  <c r="J300"/>
  <c r="BK296"/>
  <c r="BK256"/>
  <c r="J231"/>
  <c r="BK198"/>
  <c r="J185"/>
  <c r="BK161"/>
  <c r="J143"/>
  <c r="BK351"/>
  <c r="J342"/>
  <c r="J328"/>
  <c r="BK307"/>
  <c r="BK291"/>
  <c r="J275"/>
  <c r="J223"/>
  <c r="BK206"/>
  <c r="BK167"/>
  <c r="BK149"/>
  <c r="BK361"/>
  <c r="J317"/>
  <c r="BK287"/>
  <c r="BK264"/>
  <c r="J239"/>
  <c r="BK218"/>
  <c r="BK194"/>
  <c r="J149"/>
  <c r="BK379"/>
  <c r="J376"/>
  <c r="J365"/>
  <c r="J353"/>
  <c r="BK335"/>
  <c r="J320"/>
  <c r="BK270"/>
  <c r="J252"/>
  <c r="BK235"/>
  <c r="J214"/>
  <c r="J189"/>
  <c r="BK151"/>
  <c r="J343"/>
  <c r="BK330"/>
  <c r="BK311"/>
  <c r="J296"/>
  <c r="BK281"/>
  <c r="J258"/>
  <c r="BK221"/>
  <c r="BK189"/>
  <c r="BK155"/>
  <c r="J139"/>
  <c r="J351"/>
  <c r="BK300"/>
  <c r="BK272"/>
  <c r="BK243"/>
  <c r="J225"/>
  <c r="J202"/>
  <c r="J171"/>
  <c r="BK153"/>
  <c r="J381"/>
  <c r="J375"/>
  <c r="J361"/>
  <c r="BK343"/>
  <c r="J331"/>
  <c r="J291"/>
  <c r="BK283"/>
  <c r="J266"/>
  <c r="J248"/>
  <c r="BK225"/>
  <c r="BK204"/>
  <c r="BK147"/>
  <c r="J383"/>
  <c r="J379"/>
  <c r="BK377"/>
  <c r="BK375"/>
  <c r="BK365"/>
  <c r="BK355"/>
  <c r="J297"/>
  <c r="J277"/>
  <c r="J256"/>
  <c r="BK239"/>
  <c r="J226"/>
  <c r="BK196"/>
  <c r="J153"/>
  <c r="BK353"/>
  <c r="BK336"/>
  <c r="J322"/>
  <c r="BK297"/>
  <c r="BK254"/>
  <c r="BK231"/>
  <c r="J206"/>
  <c r="J169"/>
  <c r="J147"/>
  <c r="J137"/>
  <c l="1" r="P134"/>
  <c r="R220"/>
  <c r="T245"/>
  <c r="R304"/>
  <c r="T319"/>
  <c r="P344"/>
  <c r="BK374"/>
  <c r="T134"/>
  <c r="T220"/>
  <c r="P274"/>
  <c r="P304"/>
  <c r="P319"/>
  <c r="R325"/>
  <c r="R324"/>
  <c r="R337"/>
  <c r="T374"/>
  <c r="T373"/>
  <c r="BK220"/>
  <c r="J220"/>
  <c r="J99"/>
  <c r="R245"/>
  <c r="T274"/>
  <c r="R319"/>
  <c r="T325"/>
  <c r="P337"/>
  <c r="P374"/>
  <c r="P373"/>
  <c r="R134"/>
  <c r="BK245"/>
  <c r="J245"/>
  <c r="J100"/>
  <c r="BK274"/>
  <c r="J274"/>
  <c r="J101"/>
  <c r="BK304"/>
  <c r="J304"/>
  <c r="J102"/>
  <c r="BK319"/>
  <c r="J319"/>
  <c r="J103"/>
  <c r="BK325"/>
  <c r="BK337"/>
  <c r="J337"/>
  <c r="J106"/>
  <c r="T337"/>
  <c r="R374"/>
  <c r="R373"/>
  <c r="BK134"/>
  <c r="J134"/>
  <c r="J98"/>
  <c r="P220"/>
  <c r="P245"/>
  <c r="R274"/>
  <c r="T304"/>
  <c r="P325"/>
  <c r="P324"/>
  <c r="T344"/>
  <c r="BK344"/>
  <c r="J344"/>
  <c r="J107"/>
  <c r="BK380"/>
  <c r="J380"/>
  <c r="J110"/>
  <c r="BK382"/>
  <c r="J382"/>
  <c r="J111"/>
  <c r="BK384"/>
  <c r="J384"/>
  <c r="J112"/>
  <c r="E85"/>
  <c r="J126"/>
  <c r="BE135"/>
  <c r="BE143"/>
  <c r="BE149"/>
  <c r="BE151"/>
  <c r="BE161"/>
  <c r="BE167"/>
  <c r="BE176"/>
  <c r="BE185"/>
  <c r="BE189"/>
  <c r="BE206"/>
  <c r="BE208"/>
  <c r="BE212"/>
  <c r="BE216"/>
  <c r="BE221"/>
  <c r="BE225"/>
  <c r="BE226"/>
  <c r="BE228"/>
  <c r="BE233"/>
  <c r="BE235"/>
  <c r="BE243"/>
  <c r="BE246"/>
  <c r="BE250"/>
  <c r="BE252"/>
  <c r="BE260"/>
  <c r="BE264"/>
  <c r="BE270"/>
  <c r="BE281"/>
  <c r="BE285"/>
  <c r="BE293"/>
  <c r="BE296"/>
  <c r="BE297"/>
  <c r="BE298"/>
  <c r="BE302"/>
  <c r="BE311"/>
  <c r="BE315"/>
  <c r="BE331"/>
  <c r="BE347"/>
  <c r="BE355"/>
  <c r="BE369"/>
  <c r="BE137"/>
  <c r="BE139"/>
  <c r="BE141"/>
  <c r="BE147"/>
  <c r="BE153"/>
  <c r="BE155"/>
  <c r="BE157"/>
  <c r="BE165"/>
  <c r="BE169"/>
  <c r="BE171"/>
  <c r="BE187"/>
  <c r="BE194"/>
  <c r="BE198"/>
  <c r="BE204"/>
  <c r="BE210"/>
  <c r="BE214"/>
  <c r="BE231"/>
  <c r="BE237"/>
  <c r="BE241"/>
  <c r="BE248"/>
  <c r="BE256"/>
  <c r="BE258"/>
  <c r="BE262"/>
  <c r="BE266"/>
  <c r="BE272"/>
  <c r="BE279"/>
  <c r="BE283"/>
  <c r="BE289"/>
  <c r="BE295"/>
  <c r="BE307"/>
  <c r="BE317"/>
  <c r="BE322"/>
  <c r="BE328"/>
  <c r="BE335"/>
  <c r="BE338"/>
  <c r="BE342"/>
  <c r="BE343"/>
  <c r="BE353"/>
  <c r="BE361"/>
  <c r="BE365"/>
  <c r="BE375"/>
  <c r="BE376"/>
  <c r="BE379"/>
  <c r="F92"/>
  <c r="BE145"/>
  <c r="BE159"/>
  <c r="BE163"/>
  <c r="BE178"/>
  <c r="BE196"/>
  <c r="BE202"/>
  <c r="BE218"/>
  <c r="BE223"/>
  <c r="BE239"/>
  <c r="BE254"/>
  <c r="BE275"/>
  <c r="BE277"/>
  <c r="BE287"/>
  <c r="BE291"/>
  <c r="BE300"/>
  <c r="BE305"/>
  <c r="BE309"/>
  <c r="BE320"/>
  <c r="BE326"/>
  <c r="BE330"/>
  <c r="BE333"/>
  <c r="BE336"/>
  <c r="BE340"/>
  <c r="BE345"/>
  <c r="BE349"/>
  <c r="BE351"/>
  <c r="BE357"/>
  <c r="BE377"/>
  <c r="BE378"/>
  <c r="BE381"/>
  <c r="BE383"/>
  <c r="BE385"/>
  <c r="F36"/>
  <c i="1" r="BC95"/>
  <c r="BC94"/>
  <c r="AY94"/>
  <c i="2" r="F34"/>
  <c i="1" r="BA95"/>
  <c r="BA94"/>
  <c r="W30"/>
  <c i="2" r="F37"/>
  <c i="1" r="BD95"/>
  <c r="BD94"/>
  <c r="W33"/>
  <c i="2" r="F35"/>
  <c i="1" r="BB95"/>
  <c r="BB94"/>
  <c r="W31"/>
  <c i="2" r="J34"/>
  <c i="1" r="AW95"/>
  <c i="2" l="1" r="BK324"/>
  <c r="J324"/>
  <c r="J104"/>
  <c r="R133"/>
  <c r="R132"/>
  <c r="BK373"/>
  <c r="J373"/>
  <c r="J108"/>
  <c r="T133"/>
  <c r="T324"/>
  <c r="P133"/>
  <c r="P132"/>
  <c i="1" r="AU95"/>
  <c i="2" r="J325"/>
  <c r="J105"/>
  <c r="BK133"/>
  <c r="J133"/>
  <c r="J97"/>
  <c r="J374"/>
  <c r="J109"/>
  <c i="1" r="AU94"/>
  <c i="2" r="J33"/>
  <c i="1" r="AV95"/>
  <c r="AT95"/>
  <c r="W32"/>
  <c i="2" r="F33"/>
  <c i="1" r="AZ95"/>
  <c r="AZ94"/>
  <c r="W29"/>
  <c r="AX94"/>
  <c r="AW94"/>
  <c r="AK30"/>
  <c i="2" l="1" r="T132"/>
  <c r="BK132"/>
  <c r="J132"/>
  <c r="J96"/>
  <c i="1" r="AV94"/>
  <c r="AK29"/>
  <c i="2" l="1" r="J30"/>
  <c i="1" r="AG95"/>
  <c r="AG94"/>
  <c r="AK26"/>
  <c r="AT94"/>
  <c i="2" l="1" r="J39"/>
  <c i="1" r="AN94"/>
  <c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<sst xmlns="http://schemas.openxmlformats.org/spreadsheetml/2006/main">
  <si>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</si>
  <si>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</si>
  <si>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</si>
  <si>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</si>
  <si>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</si>
  <si>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{3b9ec039-314a-496a-83f2-a51e8669f6b7}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</si>
  <si>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</si>
  <si>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</si>
  <si>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</si>
  <si>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</si>
  <si>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</si>
  <si>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</si>
  <si>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</si>
  <si>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</si>
  <si>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21050701-R2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</si>
  <si>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</si>
  <si>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</si>
  <si>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Cyklostezka podél Flakůvky v Bohumíně</t>
  </si>
  <si>
    <t>KSO:</t>
  </si>
  <si>
    <t>CC-CZ:</t>
  </si>
  <si>
    <t>Místo:</t>
  </si>
  <si>
    <t>Bohumín</t>
  </si>
  <si>
    <t>Datum:</t>
  </si>
  <si>
    <t>30. 11. 2022</t>
  </si>
  <si>
    <t>Zadavatel:</t>
  </si>
  <si>
    <t>IČ:</t>
  </si>
  <si>
    <t>00297569</t>
  </si>
  <si>
    <t>Město Bohumín</t>
  </si>
  <si>
    <t>DIČ:</t>
  </si>
  <si>
    <t>Uchazeč:</t>
  </si>
  <si>
    <t>Vyplň údaj</t>
  </si>
  <si>
    <t>Projektant:</t>
  </si>
  <si>
    <t>27858782</t>
  </si>
  <si>
    <t>ŠNAPKA SLUŽBY s.r.o.</t>
  </si>
  <si>
    <t>True</t>
  </si>
  <si>
    <t>Zpracovatel:</t>
  </si>
  <si>
    <t>ing. Ivan Šnapka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</si>
  <si>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</si>
  <si>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</si>
  <si>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</si>
  <si>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</si>
  <si>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</si>
  <si>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</si>
  <si>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</si>
  <si>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</si>
  <si>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</si>
  <si>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</si>
  <si>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</si>
  <si>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</si>
  <si>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</si>
  <si>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</si>
  <si>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</si>
  <si>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</si>
  <si>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</si>
  <si>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</si>
  <si>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</si>
  <si>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</si>
  <si>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</si>
  <si>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</si>
  <si>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</si>
  <si>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</si>
  <si>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</si>
  <si>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</si>
  <si>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</si>
  <si>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</si>
  <si>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</si>
  <si>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</si>
  <si>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</si>
  <si>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</si>
  <si>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</si>
  <si>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</si>
  <si>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</si>
  <si>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</si>
  <si>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</si>
  <si>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</si>
  <si>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</si>
  <si>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</si>
  <si>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</si>
  <si>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</si>
  <si>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</si>
  <si>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</si>
  <si>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</si>
  <si>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</si>
  <si>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101</t>
  </si>
  <si>
    <t>Cyklostezka</t>
  </si>
  <si>
    <t>STA</t>
  </si>
  <si>
    <t>1</t>
  </si>
  <si>
    <t>{53aac800-8bc6-44cd-ad40-9a2f1cb36d52}</t>
  </si>
  <si>
    <t>2</t>
  </si>
  <si>
    <t>KRYCÍ LIST SOUPISU PRACÍ</t>
  </si>
  <si>
    <t>Objekt:</t>
  </si>
  <si>
    <t>SO 101 - Cyklostezka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</si>
  <si>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</si>
  <si>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</si>
  <si>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</si>
  <si>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</si>
  <si>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</si>
  <si>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</si>
  <si>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</si>
  <si>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</si>
  <si>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</si>
  <si>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</si>
  <si>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</si>
  <si>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</si>
  <si>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</si>
  <si>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</si>
  <si>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775 - Podlahy skládané</t>
  </si>
  <si>
    <t xml:space="preserve">    783 - Dokončovací práce - nátěry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</si>
  <si>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</si>
  <si>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</si>
  <si>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</si>
  <si>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</si>
  <si>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</si>
  <si>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</si>
  <si>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</si>
  <si>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</si>
  <si>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</si>
  <si>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</si>
  <si>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</si>
  <si>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</si>
  <si>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</si>
  <si>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</si>
  <si>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</si>
  <si>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</si>
  <si>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</si>
  <si>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</si>
  <si>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</si>
  <si>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</si>
  <si>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</si>
  <si>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</si>
  <si>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133</t>
  </si>
  <si>
    <t>K</t>
  </si>
  <si>
    <t>111111104</t>
  </si>
  <si>
    <t>Odstranění rákosu ručně</t>
  </si>
  <si>
    <t>m2</t>
  </si>
  <si>
    <t>4</t>
  </si>
  <si>
    <t>1342546952</t>
  </si>
  <si>
    <t>VV</t>
  </si>
  <si>
    <t>250*5</t>
  </si>
  <si>
    <t>111151102</t>
  </si>
  <si>
    <t>Odstranění travin z celkové plochy do 500 m2 strojně</t>
  </si>
  <si>
    <t>210991012</t>
  </si>
  <si>
    <t>600*5</t>
  </si>
  <si>
    <t>137</t>
  </si>
  <si>
    <t>112251101</t>
  </si>
  <si>
    <t>Odstranění pařezů D přes 100 do 300 mm</t>
  </si>
  <si>
    <t>kus</t>
  </si>
  <si>
    <t>-1446240458</t>
  </si>
  <si>
    <t>5+14+6</t>
  </si>
  <si>
    <t>113107163</t>
  </si>
  <si>
    <t>Odstranění podkladu z kameniva drceného tl přes 200 do 300 mm strojně pl přes 50 do 200 m2</t>
  </si>
  <si>
    <t>-263590761</t>
  </si>
  <si>
    <t>18*6</t>
  </si>
  <si>
    <t>3</t>
  </si>
  <si>
    <t>113107343</t>
  </si>
  <si>
    <t>Odstranění podkladu živičného tl přes 100 do 150 mm strojně pl do 50 m2</t>
  </si>
  <si>
    <t>781000285</t>
  </si>
  <si>
    <t>5</t>
  </si>
  <si>
    <t>115001101</t>
  </si>
  <si>
    <t>Převedení vody potrubím DN do 100</t>
  </si>
  <si>
    <t>m</t>
  </si>
  <si>
    <t>-1256603602</t>
  </si>
  <si>
    <t>150</t>
  </si>
  <si>
    <t>6</t>
  </si>
  <si>
    <t>115101201</t>
  </si>
  <si>
    <t>Čerpání vody na dopravní výšku do 10 m průměrný přítok do 500 l/min</t>
  </si>
  <si>
    <t>hod</t>
  </si>
  <si>
    <t>1957346507</t>
  </si>
  <si>
    <t>2*2*4*4</t>
  </si>
  <si>
    <t>7</t>
  </si>
  <si>
    <t>115101301</t>
  </si>
  <si>
    <t>Pohotovost čerpací soupravy pro dopravní výšku do 10 m přítok do 500 l/min</t>
  </si>
  <si>
    <t>den</t>
  </si>
  <si>
    <t>2088309725</t>
  </si>
  <si>
    <t>30*4</t>
  </si>
  <si>
    <t>12</t>
  </si>
  <si>
    <t>119003217</t>
  </si>
  <si>
    <t>Mobilní plotová zábrana vyplněná dráty výšky do 1,5 m pro zabezpečení výkopu zřízení</t>
  </si>
  <si>
    <t>-816131334</t>
  </si>
  <si>
    <t>40+35</t>
  </si>
  <si>
    <t>13</t>
  </si>
  <si>
    <t>119003218</t>
  </si>
  <si>
    <t>Mobilní plotová zábrana vyplněná dráty výšky do 1,5 m pro zabezpečení výkopu odstranění</t>
  </si>
  <si>
    <t>-1113848123</t>
  </si>
  <si>
    <t>216</t>
  </si>
  <si>
    <t>121151125</t>
  </si>
  <si>
    <t>Sejmutí ornice plochy přes 500 m2 tl vrstvy přes 250 do 300 mm strojně</t>
  </si>
  <si>
    <t>-1878601181</t>
  </si>
  <si>
    <t>3200</t>
  </si>
  <si>
    <t>17</t>
  </si>
  <si>
    <t>122251104R</t>
  </si>
  <si>
    <t>Odkopávky a prokopávky nezapažené v hornině třídy těžitelnosti I skupiny 3 objem do 500 m3 strojně(případná sanace podloží)</t>
  </si>
  <si>
    <t>m3</t>
  </si>
  <si>
    <t>-1590072311</t>
  </si>
  <si>
    <t>3,4*0,4*350+3,5*0,4*498,37</t>
  </si>
  <si>
    <t>18</t>
  </si>
  <si>
    <t>122251303</t>
  </si>
  <si>
    <t>Odkopávky a prokopávky nezapažené v hornině třídy těžitelnosti I skupiny 3 objem do 100 m3 strojně v omezeném prostoru</t>
  </si>
  <si>
    <t>236862197</t>
  </si>
  <si>
    <t>3,4*0,2*350+4,5*0,3*498,37</t>
  </si>
  <si>
    <t>19</t>
  </si>
  <si>
    <t>131213101</t>
  </si>
  <si>
    <t>Hloubení jam v soudržných horninách třídy těžitelnosti I skupiny 3 ručně (sondy)</t>
  </si>
  <si>
    <t>-1600194363</t>
  </si>
  <si>
    <t>1,2*1,2*1,5*2</t>
  </si>
  <si>
    <t>22</t>
  </si>
  <si>
    <t>132251101</t>
  </si>
  <si>
    <t>Hloubení rýh nezapažených š do 800 mm v hornině třídy těžitelnosti I skupiny 3 objem do 20 m3 strojně</t>
  </si>
  <si>
    <t>-1581422158</t>
  </si>
  <si>
    <t>(350+15,5)*0,35*0,35</t>
  </si>
  <si>
    <t>157</t>
  </si>
  <si>
    <t>162201421</t>
  </si>
  <si>
    <t>Vodorovné přemístění pařezů do 1 km D přes 100 do 300 mm</t>
  </si>
  <si>
    <t>-1266879146</t>
  </si>
  <si>
    <t>25</t>
  </si>
  <si>
    <t>160</t>
  </si>
  <si>
    <t>162301971</t>
  </si>
  <si>
    <t>Příplatek k vodorovnému přemístění pařezů D přes 100 do 300 mm ZKD 1 km</t>
  </si>
  <si>
    <t>-1204460843</t>
  </si>
  <si>
    <t>25*14</t>
  </si>
  <si>
    <t>217</t>
  </si>
  <si>
    <t>162351104</t>
  </si>
  <si>
    <t>Vodorovné přemístění přes 500 do 1000 m výkopku/sypaniny z horniny třídy těžitelnosti I skupiny 1 až 3 (ornice)</t>
  </si>
  <si>
    <t>50043623</t>
  </si>
  <si>
    <t>3200*0,3*2</t>
  </si>
  <si>
    <t>162751117</t>
  </si>
  <si>
    <t>Vodorovné přemístění přes 9 000 do 10000 m výkopku/sypaniny z horniny třídy těžitelnosti I skupiny 1 až 3</t>
  </si>
  <si>
    <t>-2131091285</t>
  </si>
  <si>
    <t>Součet</t>
  </si>
  <si>
    <t>26</t>
  </si>
  <si>
    <t>162751117R</t>
  </si>
  <si>
    <t>Vodorovné přemístění přes 9 000 do 10000 m výkopku/sypaniny z horniny třídy těžitelnosti I skupiny 1 až 3(případná sanace podloží)</t>
  </si>
  <si>
    <t>127547970</t>
  </si>
  <si>
    <t>27</t>
  </si>
  <si>
    <t>162751119</t>
  </si>
  <si>
    <t>Příplatek k vodorovnému přemístění výkopku/sypaniny z horniny třídy těžitelnosti I skupiny 1 až 3 ZKD 1000 m přes 10000 m</t>
  </si>
  <si>
    <t>-69288517</t>
  </si>
  <si>
    <t>Mezisoučet</t>
  </si>
  <si>
    <t>959,894*4</t>
  </si>
  <si>
    <t>28</t>
  </si>
  <si>
    <t>162751119R</t>
  </si>
  <si>
    <t>Příplatek k vodorovnému přemístění výkopku/sypaniny z horniny třídy těžitelnosti I skupiny 1 až 3 ZKD 1000 m přes 10000 m(případná sanace podloží)</t>
  </si>
  <si>
    <t>1377518158</t>
  </si>
  <si>
    <t>(3,4*0,4*350+3,5*0,4*498,37)*5</t>
  </si>
  <si>
    <t>218</t>
  </si>
  <si>
    <t>167151101</t>
  </si>
  <si>
    <t>Nakládání výkopku z hornin třídy těžitelnosti I skupiny 1 až 3 do 100 m3 (ornice)</t>
  </si>
  <si>
    <t>1983909643</t>
  </si>
  <si>
    <t>3200*0,3</t>
  </si>
  <si>
    <t>31</t>
  </si>
  <si>
    <t>171251201</t>
  </si>
  <si>
    <t>Uložení sypaniny na skládky nebo meziskládky</t>
  </si>
  <si>
    <t>1545176910</t>
  </si>
  <si>
    <t>32</t>
  </si>
  <si>
    <t>171251201R</t>
  </si>
  <si>
    <t>Uložení sypaniny na skládky nebo meziskládky (případná sanace podloží)</t>
  </si>
  <si>
    <t>1635247928</t>
  </si>
  <si>
    <t>219</t>
  </si>
  <si>
    <t>171251201R1</t>
  </si>
  <si>
    <t>Uložení sypaniny na skládky nebo meziskládky (ornice)</t>
  </si>
  <si>
    <t>23329817</t>
  </si>
  <si>
    <t>33</t>
  </si>
  <si>
    <t>174151101</t>
  </si>
  <si>
    <t>Zásyp jam, šachet rýh nebo kolem objektů sypaninou se zhutněním</t>
  </si>
  <si>
    <t>383737672</t>
  </si>
  <si>
    <t>13*0,6*0,6*0,9</t>
  </si>
  <si>
    <t>34</t>
  </si>
  <si>
    <t>M</t>
  </si>
  <si>
    <t>58344171</t>
  </si>
  <si>
    <t>štěrkodrť frakce 0/32</t>
  </si>
  <si>
    <t>t</t>
  </si>
  <si>
    <t>8</t>
  </si>
  <si>
    <t>411355884</t>
  </si>
  <si>
    <t>8,532*1,7</t>
  </si>
  <si>
    <t>209</t>
  </si>
  <si>
    <t>174251103R</t>
  </si>
  <si>
    <t xml:space="preserve">Zásyp zářezů  sypaninou bez zhutnění podél cyklostezky</t>
  </si>
  <si>
    <t>1578542518</t>
  </si>
  <si>
    <t>350*0,9*0,3+498,37*1,7*0,3</t>
  </si>
  <si>
    <t>210</t>
  </si>
  <si>
    <t>-423829501</t>
  </si>
  <si>
    <t>348,669*1,7</t>
  </si>
  <si>
    <t>36</t>
  </si>
  <si>
    <t>175151101</t>
  </si>
  <si>
    <t>Obsypání potrubí strojně sypaninou bez prohození, uloženou do 3 m</t>
  </si>
  <si>
    <t>339513887</t>
  </si>
  <si>
    <t>(350+15,5)*0,35*0,35-(350+15,5)*3,14*0,08*0,08</t>
  </si>
  <si>
    <t>140</t>
  </si>
  <si>
    <t>58333651</t>
  </si>
  <si>
    <t>kamenivo těžené hrubé frakce 8/16</t>
  </si>
  <si>
    <t>-1677622575</t>
  </si>
  <si>
    <t>37,429*1,7</t>
  </si>
  <si>
    <t>38</t>
  </si>
  <si>
    <t>181351103</t>
  </si>
  <si>
    <t>Rozprostření ornice tl vrstvy do 200 mm pl přes 100 do 500 m2 v rovině nebo ve svahu do 1:5 strojně</t>
  </si>
  <si>
    <t>-1750027920</t>
  </si>
  <si>
    <t>350*2+498,37*2,5</t>
  </si>
  <si>
    <t>39</t>
  </si>
  <si>
    <t>181411121</t>
  </si>
  <si>
    <t>Založení lučního trávníku výsevem pl do 1000 m2 v rovině a ve svahu do 1:5</t>
  </si>
  <si>
    <t>-2090505398</t>
  </si>
  <si>
    <t>40</t>
  </si>
  <si>
    <t>00572474</t>
  </si>
  <si>
    <t>osivo směs travní krajinná-svahová</t>
  </si>
  <si>
    <t>kg</t>
  </si>
  <si>
    <t>-149787039</t>
  </si>
  <si>
    <t>1945*0,1</t>
  </si>
  <si>
    <t>41</t>
  </si>
  <si>
    <t>181951112</t>
  </si>
  <si>
    <t>Úprava pláně v hornině třídy těžitelnosti I skupiny 1 až 3 se zhutněním strojně</t>
  </si>
  <si>
    <t>-1241264396</t>
  </si>
  <si>
    <t>350*4+498,37*5,3</t>
  </si>
  <si>
    <t>Zakládání</t>
  </si>
  <si>
    <t>141</t>
  </si>
  <si>
    <t>212750103</t>
  </si>
  <si>
    <t>Trativod z drenážních trubek PVC-U SN 4 perforace 360° včetně lože otevřený výkop DN 160 pro budovy plocha pro vtékání vody min. 80 cm2/m</t>
  </si>
  <si>
    <t>-1319970828</t>
  </si>
  <si>
    <t>350+15,5</t>
  </si>
  <si>
    <t>44</t>
  </si>
  <si>
    <t>213141111</t>
  </si>
  <si>
    <t>Zřízení vrstvy z geotextilie v rovině nebo ve sklonu do 1:5 š do 3 m (drenáž)</t>
  </si>
  <si>
    <t>-1632358474</t>
  </si>
  <si>
    <t>(350+15,5)*1,4</t>
  </si>
  <si>
    <t>45</t>
  </si>
  <si>
    <t>69311081</t>
  </si>
  <si>
    <t>geotextilie netkaná separační, ochranná, filtrační, drenážní PES 300g/m2</t>
  </si>
  <si>
    <t>712356124</t>
  </si>
  <si>
    <t>144</t>
  </si>
  <si>
    <t>213141112</t>
  </si>
  <si>
    <t>Zřízení vrstvy z geotextilie v rovině nebo ve sklonu do 1:5 š přes 3 do 6 m</t>
  </si>
  <si>
    <t>-401382373</t>
  </si>
  <si>
    <t>3,2*848,37</t>
  </si>
  <si>
    <t>145</t>
  </si>
  <si>
    <t>JTA.0013477.URS</t>
  </si>
  <si>
    <t>geotextilie netkaná, 300g/m2, šíře 300cm</t>
  </si>
  <si>
    <t>-142580227</t>
  </si>
  <si>
    <t>2714,78*1,1</t>
  </si>
  <si>
    <t>2986,258*1,1845 'Přepočtené koeficientem množství</t>
  </si>
  <si>
    <t>163</t>
  </si>
  <si>
    <t>271572211</t>
  </si>
  <si>
    <t>Podsyp pod základové konstrukce se zhutněním z netříděného štěrkopísku (patky)</t>
  </si>
  <si>
    <t>2040214553</t>
  </si>
  <si>
    <t>0,35*0,35*0,1*13</t>
  </si>
  <si>
    <t>143</t>
  </si>
  <si>
    <t>274311511</t>
  </si>
  <si>
    <t>Základové pásy prokládané kamenem z betonu tř. C 12/15-výústní objekt</t>
  </si>
  <si>
    <t>-105199802</t>
  </si>
  <si>
    <t>0,6*0,3*0,45</t>
  </si>
  <si>
    <t>164</t>
  </si>
  <si>
    <t>275321311</t>
  </si>
  <si>
    <t>Základové patky ze ŽB bez zvýšených nároků na prostředí tř. C 16/20</t>
  </si>
  <si>
    <t>-1827974948</t>
  </si>
  <si>
    <t>0,3*0,3*(1*2+1,2*2+1,3*3+1,4*3+1,6*3)</t>
  </si>
  <si>
    <t>165</t>
  </si>
  <si>
    <t>275351121</t>
  </si>
  <si>
    <t>Zřízení bednění základových patek</t>
  </si>
  <si>
    <t>1079155673</t>
  </si>
  <si>
    <t>(0,3+0,3)*2*(1*2+1,2*2+1,3*3+1,4*3+1,6*3)</t>
  </si>
  <si>
    <t>166</t>
  </si>
  <si>
    <t>275351122</t>
  </si>
  <si>
    <t>Odstranění bednění základových patek</t>
  </si>
  <si>
    <t>1003519883</t>
  </si>
  <si>
    <t>167</t>
  </si>
  <si>
    <t>275361321</t>
  </si>
  <si>
    <t>Výztuž základových patek betonářskou ocelí 11 375 (10 425) (EZ)</t>
  </si>
  <si>
    <t>1037790571</t>
  </si>
  <si>
    <t>3,14*0,003*0,003*66*1,2*8</t>
  </si>
  <si>
    <t>168</t>
  </si>
  <si>
    <t>275361821</t>
  </si>
  <si>
    <t>Výztuž základových patek betonářskou ocelí 10 505 (R)</t>
  </si>
  <si>
    <t>1557790153</t>
  </si>
  <si>
    <t>3,14*0,008*0,008*4*(1*2+1,2*2+1,3*3+1,4*3+1,6*3)*8</t>
  </si>
  <si>
    <t>Komunikace pozemní</t>
  </si>
  <si>
    <t>147</t>
  </si>
  <si>
    <t>564231111</t>
  </si>
  <si>
    <t>Podklad nebo podsyp ze štěrkopísku ŠP tl 100 mm</t>
  </si>
  <si>
    <t>-347603758</t>
  </si>
  <si>
    <t>498,37*3,2</t>
  </si>
  <si>
    <t>564811111</t>
  </si>
  <si>
    <t>Podklad ze štěrkodrtě ŠD tl 50 mm</t>
  </si>
  <si>
    <t>-1032990829</t>
  </si>
  <si>
    <t>498,37*2,7</t>
  </si>
  <si>
    <t>148</t>
  </si>
  <si>
    <t>564861111</t>
  </si>
  <si>
    <t>Podklad ze štěrkodrtě ŠD tl 200 mm</t>
  </si>
  <si>
    <t>1860263545</t>
  </si>
  <si>
    <t>498,37*2,9</t>
  </si>
  <si>
    <t>149</t>
  </si>
  <si>
    <t>564861111R</t>
  </si>
  <si>
    <t>Příplatek za komorový systém z HDPE tl. 200 mm vč. mat. 200/340/15</t>
  </si>
  <si>
    <t>-153838784</t>
  </si>
  <si>
    <t>146</t>
  </si>
  <si>
    <t>564871111</t>
  </si>
  <si>
    <t>Podklad ze štěrkodrtě ŠD tl 250 mm</t>
  </si>
  <si>
    <t>1695627739</t>
  </si>
  <si>
    <t>350*3,0</t>
  </si>
  <si>
    <t>50</t>
  </si>
  <si>
    <t>564871116R</t>
  </si>
  <si>
    <t>Podklad ze štěrkodrtě ŠD tl. 400 mm (případná sanace podloží)</t>
  </si>
  <si>
    <t>1506448610</t>
  </si>
  <si>
    <t>3,4*350+3,5*498,37</t>
  </si>
  <si>
    <t>151</t>
  </si>
  <si>
    <t>564911411</t>
  </si>
  <si>
    <t>Podklad z asfaltového recyklátu tl 50 mm</t>
  </si>
  <si>
    <t>-1552914120</t>
  </si>
  <si>
    <t>350*2,65</t>
  </si>
  <si>
    <t>220</t>
  </si>
  <si>
    <t>564931412</t>
  </si>
  <si>
    <t>Podklad z asfaltového recyklátu tl 100 mm (zpevněná krajnice)</t>
  </si>
  <si>
    <t>-321319966</t>
  </si>
  <si>
    <t>848,37*1</t>
  </si>
  <si>
    <t>52</t>
  </si>
  <si>
    <t>565135111</t>
  </si>
  <si>
    <t>Asfaltový beton vrstva podkladní ACP 16 (obalované kamenivo OKS) tl 50 mm š do 3 m</t>
  </si>
  <si>
    <t>-300982103</t>
  </si>
  <si>
    <t>498,37*2,65</t>
  </si>
  <si>
    <t>153</t>
  </si>
  <si>
    <t>573111112</t>
  </si>
  <si>
    <t>Postřik živičný infiltrační s posypem z asfaltu množství 1 kg/m2</t>
  </si>
  <si>
    <t>1240761671</t>
  </si>
  <si>
    <t>152</t>
  </si>
  <si>
    <t>573211109</t>
  </si>
  <si>
    <t>Postřik živičný spojovací z asfaltu v množství 0,50 kg/m2</t>
  </si>
  <si>
    <t>-1801215936</t>
  </si>
  <si>
    <t>56</t>
  </si>
  <si>
    <t>577143111</t>
  </si>
  <si>
    <t>Asfaltový beton vrstva obrusná ACO 8 (ABJ) tl 50 mm š do 3 m z nemodifikovaného asfaltu</t>
  </si>
  <si>
    <t>-788305854</t>
  </si>
  <si>
    <t>848,38*2,57</t>
  </si>
  <si>
    <t>64</t>
  </si>
  <si>
    <t>599141111</t>
  </si>
  <si>
    <t>Vyplnění spár mezi silničními dílci živičnou zálivkou</t>
  </si>
  <si>
    <t>1695763142</t>
  </si>
  <si>
    <t>6,3+4,5+4*0,2</t>
  </si>
  <si>
    <t>9</t>
  </si>
  <si>
    <t>Ostatní konstrukce a práce, bourání</t>
  </si>
  <si>
    <t>200</t>
  </si>
  <si>
    <t>913121111</t>
  </si>
  <si>
    <t>Montáž a demontáž dočasné dopravní značky kompletní základní</t>
  </si>
  <si>
    <t>615072008</t>
  </si>
  <si>
    <t>201</t>
  </si>
  <si>
    <t>913121211</t>
  </si>
  <si>
    <t>Příplatek k dočasné dopravní značce kompletní základní za první a ZKD den použití</t>
  </si>
  <si>
    <t>137684083</t>
  </si>
  <si>
    <t>4*30*4</t>
  </si>
  <si>
    <t>202</t>
  </si>
  <si>
    <t>913211113</t>
  </si>
  <si>
    <t>Montáž a demontáž dočasné dopravní zábrany reflexní šířky 3 m</t>
  </si>
  <si>
    <t>1249896302</t>
  </si>
  <si>
    <t>203</t>
  </si>
  <si>
    <t>913211213</t>
  </si>
  <si>
    <t>Příplatek k dočasné dopravní zábraně reflexní 3 m za první a ZKD den použití</t>
  </si>
  <si>
    <t>-369043139</t>
  </si>
  <si>
    <t>8*4*30</t>
  </si>
  <si>
    <t>204</t>
  </si>
  <si>
    <t>913321111</t>
  </si>
  <si>
    <t>Montáž a demontáž dočasné dopravní směrové desky základní</t>
  </si>
  <si>
    <t>1642758589</t>
  </si>
  <si>
    <t>205</t>
  </si>
  <si>
    <t>913321211</t>
  </si>
  <si>
    <t>Příplatek k dočasné směrové desce základní za první a ZKD den použití</t>
  </si>
  <si>
    <t>1948052090</t>
  </si>
  <si>
    <t>6*4*30</t>
  </si>
  <si>
    <t>197</t>
  </si>
  <si>
    <t>914111111</t>
  </si>
  <si>
    <t>Montáž svislé dopravní značky do velikosti 1 m2 objímkami na sloupek nebo konzolu</t>
  </si>
  <si>
    <t>1765341300</t>
  </si>
  <si>
    <t>198</t>
  </si>
  <si>
    <t>40445619</t>
  </si>
  <si>
    <t>zákazové, příkazové dopravní značky B1-B34, C1-15 500mm</t>
  </si>
  <si>
    <t>-766593169</t>
  </si>
  <si>
    <t>199</t>
  </si>
  <si>
    <t>40445650</t>
  </si>
  <si>
    <t>dodatkové tabulky E7, E12, E13 500x300mm</t>
  </si>
  <si>
    <t>-1423247847</t>
  </si>
  <si>
    <t>90</t>
  </si>
  <si>
    <t>914511112</t>
  </si>
  <si>
    <t>Montáž sloupku dopravních značek délky do 3,5 m s betonovým základem a patkou</t>
  </si>
  <si>
    <t>117448576</t>
  </si>
  <si>
    <t>91</t>
  </si>
  <si>
    <t>40445225</t>
  </si>
  <si>
    <t>sloupek pro dopravní značku Zn D 60mm v 3,5m</t>
  </si>
  <si>
    <t>988404869</t>
  </si>
  <si>
    <t>92</t>
  </si>
  <si>
    <t>40445240</t>
  </si>
  <si>
    <t>patka pro sloupek Al D 60mm</t>
  </si>
  <si>
    <t>-1609519692</t>
  </si>
  <si>
    <t>93</t>
  </si>
  <si>
    <t>40445253</t>
  </si>
  <si>
    <t>víčko plastové na sloupek D 60mm</t>
  </si>
  <si>
    <t>717432528</t>
  </si>
  <si>
    <t>107</t>
  </si>
  <si>
    <t>919735112</t>
  </si>
  <si>
    <t>Řezání stávajícího živičného krytu hl přes 50 do 100 mm</t>
  </si>
  <si>
    <t>268495790</t>
  </si>
  <si>
    <t>108</t>
  </si>
  <si>
    <t>938908411</t>
  </si>
  <si>
    <t>Čištění vozovek splachováním vodou</t>
  </si>
  <si>
    <t>375339573</t>
  </si>
  <si>
    <t>8*1000+4*500</t>
  </si>
  <si>
    <t>211</t>
  </si>
  <si>
    <t>938909111</t>
  </si>
  <si>
    <t>Čištění vozovek metením strojně podkladu nebo krytu štěrkového</t>
  </si>
  <si>
    <t>-484636844</t>
  </si>
  <si>
    <t>997</t>
  </si>
  <si>
    <t>Přesun sutě</t>
  </si>
  <si>
    <t>115</t>
  </si>
  <si>
    <t>997221551</t>
  </si>
  <si>
    <t>Vodorovná doprava suti ze sypkých materiálů do 1 km</t>
  </si>
  <si>
    <t>-410564984</t>
  </si>
  <si>
    <t>81,648</t>
  </si>
  <si>
    <t>116</t>
  </si>
  <si>
    <t>997221559</t>
  </si>
  <si>
    <t>Příplatek ZKD 1 km u vodorovné dopravy suti ze sypkých materiálů</t>
  </si>
  <si>
    <t>631343424</t>
  </si>
  <si>
    <t>81,648*14</t>
  </si>
  <si>
    <t>118</t>
  </si>
  <si>
    <t>997221645</t>
  </si>
  <si>
    <t>Poplatek za uložení na skládce (skládkovné) odpadu asfaltového bez dehtu kód odpadu 17 03 02</t>
  </si>
  <si>
    <t>1449442072</t>
  </si>
  <si>
    <t>34,128</t>
  </si>
  <si>
    <t>119</t>
  </si>
  <si>
    <t>997221655</t>
  </si>
  <si>
    <t>Poplatek za uložení na skládce (skládkovné) zeminy a kamení kód odpadu 17 05 04</t>
  </si>
  <si>
    <t>1054939409</t>
  </si>
  <si>
    <t>959,894*1,6</t>
  </si>
  <si>
    <t>47,52</t>
  </si>
  <si>
    <t>221</t>
  </si>
  <si>
    <t>997221655R</t>
  </si>
  <si>
    <t>Poplatek za uložení na skládce (skládkovné) zeminy a kamení kód odpadu 17 05 04 - případná sanace podloží</t>
  </si>
  <si>
    <t>1679514546</t>
  </si>
  <si>
    <t>1173,718*1,6</t>
  </si>
  <si>
    <t>120</t>
  </si>
  <si>
    <t>997221658</t>
  </si>
  <si>
    <t>Poplatek za uložení na skládce (skládkovné) z rostlinných pletiv kód odpadu 02 01 03 ( pařezy)</t>
  </si>
  <si>
    <t>859923543</t>
  </si>
  <si>
    <t>25*0,5</t>
  </si>
  <si>
    <t>998</t>
  </si>
  <si>
    <t>Přesun hmot</t>
  </si>
  <si>
    <t>122</t>
  </si>
  <si>
    <t>998225111</t>
  </si>
  <si>
    <t>Přesun hmot pro pozemní komunikace s krytem z kamene, monolitickým betonovým nebo živičným</t>
  </si>
  <si>
    <t>1775942287</t>
  </si>
  <si>
    <t>978,634</t>
  </si>
  <si>
    <t>123</t>
  </si>
  <si>
    <t>998225191</t>
  </si>
  <si>
    <t>Příplatek k přesunu hmot pro pozemní komunikace s krytem z kamene, živičným, betonovým do 1000 m</t>
  </si>
  <si>
    <t>-1232426848</t>
  </si>
  <si>
    <t>PSV</t>
  </si>
  <si>
    <t>Práce a dodávky PSV</t>
  </si>
  <si>
    <t>767</t>
  </si>
  <si>
    <t>Konstrukce zámečnické</t>
  </si>
  <si>
    <t>169</t>
  </si>
  <si>
    <t>767161114</t>
  </si>
  <si>
    <t>Montáž zábradlí rovného z trubek do zdi hmotnosti do 30 kg</t>
  </si>
  <si>
    <t>16</t>
  </si>
  <si>
    <t>-1164859279</t>
  </si>
  <si>
    <t>3,4+1,5+4,2+5,2+4,2+1,5+3,4</t>
  </si>
  <si>
    <t>170</t>
  </si>
  <si>
    <t>140110180R</t>
  </si>
  <si>
    <t>Výroba zábradlí - z trubek ocelových bezešvá hladká jakost 11 353, 38 x 2,6 mm</t>
  </si>
  <si>
    <t>1633111946</t>
  </si>
  <si>
    <t>(23,4*2+1,2*14)*3,6</t>
  </si>
  <si>
    <t>178</t>
  </si>
  <si>
    <t>767995117</t>
  </si>
  <si>
    <t>Montáž atypických zámečnických konstrukcí hm přes 250 do 500 kg</t>
  </si>
  <si>
    <t>-712031651</t>
  </si>
  <si>
    <t>187</t>
  </si>
  <si>
    <t>13010748</t>
  </si>
  <si>
    <t>ocel profilová jakost S235JR (11 375) průřez IPE 160</t>
  </si>
  <si>
    <t>-1446903054</t>
  </si>
  <si>
    <t>(4*2+2*2+5*3+4*3)*15,8*1,1/1000</t>
  </si>
  <si>
    <t>188</t>
  </si>
  <si>
    <t>13611218</t>
  </si>
  <si>
    <t>plech ocelový hladký jakost S235JR tl 5 mm tabule</t>
  </si>
  <si>
    <t>145976980</t>
  </si>
  <si>
    <t>0,2*0,2*13*1,2*39,5/1000</t>
  </si>
  <si>
    <t>214</t>
  </si>
  <si>
    <t>998767106</t>
  </si>
  <si>
    <t>Přesun hmot tonážní pro zámečnické konstrukce v objektech v přes 48 do 60 m</t>
  </si>
  <si>
    <t>-833503424</t>
  </si>
  <si>
    <t>215</t>
  </si>
  <si>
    <t>998767181</t>
  </si>
  <si>
    <t>Příplatek k přesunu hmot tonážní 767 prováděný bez použití mechanizace</t>
  </si>
  <si>
    <t>-2138348679</t>
  </si>
  <si>
    <t>775</t>
  </si>
  <si>
    <t>Podlahy skládané</t>
  </si>
  <si>
    <t>195</t>
  </si>
  <si>
    <t>775530021R</t>
  </si>
  <si>
    <t>Montáž podlahy masivní z fošen šroubovaných š přes 135 do 150 mm s podkladem z desek (dub. buk)</t>
  </si>
  <si>
    <t>-180525800</t>
  </si>
  <si>
    <t>5*4+2*4</t>
  </si>
  <si>
    <t>196</t>
  </si>
  <si>
    <t>61198127R</t>
  </si>
  <si>
    <t>fošna tl 50mm dub, buk</t>
  </si>
  <si>
    <t>-315183129</t>
  </si>
  <si>
    <t>28*1,08 'Přepočtené koeficientem množství</t>
  </si>
  <si>
    <t>212</t>
  </si>
  <si>
    <t>998775101</t>
  </si>
  <si>
    <t>Přesun hmot tonážní pro podlahy dřevěné v objektech v do 6 m</t>
  </si>
  <si>
    <t>2022763656</t>
  </si>
  <si>
    <t>213</t>
  </si>
  <si>
    <t>998775181</t>
  </si>
  <si>
    <t>Příplatek k přesunu hmot tonážní 775 prováděný bez použití mechanizace</t>
  </si>
  <si>
    <t>929689899</t>
  </si>
  <si>
    <t>783</t>
  </si>
  <si>
    <t>Dokončovací práce - nátěry</t>
  </si>
  <si>
    <t>190</t>
  </si>
  <si>
    <t>783101201</t>
  </si>
  <si>
    <t>Hrubé obroušení podkladu truhlářských konstrukcí před provedením nátěru</t>
  </si>
  <si>
    <t>979431388</t>
  </si>
  <si>
    <t>(5*4+2*4)*2*1,3</t>
  </si>
  <si>
    <t>191</t>
  </si>
  <si>
    <t>783101203</t>
  </si>
  <si>
    <t>Jemné obroušení podkladu truhlářských konstrukcí před provedením nátěru</t>
  </si>
  <si>
    <t>842224587</t>
  </si>
  <si>
    <t>189</t>
  </si>
  <si>
    <t>783101401</t>
  </si>
  <si>
    <t>Ometení podkladu truhlářských konstrukcí před provedením nátěru</t>
  </si>
  <si>
    <t>141512509</t>
  </si>
  <si>
    <t>192</t>
  </si>
  <si>
    <t>783163101</t>
  </si>
  <si>
    <t>Jednonásobný napouštěcí olejový nátěr truhlářských konstrukcí</t>
  </si>
  <si>
    <t>227461084</t>
  </si>
  <si>
    <t>193</t>
  </si>
  <si>
    <t>783164101</t>
  </si>
  <si>
    <t>Základní jednonásobný olejový nátěr truhlářských konstrukcí</t>
  </si>
  <si>
    <t>1099467425</t>
  </si>
  <si>
    <t>194</t>
  </si>
  <si>
    <t>783167101</t>
  </si>
  <si>
    <t>Krycí jednonásobný olejový nátěr truhlářských konstrukcí</t>
  </si>
  <si>
    <t>700502463</t>
  </si>
  <si>
    <t>180</t>
  </si>
  <si>
    <t>783301311</t>
  </si>
  <si>
    <t>Odmaštění zámečnických konstrukcí vodou ředitelným odmašťovačem</t>
  </si>
  <si>
    <t>180976956</t>
  </si>
  <si>
    <t>(4*2+2*2+5*3+4*3)*0,8*1,1</t>
  </si>
  <si>
    <t>23,4*0,35</t>
  </si>
  <si>
    <t>181</t>
  </si>
  <si>
    <t>783314101</t>
  </si>
  <si>
    <t>Základní jednonásobný syntetický nátěr zámečnických konstrukcí</t>
  </si>
  <si>
    <t>-1009639924</t>
  </si>
  <si>
    <t>184</t>
  </si>
  <si>
    <t>783315101</t>
  </si>
  <si>
    <t>Mezinátěr jednonásobný syntetický standardní zámečnických konstrukcí</t>
  </si>
  <si>
    <t>1106866871</t>
  </si>
  <si>
    <t>186</t>
  </si>
  <si>
    <t>783317101</t>
  </si>
  <si>
    <t>Krycí jednonásobný syntetický standardní nátěr zámečnických konstrukcí</t>
  </si>
  <si>
    <t>-1129696977</t>
  </si>
  <si>
    <t>VRN</t>
  </si>
  <si>
    <t>Vedlejší rozpočtové náklady</t>
  </si>
  <si>
    <t>VRN1</t>
  </si>
  <si>
    <t>Průzkumné, geodetické a projektové práce</t>
  </si>
  <si>
    <t>124</t>
  </si>
  <si>
    <t>012103000</t>
  </si>
  <si>
    <t>Geodetické práce před výstavbou</t>
  </si>
  <si>
    <t>soubor</t>
  </si>
  <si>
    <t>1024</t>
  </si>
  <si>
    <t>-1751623530</t>
  </si>
  <si>
    <t>125</t>
  </si>
  <si>
    <t>012203000</t>
  </si>
  <si>
    <t>Geodetické práce při provádění stavby</t>
  </si>
  <si>
    <t>897414813</t>
  </si>
  <si>
    <t>126</t>
  </si>
  <si>
    <t>012303000</t>
  </si>
  <si>
    <t>Geodetické práce po výstavbě (včetně geom.plánu)</t>
  </si>
  <si>
    <t>786606843</t>
  </si>
  <si>
    <t>127</t>
  </si>
  <si>
    <t>013254000</t>
  </si>
  <si>
    <t>Dokumentace skutečného provedení stavby</t>
  </si>
  <si>
    <t>380412698</t>
  </si>
  <si>
    <t>128</t>
  </si>
  <si>
    <t>013274000</t>
  </si>
  <si>
    <t>Pasportizace včetně fotodokumentace před započetím prací</t>
  </si>
  <si>
    <t>1314214069</t>
  </si>
  <si>
    <t>VRN3</t>
  </si>
  <si>
    <t>Zařízení staveniště</t>
  </si>
  <si>
    <t>129</t>
  </si>
  <si>
    <t>032103000</t>
  </si>
  <si>
    <t>ZS komplet (zřízení, provoz, odstranění, oplocení, tabule)</t>
  </si>
  <si>
    <t>1965890205</t>
  </si>
  <si>
    <t>VRN4</t>
  </si>
  <si>
    <t>Inženýrská činnost</t>
  </si>
  <si>
    <t>130</t>
  </si>
  <si>
    <t>049203000</t>
  </si>
  <si>
    <t>Projednání a vyřízení PDZ se správními orgány a PČR</t>
  </si>
  <si>
    <t>oubor…</t>
  </si>
  <si>
    <t>-240212030</t>
  </si>
  <si>
    <t>VRN9</t>
  </si>
  <si>
    <t>Ostatní náklady</t>
  </si>
  <si>
    <t>132</t>
  </si>
  <si>
    <t>091003000</t>
  </si>
  <si>
    <t>Hutnící zkoušky (8 ks)</t>
  </si>
  <si>
    <t>180388577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</si>
</sst>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38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39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40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41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42</v>
      </c>
      <c r="E29" s="47"/>
      <c r="F29" s="32" t="s">
        <v>43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44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45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46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47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48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49</v>
      </c>
      <c r="U35" s="54"/>
      <c r="V35" s="54"/>
      <c r="W35" s="54"/>
      <c r="X35" s="56" t="s">
        <v>50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51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52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53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54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53</v>
      </c>
      <c r="AI60" s="42"/>
      <c r="AJ60" s="42"/>
      <c r="AK60" s="42"/>
      <c r="AL60" s="42"/>
      <c r="AM60" s="64" t="s">
        <v>54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55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56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53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54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53</v>
      </c>
      <c r="AI75" s="42"/>
      <c r="AJ75" s="42"/>
      <c r="AK75" s="42"/>
      <c r="AL75" s="42"/>
      <c r="AM75" s="64" t="s">
        <v>54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57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21050701-R2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Cyklostezka podél Flakůvky v Bohumíně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Bohumín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30. 11. 2022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Bohumín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31</v>
      </c>
      <c r="AJ89" s="40"/>
      <c r="AK89" s="40"/>
      <c r="AL89" s="40"/>
      <c r="AM89" s="80" t="str">
        <f>IF(E17="","",E17)</f>
        <v>ŠNAPKA SLUŽBY s.r.o.</v>
      </c>
      <c r="AN89" s="71"/>
      <c r="AO89" s="71"/>
      <c r="AP89" s="71"/>
      <c r="AQ89" s="40"/>
      <c r="AR89" s="44"/>
      <c r="AS89" s="81" t="s">
        <v>58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29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35</v>
      </c>
      <c r="AJ90" s="40"/>
      <c r="AK90" s="40"/>
      <c r="AL90" s="40"/>
      <c r="AM90" s="80" t="str">
        <f>IF(E20="","",E20)</f>
        <v>ing. Ivan Šnapka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59</v>
      </c>
      <c r="D92" s="94"/>
      <c r="E92" s="94"/>
      <c r="F92" s="94"/>
      <c r="G92" s="94"/>
      <c r="H92" s="95"/>
      <c r="I92" s="96" t="s">
        <v>60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61</v>
      </c>
      <c r="AH92" s="94"/>
      <c r="AI92" s="94"/>
      <c r="AJ92" s="94"/>
      <c r="AK92" s="94"/>
      <c r="AL92" s="94"/>
      <c r="AM92" s="94"/>
      <c r="AN92" s="96" t="s">
        <v>62</v>
      </c>
      <c r="AO92" s="94"/>
      <c r="AP92" s="98"/>
      <c r="AQ92" s="99" t="s">
        <v>63</v>
      </c>
      <c r="AR92" s="44"/>
      <c r="AS92" s="100" t="s">
        <v>64</v>
      </c>
      <c r="AT92" s="101" t="s">
        <v>65</v>
      </c>
      <c r="AU92" s="101" t="s">
        <v>66</v>
      </c>
      <c r="AV92" s="101" t="s">
        <v>67</v>
      </c>
      <c r="AW92" s="101" t="s">
        <v>68</v>
      </c>
      <c r="AX92" s="101" t="s">
        <v>69</v>
      </c>
      <c r="AY92" s="101" t="s">
        <v>70</v>
      </c>
      <c r="AZ92" s="101" t="s">
        <v>71</v>
      </c>
      <c r="BA92" s="101" t="s">
        <v>72</v>
      </c>
      <c r="BB92" s="101" t="s">
        <v>73</v>
      </c>
      <c r="BC92" s="101" t="s">
        <v>74</v>
      </c>
      <c r="BD92" s="102" t="s">
        <v>75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76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77</v>
      </c>
      <c r="BT94" s="117" t="s">
        <v>78</v>
      </c>
      <c r="BU94" s="118" t="s">
        <v>79</v>
      </c>
      <c r="BV94" s="117" t="s">
        <v>80</v>
      </c>
      <c r="BW94" s="117" t="s">
        <v>5</v>
      </c>
      <c r="BX94" s="117" t="s">
        <v>81</v>
      </c>
      <c r="CL94" s="117" t="s">
        <v>1</v>
      </c>
    </row>
    <row r="95" s="7" customFormat="1" ht="16.5" customHeight="1">
      <c r="A95" s="119" t="s">
        <v>82</v>
      </c>
      <c r="B95" s="120"/>
      <c r="C95" s="121"/>
      <c r="D95" s="122" t="s">
        <v>83</v>
      </c>
      <c r="E95" s="122"/>
      <c r="F95" s="122"/>
      <c r="G95" s="122"/>
      <c r="H95" s="122"/>
      <c r="I95" s="123"/>
      <c r="J95" s="122" t="s">
        <v>84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101 - Cyklostezka'!J30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85</v>
      </c>
      <c r="AR95" s="126"/>
      <c r="AS95" s="127">
        <v>0</v>
      </c>
      <c r="AT95" s="128">
        <f>ROUND(SUM(AV95:AW95),2)</f>
        <v>0</v>
      </c>
      <c r="AU95" s="129">
        <f>'SO 101 - Cyklostezka'!P132</f>
        <v>0</v>
      </c>
      <c r="AV95" s="128">
        <f>'SO 101 - Cyklostezka'!J33</f>
        <v>0</v>
      </c>
      <c r="AW95" s="128">
        <f>'SO 101 - Cyklostezka'!J34</f>
        <v>0</v>
      </c>
      <c r="AX95" s="128">
        <f>'SO 101 - Cyklostezka'!J35</f>
        <v>0</v>
      </c>
      <c r="AY95" s="128">
        <f>'SO 101 - Cyklostezka'!J36</f>
        <v>0</v>
      </c>
      <c r="AZ95" s="128">
        <f>'SO 101 - Cyklostezka'!F33</f>
        <v>0</v>
      </c>
      <c r="BA95" s="128">
        <f>'SO 101 - Cyklostezka'!F34</f>
        <v>0</v>
      </c>
      <c r="BB95" s="128">
        <f>'SO 101 - Cyklostezka'!F35</f>
        <v>0</v>
      </c>
      <c r="BC95" s="128">
        <f>'SO 101 - Cyklostezka'!F36</f>
        <v>0</v>
      </c>
      <c r="BD95" s="130">
        <f>'SO 101 - Cyklostezka'!F37</f>
        <v>0</v>
      </c>
      <c r="BE95" s="7"/>
      <c r="BT95" s="131" t="s">
        <v>86</v>
      </c>
      <c r="BV95" s="131" t="s">
        <v>80</v>
      </c>
      <c r="BW95" s="131" t="s">
        <v>87</v>
      </c>
      <c r="BX95" s="131" t="s">
        <v>5</v>
      </c>
      <c r="CL95" s="131" t="s">
        <v>1</v>
      </c>
      <c r="CM95" s="131" t="s">
        <v>88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i9/NIlYI4rQwYvcueOEgHBfTBmvgxM1omG67Fkd4ug/jWkwYOFx9xrYRcdk9tTnMrw4lh12qus4b/BxD9CRbIA==" hashValue="H0218ZX5vYhXPKW1mZseqQXc1RSr2U2uVwJawgY04shf6hfD0rSXSqubcpMgJkQhdMR51UCTrv+R4QurgvREd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101 - Cyklostezka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88</v>
      </c>
    </row>
    <row r="4" s="1" customFormat="1" ht="24.96" customHeight="1">
      <c r="B4" s="20"/>
      <c r="D4" s="134" t="s">
        <v>89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Cyklostezka podél Flakůvky v Bohumíně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90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91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30. 11. 2022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27</v>
      </c>
      <c r="F15" s="38"/>
      <c r="G15" s="38"/>
      <c r="H15" s="38"/>
      <c r="I15" s="136" t="s">
        <v>28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29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31</v>
      </c>
      <c r="E20" s="38"/>
      <c r="F20" s="38"/>
      <c r="G20" s="38"/>
      <c r="H20" s="38"/>
      <c r="I20" s="136" t="s">
        <v>25</v>
      </c>
      <c r="J20" s="139" t="s">
        <v>32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33</v>
      </c>
      <c r="F21" s="38"/>
      <c r="G21" s="38"/>
      <c r="H21" s="38"/>
      <c r="I21" s="136" t="s">
        <v>28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35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36</v>
      </c>
      <c r="F24" s="38"/>
      <c r="G24" s="38"/>
      <c r="H24" s="38"/>
      <c r="I24" s="136" t="s">
        <v>28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37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38</v>
      </c>
      <c r="E30" s="38"/>
      <c r="F30" s="38"/>
      <c r="G30" s="38"/>
      <c r="H30" s="38"/>
      <c r="I30" s="38"/>
      <c r="J30" s="147">
        <f>ROUND(J132,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40</v>
      </c>
      <c r="G32" s="38"/>
      <c r="H32" s="38"/>
      <c r="I32" s="148" t="s">
        <v>39</v>
      </c>
      <c r="J32" s="148" t="s">
        <v>41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42</v>
      </c>
      <c r="E33" s="136" t="s">
        <v>43</v>
      </c>
      <c r="F33" s="150">
        <f>ROUND((SUM(BE132:BE385)),  2)</f>
        <v>0</v>
      </c>
      <c r="G33" s="38"/>
      <c r="H33" s="38"/>
      <c r="I33" s="151">
        <v>0.20999999999999999</v>
      </c>
      <c r="J33" s="150">
        <f>ROUND(((SUM(BE132:BE385))*I33),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44</v>
      </c>
      <c r="F34" s="150">
        <f>ROUND((SUM(BF132:BF385)),  2)</f>
        <v>0</v>
      </c>
      <c r="G34" s="38"/>
      <c r="H34" s="38"/>
      <c r="I34" s="151">
        <v>0.14999999999999999</v>
      </c>
      <c r="J34" s="150">
        <f>ROUND(((SUM(BF132:BF385))*I34),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45</v>
      </c>
      <c r="F35" s="150">
        <f>ROUND((SUM(BG132:BG385)),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46</v>
      </c>
      <c r="F36" s="150">
        <f>ROUND((SUM(BH132:BH385)),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47</v>
      </c>
      <c r="F37" s="150">
        <f>ROUND((SUM(BI132:BI385)),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48</v>
      </c>
      <c r="E39" s="154"/>
      <c r="F39" s="154"/>
      <c r="G39" s="155" t="s">
        <v>49</v>
      </c>
      <c r="H39" s="156" t="s">
        <v>50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51</v>
      </c>
      <c r="E50" s="160"/>
      <c r="F50" s="160"/>
      <c r="G50" s="159" t="s">
        <v>52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53</v>
      </c>
      <c r="E61" s="162"/>
      <c r="F61" s="163" t="s">
        <v>54</v>
      </c>
      <c r="G61" s="161" t="s">
        <v>53</v>
      </c>
      <c r="H61" s="162"/>
      <c r="I61" s="162"/>
      <c r="J61" s="164" t="s">
        <v>54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55</v>
      </c>
      <c r="E65" s="165"/>
      <c r="F65" s="165"/>
      <c r="G65" s="159" t="s">
        <v>56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53</v>
      </c>
      <c r="E76" s="162"/>
      <c r="F76" s="163" t="s">
        <v>54</v>
      </c>
      <c r="G76" s="161" t="s">
        <v>53</v>
      </c>
      <c r="H76" s="162"/>
      <c r="I76" s="162"/>
      <c r="J76" s="164" t="s">
        <v>54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Cyklostezka podél Flakůvky v Bohumíně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101 - Cyklostezka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Bohumín</v>
      </c>
      <c r="G89" s="40"/>
      <c r="H89" s="40"/>
      <c r="I89" s="32" t="s">
        <v>22</v>
      </c>
      <c r="J89" s="79" t="str">
        <f>IF(J12="","",J12)</f>
        <v>30. 11. 2022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Město Bohumín</v>
      </c>
      <c r="G91" s="40"/>
      <c r="H91" s="40"/>
      <c r="I91" s="32" t="s">
        <v>31</v>
      </c>
      <c r="J91" s="36" t="str">
        <f>E21</f>
        <v>ŠNAPKA SLUŽBY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29</v>
      </c>
      <c r="D92" s="40"/>
      <c r="E92" s="40"/>
      <c r="F92" s="27" t="str">
        <f>IF(E18="","",E18)</f>
        <v>Vyplň údaj</v>
      </c>
      <c r="G92" s="40"/>
      <c r="H92" s="40"/>
      <c r="I92" s="32" t="s">
        <v>35</v>
      </c>
      <c r="J92" s="36" t="str">
        <f>E24</f>
        <v>ing. Ivan Šnapka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93</v>
      </c>
      <c r="D94" s="172"/>
      <c r="E94" s="172"/>
      <c r="F94" s="172"/>
      <c r="G94" s="172"/>
      <c r="H94" s="172"/>
      <c r="I94" s="172"/>
      <c r="J94" s="173" t="s">
        <v>94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95</v>
      </c>
      <c r="D96" s="40"/>
      <c r="E96" s="40"/>
      <c r="F96" s="40"/>
      <c r="G96" s="40"/>
      <c r="H96" s="40"/>
      <c r="I96" s="40"/>
      <c r="J96" s="110">
        <f>J132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96</v>
      </c>
    </row>
    <row r="97" s="9" customFormat="1" ht="24.96" customHeight="1">
      <c r="A97" s="9"/>
      <c r="B97" s="175"/>
      <c r="C97" s="176"/>
      <c r="D97" s="177" t="s">
        <v>97</v>
      </c>
      <c r="E97" s="178"/>
      <c r="F97" s="178"/>
      <c r="G97" s="178"/>
      <c r="H97" s="178"/>
      <c r="I97" s="178"/>
      <c r="J97" s="179">
        <f>J133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98</v>
      </c>
      <c r="E98" s="184"/>
      <c r="F98" s="184"/>
      <c r="G98" s="184"/>
      <c r="H98" s="184"/>
      <c r="I98" s="184"/>
      <c r="J98" s="185">
        <f>J134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99</v>
      </c>
      <c r="E99" s="184"/>
      <c r="F99" s="184"/>
      <c r="G99" s="184"/>
      <c r="H99" s="184"/>
      <c r="I99" s="184"/>
      <c r="J99" s="185">
        <f>J220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100</v>
      </c>
      <c r="E100" s="184"/>
      <c r="F100" s="184"/>
      <c r="G100" s="184"/>
      <c r="H100" s="184"/>
      <c r="I100" s="184"/>
      <c r="J100" s="185">
        <f>J245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101</v>
      </c>
      <c r="E101" s="184"/>
      <c r="F101" s="184"/>
      <c r="G101" s="184"/>
      <c r="H101" s="184"/>
      <c r="I101" s="184"/>
      <c r="J101" s="185">
        <f>J274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102</v>
      </c>
      <c r="E102" s="184"/>
      <c r="F102" s="184"/>
      <c r="G102" s="184"/>
      <c r="H102" s="184"/>
      <c r="I102" s="184"/>
      <c r="J102" s="185">
        <f>J304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103</v>
      </c>
      <c r="E103" s="184"/>
      <c r="F103" s="184"/>
      <c r="G103" s="184"/>
      <c r="H103" s="184"/>
      <c r="I103" s="184"/>
      <c r="J103" s="185">
        <f>J319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75"/>
      <c r="C104" s="176"/>
      <c r="D104" s="177" t="s">
        <v>104</v>
      </c>
      <c r="E104" s="178"/>
      <c r="F104" s="178"/>
      <c r="G104" s="178"/>
      <c r="H104" s="178"/>
      <c r="I104" s="178"/>
      <c r="J104" s="179">
        <f>J324</f>
        <v>0</v>
      </c>
      <c r="K104" s="176"/>
      <c r="L104" s="180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1"/>
      <c r="C105" s="182"/>
      <c r="D105" s="183" t="s">
        <v>105</v>
      </c>
      <c r="E105" s="184"/>
      <c r="F105" s="184"/>
      <c r="G105" s="184"/>
      <c r="H105" s="184"/>
      <c r="I105" s="184"/>
      <c r="J105" s="185">
        <f>J325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106</v>
      </c>
      <c r="E106" s="184"/>
      <c r="F106" s="184"/>
      <c r="G106" s="184"/>
      <c r="H106" s="184"/>
      <c r="I106" s="184"/>
      <c r="J106" s="185">
        <f>J337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107</v>
      </c>
      <c r="E107" s="184"/>
      <c r="F107" s="184"/>
      <c r="G107" s="184"/>
      <c r="H107" s="184"/>
      <c r="I107" s="184"/>
      <c r="J107" s="185">
        <f>J344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75"/>
      <c r="C108" s="176"/>
      <c r="D108" s="177" t="s">
        <v>108</v>
      </c>
      <c r="E108" s="178"/>
      <c r="F108" s="178"/>
      <c r="G108" s="178"/>
      <c r="H108" s="178"/>
      <c r="I108" s="178"/>
      <c r="J108" s="179">
        <f>J373</f>
        <v>0</v>
      </c>
      <c r="K108" s="176"/>
      <c r="L108" s="180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1"/>
      <c r="C109" s="182"/>
      <c r="D109" s="183" t="s">
        <v>109</v>
      </c>
      <c r="E109" s="184"/>
      <c r="F109" s="184"/>
      <c r="G109" s="184"/>
      <c r="H109" s="184"/>
      <c r="I109" s="184"/>
      <c r="J109" s="185">
        <f>J374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110</v>
      </c>
      <c r="E110" s="184"/>
      <c r="F110" s="184"/>
      <c r="G110" s="184"/>
      <c r="H110" s="184"/>
      <c r="I110" s="184"/>
      <c r="J110" s="185">
        <f>J380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111</v>
      </c>
      <c r="E111" s="184"/>
      <c r="F111" s="184"/>
      <c r="G111" s="184"/>
      <c r="H111" s="184"/>
      <c r="I111" s="184"/>
      <c r="J111" s="185">
        <f>J382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112</v>
      </c>
      <c r="E112" s="184"/>
      <c r="F112" s="184"/>
      <c r="G112" s="184"/>
      <c r="H112" s="184"/>
      <c r="I112" s="184"/>
      <c r="J112" s="185">
        <f>J384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66"/>
      <c r="C114" s="67"/>
      <c r="D114" s="67"/>
      <c r="E114" s="67"/>
      <c r="F114" s="67"/>
      <c r="G114" s="67"/>
      <c r="H114" s="67"/>
      <c r="I114" s="67"/>
      <c r="J114" s="67"/>
      <c r="K114" s="67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8" s="2" customFormat="1" ht="6.96" customHeight="1">
      <c r="A118" s="38"/>
      <c r="B118" s="68"/>
      <c r="C118" s="69"/>
      <c r="D118" s="69"/>
      <c r="E118" s="69"/>
      <c r="F118" s="69"/>
      <c r="G118" s="69"/>
      <c r="H118" s="69"/>
      <c r="I118" s="69"/>
      <c r="J118" s="69"/>
      <c r="K118" s="69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4.96" customHeight="1">
      <c r="A119" s="38"/>
      <c r="B119" s="39"/>
      <c r="C119" s="23" t="s">
        <v>113</v>
      </c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16</v>
      </c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6.5" customHeight="1">
      <c r="A122" s="38"/>
      <c r="B122" s="39"/>
      <c r="C122" s="40"/>
      <c r="D122" s="40"/>
      <c r="E122" s="170" t="str">
        <f>E7</f>
        <v>Cyklostezka podél Flakůvky v Bohumíně</v>
      </c>
      <c r="F122" s="32"/>
      <c r="G122" s="32"/>
      <c r="H122" s="32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90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6.5" customHeight="1">
      <c r="A124" s="38"/>
      <c r="B124" s="39"/>
      <c r="C124" s="40"/>
      <c r="D124" s="40"/>
      <c r="E124" s="76" t="str">
        <f>E9</f>
        <v>SO 101 - Cyklostezka</v>
      </c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6.96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20</v>
      </c>
      <c r="D126" s="40"/>
      <c r="E126" s="40"/>
      <c r="F126" s="27" t="str">
        <f>F12</f>
        <v>Bohumín</v>
      </c>
      <c r="G126" s="40"/>
      <c r="H126" s="40"/>
      <c r="I126" s="32" t="s">
        <v>22</v>
      </c>
      <c r="J126" s="79" t="str">
        <f>IF(J12="","",J12)</f>
        <v>30. 11. 2022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25.65" customHeight="1">
      <c r="A128" s="38"/>
      <c r="B128" s="39"/>
      <c r="C128" s="32" t="s">
        <v>24</v>
      </c>
      <c r="D128" s="40"/>
      <c r="E128" s="40"/>
      <c r="F128" s="27" t="str">
        <f>E15</f>
        <v>Město Bohumín</v>
      </c>
      <c r="G128" s="40"/>
      <c r="H128" s="40"/>
      <c r="I128" s="32" t="s">
        <v>31</v>
      </c>
      <c r="J128" s="36" t="str">
        <f>E21</f>
        <v>ŠNAPKA SLUŽBY s.r.o.</v>
      </c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5.15" customHeight="1">
      <c r="A129" s="38"/>
      <c r="B129" s="39"/>
      <c r="C129" s="32" t="s">
        <v>29</v>
      </c>
      <c r="D129" s="40"/>
      <c r="E129" s="40"/>
      <c r="F129" s="27" t="str">
        <f>IF(E18="","",E18)</f>
        <v>Vyplň údaj</v>
      </c>
      <c r="G129" s="40"/>
      <c r="H129" s="40"/>
      <c r="I129" s="32" t="s">
        <v>35</v>
      </c>
      <c r="J129" s="36" t="str">
        <f>E24</f>
        <v>ing. Ivan Šnapka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0.32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11" customFormat="1" ht="29.28" customHeight="1">
      <c r="A131" s="187"/>
      <c r="B131" s="188"/>
      <c r="C131" s="189" t="s">
        <v>114</v>
      </c>
      <c r="D131" s="190" t="s">
        <v>63</v>
      </c>
      <c r="E131" s="190" t="s">
        <v>59</v>
      </c>
      <c r="F131" s="190" t="s">
        <v>60</v>
      </c>
      <c r="G131" s="190" t="s">
        <v>115</v>
      </c>
      <c r="H131" s="190" t="s">
        <v>116</v>
      </c>
      <c r="I131" s="190" t="s">
        <v>117</v>
      </c>
      <c r="J131" s="191" t="s">
        <v>94</v>
      </c>
      <c r="K131" s="192" t="s">
        <v>118</v>
      </c>
      <c r="L131" s="193"/>
      <c r="M131" s="100" t="s">
        <v>1</v>
      </c>
      <c r="N131" s="101" t="s">
        <v>42</v>
      </c>
      <c r="O131" s="101" t="s">
        <v>119</v>
      </c>
      <c r="P131" s="101" t="s">
        <v>120</v>
      </c>
      <c r="Q131" s="101" t="s">
        <v>121</v>
      </c>
      <c r="R131" s="101" t="s">
        <v>122</v>
      </c>
      <c r="S131" s="101" t="s">
        <v>123</v>
      </c>
      <c r="T131" s="102" t="s">
        <v>124</v>
      </c>
      <c r="U131" s="187"/>
      <c r="V131" s="187"/>
      <c r="W131" s="187"/>
      <c r="X131" s="187"/>
      <c r="Y131" s="187"/>
      <c r="Z131" s="187"/>
      <c r="AA131" s="187"/>
      <c r="AB131" s="187"/>
      <c r="AC131" s="187"/>
      <c r="AD131" s="187"/>
      <c r="AE131" s="187"/>
    </row>
    <row r="132" s="2" customFormat="1" ht="22.8" customHeight="1">
      <c r="A132" s="38"/>
      <c r="B132" s="39"/>
      <c r="C132" s="107" t="s">
        <v>125</v>
      </c>
      <c r="D132" s="40"/>
      <c r="E132" s="40"/>
      <c r="F132" s="40"/>
      <c r="G132" s="40"/>
      <c r="H132" s="40"/>
      <c r="I132" s="40"/>
      <c r="J132" s="194">
        <f>BK132</f>
        <v>0</v>
      </c>
      <c r="K132" s="40"/>
      <c r="L132" s="44"/>
      <c r="M132" s="103"/>
      <c r="N132" s="195"/>
      <c r="O132" s="104"/>
      <c r="P132" s="196">
        <f>P133+P324+P373</f>
        <v>0</v>
      </c>
      <c r="Q132" s="104"/>
      <c r="R132" s="196">
        <f>R133+R324+R373</f>
        <v>785.67153885999994</v>
      </c>
      <c r="S132" s="104"/>
      <c r="T132" s="197">
        <f>T133+T324+T373</f>
        <v>381.64800000000002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77</v>
      </c>
      <c r="AU132" s="17" t="s">
        <v>96</v>
      </c>
      <c r="BK132" s="198">
        <f>BK133+BK324+BK373</f>
        <v>0</v>
      </c>
    </row>
    <row r="133" s="12" customFormat="1" ht="25.92" customHeight="1">
      <c r="A133" s="12"/>
      <c r="B133" s="199"/>
      <c r="C133" s="200"/>
      <c r="D133" s="201" t="s">
        <v>77</v>
      </c>
      <c r="E133" s="202" t="s">
        <v>126</v>
      </c>
      <c r="F133" s="202" t="s">
        <v>127</v>
      </c>
      <c r="G133" s="200"/>
      <c r="H133" s="200"/>
      <c r="I133" s="203"/>
      <c r="J133" s="204">
        <f>BK133</f>
        <v>0</v>
      </c>
      <c r="K133" s="200"/>
      <c r="L133" s="205"/>
      <c r="M133" s="206"/>
      <c r="N133" s="207"/>
      <c r="O133" s="207"/>
      <c r="P133" s="208">
        <f>P134+P220+P245+P274+P304+P319</f>
        <v>0</v>
      </c>
      <c r="Q133" s="207"/>
      <c r="R133" s="208">
        <f>R134+R220+R245+R274+R304+R319</f>
        <v>783.50879975999999</v>
      </c>
      <c r="S133" s="207"/>
      <c r="T133" s="209">
        <f>T134+T220+T245+T274+T304+T319</f>
        <v>381.64800000000002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0" t="s">
        <v>86</v>
      </c>
      <c r="AT133" s="211" t="s">
        <v>77</v>
      </c>
      <c r="AU133" s="211" t="s">
        <v>78</v>
      </c>
      <c r="AY133" s="210" t="s">
        <v>128</v>
      </c>
      <c r="BK133" s="212">
        <f>BK134+BK220+BK245+BK274+BK304+BK319</f>
        <v>0</v>
      </c>
    </row>
    <row r="134" s="12" customFormat="1" ht="22.8" customHeight="1">
      <c r="A134" s="12"/>
      <c r="B134" s="199"/>
      <c r="C134" s="200"/>
      <c r="D134" s="201" t="s">
        <v>77</v>
      </c>
      <c r="E134" s="213" t="s">
        <v>86</v>
      </c>
      <c r="F134" s="213" t="s">
        <v>129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f>SUM(P135:P219)</f>
        <v>0</v>
      </c>
      <c r="Q134" s="207"/>
      <c r="R134" s="208">
        <f>SUM(R135:R219)</f>
        <v>672.15242000000001</v>
      </c>
      <c r="S134" s="207"/>
      <c r="T134" s="209">
        <f>SUM(T135:T219)</f>
        <v>81.647999999999996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86</v>
      </c>
      <c r="AT134" s="211" t="s">
        <v>77</v>
      </c>
      <c r="AU134" s="211" t="s">
        <v>86</v>
      </c>
      <c r="AY134" s="210" t="s">
        <v>128</v>
      </c>
      <c r="BK134" s="212">
        <f>SUM(BK135:BK219)</f>
        <v>0</v>
      </c>
    </row>
    <row r="135" s="2" customFormat="1" ht="16.5" customHeight="1">
      <c r="A135" s="38"/>
      <c r="B135" s="39"/>
      <c r="C135" s="215" t="s">
        <v>130</v>
      </c>
      <c r="D135" s="215" t="s">
        <v>131</v>
      </c>
      <c r="E135" s="216" t="s">
        <v>132</v>
      </c>
      <c r="F135" s="217" t="s">
        <v>133</v>
      </c>
      <c r="G135" s="218" t="s">
        <v>134</v>
      </c>
      <c r="H135" s="219">
        <v>1250</v>
      </c>
      <c r="I135" s="220"/>
      <c r="J135" s="221">
        <f>ROUND(I135*H135,2)</f>
        <v>0</v>
      </c>
      <c r="K135" s="222"/>
      <c r="L135" s="44"/>
      <c r="M135" s="223" t="s">
        <v>1</v>
      </c>
      <c r="N135" s="224" t="s">
        <v>43</v>
      </c>
      <c r="O135" s="91"/>
      <c r="P135" s="225">
        <f>O135*H135</f>
        <v>0</v>
      </c>
      <c r="Q135" s="225">
        <v>0</v>
      </c>
      <c r="R135" s="225">
        <f>Q135*H135</f>
        <v>0</v>
      </c>
      <c r="S135" s="225">
        <v>0</v>
      </c>
      <c r="T135" s="22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7" t="s">
        <v>135</v>
      </c>
      <c r="AT135" s="227" t="s">
        <v>131</v>
      </c>
      <c r="AU135" s="227" t="s">
        <v>88</v>
      </c>
      <c r="AY135" s="17" t="s">
        <v>128</v>
      </c>
      <c r="BE135" s="228">
        <f>IF(N135="základní",J135,0)</f>
        <v>0</v>
      </c>
      <c r="BF135" s="228">
        <f>IF(N135="snížená",J135,0)</f>
        <v>0</v>
      </c>
      <c r="BG135" s="228">
        <f>IF(N135="zákl. přenesená",J135,0)</f>
        <v>0</v>
      </c>
      <c r="BH135" s="228">
        <f>IF(N135="sníž. přenesená",J135,0)</f>
        <v>0</v>
      </c>
      <c r="BI135" s="228">
        <f>IF(N135="nulová",J135,0)</f>
        <v>0</v>
      </c>
      <c r="BJ135" s="17" t="s">
        <v>86</v>
      </c>
      <c r="BK135" s="228">
        <f>ROUND(I135*H135,2)</f>
        <v>0</v>
      </c>
      <c r="BL135" s="17" t="s">
        <v>135</v>
      </c>
      <c r="BM135" s="227" t="s">
        <v>136</v>
      </c>
    </row>
    <row r="136" s="13" customFormat="1">
      <c r="A136" s="13"/>
      <c r="B136" s="229"/>
      <c r="C136" s="230"/>
      <c r="D136" s="231" t="s">
        <v>137</v>
      </c>
      <c r="E136" s="232" t="s">
        <v>1</v>
      </c>
      <c r="F136" s="233" t="s">
        <v>138</v>
      </c>
      <c r="G136" s="230"/>
      <c r="H136" s="234">
        <v>1250</v>
      </c>
      <c r="I136" s="235"/>
      <c r="J136" s="230"/>
      <c r="K136" s="230"/>
      <c r="L136" s="236"/>
      <c r="M136" s="237"/>
      <c r="N136" s="238"/>
      <c r="O136" s="238"/>
      <c r="P136" s="238"/>
      <c r="Q136" s="238"/>
      <c r="R136" s="238"/>
      <c r="S136" s="238"/>
      <c r="T136" s="239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0" t="s">
        <v>137</v>
      </c>
      <c r="AU136" s="240" t="s">
        <v>88</v>
      </c>
      <c r="AV136" s="13" t="s">
        <v>88</v>
      </c>
      <c r="AW136" s="13" t="s">
        <v>34</v>
      </c>
      <c r="AX136" s="13" t="s">
        <v>86</v>
      </c>
      <c r="AY136" s="240" t="s">
        <v>128</v>
      </c>
    </row>
    <row r="137" s="2" customFormat="1" ht="21.75" customHeight="1">
      <c r="A137" s="38"/>
      <c r="B137" s="39"/>
      <c r="C137" s="215" t="s">
        <v>86</v>
      </c>
      <c r="D137" s="215" t="s">
        <v>131</v>
      </c>
      <c r="E137" s="216" t="s">
        <v>139</v>
      </c>
      <c r="F137" s="217" t="s">
        <v>140</v>
      </c>
      <c r="G137" s="218" t="s">
        <v>134</v>
      </c>
      <c r="H137" s="219">
        <v>3000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43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135</v>
      </c>
      <c r="AT137" s="227" t="s">
        <v>131</v>
      </c>
      <c r="AU137" s="227" t="s">
        <v>88</v>
      </c>
      <c r="AY137" s="17" t="s">
        <v>128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86</v>
      </c>
      <c r="BK137" s="228">
        <f>ROUND(I137*H137,2)</f>
        <v>0</v>
      </c>
      <c r="BL137" s="17" t="s">
        <v>135</v>
      </c>
      <c r="BM137" s="227" t="s">
        <v>141</v>
      </c>
    </row>
    <row r="138" s="13" customFormat="1">
      <c r="A138" s="13"/>
      <c r="B138" s="229"/>
      <c r="C138" s="230"/>
      <c r="D138" s="231" t="s">
        <v>137</v>
      </c>
      <c r="E138" s="232" t="s">
        <v>1</v>
      </c>
      <c r="F138" s="233" t="s">
        <v>142</v>
      </c>
      <c r="G138" s="230"/>
      <c r="H138" s="234">
        <v>3000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137</v>
      </c>
      <c r="AU138" s="240" t="s">
        <v>88</v>
      </c>
      <c r="AV138" s="13" t="s">
        <v>88</v>
      </c>
      <c r="AW138" s="13" t="s">
        <v>34</v>
      </c>
      <c r="AX138" s="13" t="s">
        <v>86</v>
      </c>
      <c r="AY138" s="240" t="s">
        <v>128</v>
      </c>
    </row>
    <row r="139" s="2" customFormat="1" ht="16.5" customHeight="1">
      <c r="A139" s="38"/>
      <c r="B139" s="39"/>
      <c r="C139" s="215" t="s">
        <v>143</v>
      </c>
      <c r="D139" s="215" t="s">
        <v>131</v>
      </c>
      <c r="E139" s="216" t="s">
        <v>144</v>
      </c>
      <c r="F139" s="217" t="s">
        <v>145</v>
      </c>
      <c r="G139" s="218" t="s">
        <v>146</v>
      </c>
      <c r="H139" s="219">
        <v>25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43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135</v>
      </c>
      <c r="AT139" s="227" t="s">
        <v>131</v>
      </c>
      <c r="AU139" s="227" t="s">
        <v>88</v>
      </c>
      <c r="AY139" s="17" t="s">
        <v>128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86</v>
      </c>
      <c r="BK139" s="228">
        <f>ROUND(I139*H139,2)</f>
        <v>0</v>
      </c>
      <c r="BL139" s="17" t="s">
        <v>135</v>
      </c>
      <c r="BM139" s="227" t="s">
        <v>147</v>
      </c>
    </row>
    <row r="140" s="13" customFormat="1">
      <c r="A140" s="13"/>
      <c r="B140" s="229"/>
      <c r="C140" s="230"/>
      <c r="D140" s="231" t="s">
        <v>137</v>
      </c>
      <c r="E140" s="232" t="s">
        <v>1</v>
      </c>
      <c r="F140" s="233" t="s">
        <v>148</v>
      </c>
      <c r="G140" s="230"/>
      <c r="H140" s="234">
        <v>25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137</v>
      </c>
      <c r="AU140" s="240" t="s">
        <v>88</v>
      </c>
      <c r="AV140" s="13" t="s">
        <v>88</v>
      </c>
      <c r="AW140" s="13" t="s">
        <v>34</v>
      </c>
      <c r="AX140" s="13" t="s">
        <v>86</v>
      </c>
      <c r="AY140" s="240" t="s">
        <v>128</v>
      </c>
    </row>
    <row r="141" s="2" customFormat="1" ht="33" customHeight="1">
      <c r="A141" s="38"/>
      <c r="B141" s="39"/>
      <c r="C141" s="215" t="s">
        <v>88</v>
      </c>
      <c r="D141" s="215" t="s">
        <v>131</v>
      </c>
      <c r="E141" s="216" t="s">
        <v>149</v>
      </c>
      <c r="F141" s="217" t="s">
        <v>150</v>
      </c>
      <c r="G141" s="218" t="s">
        <v>134</v>
      </c>
      <c r="H141" s="219">
        <v>108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43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0.44</v>
      </c>
      <c r="T141" s="226">
        <f>S141*H141</f>
        <v>47.520000000000003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135</v>
      </c>
      <c r="AT141" s="227" t="s">
        <v>131</v>
      </c>
      <c r="AU141" s="227" t="s">
        <v>88</v>
      </c>
      <c r="AY141" s="17" t="s">
        <v>128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86</v>
      </c>
      <c r="BK141" s="228">
        <f>ROUND(I141*H141,2)</f>
        <v>0</v>
      </c>
      <c r="BL141" s="17" t="s">
        <v>135</v>
      </c>
      <c r="BM141" s="227" t="s">
        <v>151</v>
      </c>
    </row>
    <row r="142" s="13" customFormat="1">
      <c r="A142" s="13"/>
      <c r="B142" s="229"/>
      <c r="C142" s="230"/>
      <c r="D142" s="231" t="s">
        <v>137</v>
      </c>
      <c r="E142" s="232" t="s">
        <v>1</v>
      </c>
      <c r="F142" s="233" t="s">
        <v>152</v>
      </c>
      <c r="G142" s="230"/>
      <c r="H142" s="234">
        <v>108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137</v>
      </c>
      <c r="AU142" s="240" t="s">
        <v>88</v>
      </c>
      <c r="AV142" s="13" t="s">
        <v>88</v>
      </c>
      <c r="AW142" s="13" t="s">
        <v>34</v>
      </c>
      <c r="AX142" s="13" t="s">
        <v>86</v>
      </c>
      <c r="AY142" s="240" t="s">
        <v>128</v>
      </c>
    </row>
    <row r="143" s="2" customFormat="1" ht="24.15" customHeight="1">
      <c r="A143" s="38"/>
      <c r="B143" s="39"/>
      <c r="C143" s="215" t="s">
        <v>153</v>
      </c>
      <c r="D143" s="215" t="s">
        <v>131</v>
      </c>
      <c r="E143" s="216" t="s">
        <v>154</v>
      </c>
      <c r="F143" s="217" t="s">
        <v>155</v>
      </c>
      <c r="G143" s="218" t="s">
        <v>134</v>
      </c>
      <c r="H143" s="219">
        <v>108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43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0.316</v>
      </c>
      <c r="T143" s="226">
        <f>S143*H143</f>
        <v>34.128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135</v>
      </c>
      <c r="AT143" s="227" t="s">
        <v>131</v>
      </c>
      <c r="AU143" s="227" t="s">
        <v>88</v>
      </c>
      <c r="AY143" s="17" t="s">
        <v>128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86</v>
      </c>
      <c r="BK143" s="228">
        <f>ROUND(I143*H143,2)</f>
        <v>0</v>
      </c>
      <c r="BL143" s="17" t="s">
        <v>135</v>
      </c>
      <c r="BM143" s="227" t="s">
        <v>156</v>
      </c>
    </row>
    <row r="144" s="13" customFormat="1">
      <c r="A144" s="13"/>
      <c r="B144" s="229"/>
      <c r="C144" s="230"/>
      <c r="D144" s="231" t="s">
        <v>137</v>
      </c>
      <c r="E144" s="232" t="s">
        <v>1</v>
      </c>
      <c r="F144" s="233" t="s">
        <v>152</v>
      </c>
      <c r="G144" s="230"/>
      <c r="H144" s="234">
        <v>108</v>
      </c>
      <c r="I144" s="235"/>
      <c r="J144" s="230"/>
      <c r="K144" s="230"/>
      <c r="L144" s="236"/>
      <c r="M144" s="237"/>
      <c r="N144" s="238"/>
      <c r="O144" s="238"/>
      <c r="P144" s="238"/>
      <c r="Q144" s="238"/>
      <c r="R144" s="238"/>
      <c r="S144" s="238"/>
      <c r="T144" s="239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0" t="s">
        <v>137</v>
      </c>
      <c r="AU144" s="240" t="s">
        <v>88</v>
      </c>
      <c r="AV144" s="13" t="s">
        <v>88</v>
      </c>
      <c r="AW144" s="13" t="s">
        <v>34</v>
      </c>
      <c r="AX144" s="13" t="s">
        <v>86</v>
      </c>
      <c r="AY144" s="240" t="s">
        <v>128</v>
      </c>
    </row>
    <row r="145" s="2" customFormat="1" ht="16.5" customHeight="1">
      <c r="A145" s="38"/>
      <c r="B145" s="39"/>
      <c r="C145" s="215" t="s">
        <v>157</v>
      </c>
      <c r="D145" s="215" t="s">
        <v>131</v>
      </c>
      <c r="E145" s="216" t="s">
        <v>158</v>
      </c>
      <c r="F145" s="217" t="s">
        <v>159</v>
      </c>
      <c r="G145" s="218" t="s">
        <v>160</v>
      </c>
      <c r="H145" s="219">
        <v>150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43</v>
      </c>
      <c r="O145" s="91"/>
      <c r="P145" s="225">
        <f>O145*H145</f>
        <v>0</v>
      </c>
      <c r="Q145" s="225">
        <v>0.0071900000000000002</v>
      </c>
      <c r="R145" s="225">
        <f>Q145*H145</f>
        <v>1.0785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135</v>
      </c>
      <c r="AT145" s="227" t="s">
        <v>131</v>
      </c>
      <c r="AU145" s="227" t="s">
        <v>88</v>
      </c>
      <c r="AY145" s="17" t="s">
        <v>128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86</v>
      </c>
      <c r="BK145" s="228">
        <f>ROUND(I145*H145,2)</f>
        <v>0</v>
      </c>
      <c r="BL145" s="17" t="s">
        <v>135</v>
      </c>
      <c r="BM145" s="227" t="s">
        <v>161</v>
      </c>
    </row>
    <row r="146" s="13" customFormat="1">
      <c r="A146" s="13"/>
      <c r="B146" s="229"/>
      <c r="C146" s="230"/>
      <c r="D146" s="231" t="s">
        <v>137</v>
      </c>
      <c r="E146" s="232" t="s">
        <v>1</v>
      </c>
      <c r="F146" s="233" t="s">
        <v>162</v>
      </c>
      <c r="G146" s="230"/>
      <c r="H146" s="234">
        <v>150</v>
      </c>
      <c r="I146" s="235"/>
      <c r="J146" s="230"/>
      <c r="K146" s="230"/>
      <c r="L146" s="236"/>
      <c r="M146" s="237"/>
      <c r="N146" s="238"/>
      <c r="O146" s="238"/>
      <c r="P146" s="238"/>
      <c r="Q146" s="238"/>
      <c r="R146" s="238"/>
      <c r="S146" s="238"/>
      <c r="T146" s="239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0" t="s">
        <v>137</v>
      </c>
      <c r="AU146" s="240" t="s">
        <v>88</v>
      </c>
      <c r="AV146" s="13" t="s">
        <v>88</v>
      </c>
      <c r="AW146" s="13" t="s">
        <v>34</v>
      </c>
      <c r="AX146" s="13" t="s">
        <v>86</v>
      </c>
      <c r="AY146" s="240" t="s">
        <v>128</v>
      </c>
    </row>
    <row r="147" s="2" customFormat="1" ht="24.15" customHeight="1">
      <c r="A147" s="38"/>
      <c r="B147" s="39"/>
      <c r="C147" s="215" t="s">
        <v>163</v>
      </c>
      <c r="D147" s="215" t="s">
        <v>131</v>
      </c>
      <c r="E147" s="216" t="s">
        <v>164</v>
      </c>
      <c r="F147" s="217" t="s">
        <v>165</v>
      </c>
      <c r="G147" s="218" t="s">
        <v>166</v>
      </c>
      <c r="H147" s="219">
        <v>64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43</v>
      </c>
      <c r="O147" s="91"/>
      <c r="P147" s="225">
        <f>O147*H147</f>
        <v>0</v>
      </c>
      <c r="Q147" s="225">
        <v>3.0000000000000001E-05</v>
      </c>
      <c r="R147" s="225">
        <f>Q147*H147</f>
        <v>0.0019200000000000001</v>
      </c>
      <c r="S147" s="225">
        <v>0</v>
      </c>
      <c r="T147" s="22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135</v>
      </c>
      <c r="AT147" s="227" t="s">
        <v>131</v>
      </c>
      <c r="AU147" s="227" t="s">
        <v>88</v>
      </c>
      <c r="AY147" s="17" t="s">
        <v>128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86</v>
      </c>
      <c r="BK147" s="228">
        <f>ROUND(I147*H147,2)</f>
        <v>0</v>
      </c>
      <c r="BL147" s="17" t="s">
        <v>135</v>
      </c>
      <c r="BM147" s="227" t="s">
        <v>167</v>
      </c>
    </row>
    <row r="148" s="13" customFormat="1">
      <c r="A148" s="13"/>
      <c r="B148" s="229"/>
      <c r="C148" s="230"/>
      <c r="D148" s="231" t="s">
        <v>137</v>
      </c>
      <c r="E148" s="232" t="s">
        <v>1</v>
      </c>
      <c r="F148" s="233" t="s">
        <v>168</v>
      </c>
      <c r="G148" s="230"/>
      <c r="H148" s="234">
        <v>64</v>
      </c>
      <c r="I148" s="235"/>
      <c r="J148" s="230"/>
      <c r="K148" s="230"/>
      <c r="L148" s="236"/>
      <c r="M148" s="237"/>
      <c r="N148" s="238"/>
      <c r="O148" s="238"/>
      <c r="P148" s="238"/>
      <c r="Q148" s="238"/>
      <c r="R148" s="238"/>
      <c r="S148" s="238"/>
      <c r="T148" s="239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0" t="s">
        <v>137</v>
      </c>
      <c r="AU148" s="240" t="s">
        <v>88</v>
      </c>
      <c r="AV148" s="13" t="s">
        <v>88</v>
      </c>
      <c r="AW148" s="13" t="s">
        <v>34</v>
      </c>
      <c r="AX148" s="13" t="s">
        <v>86</v>
      </c>
      <c r="AY148" s="240" t="s">
        <v>128</v>
      </c>
    </row>
    <row r="149" s="2" customFormat="1" ht="24.15" customHeight="1">
      <c r="A149" s="38"/>
      <c r="B149" s="39"/>
      <c r="C149" s="215" t="s">
        <v>169</v>
      </c>
      <c r="D149" s="215" t="s">
        <v>131</v>
      </c>
      <c r="E149" s="216" t="s">
        <v>170</v>
      </c>
      <c r="F149" s="217" t="s">
        <v>171</v>
      </c>
      <c r="G149" s="218" t="s">
        <v>172</v>
      </c>
      <c r="H149" s="219">
        <v>120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43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135</v>
      </c>
      <c r="AT149" s="227" t="s">
        <v>131</v>
      </c>
      <c r="AU149" s="227" t="s">
        <v>88</v>
      </c>
      <c r="AY149" s="17" t="s">
        <v>128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86</v>
      </c>
      <c r="BK149" s="228">
        <f>ROUND(I149*H149,2)</f>
        <v>0</v>
      </c>
      <c r="BL149" s="17" t="s">
        <v>135</v>
      </c>
      <c r="BM149" s="227" t="s">
        <v>173</v>
      </c>
    </row>
    <row r="150" s="13" customFormat="1">
      <c r="A150" s="13"/>
      <c r="B150" s="229"/>
      <c r="C150" s="230"/>
      <c r="D150" s="231" t="s">
        <v>137</v>
      </c>
      <c r="E150" s="232" t="s">
        <v>1</v>
      </c>
      <c r="F150" s="233" t="s">
        <v>174</v>
      </c>
      <c r="G150" s="230"/>
      <c r="H150" s="234">
        <v>120</v>
      </c>
      <c r="I150" s="235"/>
      <c r="J150" s="230"/>
      <c r="K150" s="230"/>
      <c r="L150" s="236"/>
      <c r="M150" s="237"/>
      <c r="N150" s="238"/>
      <c r="O150" s="238"/>
      <c r="P150" s="238"/>
      <c r="Q150" s="238"/>
      <c r="R150" s="238"/>
      <c r="S150" s="238"/>
      <c r="T150" s="239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0" t="s">
        <v>137</v>
      </c>
      <c r="AU150" s="240" t="s">
        <v>88</v>
      </c>
      <c r="AV150" s="13" t="s">
        <v>88</v>
      </c>
      <c r="AW150" s="13" t="s">
        <v>34</v>
      </c>
      <c r="AX150" s="13" t="s">
        <v>86</v>
      </c>
      <c r="AY150" s="240" t="s">
        <v>128</v>
      </c>
    </row>
    <row r="151" s="2" customFormat="1" ht="24.15" customHeight="1">
      <c r="A151" s="38"/>
      <c r="B151" s="39"/>
      <c r="C151" s="215" t="s">
        <v>175</v>
      </c>
      <c r="D151" s="215" t="s">
        <v>131</v>
      </c>
      <c r="E151" s="216" t="s">
        <v>176</v>
      </c>
      <c r="F151" s="217" t="s">
        <v>177</v>
      </c>
      <c r="G151" s="218" t="s">
        <v>160</v>
      </c>
      <c r="H151" s="219">
        <v>75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43</v>
      </c>
      <c r="O151" s="91"/>
      <c r="P151" s="225">
        <f>O151*H151</f>
        <v>0</v>
      </c>
      <c r="Q151" s="225">
        <v>0.00010000000000000001</v>
      </c>
      <c r="R151" s="225">
        <f>Q151*H151</f>
        <v>0.0075000000000000006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135</v>
      </c>
      <c r="AT151" s="227" t="s">
        <v>131</v>
      </c>
      <c r="AU151" s="227" t="s">
        <v>88</v>
      </c>
      <c r="AY151" s="17" t="s">
        <v>128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86</v>
      </c>
      <c r="BK151" s="228">
        <f>ROUND(I151*H151,2)</f>
        <v>0</v>
      </c>
      <c r="BL151" s="17" t="s">
        <v>135</v>
      </c>
      <c r="BM151" s="227" t="s">
        <v>178</v>
      </c>
    </row>
    <row r="152" s="13" customFormat="1">
      <c r="A152" s="13"/>
      <c r="B152" s="229"/>
      <c r="C152" s="230"/>
      <c r="D152" s="231" t="s">
        <v>137</v>
      </c>
      <c r="E152" s="232" t="s">
        <v>1</v>
      </c>
      <c r="F152" s="233" t="s">
        <v>179</v>
      </c>
      <c r="G152" s="230"/>
      <c r="H152" s="234">
        <v>75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137</v>
      </c>
      <c r="AU152" s="240" t="s">
        <v>88</v>
      </c>
      <c r="AV152" s="13" t="s">
        <v>88</v>
      </c>
      <c r="AW152" s="13" t="s">
        <v>34</v>
      </c>
      <c r="AX152" s="13" t="s">
        <v>86</v>
      </c>
      <c r="AY152" s="240" t="s">
        <v>128</v>
      </c>
    </row>
    <row r="153" s="2" customFormat="1" ht="24.15" customHeight="1">
      <c r="A153" s="38"/>
      <c r="B153" s="39"/>
      <c r="C153" s="215" t="s">
        <v>180</v>
      </c>
      <c r="D153" s="215" t="s">
        <v>131</v>
      </c>
      <c r="E153" s="216" t="s">
        <v>181</v>
      </c>
      <c r="F153" s="217" t="s">
        <v>182</v>
      </c>
      <c r="G153" s="218" t="s">
        <v>160</v>
      </c>
      <c r="H153" s="219">
        <v>75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43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135</v>
      </c>
      <c r="AT153" s="227" t="s">
        <v>131</v>
      </c>
      <c r="AU153" s="227" t="s">
        <v>88</v>
      </c>
      <c r="AY153" s="17" t="s">
        <v>128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86</v>
      </c>
      <c r="BK153" s="228">
        <f>ROUND(I153*H153,2)</f>
        <v>0</v>
      </c>
      <c r="BL153" s="17" t="s">
        <v>135</v>
      </c>
      <c r="BM153" s="227" t="s">
        <v>183</v>
      </c>
    </row>
    <row r="154" s="13" customFormat="1">
      <c r="A154" s="13"/>
      <c r="B154" s="229"/>
      <c r="C154" s="230"/>
      <c r="D154" s="231" t="s">
        <v>137</v>
      </c>
      <c r="E154" s="232" t="s">
        <v>1</v>
      </c>
      <c r="F154" s="233" t="s">
        <v>179</v>
      </c>
      <c r="G154" s="230"/>
      <c r="H154" s="234">
        <v>75</v>
      </c>
      <c r="I154" s="235"/>
      <c r="J154" s="230"/>
      <c r="K154" s="230"/>
      <c r="L154" s="236"/>
      <c r="M154" s="237"/>
      <c r="N154" s="238"/>
      <c r="O154" s="238"/>
      <c r="P154" s="238"/>
      <c r="Q154" s="238"/>
      <c r="R154" s="238"/>
      <c r="S154" s="238"/>
      <c r="T154" s="239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0" t="s">
        <v>137</v>
      </c>
      <c r="AU154" s="240" t="s">
        <v>88</v>
      </c>
      <c r="AV154" s="13" t="s">
        <v>88</v>
      </c>
      <c r="AW154" s="13" t="s">
        <v>34</v>
      </c>
      <c r="AX154" s="13" t="s">
        <v>86</v>
      </c>
      <c r="AY154" s="240" t="s">
        <v>128</v>
      </c>
    </row>
    <row r="155" s="2" customFormat="1" ht="24.15" customHeight="1">
      <c r="A155" s="38"/>
      <c r="B155" s="39"/>
      <c r="C155" s="215" t="s">
        <v>184</v>
      </c>
      <c r="D155" s="215" t="s">
        <v>131</v>
      </c>
      <c r="E155" s="216" t="s">
        <v>185</v>
      </c>
      <c r="F155" s="217" t="s">
        <v>186</v>
      </c>
      <c r="G155" s="218" t="s">
        <v>134</v>
      </c>
      <c r="H155" s="219">
        <v>3200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43</v>
      </c>
      <c r="O155" s="91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135</v>
      </c>
      <c r="AT155" s="227" t="s">
        <v>131</v>
      </c>
      <c r="AU155" s="227" t="s">
        <v>88</v>
      </c>
      <c r="AY155" s="17" t="s">
        <v>128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86</v>
      </c>
      <c r="BK155" s="228">
        <f>ROUND(I155*H155,2)</f>
        <v>0</v>
      </c>
      <c r="BL155" s="17" t="s">
        <v>135</v>
      </c>
      <c r="BM155" s="227" t="s">
        <v>187</v>
      </c>
    </row>
    <row r="156" s="13" customFormat="1">
      <c r="A156" s="13"/>
      <c r="B156" s="229"/>
      <c r="C156" s="230"/>
      <c r="D156" s="231" t="s">
        <v>137</v>
      </c>
      <c r="E156" s="232" t="s">
        <v>1</v>
      </c>
      <c r="F156" s="233" t="s">
        <v>188</v>
      </c>
      <c r="G156" s="230"/>
      <c r="H156" s="234">
        <v>3200</v>
      </c>
      <c r="I156" s="235"/>
      <c r="J156" s="230"/>
      <c r="K156" s="230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137</v>
      </c>
      <c r="AU156" s="240" t="s">
        <v>88</v>
      </c>
      <c r="AV156" s="13" t="s">
        <v>88</v>
      </c>
      <c r="AW156" s="13" t="s">
        <v>34</v>
      </c>
      <c r="AX156" s="13" t="s">
        <v>86</v>
      </c>
      <c r="AY156" s="240" t="s">
        <v>128</v>
      </c>
    </row>
    <row r="157" s="2" customFormat="1" ht="37.8" customHeight="1">
      <c r="A157" s="38"/>
      <c r="B157" s="39"/>
      <c r="C157" s="215" t="s">
        <v>189</v>
      </c>
      <c r="D157" s="215" t="s">
        <v>131</v>
      </c>
      <c r="E157" s="216" t="s">
        <v>190</v>
      </c>
      <c r="F157" s="217" t="s">
        <v>191</v>
      </c>
      <c r="G157" s="218" t="s">
        <v>192</v>
      </c>
      <c r="H157" s="219">
        <v>1173.7180000000001</v>
      </c>
      <c r="I157" s="220"/>
      <c r="J157" s="221">
        <f>ROUND(I157*H157,2)</f>
        <v>0</v>
      </c>
      <c r="K157" s="222"/>
      <c r="L157" s="44"/>
      <c r="M157" s="223" t="s">
        <v>1</v>
      </c>
      <c r="N157" s="224" t="s">
        <v>43</v>
      </c>
      <c r="O157" s="91"/>
      <c r="P157" s="225">
        <f>O157*H157</f>
        <v>0</v>
      </c>
      <c r="Q157" s="225">
        <v>0</v>
      </c>
      <c r="R157" s="225">
        <f>Q157*H157</f>
        <v>0</v>
      </c>
      <c r="S157" s="225">
        <v>0</v>
      </c>
      <c r="T157" s="22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7" t="s">
        <v>135</v>
      </c>
      <c r="AT157" s="227" t="s">
        <v>131</v>
      </c>
      <c r="AU157" s="227" t="s">
        <v>88</v>
      </c>
      <c r="AY157" s="17" t="s">
        <v>128</v>
      </c>
      <c r="BE157" s="228">
        <f>IF(N157="základní",J157,0)</f>
        <v>0</v>
      </c>
      <c r="BF157" s="228">
        <f>IF(N157="snížená",J157,0)</f>
        <v>0</v>
      </c>
      <c r="BG157" s="228">
        <f>IF(N157="zákl. přenesená",J157,0)</f>
        <v>0</v>
      </c>
      <c r="BH157" s="228">
        <f>IF(N157="sníž. přenesená",J157,0)</f>
        <v>0</v>
      </c>
      <c r="BI157" s="228">
        <f>IF(N157="nulová",J157,0)</f>
        <v>0</v>
      </c>
      <c r="BJ157" s="17" t="s">
        <v>86</v>
      </c>
      <c r="BK157" s="228">
        <f>ROUND(I157*H157,2)</f>
        <v>0</v>
      </c>
      <c r="BL157" s="17" t="s">
        <v>135</v>
      </c>
      <c r="BM157" s="227" t="s">
        <v>193</v>
      </c>
    </row>
    <row r="158" s="13" customFormat="1">
      <c r="A158" s="13"/>
      <c r="B158" s="229"/>
      <c r="C158" s="230"/>
      <c r="D158" s="231" t="s">
        <v>137</v>
      </c>
      <c r="E158" s="232" t="s">
        <v>1</v>
      </c>
      <c r="F158" s="233" t="s">
        <v>194</v>
      </c>
      <c r="G158" s="230"/>
      <c r="H158" s="234">
        <v>1173.7180000000001</v>
      </c>
      <c r="I158" s="235"/>
      <c r="J158" s="230"/>
      <c r="K158" s="230"/>
      <c r="L158" s="236"/>
      <c r="M158" s="237"/>
      <c r="N158" s="238"/>
      <c r="O158" s="238"/>
      <c r="P158" s="238"/>
      <c r="Q158" s="238"/>
      <c r="R158" s="238"/>
      <c r="S158" s="238"/>
      <c r="T158" s="239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0" t="s">
        <v>137</v>
      </c>
      <c r="AU158" s="240" t="s">
        <v>88</v>
      </c>
      <c r="AV158" s="13" t="s">
        <v>88</v>
      </c>
      <c r="AW158" s="13" t="s">
        <v>34</v>
      </c>
      <c r="AX158" s="13" t="s">
        <v>86</v>
      </c>
      <c r="AY158" s="240" t="s">
        <v>128</v>
      </c>
    </row>
    <row r="159" s="2" customFormat="1" ht="37.8" customHeight="1">
      <c r="A159" s="38"/>
      <c r="B159" s="39"/>
      <c r="C159" s="215" t="s">
        <v>195</v>
      </c>
      <c r="D159" s="215" t="s">
        <v>131</v>
      </c>
      <c r="E159" s="216" t="s">
        <v>196</v>
      </c>
      <c r="F159" s="217" t="s">
        <v>197</v>
      </c>
      <c r="G159" s="218" t="s">
        <v>192</v>
      </c>
      <c r="H159" s="219">
        <v>910.79999999999995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43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135</v>
      </c>
      <c r="AT159" s="227" t="s">
        <v>131</v>
      </c>
      <c r="AU159" s="227" t="s">
        <v>88</v>
      </c>
      <c r="AY159" s="17" t="s">
        <v>128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86</v>
      </c>
      <c r="BK159" s="228">
        <f>ROUND(I159*H159,2)</f>
        <v>0</v>
      </c>
      <c r="BL159" s="17" t="s">
        <v>135</v>
      </c>
      <c r="BM159" s="227" t="s">
        <v>198</v>
      </c>
    </row>
    <row r="160" s="13" customFormat="1">
      <c r="A160" s="13"/>
      <c r="B160" s="229"/>
      <c r="C160" s="230"/>
      <c r="D160" s="231" t="s">
        <v>137</v>
      </c>
      <c r="E160" s="232" t="s">
        <v>1</v>
      </c>
      <c r="F160" s="233" t="s">
        <v>199</v>
      </c>
      <c r="G160" s="230"/>
      <c r="H160" s="234">
        <v>910.79999999999995</v>
      </c>
      <c r="I160" s="235"/>
      <c r="J160" s="230"/>
      <c r="K160" s="230"/>
      <c r="L160" s="236"/>
      <c r="M160" s="237"/>
      <c r="N160" s="238"/>
      <c r="O160" s="238"/>
      <c r="P160" s="238"/>
      <c r="Q160" s="238"/>
      <c r="R160" s="238"/>
      <c r="S160" s="238"/>
      <c r="T160" s="239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0" t="s">
        <v>137</v>
      </c>
      <c r="AU160" s="240" t="s">
        <v>88</v>
      </c>
      <c r="AV160" s="13" t="s">
        <v>88</v>
      </c>
      <c r="AW160" s="13" t="s">
        <v>34</v>
      </c>
      <c r="AX160" s="13" t="s">
        <v>86</v>
      </c>
      <c r="AY160" s="240" t="s">
        <v>128</v>
      </c>
    </row>
    <row r="161" s="2" customFormat="1" ht="24.15" customHeight="1">
      <c r="A161" s="38"/>
      <c r="B161" s="39"/>
      <c r="C161" s="215" t="s">
        <v>200</v>
      </c>
      <c r="D161" s="215" t="s">
        <v>131</v>
      </c>
      <c r="E161" s="216" t="s">
        <v>201</v>
      </c>
      <c r="F161" s="217" t="s">
        <v>202</v>
      </c>
      <c r="G161" s="218" t="s">
        <v>192</v>
      </c>
      <c r="H161" s="219">
        <v>4.3200000000000003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43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</v>
      </c>
      <c r="T161" s="226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135</v>
      </c>
      <c r="AT161" s="227" t="s">
        <v>131</v>
      </c>
      <c r="AU161" s="227" t="s">
        <v>88</v>
      </c>
      <c r="AY161" s="17" t="s">
        <v>128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86</v>
      </c>
      <c r="BK161" s="228">
        <f>ROUND(I161*H161,2)</f>
        <v>0</v>
      </c>
      <c r="BL161" s="17" t="s">
        <v>135</v>
      </c>
      <c r="BM161" s="227" t="s">
        <v>203</v>
      </c>
    </row>
    <row r="162" s="13" customFormat="1">
      <c r="A162" s="13"/>
      <c r="B162" s="229"/>
      <c r="C162" s="230"/>
      <c r="D162" s="231" t="s">
        <v>137</v>
      </c>
      <c r="E162" s="232" t="s">
        <v>1</v>
      </c>
      <c r="F162" s="233" t="s">
        <v>204</v>
      </c>
      <c r="G162" s="230"/>
      <c r="H162" s="234">
        <v>4.3200000000000003</v>
      </c>
      <c r="I162" s="235"/>
      <c r="J162" s="230"/>
      <c r="K162" s="230"/>
      <c r="L162" s="236"/>
      <c r="M162" s="237"/>
      <c r="N162" s="238"/>
      <c r="O162" s="238"/>
      <c r="P162" s="238"/>
      <c r="Q162" s="238"/>
      <c r="R162" s="238"/>
      <c r="S162" s="238"/>
      <c r="T162" s="239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0" t="s">
        <v>137</v>
      </c>
      <c r="AU162" s="240" t="s">
        <v>88</v>
      </c>
      <c r="AV162" s="13" t="s">
        <v>88</v>
      </c>
      <c r="AW162" s="13" t="s">
        <v>34</v>
      </c>
      <c r="AX162" s="13" t="s">
        <v>86</v>
      </c>
      <c r="AY162" s="240" t="s">
        <v>128</v>
      </c>
    </row>
    <row r="163" s="2" customFormat="1" ht="33" customHeight="1">
      <c r="A163" s="38"/>
      <c r="B163" s="39"/>
      <c r="C163" s="215" t="s">
        <v>205</v>
      </c>
      <c r="D163" s="215" t="s">
        <v>131</v>
      </c>
      <c r="E163" s="216" t="s">
        <v>206</v>
      </c>
      <c r="F163" s="217" t="s">
        <v>207</v>
      </c>
      <c r="G163" s="218" t="s">
        <v>192</v>
      </c>
      <c r="H163" s="219">
        <v>44.774000000000001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43</v>
      </c>
      <c r="O163" s="91"/>
      <c r="P163" s="225">
        <f>O163*H163</f>
        <v>0</v>
      </c>
      <c r="Q163" s="225">
        <v>0</v>
      </c>
      <c r="R163" s="225">
        <f>Q163*H163</f>
        <v>0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135</v>
      </c>
      <c r="AT163" s="227" t="s">
        <v>131</v>
      </c>
      <c r="AU163" s="227" t="s">
        <v>88</v>
      </c>
      <c r="AY163" s="17" t="s">
        <v>128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86</v>
      </c>
      <c r="BK163" s="228">
        <f>ROUND(I163*H163,2)</f>
        <v>0</v>
      </c>
      <c r="BL163" s="17" t="s">
        <v>135</v>
      </c>
      <c r="BM163" s="227" t="s">
        <v>208</v>
      </c>
    </row>
    <row r="164" s="13" customFormat="1">
      <c r="A164" s="13"/>
      <c r="B164" s="229"/>
      <c r="C164" s="230"/>
      <c r="D164" s="231" t="s">
        <v>137</v>
      </c>
      <c r="E164" s="232" t="s">
        <v>1</v>
      </c>
      <c r="F164" s="233" t="s">
        <v>209</v>
      </c>
      <c r="G164" s="230"/>
      <c r="H164" s="234">
        <v>44.774000000000001</v>
      </c>
      <c r="I164" s="235"/>
      <c r="J164" s="230"/>
      <c r="K164" s="230"/>
      <c r="L164" s="236"/>
      <c r="M164" s="237"/>
      <c r="N164" s="238"/>
      <c r="O164" s="238"/>
      <c r="P164" s="238"/>
      <c r="Q164" s="238"/>
      <c r="R164" s="238"/>
      <c r="S164" s="238"/>
      <c r="T164" s="239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0" t="s">
        <v>137</v>
      </c>
      <c r="AU164" s="240" t="s">
        <v>88</v>
      </c>
      <c r="AV164" s="13" t="s">
        <v>88</v>
      </c>
      <c r="AW164" s="13" t="s">
        <v>34</v>
      </c>
      <c r="AX164" s="13" t="s">
        <v>86</v>
      </c>
      <c r="AY164" s="240" t="s">
        <v>128</v>
      </c>
    </row>
    <row r="165" s="2" customFormat="1" ht="24.15" customHeight="1">
      <c r="A165" s="38"/>
      <c r="B165" s="39"/>
      <c r="C165" s="215" t="s">
        <v>210</v>
      </c>
      <c r="D165" s="215" t="s">
        <v>131</v>
      </c>
      <c r="E165" s="216" t="s">
        <v>211</v>
      </c>
      <c r="F165" s="217" t="s">
        <v>212</v>
      </c>
      <c r="G165" s="218" t="s">
        <v>146</v>
      </c>
      <c r="H165" s="219">
        <v>25</v>
      </c>
      <c r="I165" s="220"/>
      <c r="J165" s="221">
        <f>ROUND(I165*H165,2)</f>
        <v>0</v>
      </c>
      <c r="K165" s="222"/>
      <c r="L165" s="44"/>
      <c r="M165" s="223" t="s">
        <v>1</v>
      </c>
      <c r="N165" s="224" t="s">
        <v>43</v>
      </c>
      <c r="O165" s="91"/>
      <c r="P165" s="225">
        <f>O165*H165</f>
        <v>0</v>
      </c>
      <c r="Q165" s="225">
        <v>0</v>
      </c>
      <c r="R165" s="225">
        <f>Q165*H165</f>
        <v>0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135</v>
      </c>
      <c r="AT165" s="227" t="s">
        <v>131</v>
      </c>
      <c r="AU165" s="227" t="s">
        <v>88</v>
      </c>
      <c r="AY165" s="17" t="s">
        <v>128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86</v>
      </c>
      <c r="BK165" s="228">
        <f>ROUND(I165*H165,2)</f>
        <v>0</v>
      </c>
      <c r="BL165" s="17" t="s">
        <v>135</v>
      </c>
      <c r="BM165" s="227" t="s">
        <v>213</v>
      </c>
    </row>
    <row r="166" s="13" customFormat="1">
      <c r="A166" s="13"/>
      <c r="B166" s="229"/>
      <c r="C166" s="230"/>
      <c r="D166" s="231" t="s">
        <v>137</v>
      </c>
      <c r="E166" s="232" t="s">
        <v>1</v>
      </c>
      <c r="F166" s="233" t="s">
        <v>214</v>
      </c>
      <c r="G166" s="230"/>
      <c r="H166" s="234">
        <v>25</v>
      </c>
      <c r="I166" s="235"/>
      <c r="J166" s="230"/>
      <c r="K166" s="230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137</v>
      </c>
      <c r="AU166" s="240" t="s">
        <v>88</v>
      </c>
      <c r="AV166" s="13" t="s">
        <v>88</v>
      </c>
      <c r="AW166" s="13" t="s">
        <v>34</v>
      </c>
      <c r="AX166" s="13" t="s">
        <v>86</v>
      </c>
      <c r="AY166" s="240" t="s">
        <v>128</v>
      </c>
    </row>
    <row r="167" s="2" customFormat="1" ht="24.15" customHeight="1">
      <c r="A167" s="38"/>
      <c r="B167" s="39"/>
      <c r="C167" s="215" t="s">
        <v>215</v>
      </c>
      <c r="D167" s="215" t="s">
        <v>131</v>
      </c>
      <c r="E167" s="216" t="s">
        <v>216</v>
      </c>
      <c r="F167" s="217" t="s">
        <v>217</v>
      </c>
      <c r="G167" s="218" t="s">
        <v>146</v>
      </c>
      <c r="H167" s="219">
        <v>350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43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135</v>
      </c>
      <c r="AT167" s="227" t="s">
        <v>131</v>
      </c>
      <c r="AU167" s="227" t="s">
        <v>88</v>
      </c>
      <c r="AY167" s="17" t="s">
        <v>128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86</v>
      </c>
      <c r="BK167" s="228">
        <f>ROUND(I167*H167,2)</f>
        <v>0</v>
      </c>
      <c r="BL167" s="17" t="s">
        <v>135</v>
      </c>
      <c r="BM167" s="227" t="s">
        <v>218</v>
      </c>
    </row>
    <row r="168" s="13" customFormat="1">
      <c r="A168" s="13"/>
      <c r="B168" s="229"/>
      <c r="C168" s="230"/>
      <c r="D168" s="231" t="s">
        <v>137</v>
      </c>
      <c r="E168" s="232" t="s">
        <v>1</v>
      </c>
      <c r="F168" s="233" t="s">
        <v>219</v>
      </c>
      <c r="G168" s="230"/>
      <c r="H168" s="234">
        <v>350</v>
      </c>
      <c r="I168" s="235"/>
      <c r="J168" s="230"/>
      <c r="K168" s="230"/>
      <c r="L168" s="236"/>
      <c r="M168" s="237"/>
      <c r="N168" s="238"/>
      <c r="O168" s="238"/>
      <c r="P168" s="238"/>
      <c r="Q168" s="238"/>
      <c r="R168" s="238"/>
      <c r="S168" s="238"/>
      <c r="T168" s="239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0" t="s">
        <v>137</v>
      </c>
      <c r="AU168" s="240" t="s">
        <v>88</v>
      </c>
      <c r="AV168" s="13" t="s">
        <v>88</v>
      </c>
      <c r="AW168" s="13" t="s">
        <v>34</v>
      </c>
      <c r="AX168" s="13" t="s">
        <v>86</v>
      </c>
      <c r="AY168" s="240" t="s">
        <v>128</v>
      </c>
    </row>
    <row r="169" s="2" customFormat="1" ht="37.8" customHeight="1">
      <c r="A169" s="38"/>
      <c r="B169" s="39"/>
      <c r="C169" s="215" t="s">
        <v>220</v>
      </c>
      <c r="D169" s="215" t="s">
        <v>131</v>
      </c>
      <c r="E169" s="216" t="s">
        <v>221</v>
      </c>
      <c r="F169" s="217" t="s">
        <v>222</v>
      </c>
      <c r="G169" s="218" t="s">
        <v>192</v>
      </c>
      <c r="H169" s="219">
        <v>1920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43</v>
      </c>
      <c r="O169" s="91"/>
      <c r="P169" s="225">
        <f>O169*H169</f>
        <v>0</v>
      </c>
      <c r="Q169" s="225">
        <v>0</v>
      </c>
      <c r="R169" s="225">
        <f>Q169*H169</f>
        <v>0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135</v>
      </c>
      <c r="AT169" s="227" t="s">
        <v>131</v>
      </c>
      <c r="AU169" s="227" t="s">
        <v>88</v>
      </c>
      <c r="AY169" s="17" t="s">
        <v>128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86</v>
      </c>
      <c r="BK169" s="228">
        <f>ROUND(I169*H169,2)</f>
        <v>0</v>
      </c>
      <c r="BL169" s="17" t="s">
        <v>135</v>
      </c>
      <c r="BM169" s="227" t="s">
        <v>223</v>
      </c>
    </row>
    <row r="170" s="13" customFormat="1">
      <c r="A170" s="13"/>
      <c r="B170" s="229"/>
      <c r="C170" s="230"/>
      <c r="D170" s="231" t="s">
        <v>137</v>
      </c>
      <c r="E170" s="232" t="s">
        <v>1</v>
      </c>
      <c r="F170" s="233" t="s">
        <v>224</v>
      </c>
      <c r="G170" s="230"/>
      <c r="H170" s="234">
        <v>1920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137</v>
      </c>
      <c r="AU170" s="240" t="s">
        <v>88</v>
      </c>
      <c r="AV170" s="13" t="s">
        <v>88</v>
      </c>
      <c r="AW170" s="13" t="s">
        <v>34</v>
      </c>
      <c r="AX170" s="13" t="s">
        <v>86</v>
      </c>
      <c r="AY170" s="240" t="s">
        <v>128</v>
      </c>
    </row>
    <row r="171" s="2" customFormat="1" ht="37.8" customHeight="1">
      <c r="A171" s="38"/>
      <c r="B171" s="39"/>
      <c r="C171" s="215" t="s">
        <v>214</v>
      </c>
      <c r="D171" s="215" t="s">
        <v>131</v>
      </c>
      <c r="E171" s="216" t="s">
        <v>225</v>
      </c>
      <c r="F171" s="217" t="s">
        <v>226</v>
      </c>
      <c r="G171" s="218" t="s">
        <v>192</v>
      </c>
      <c r="H171" s="219">
        <v>959.89400000000001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43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135</v>
      </c>
      <c r="AT171" s="227" t="s">
        <v>131</v>
      </c>
      <c r="AU171" s="227" t="s">
        <v>88</v>
      </c>
      <c r="AY171" s="17" t="s">
        <v>128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86</v>
      </c>
      <c r="BK171" s="228">
        <f>ROUND(I171*H171,2)</f>
        <v>0</v>
      </c>
      <c r="BL171" s="17" t="s">
        <v>135</v>
      </c>
      <c r="BM171" s="227" t="s">
        <v>227</v>
      </c>
    </row>
    <row r="172" s="13" customFormat="1">
      <c r="A172" s="13"/>
      <c r="B172" s="229"/>
      <c r="C172" s="230"/>
      <c r="D172" s="231" t="s">
        <v>137</v>
      </c>
      <c r="E172" s="232" t="s">
        <v>1</v>
      </c>
      <c r="F172" s="233" t="s">
        <v>199</v>
      </c>
      <c r="G172" s="230"/>
      <c r="H172" s="234">
        <v>910.79999999999995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137</v>
      </c>
      <c r="AU172" s="240" t="s">
        <v>88</v>
      </c>
      <c r="AV172" s="13" t="s">
        <v>88</v>
      </c>
      <c r="AW172" s="13" t="s">
        <v>34</v>
      </c>
      <c r="AX172" s="13" t="s">
        <v>78</v>
      </c>
      <c r="AY172" s="240" t="s">
        <v>128</v>
      </c>
    </row>
    <row r="173" s="13" customFormat="1">
      <c r="A173" s="13"/>
      <c r="B173" s="229"/>
      <c r="C173" s="230"/>
      <c r="D173" s="231" t="s">
        <v>137</v>
      </c>
      <c r="E173" s="232" t="s">
        <v>1</v>
      </c>
      <c r="F173" s="233" t="s">
        <v>204</v>
      </c>
      <c r="G173" s="230"/>
      <c r="H173" s="234">
        <v>4.3200000000000003</v>
      </c>
      <c r="I173" s="235"/>
      <c r="J173" s="230"/>
      <c r="K173" s="230"/>
      <c r="L173" s="236"/>
      <c r="M173" s="237"/>
      <c r="N173" s="238"/>
      <c r="O173" s="238"/>
      <c r="P173" s="238"/>
      <c r="Q173" s="238"/>
      <c r="R173" s="238"/>
      <c r="S173" s="238"/>
      <c r="T173" s="239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0" t="s">
        <v>137</v>
      </c>
      <c r="AU173" s="240" t="s">
        <v>88</v>
      </c>
      <c r="AV173" s="13" t="s">
        <v>88</v>
      </c>
      <c r="AW173" s="13" t="s">
        <v>34</v>
      </c>
      <c r="AX173" s="13" t="s">
        <v>78</v>
      </c>
      <c r="AY173" s="240" t="s">
        <v>128</v>
      </c>
    </row>
    <row r="174" s="13" customFormat="1">
      <c r="A174" s="13"/>
      <c r="B174" s="229"/>
      <c r="C174" s="230"/>
      <c r="D174" s="231" t="s">
        <v>137</v>
      </c>
      <c r="E174" s="232" t="s">
        <v>1</v>
      </c>
      <c r="F174" s="233" t="s">
        <v>209</v>
      </c>
      <c r="G174" s="230"/>
      <c r="H174" s="234">
        <v>44.774000000000001</v>
      </c>
      <c r="I174" s="235"/>
      <c r="J174" s="230"/>
      <c r="K174" s="230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137</v>
      </c>
      <c r="AU174" s="240" t="s">
        <v>88</v>
      </c>
      <c r="AV174" s="13" t="s">
        <v>88</v>
      </c>
      <c r="AW174" s="13" t="s">
        <v>34</v>
      </c>
      <c r="AX174" s="13" t="s">
        <v>78</v>
      </c>
      <c r="AY174" s="240" t="s">
        <v>128</v>
      </c>
    </row>
    <row r="175" s="14" customFormat="1">
      <c r="A175" s="14"/>
      <c r="B175" s="241"/>
      <c r="C175" s="242"/>
      <c r="D175" s="231" t="s">
        <v>137</v>
      </c>
      <c r="E175" s="243" t="s">
        <v>1</v>
      </c>
      <c r="F175" s="244" t="s">
        <v>228</v>
      </c>
      <c r="G175" s="242"/>
      <c r="H175" s="245">
        <v>959.89400000000001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137</v>
      </c>
      <c r="AU175" s="251" t="s">
        <v>88</v>
      </c>
      <c r="AV175" s="14" t="s">
        <v>135</v>
      </c>
      <c r="AW175" s="14" t="s">
        <v>34</v>
      </c>
      <c r="AX175" s="14" t="s">
        <v>86</v>
      </c>
      <c r="AY175" s="251" t="s">
        <v>128</v>
      </c>
    </row>
    <row r="176" s="2" customFormat="1" ht="37.8" customHeight="1">
      <c r="A176" s="38"/>
      <c r="B176" s="39"/>
      <c r="C176" s="215" t="s">
        <v>229</v>
      </c>
      <c r="D176" s="215" t="s">
        <v>131</v>
      </c>
      <c r="E176" s="216" t="s">
        <v>230</v>
      </c>
      <c r="F176" s="217" t="s">
        <v>231</v>
      </c>
      <c r="G176" s="218" t="s">
        <v>192</v>
      </c>
      <c r="H176" s="219">
        <v>1173.7180000000001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43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135</v>
      </c>
      <c r="AT176" s="227" t="s">
        <v>131</v>
      </c>
      <c r="AU176" s="227" t="s">
        <v>88</v>
      </c>
      <c r="AY176" s="17" t="s">
        <v>128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86</v>
      </c>
      <c r="BK176" s="228">
        <f>ROUND(I176*H176,2)</f>
        <v>0</v>
      </c>
      <c r="BL176" s="17" t="s">
        <v>135</v>
      </c>
      <c r="BM176" s="227" t="s">
        <v>232</v>
      </c>
    </row>
    <row r="177" s="13" customFormat="1">
      <c r="A177" s="13"/>
      <c r="B177" s="229"/>
      <c r="C177" s="230"/>
      <c r="D177" s="231" t="s">
        <v>137</v>
      </c>
      <c r="E177" s="232" t="s">
        <v>1</v>
      </c>
      <c r="F177" s="233" t="s">
        <v>194</v>
      </c>
      <c r="G177" s="230"/>
      <c r="H177" s="234">
        <v>1173.7180000000001</v>
      </c>
      <c r="I177" s="235"/>
      <c r="J177" s="230"/>
      <c r="K177" s="230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137</v>
      </c>
      <c r="AU177" s="240" t="s">
        <v>88</v>
      </c>
      <c r="AV177" s="13" t="s">
        <v>88</v>
      </c>
      <c r="AW177" s="13" t="s">
        <v>34</v>
      </c>
      <c r="AX177" s="13" t="s">
        <v>86</v>
      </c>
      <c r="AY177" s="240" t="s">
        <v>128</v>
      </c>
    </row>
    <row r="178" s="2" customFormat="1" ht="37.8" customHeight="1">
      <c r="A178" s="38"/>
      <c r="B178" s="39"/>
      <c r="C178" s="215" t="s">
        <v>233</v>
      </c>
      <c r="D178" s="215" t="s">
        <v>131</v>
      </c>
      <c r="E178" s="216" t="s">
        <v>234</v>
      </c>
      <c r="F178" s="217" t="s">
        <v>235</v>
      </c>
      <c r="G178" s="218" t="s">
        <v>192</v>
      </c>
      <c r="H178" s="219">
        <v>4799.4700000000003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43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135</v>
      </c>
      <c r="AT178" s="227" t="s">
        <v>131</v>
      </c>
      <c r="AU178" s="227" t="s">
        <v>88</v>
      </c>
      <c r="AY178" s="17" t="s">
        <v>128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86</v>
      </c>
      <c r="BK178" s="228">
        <f>ROUND(I178*H178,2)</f>
        <v>0</v>
      </c>
      <c r="BL178" s="17" t="s">
        <v>135</v>
      </c>
      <c r="BM178" s="227" t="s">
        <v>236</v>
      </c>
    </row>
    <row r="179" s="13" customFormat="1">
      <c r="A179" s="13"/>
      <c r="B179" s="229"/>
      <c r="C179" s="230"/>
      <c r="D179" s="231" t="s">
        <v>137</v>
      </c>
      <c r="E179" s="232" t="s">
        <v>1</v>
      </c>
      <c r="F179" s="233" t="s">
        <v>199</v>
      </c>
      <c r="G179" s="230"/>
      <c r="H179" s="234">
        <v>910.79999999999995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137</v>
      </c>
      <c r="AU179" s="240" t="s">
        <v>88</v>
      </c>
      <c r="AV179" s="13" t="s">
        <v>88</v>
      </c>
      <c r="AW179" s="13" t="s">
        <v>34</v>
      </c>
      <c r="AX179" s="13" t="s">
        <v>78</v>
      </c>
      <c r="AY179" s="240" t="s">
        <v>128</v>
      </c>
    </row>
    <row r="180" s="13" customFormat="1">
      <c r="A180" s="13"/>
      <c r="B180" s="229"/>
      <c r="C180" s="230"/>
      <c r="D180" s="231" t="s">
        <v>137</v>
      </c>
      <c r="E180" s="232" t="s">
        <v>1</v>
      </c>
      <c r="F180" s="233" t="s">
        <v>204</v>
      </c>
      <c r="G180" s="230"/>
      <c r="H180" s="234">
        <v>4.3200000000000003</v>
      </c>
      <c r="I180" s="235"/>
      <c r="J180" s="230"/>
      <c r="K180" s="230"/>
      <c r="L180" s="236"/>
      <c r="M180" s="237"/>
      <c r="N180" s="238"/>
      <c r="O180" s="238"/>
      <c r="P180" s="238"/>
      <c r="Q180" s="238"/>
      <c r="R180" s="238"/>
      <c r="S180" s="238"/>
      <c r="T180" s="239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0" t="s">
        <v>137</v>
      </c>
      <c r="AU180" s="240" t="s">
        <v>88</v>
      </c>
      <c r="AV180" s="13" t="s">
        <v>88</v>
      </c>
      <c r="AW180" s="13" t="s">
        <v>34</v>
      </c>
      <c r="AX180" s="13" t="s">
        <v>78</v>
      </c>
      <c r="AY180" s="240" t="s">
        <v>128</v>
      </c>
    </row>
    <row r="181" s="13" customFormat="1">
      <c r="A181" s="13"/>
      <c r="B181" s="229"/>
      <c r="C181" s="230"/>
      <c r="D181" s="231" t="s">
        <v>137</v>
      </c>
      <c r="E181" s="232" t="s">
        <v>1</v>
      </c>
      <c r="F181" s="233" t="s">
        <v>209</v>
      </c>
      <c r="G181" s="230"/>
      <c r="H181" s="234">
        <v>44.774000000000001</v>
      </c>
      <c r="I181" s="235"/>
      <c r="J181" s="230"/>
      <c r="K181" s="230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137</v>
      </c>
      <c r="AU181" s="240" t="s">
        <v>88</v>
      </c>
      <c r="AV181" s="13" t="s">
        <v>88</v>
      </c>
      <c r="AW181" s="13" t="s">
        <v>34</v>
      </c>
      <c r="AX181" s="13" t="s">
        <v>78</v>
      </c>
      <c r="AY181" s="240" t="s">
        <v>128</v>
      </c>
    </row>
    <row r="182" s="15" customFormat="1">
      <c r="A182" s="15"/>
      <c r="B182" s="252"/>
      <c r="C182" s="253"/>
      <c r="D182" s="231" t="s">
        <v>137</v>
      </c>
      <c r="E182" s="254" t="s">
        <v>1</v>
      </c>
      <c r="F182" s="255" t="s">
        <v>237</v>
      </c>
      <c r="G182" s="253"/>
      <c r="H182" s="256">
        <v>959.89400000000001</v>
      </c>
      <c r="I182" s="257"/>
      <c r="J182" s="253"/>
      <c r="K182" s="253"/>
      <c r="L182" s="258"/>
      <c r="M182" s="259"/>
      <c r="N182" s="260"/>
      <c r="O182" s="260"/>
      <c r="P182" s="260"/>
      <c r="Q182" s="260"/>
      <c r="R182" s="260"/>
      <c r="S182" s="260"/>
      <c r="T182" s="261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2" t="s">
        <v>137</v>
      </c>
      <c r="AU182" s="262" t="s">
        <v>88</v>
      </c>
      <c r="AV182" s="15" t="s">
        <v>153</v>
      </c>
      <c r="AW182" s="15" t="s">
        <v>34</v>
      </c>
      <c r="AX182" s="15" t="s">
        <v>78</v>
      </c>
      <c r="AY182" s="262" t="s">
        <v>128</v>
      </c>
    </row>
    <row r="183" s="13" customFormat="1">
      <c r="A183" s="13"/>
      <c r="B183" s="229"/>
      <c r="C183" s="230"/>
      <c r="D183" s="231" t="s">
        <v>137</v>
      </c>
      <c r="E183" s="232" t="s">
        <v>1</v>
      </c>
      <c r="F183" s="233" t="s">
        <v>238</v>
      </c>
      <c r="G183" s="230"/>
      <c r="H183" s="234">
        <v>3839.576</v>
      </c>
      <c r="I183" s="235"/>
      <c r="J183" s="230"/>
      <c r="K183" s="230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137</v>
      </c>
      <c r="AU183" s="240" t="s">
        <v>88</v>
      </c>
      <c r="AV183" s="13" t="s">
        <v>88</v>
      </c>
      <c r="AW183" s="13" t="s">
        <v>34</v>
      </c>
      <c r="AX183" s="13" t="s">
        <v>78</v>
      </c>
      <c r="AY183" s="240" t="s">
        <v>128</v>
      </c>
    </row>
    <row r="184" s="14" customFormat="1">
      <c r="A184" s="14"/>
      <c r="B184" s="241"/>
      <c r="C184" s="242"/>
      <c r="D184" s="231" t="s">
        <v>137</v>
      </c>
      <c r="E184" s="243" t="s">
        <v>1</v>
      </c>
      <c r="F184" s="244" t="s">
        <v>228</v>
      </c>
      <c r="G184" s="242"/>
      <c r="H184" s="245">
        <v>4799.4700000000003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137</v>
      </c>
      <c r="AU184" s="251" t="s">
        <v>88</v>
      </c>
      <c r="AV184" s="14" t="s">
        <v>135</v>
      </c>
      <c r="AW184" s="14" t="s">
        <v>34</v>
      </c>
      <c r="AX184" s="14" t="s">
        <v>86</v>
      </c>
      <c r="AY184" s="251" t="s">
        <v>128</v>
      </c>
    </row>
    <row r="185" s="2" customFormat="1" ht="44.25" customHeight="1">
      <c r="A185" s="38"/>
      <c r="B185" s="39"/>
      <c r="C185" s="215" t="s">
        <v>239</v>
      </c>
      <c r="D185" s="215" t="s">
        <v>131</v>
      </c>
      <c r="E185" s="216" t="s">
        <v>240</v>
      </c>
      <c r="F185" s="217" t="s">
        <v>241</v>
      </c>
      <c r="G185" s="218" t="s">
        <v>192</v>
      </c>
      <c r="H185" s="219">
        <v>5868.5900000000001</v>
      </c>
      <c r="I185" s="220"/>
      <c r="J185" s="221">
        <f>ROUND(I185*H185,2)</f>
        <v>0</v>
      </c>
      <c r="K185" s="222"/>
      <c r="L185" s="44"/>
      <c r="M185" s="223" t="s">
        <v>1</v>
      </c>
      <c r="N185" s="224" t="s">
        <v>43</v>
      </c>
      <c r="O185" s="91"/>
      <c r="P185" s="225">
        <f>O185*H185</f>
        <v>0</v>
      </c>
      <c r="Q185" s="225">
        <v>0</v>
      </c>
      <c r="R185" s="225">
        <f>Q185*H185</f>
        <v>0</v>
      </c>
      <c r="S185" s="225">
        <v>0</v>
      </c>
      <c r="T185" s="22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7" t="s">
        <v>135</v>
      </c>
      <c r="AT185" s="227" t="s">
        <v>131</v>
      </c>
      <c r="AU185" s="227" t="s">
        <v>88</v>
      </c>
      <c r="AY185" s="17" t="s">
        <v>128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86</v>
      </c>
      <c r="BK185" s="228">
        <f>ROUND(I185*H185,2)</f>
        <v>0</v>
      </c>
      <c r="BL185" s="17" t="s">
        <v>135</v>
      </c>
      <c r="BM185" s="227" t="s">
        <v>242</v>
      </c>
    </row>
    <row r="186" s="13" customFormat="1">
      <c r="A186" s="13"/>
      <c r="B186" s="229"/>
      <c r="C186" s="230"/>
      <c r="D186" s="231" t="s">
        <v>137</v>
      </c>
      <c r="E186" s="232" t="s">
        <v>1</v>
      </c>
      <c r="F186" s="233" t="s">
        <v>243</v>
      </c>
      <c r="G186" s="230"/>
      <c r="H186" s="234">
        <v>5868.5900000000001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137</v>
      </c>
      <c r="AU186" s="240" t="s">
        <v>88</v>
      </c>
      <c r="AV186" s="13" t="s">
        <v>88</v>
      </c>
      <c r="AW186" s="13" t="s">
        <v>34</v>
      </c>
      <c r="AX186" s="13" t="s">
        <v>86</v>
      </c>
      <c r="AY186" s="240" t="s">
        <v>128</v>
      </c>
    </row>
    <row r="187" s="2" customFormat="1" ht="24.15" customHeight="1">
      <c r="A187" s="38"/>
      <c r="B187" s="39"/>
      <c r="C187" s="215" t="s">
        <v>244</v>
      </c>
      <c r="D187" s="215" t="s">
        <v>131</v>
      </c>
      <c r="E187" s="216" t="s">
        <v>245</v>
      </c>
      <c r="F187" s="217" t="s">
        <v>246</v>
      </c>
      <c r="G187" s="218" t="s">
        <v>192</v>
      </c>
      <c r="H187" s="219">
        <v>960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43</v>
      </c>
      <c r="O187" s="91"/>
      <c r="P187" s="225">
        <f>O187*H187</f>
        <v>0</v>
      </c>
      <c r="Q187" s="225">
        <v>0</v>
      </c>
      <c r="R187" s="225">
        <f>Q187*H187</f>
        <v>0</v>
      </c>
      <c r="S187" s="225">
        <v>0</v>
      </c>
      <c r="T187" s="226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135</v>
      </c>
      <c r="AT187" s="227" t="s">
        <v>131</v>
      </c>
      <c r="AU187" s="227" t="s">
        <v>88</v>
      </c>
      <c r="AY187" s="17" t="s">
        <v>128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86</v>
      </c>
      <c r="BK187" s="228">
        <f>ROUND(I187*H187,2)</f>
        <v>0</v>
      </c>
      <c r="BL187" s="17" t="s">
        <v>135</v>
      </c>
      <c r="BM187" s="227" t="s">
        <v>247</v>
      </c>
    </row>
    <row r="188" s="13" customFormat="1">
      <c r="A188" s="13"/>
      <c r="B188" s="229"/>
      <c r="C188" s="230"/>
      <c r="D188" s="231" t="s">
        <v>137</v>
      </c>
      <c r="E188" s="232" t="s">
        <v>1</v>
      </c>
      <c r="F188" s="233" t="s">
        <v>248</v>
      </c>
      <c r="G188" s="230"/>
      <c r="H188" s="234">
        <v>960</v>
      </c>
      <c r="I188" s="235"/>
      <c r="J188" s="230"/>
      <c r="K188" s="230"/>
      <c r="L188" s="236"/>
      <c r="M188" s="237"/>
      <c r="N188" s="238"/>
      <c r="O188" s="238"/>
      <c r="P188" s="238"/>
      <c r="Q188" s="238"/>
      <c r="R188" s="238"/>
      <c r="S188" s="238"/>
      <c r="T188" s="239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0" t="s">
        <v>137</v>
      </c>
      <c r="AU188" s="240" t="s">
        <v>88</v>
      </c>
      <c r="AV188" s="13" t="s">
        <v>88</v>
      </c>
      <c r="AW188" s="13" t="s">
        <v>34</v>
      </c>
      <c r="AX188" s="13" t="s">
        <v>86</v>
      </c>
      <c r="AY188" s="240" t="s">
        <v>128</v>
      </c>
    </row>
    <row r="189" s="2" customFormat="1" ht="16.5" customHeight="1">
      <c r="A189" s="38"/>
      <c r="B189" s="39"/>
      <c r="C189" s="215" t="s">
        <v>249</v>
      </c>
      <c r="D189" s="215" t="s">
        <v>131</v>
      </c>
      <c r="E189" s="216" t="s">
        <v>250</v>
      </c>
      <c r="F189" s="217" t="s">
        <v>251</v>
      </c>
      <c r="G189" s="218" t="s">
        <v>192</v>
      </c>
      <c r="H189" s="219">
        <v>959.89400000000001</v>
      </c>
      <c r="I189" s="220"/>
      <c r="J189" s="221">
        <f>ROUND(I189*H189,2)</f>
        <v>0</v>
      </c>
      <c r="K189" s="222"/>
      <c r="L189" s="44"/>
      <c r="M189" s="223" t="s">
        <v>1</v>
      </c>
      <c r="N189" s="224" t="s">
        <v>43</v>
      </c>
      <c r="O189" s="91"/>
      <c r="P189" s="225">
        <f>O189*H189</f>
        <v>0</v>
      </c>
      <c r="Q189" s="225">
        <v>0</v>
      </c>
      <c r="R189" s="225">
        <f>Q189*H189</f>
        <v>0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135</v>
      </c>
      <c r="AT189" s="227" t="s">
        <v>131</v>
      </c>
      <c r="AU189" s="227" t="s">
        <v>88</v>
      </c>
      <c r="AY189" s="17" t="s">
        <v>128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86</v>
      </c>
      <c r="BK189" s="228">
        <f>ROUND(I189*H189,2)</f>
        <v>0</v>
      </c>
      <c r="BL189" s="17" t="s">
        <v>135</v>
      </c>
      <c r="BM189" s="227" t="s">
        <v>252</v>
      </c>
    </row>
    <row r="190" s="13" customFormat="1">
      <c r="A190" s="13"/>
      <c r="B190" s="229"/>
      <c r="C190" s="230"/>
      <c r="D190" s="231" t="s">
        <v>137</v>
      </c>
      <c r="E190" s="232" t="s">
        <v>1</v>
      </c>
      <c r="F190" s="233" t="s">
        <v>199</v>
      </c>
      <c r="G190" s="230"/>
      <c r="H190" s="234">
        <v>910.79999999999995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137</v>
      </c>
      <c r="AU190" s="240" t="s">
        <v>88</v>
      </c>
      <c r="AV190" s="13" t="s">
        <v>88</v>
      </c>
      <c r="AW190" s="13" t="s">
        <v>34</v>
      </c>
      <c r="AX190" s="13" t="s">
        <v>78</v>
      </c>
      <c r="AY190" s="240" t="s">
        <v>128</v>
      </c>
    </row>
    <row r="191" s="13" customFormat="1">
      <c r="A191" s="13"/>
      <c r="B191" s="229"/>
      <c r="C191" s="230"/>
      <c r="D191" s="231" t="s">
        <v>137</v>
      </c>
      <c r="E191" s="232" t="s">
        <v>1</v>
      </c>
      <c r="F191" s="233" t="s">
        <v>204</v>
      </c>
      <c r="G191" s="230"/>
      <c r="H191" s="234">
        <v>4.3200000000000003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137</v>
      </c>
      <c r="AU191" s="240" t="s">
        <v>88</v>
      </c>
      <c r="AV191" s="13" t="s">
        <v>88</v>
      </c>
      <c r="AW191" s="13" t="s">
        <v>34</v>
      </c>
      <c r="AX191" s="13" t="s">
        <v>78</v>
      </c>
      <c r="AY191" s="240" t="s">
        <v>128</v>
      </c>
    </row>
    <row r="192" s="13" customFormat="1">
      <c r="A192" s="13"/>
      <c r="B192" s="229"/>
      <c r="C192" s="230"/>
      <c r="D192" s="231" t="s">
        <v>137</v>
      </c>
      <c r="E192" s="232" t="s">
        <v>1</v>
      </c>
      <c r="F192" s="233" t="s">
        <v>209</v>
      </c>
      <c r="G192" s="230"/>
      <c r="H192" s="234">
        <v>44.774000000000001</v>
      </c>
      <c r="I192" s="235"/>
      <c r="J192" s="230"/>
      <c r="K192" s="230"/>
      <c r="L192" s="236"/>
      <c r="M192" s="237"/>
      <c r="N192" s="238"/>
      <c r="O192" s="238"/>
      <c r="P192" s="238"/>
      <c r="Q192" s="238"/>
      <c r="R192" s="238"/>
      <c r="S192" s="238"/>
      <c r="T192" s="239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0" t="s">
        <v>137</v>
      </c>
      <c r="AU192" s="240" t="s">
        <v>88</v>
      </c>
      <c r="AV192" s="13" t="s">
        <v>88</v>
      </c>
      <c r="AW192" s="13" t="s">
        <v>34</v>
      </c>
      <c r="AX192" s="13" t="s">
        <v>78</v>
      </c>
      <c r="AY192" s="240" t="s">
        <v>128</v>
      </c>
    </row>
    <row r="193" s="14" customFormat="1">
      <c r="A193" s="14"/>
      <c r="B193" s="241"/>
      <c r="C193" s="242"/>
      <c r="D193" s="231" t="s">
        <v>137</v>
      </c>
      <c r="E193" s="243" t="s">
        <v>1</v>
      </c>
      <c r="F193" s="244" t="s">
        <v>228</v>
      </c>
      <c r="G193" s="242"/>
      <c r="H193" s="245">
        <v>959.89400000000001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137</v>
      </c>
      <c r="AU193" s="251" t="s">
        <v>88</v>
      </c>
      <c r="AV193" s="14" t="s">
        <v>135</v>
      </c>
      <c r="AW193" s="14" t="s">
        <v>34</v>
      </c>
      <c r="AX193" s="14" t="s">
        <v>86</v>
      </c>
      <c r="AY193" s="251" t="s">
        <v>128</v>
      </c>
    </row>
    <row r="194" s="2" customFormat="1" ht="24.15" customHeight="1">
      <c r="A194" s="38"/>
      <c r="B194" s="39"/>
      <c r="C194" s="215" t="s">
        <v>253</v>
      </c>
      <c r="D194" s="215" t="s">
        <v>131</v>
      </c>
      <c r="E194" s="216" t="s">
        <v>254</v>
      </c>
      <c r="F194" s="217" t="s">
        <v>255</v>
      </c>
      <c r="G194" s="218" t="s">
        <v>192</v>
      </c>
      <c r="H194" s="219">
        <v>1173.7180000000001</v>
      </c>
      <c r="I194" s="220"/>
      <c r="J194" s="221">
        <f>ROUND(I194*H194,2)</f>
        <v>0</v>
      </c>
      <c r="K194" s="222"/>
      <c r="L194" s="44"/>
      <c r="M194" s="223" t="s">
        <v>1</v>
      </c>
      <c r="N194" s="224" t="s">
        <v>43</v>
      </c>
      <c r="O194" s="91"/>
      <c r="P194" s="225">
        <f>O194*H194</f>
        <v>0</v>
      </c>
      <c r="Q194" s="225">
        <v>0</v>
      </c>
      <c r="R194" s="225">
        <f>Q194*H194</f>
        <v>0</v>
      </c>
      <c r="S194" s="225">
        <v>0</v>
      </c>
      <c r="T194" s="22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7" t="s">
        <v>135</v>
      </c>
      <c r="AT194" s="227" t="s">
        <v>131</v>
      </c>
      <c r="AU194" s="227" t="s">
        <v>88</v>
      </c>
      <c r="AY194" s="17" t="s">
        <v>128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86</v>
      </c>
      <c r="BK194" s="228">
        <f>ROUND(I194*H194,2)</f>
        <v>0</v>
      </c>
      <c r="BL194" s="17" t="s">
        <v>135</v>
      </c>
      <c r="BM194" s="227" t="s">
        <v>256</v>
      </c>
    </row>
    <row r="195" s="13" customFormat="1">
      <c r="A195" s="13"/>
      <c r="B195" s="229"/>
      <c r="C195" s="230"/>
      <c r="D195" s="231" t="s">
        <v>137</v>
      </c>
      <c r="E195" s="232" t="s">
        <v>1</v>
      </c>
      <c r="F195" s="233" t="s">
        <v>194</v>
      </c>
      <c r="G195" s="230"/>
      <c r="H195" s="234">
        <v>1173.7180000000001</v>
      </c>
      <c r="I195" s="235"/>
      <c r="J195" s="230"/>
      <c r="K195" s="230"/>
      <c r="L195" s="236"/>
      <c r="M195" s="237"/>
      <c r="N195" s="238"/>
      <c r="O195" s="238"/>
      <c r="P195" s="238"/>
      <c r="Q195" s="238"/>
      <c r="R195" s="238"/>
      <c r="S195" s="238"/>
      <c r="T195" s="239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0" t="s">
        <v>137</v>
      </c>
      <c r="AU195" s="240" t="s">
        <v>88</v>
      </c>
      <c r="AV195" s="13" t="s">
        <v>88</v>
      </c>
      <c r="AW195" s="13" t="s">
        <v>34</v>
      </c>
      <c r="AX195" s="13" t="s">
        <v>86</v>
      </c>
      <c r="AY195" s="240" t="s">
        <v>128</v>
      </c>
    </row>
    <row r="196" s="2" customFormat="1" ht="21.75" customHeight="1">
      <c r="A196" s="38"/>
      <c r="B196" s="39"/>
      <c r="C196" s="215" t="s">
        <v>257</v>
      </c>
      <c r="D196" s="215" t="s">
        <v>131</v>
      </c>
      <c r="E196" s="216" t="s">
        <v>258</v>
      </c>
      <c r="F196" s="217" t="s">
        <v>259</v>
      </c>
      <c r="G196" s="218" t="s">
        <v>192</v>
      </c>
      <c r="H196" s="219">
        <v>960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43</v>
      </c>
      <c r="O196" s="91"/>
      <c r="P196" s="225">
        <f>O196*H196</f>
        <v>0</v>
      </c>
      <c r="Q196" s="225">
        <v>0</v>
      </c>
      <c r="R196" s="225">
        <f>Q196*H196</f>
        <v>0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135</v>
      </c>
      <c r="AT196" s="227" t="s">
        <v>131</v>
      </c>
      <c r="AU196" s="227" t="s">
        <v>88</v>
      </c>
      <c r="AY196" s="17" t="s">
        <v>128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86</v>
      </c>
      <c r="BK196" s="228">
        <f>ROUND(I196*H196,2)</f>
        <v>0</v>
      </c>
      <c r="BL196" s="17" t="s">
        <v>135</v>
      </c>
      <c r="BM196" s="227" t="s">
        <v>260</v>
      </c>
    </row>
    <row r="197" s="13" customFormat="1">
      <c r="A197" s="13"/>
      <c r="B197" s="229"/>
      <c r="C197" s="230"/>
      <c r="D197" s="231" t="s">
        <v>137</v>
      </c>
      <c r="E197" s="232" t="s">
        <v>1</v>
      </c>
      <c r="F197" s="233" t="s">
        <v>248</v>
      </c>
      <c r="G197" s="230"/>
      <c r="H197" s="234">
        <v>960</v>
      </c>
      <c r="I197" s="235"/>
      <c r="J197" s="230"/>
      <c r="K197" s="230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137</v>
      </c>
      <c r="AU197" s="240" t="s">
        <v>88</v>
      </c>
      <c r="AV197" s="13" t="s">
        <v>88</v>
      </c>
      <c r="AW197" s="13" t="s">
        <v>34</v>
      </c>
      <c r="AX197" s="13" t="s">
        <v>86</v>
      </c>
      <c r="AY197" s="240" t="s">
        <v>128</v>
      </c>
    </row>
    <row r="198" s="2" customFormat="1" ht="24.15" customHeight="1">
      <c r="A198" s="38"/>
      <c r="B198" s="39"/>
      <c r="C198" s="215" t="s">
        <v>261</v>
      </c>
      <c r="D198" s="215" t="s">
        <v>131</v>
      </c>
      <c r="E198" s="216" t="s">
        <v>262</v>
      </c>
      <c r="F198" s="217" t="s">
        <v>263</v>
      </c>
      <c r="G198" s="218" t="s">
        <v>192</v>
      </c>
      <c r="H198" s="219">
        <v>8.532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43</v>
      </c>
      <c r="O198" s="91"/>
      <c r="P198" s="225">
        <f>O198*H198</f>
        <v>0</v>
      </c>
      <c r="Q198" s="225">
        <v>0</v>
      </c>
      <c r="R198" s="225">
        <f>Q198*H198</f>
        <v>0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135</v>
      </c>
      <c r="AT198" s="227" t="s">
        <v>131</v>
      </c>
      <c r="AU198" s="227" t="s">
        <v>88</v>
      </c>
      <c r="AY198" s="17" t="s">
        <v>128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86</v>
      </c>
      <c r="BK198" s="228">
        <f>ROUND(I198*H198,2)</f>
        <v>0</v>
      </c>
      <c r="BL198" s="17" t="s">
        <v>135</v>
      </c>
      <c r="BM198" s="227" t="s">
        <v>264</v>
      </c>
    </row>
    <row r="199" s="13" customFormat="1">
      <c r="A199" s="13"/>
      <c r="B199" s="229"/>
      <c r="C199" s="230"/>
      <c r="D199" s="231" t="s">
        <v>137</v>
      </c>
      <c r="E199" s="232" t="s">
        <v>1</v>
      </c>
      <c r="F199" s="233" t="s">
        <v>265</v>
      </c>
      <c r="G199" s="230"/>
      <c r="H199" s="234">
        <v>4.2119999999999997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137</v>
      </c>
      <c r="AU199" s="240" t="s">
        <v>88</v>
      </c>
      <c r="AV199" s="13" t="s">
        <v>88</v>
      </c>
      <c r="AW199" s="13" t="s">
        <v>34</v>
      </c>
      <c r="AX199" s="13" t="s">
        <v>78</v>
      </c>
      <c r="AY199" s="240" t="s">
        <v>128</v>
      </c>
    </row>
    <row r="200" s="13" customFormat="1">
      <c r="A200" s="13"/>
      <c r="B200" s="229"/>
      <c r="C200" s="230"/>
      <c r="D200" s="231" t="s">
        <v>137</v>
      </c>
      <c r="E200" s="232" t="s">
        <v>1</v>
      </c>
      <c r="F200" s="233" t="s">
        <v>204</v>
      </c>
      <c r="G200" s="230"/>
      <c r="H200" s="234">
        <v>4.3200000000000003</v>
      </c>
      <c r="I200" s="235"/>
      <c r="J200" s="230"/>
      <c r="K200" s="230"/>
      <c r="L200" s="236"/>
      <c r="M200" s="237"/>
      <c r="N200" s="238"/>
      <c r="O200" s="238"/>
      <c r="P200" s="238"/>
      <c r="Q200" s="238"/>
      <c r="R200" s="238"/>
      <c r="S200" s="238"/>
      <c r="T200" s="239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0" t="s">
        <v>137</v>
      </c>
      <c r="AU200" s="240" t="s">
        <v>88</v>
      </c>
      <c r="AV200" s="13" t="s">
        <v>88</v>
      </c>
      <c r="AW200" s="13" t="s">
        <v>34</v>
      </c>
      <c r="AX200" s="13" t="s">
        <v>78</v>
      </c>
      <c r="AY200" s="240" t="s">
        <v>128</v>
      </c>
    </row>
    <row r="201" s="14" customFormat="1">
      <c r="A201" s="14"/>
      <c r="B201" s="241"/>
      <c r="C201" s="242"/>
      <c r="D201" s="231" t="s">
        <v>137</v>
      </c>
      <c r="E201" s="243" t="s">
        <v>1</v>
      </c>
      <c r="F201" s="244" t="s">
        <v>228</v>
      </c>
      <c r="G201" s="242"/>
      <c r="H201" s="245">
        <v>8.532</v>
      </c>
      <c r="I201" s="246"/>
      <c r="J201" s="242"/>
      <c r="K201" s="242"/>
      <c r="L201" s="247"/>
      <c r="M201" s="248"/>
      <c r="N201" s="249"/>
      <c r="O201" s="249"/>
      <c r="P201" s="249"/>
      <c r="Q201" s="249"/>
      <c r="R201" s="249"/>
      <c r="S201" s="249"/>
      <c r="T201" s="250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1" t="s">
        <v>137</v>
      </c>
      <c r="AU201" s="251" t="s">
        <v>88</v>
      </c>
      <c r="AV201" s="14" t="s">
        <v>135</v>
      </c>
      <c r="AW201" s="14" t="s">
        <v>34</v>
      </c>
      <c r="AX201" s="14" t="s">
        <v>86</v>
      </c>
      <c r="AY201" s="251" t="s">
        <v>128</v>
      </c>
    </row>
    <row r="202" s="2" customFormat="1" ht="16.5" customHeight="1">
      <c r="A202" s="38"/>
      <c r="B202" s="39"/>
      <c r="C202" s="263" t="s">
        <v>266</v>
      </c>
      <c r="D202" s="263" t="s">
        <v>267</v>
      </c>
      <c r="E202" s="264" t="s">
        <v>268</v>
      </c>
      <c r="F202" s="265" t="s">
        <v>269</v>
      </c>
      <c r="G202" s="266" t="s">
        <v>270</v>
      </c>
      <c r="H202" s="267">
        <v>14.504</v>
      </c>
      <c r="I202" s="268"/>
      <c r="J202" s="269">
        <f>ROUND(I202*H202,2)</f>
        <v>0</v>
      </c>
      <c r="K202" s="270"/>
      <c r="L202" s="271"/>
      <c r="M202" s="272" t="s">
        <v>1</v>
      </c>
      <c r="N202" s="273" t="s">
        <v>43</v>
      </c>
      <c r="O202" s="91"/>
      <c r="P202" s="225">
        <f>O202*H202</f>
        <v>0</v>
      </c>
      <c r="Q202" s="225">
        <v>1</v>
      </c>
      <c r="R202" s="225">
        <f>Q202*H202</f>
        <v>14.504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271</v>
      </c>
      <c r="AT202" s="227" t="s">
        <v>267</v>
      </c>
      <c r="AU202" s="227" t="s">
        <v>88</v>
      </c>
      <c r="AY202" s="17" t="s">
        <v>128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86</v>
      </c>
      <c r="BK202" s="228">
        <f>ROUND(I202*H202,2)</f>
        <v>0</v>
      </c>
      <c r="BL202" s="17" t="s">
        <v>135</v>
      </c>
      <c r="BM202" s="227" t="s">
        <v>272</v>
      </c>
    </row>
    <row r="203" s="13" customFormat="1">
      <c r="A203" s="13"/>
      <c r="B203" s="229"/>
      <c r="C203" s="230"/>
      <c r="D203" s="231" t="s">
        <v>137</v>
      </c>
      <c r="E203" s="232" t="s">
        <v>1</v>
      </c>
      <c r="F203" s="233" t="s">
        <v>273</v>
      </c>
      <c r="G203" s="230"/>
      <c r="H203" s="234">
        <v>14.504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137</v>
      </c>
      <c r="AU203" s="240" t="s">
        <v>88</v>
      </c>
      <c r="AV203" s="13" t="s">
        <v>88</v>
      </c>
      <c r="AW203" s="13" t="s">
        <v>34</v>
      </c>
      <c r="AX203" s="13" t="s">
        <v>86</v>
      </c>
      <c r="AY203" s="240" t="s">
        <v>128</v>
      </c>
    </row>
    <row r="204" s="2" customFormat="1" ht="21.75" customHeight="1">
      <c r="A204" s="38"/>
      <c r="B204" s="39"/>
      <c r="C204" s="215" t="s">
        <v>274</v>
      </c>
      <c r="D204" s="215" t="s">
        <v>131</v>
      </c>
      <c r="E204" s="216" t="s">
        <v>275</v>
      </c>
      <c r="F204" s="217" t="s">
        <v>276</v>
      </c>
      <c r="G204" s="218" t="s">
        <v>192</v>
      </c>
      <c r="H204" s="219">
        <v>348.66899999999998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43</v>
      </c>
      <c r="O204" s="91"/>
      <c r="P204" s="225">
        <f>O204*H204</f>
        <v>0</v>
      </c>
      <c r="Q204" s="225">
        <v>0</v>
      </c>
      <c r="R204" s="225">
        <f>Q204*H204</f>
        <v>0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135</v>
      </c>
      <c r="AT204" s="227" t="s">
        <v>131</v>
      </c>
      <c r="AU204" s="227" t="s">
        <v>88</v>
      </c>
      <c r="AY204" s="17" t="s">
        <v>128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86</v>
      </c>
      <c r="BK204" s="228">
        <f>ROUND(I204*H204,2)</f>
        <v>0</v>
      </c>
      <c r="BL204" s="17" t="s">
        <v>135</v>
      </c>
      <c r="BM204" s="227" t="s">
        <v>277</v>
      </c>
    </row>
    <row r="205" s="13" customFormat="1">
      <c r="A205" s="13"/>
      <c r="B205" s="229"/>
      <c r="C205" s="230"/>
      <c r="D205" s="231" t="s">
        <v>137</v>
      </c>
      <c r="E205" s="232" t="s">
        <v>1</v>
      </c>
      <c r="F205" s="233" t="s">
        <v>278</v>
      </c>
      <c r="G205" s="230"/>
      <c r="H205" s="234">
        <v>348.66899999999998</v>
      </c>
      <c r="I205" s="235"/>
      <c r="J205" s="230"/>
      <c r="K205" s="230"/>
      <c r="L205" s="236"/>
      <c r="M205" s="237"/>
      <c r="N205" s="238"/>
      <c r="O205" s="238"/>
      <c r="P205" s="238"/>
      <c r="Q205" s="238"/>
      <c r="R205" s="238"/>
      <c r="S205" s="238"/>
      <c r="T205" s="239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0" t="s">
        <v>137</v>
      </c>
      <c r="AU205" s="240" t="s">
        <v>88</v>
      </c>
      <c r="AV205" s="13" t="s">
        <v>88</v>
      </c>
      <c r="AW205" s="13" t="s">
        <v>34</v>
      </c>
      <c r="AX205" s="13" t="s">
        <v>86</v>
      </c>
      <c r="AY205" s="240" t="s">
        <v>128</v>
      </c>
    </row>
    <row r="206" s="2" customFormat="1" ht="16.5" customHeight="1">
      <c r="A206" s="38"/>
      <c r="B206" s="39"/>
      <c r="C206" s="263" t="s">
        <v>279</v>
      </c>
      <c r="D206" s="263" t="s">
        <v>267</v>
      </c>
      <c r="E206" s="264" t="s">
        <v>268</v>
      </c>
      <c r="F206" s="265" t="s">
        <v>269</v>
      </c>
      <c r="G206" s="266" t="s">
        <v>270</v>
      </c>
      <c r="H206" s="267">
        <v>592.73699999999997</v>
      </c>
      <c r="I206" s="268"/>
      <c r="J206" s="269">
        <f>ROUND(I206*H206,2)</f>
        <v>0</v>
      </c>
      <c r="K206" s="270"/>
      <c r="L206" s="271"/>
      <c r="M206" s="272" t="s">
        <v>1</v>
      </c>
      <c r="N206" s="273" t="s">
        <v>43</v>
      </c>
      <c r="O206" s="91"/>
      <c r="P206" s="225">
        <f>O206*H206</f>
        <v>0</v>
      </c>
      <c r="Q206" s="225">
        <v>1</v>
      </c>
      <c r="R206" s="225">
        <f>Q206*H206</f>
        <v>592.73699999999997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271</v>
      </c>
      <c r="AT206" s="227" t="s">
        <v>267</v>
      </c>
      <c r="AU206" s="227" t="s">
        <v>88</v>
      </c>
      <c r="AY206" s="17" t="s">
        <v>128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86</v>
      </c>
      <c r="BK206" s="228">
        <f>ROUND(I206*H206,2)</f>
        <v>0</v>
      </c>
      <c r="BL206" s="17" t="s">
        <v>135</v>
      </c>
      <c r="BM206" s="227" t="s">
        <v>280</v>
      </c>
    </row>
    <row r="207" s="13" customFormat="1">
      <c r="A207" s="13"/>
      <c r="B207" s="229"/>
      <c r="C207" s="230"/>
      <c r="D207" s="231" t="s">
        <v>137</v>
      </c>
      <c r="E207" s="232" t="s">
        <v>1</v>
      </c>
      <c r="F207" s="233" t="s">
        <v>281</v>
      </c>
      <c r="G207" s="230"/>
      <c r="H207" s="234">
        <v>592.73699999999997</v>
      </c>
      <c r="I207" s="235"/>
      <c r="J207" s="230"/>
      <c r="K207" s="230"/>
      <c r="L207" s="236"/>
      <c r="M207" s="237"/>
      <c r="N207" s="238"/>
      <c r="O207" s="238"/>
      <c r="P207" s="238"/>
      <c r="Q207" s="238"/>
      <c r="R207" s="238"/>
      <c r="S207" s="238"/>
      <c r="T207" s="239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0" t="s">
        <v>137</v>
      </c>
      <c r="AU207" s="240" t="s">
        <v>88</v>
      </c>
      <c r="AV207" s="13" t="s">
        <v>88</v>
      </c>
      <c r="AW207" s="13" t="s">
        <v>34</v>
      </c>
      <c r="AX207" s="13" t="s">
        <v>86</v>
      </c>
      <c r="AY207" s="240" t="s">
        <v>128</v>
      </c>
    </row>
    <row r="208" s="2" customFormat="1" ht="24.15" customHeight="1">
      <c r="A208" s="38"/>
      <c r="B208" s="39"/>
      <c r="C208" s="215" t="s">
        <v>282</v>
      </c>
      <c r="D208" s="215" t="s">
        <v>131</v>
      </c>
      <c r="E208" s="216" t="s">
        <v>283</v>
      </c>
      <c r="F208" s="217" t="s">
        <v>284</v>
      </c>
      <c r="G208" s="218" t="s">
        <v>192</v>
      </c>
      <c r="H208" s="219">
        <v>37.429000000000002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43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135</v>
      </c>
      <c r="AT208" s="227" t="s">
        <v>131</v>
      </c>
      <c r="AU208" s="227" t="s">
        <v>88</v>
      </c>
      <c r="AY208" s="17" t="s">
        <v>128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86</v>
      </c>
      <c r="BK208" s="228">
        <f>ROUND(I208*H208,2)</f>
        <v>0</v>
      </c>
      <c r="BL208" s="17" t="s">
        <v>135</v>
      </c>
      <c r="BM208" s="227" t="s">
        <v>285</v>
      </c>
    </row>
    <row r="209" s="13" customFormat="1">
      <c r="A209" s="13"/>
      <c r="B209" s="229"/>
      <c r="C209" s="230"/>
      <c r="D209" s="231" t="s">
        <v>137</v>
      </c>
      <c r="E209" s="232" t="s">
        <v>1</v>
      </c>
      <c r="F209" s="233" t="s">
        <v>286</v>
      </c>
      <c r="G209" s="230"/>
      <c r="H209" s="234">
        <v>37.429000000000002</v>
      </c>
      <c r="I209" s="235"/>
      <c r="J209" s="230"/>
      <c r="K209" s="230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137</v>
      </c>
      <c r="AU209" s="240" t="s">
        <v>88</v>
      </c>
      <c r="AV209" s="13" t="s">
        <v>88</v>
      </c>
      <c r="AW209" s="13" t="s">
        <v>34</v>
      </c>
      <c r="AX209" s="13" t="s">
        <v>86</v>
      </c>
      <c r="AY209" s="240" t="s">
        <v>128</v>
      </c>
    </row>
    <row r="210" s="2" customFormat="1" ht="16.5" customHeight="1">
      <c r="A210" s="38"/>
      <c r="B210" s="39"/>
      <c r="C210" s="263" t="s">
        <v>287</v>
      </c>
      <c r="D210" s="263" t="s">
        <v>267</v>
      </c>
      <c r="E210" s="264" t="s">
        <v>288</v>
      </c>
      <c r="F210" s="265" t="s">
        <v>289</v>
      </c>
      <c r="G210" s="266" t="s">
        <v>270</v>
      </c>
      <c r="H210" s="267">
        <v>63.628999999999998</v>
      </c>
      <c r="I210" s="268"/>
      <c r="J210" s="269">
        <f>ROUND(I210*H210,2)</f>
        <v>0</v>
      </c>
      <c r="K210" s="270"/>
      <c r="L210" s="271"/>
      <c r="M210" s="272" t="s">
        <v>1</v>
      </c>
      <c r="N210" s="273" t="s">
        <v>43</v>
      </c>
      <c r="O210" s="91"/>
      <c r="P210" s="225">
        <f>O210*H210</f>
        <v>0</v>
      </c>
      <c r="Q210" s="225">
        <v>1</v>
      </c>
      <c r="R210" s="225">
        <f>Q210*H210</f>
        <v>63.628999999999998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271</v>
      </c>
      <c r="AT210" s="227" t="s">
        <v>267</v>
      </c>
      <c r="AU210" s="227" t="s">
        <v>88</v>
      </c>
      <c r="AY210" s="17" t="s">
        <v>128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86</v>
      </c>
      <c r="BK210" s="228">
        <f>ROUND(I210*H210,2)</f>
        <v>0</v>
      </c>
      <c r="BL210" s="17" t="s">
        <v>135</v>
      </c>
      <c r="BM210" s="227" t="s">
        <v>290</v>
      </c>
    </row>
    <row r="211" s="13" customFormat="1">
      <c r="A211" s="13"/>
      <c r="B211" s="229"/>
      <c r="C211" s="230"/>
      <c r="D211" s="231" t="s">
        <v>137</v>
      </c>
      <c r="E211" s="232" t="s">
        <v>1</v>
      </c>
      <c r="F211" s="233" t="s">
        <v>291</v>
      </c>
      <c r="G211" s="230"/>
      <c r="H211" s="234">
        <v>63.628999999999998</v>
      </c>
      <c r="I211" s="235"/>
      <c r="J211" s="230"/>
      <c r="K211" s="230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137</v>
      </c>
      <c r="AU211" s="240" t="s">
        <v>88</v>
      </c>
      <c r="AV211" s="13" t="s">
        <v>88</v>
      </c>
      <c r="AW211" s="13" t="s">
        <v>34</v>
      </c>
      <c r="AX211" s="13" t="s">
        <v>86</v>
      </c>
      <c r="AY211" s="240" t="s">
        <v>128</v>
      </c>
    </row>
    <row r="212" s="2" customFormat="1" ht="33" customHeight="1">
      <c r="A212" s="38"/>
      <c r="B212" s="39"/>
      <c r="C212" s="215" t="s">
        <v>292</v>
      </c>
      <c r="D212" s="215" t="s">
        <v>131</v>
      </c>
      <c r="E212" s="216" t="s">
        <v>293</v>
      </c>
      <c r="F212" s="217" t="s">
        <v>294</v>
      </c>
      <c r="G212" s="218" t="s">
        <v>134</v>
      </c>
      <c r="H212" s="219">
        <v>1945.925</v>
      </c>
      <c r="I212" s="220"/>
      <c r="J212" s="221">
        <f>ROUND(I212*H212,2)</f>
        <v>0</v>
      </c>
      <c r="K212" s="222"/>
      <c r="L212" s="44"/>
      <c r="M212" s="223" t="s">
        <v>1</v>
      </c>
      <c r="N212" s="224" t="s">
        <v>43</v>
      </c>
      <c r="O212" s="91"/>
      <c r="P212" s="225">
        <f>O212*H212</f>
        <v>0</v>
      </c>
      <c r="Q212" s="225">
        <v>0</v>
      </c>
      <c r="R212" s="225">
        <f>Q212*H212</f>
        <v>0</v>
      </c>
      <c r="S212" s="225">
        <v>0</v>
      </c>
      <c r="T212" s="22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7" t="s">
        <v>135</v>
      </c>
      <c r="AT212" s="227" t="s">
        <v>131</v>
      </c>
      <c r="AU212" s="227" t="s">
        <v>88</v>
      </c>
      <c r="AY212" s="17" t="s">
        <v>128</v>
      </c>
      <c r="BE212" s="228">
        <f>IF(N212="základní",J212,0)</f>
        <v>0</v>
      </c>
      <c r="BF212" s="228">
        <f>IF(N212="snížená",J212,0)</f>
        <v>0</v>
      </c>
      <c r="BG212" s="228">
        <f>IF(N212="zákl. přenesená",J212,0)</f>
        <v>0</v>
      </c>
      <c r="BH212" s="228">
        <f>IF(N212="sníž. přenesená",J212,0)</f>
        <v>0</v>
      </c>
      <c r="BI212" s="228">
        <f>IF(N212="nulová",J212,0)</f>
        <v>0</v>
      </c>
      <c r="BJ212" s="17" t="s">
        <v>86</v>
      </c>
      <c r="BK212" s="228">
        <f>ROUND(I212*H212,2)</f>
        <v>0</v>
      </c>
      <c r="BL212" s="17" t="s">
        <v>135</v>
      </c>
      <c r="BM212" s="227" t="s">
        <v>295</v>
      </c>
    </row>
    <row r="213" s="13" customFormat="1">
      <c r="A213" s="13"/>
      <c r="B213" s="229"/>
      <c r="C213" s="230"/>
      <c r="D213" s="231" t="s">
        <v>137</v>
      </c>
      <c r="E213" s="232" t="s">
        <v>1</v>
      </c>
      <c r="F213" s="233" t="s">
        <v>296</v>
      </c>
      <c r="G213" s="230"/>
      <c r="H213" s="234">
        <v>1945.925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137</v>
      </c>
      <c r="AU213" s="240" t="s">
        <v>88</v>
      </c>
      <c r="AV213" s="13" t="s">
        <v>88</v>
      </c>
      <c r="AW213" s="13" t="s">
        <v>34</v>
      </c>
      <c r="AX213" s="13" t="s">
        <v>86</v>
      </c>
      <c r="AY213" s="240" t="s">
        <v>128</v>
      </c>
    </row>
    <row r="214" s="2" customFormat="1" ht="24.15" customHeight="1">
      <c r="A214" s="38"/>
      <c r="B214" s="39"/>
      <c r="C214" s="215" t="s">
        <v>297</v>
      </c>
      <c r="D214" s="215" t="s">
        <v>131</v>
      </c>
      <c r="E214" s="216" t="s">
        <v>298</v>
      </c>
      <c r="F214" s="217" t="s">
        <v>299</v>
      </c>
      <c r="G214" s="218" t="s">
        <v>134</v>
      </c>
      <c r="H214" s="219">
        <v>1945.925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43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0</v>
      </c>
      <c r="T214" s="226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135</v>
      </c>
      <c r="AT214" s="227" t="s">
        <v>131</v>
      </c>
      <c r="AU214" s="227" t="s">
        <v>88</v>
      </c>
      <c r="AY214" s="17" t="s">
        <v>128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86</v>
      </c>
      <c r="BK214" s="228">
        <f>ROUND(I214*H214,2)</f>
        <v>0</v>
      </c>
      <c r="BL214" s="17" t="s">
        <v>135</v>
      </c>
      <c r="BM214" s="227" t="s">
        <v>300</v>
      </c>
    </row>
    <row r="215" s="13" customFormat="1">
      <c r="A215" s="13"/>
      <c r="B215" s="229"/>
      <c r="C215" s="230"/>
      <c r="D215" s="231" t="s">
        <v>137</v>
      </c>
      <c r="E215" s="232" t="s">
        <v>1</v>
      </c>
      <c r="F215" s="233" t="s">
        <v>296</v>
      </c>
      <c r="G215" s="230"/>
      <c r="H215" s="234">
        <v>1945.925</v>
      </c>
      <c r="I215" s="235"/>
      <c r="J215" s="230"/>
      <c r="K215" s="230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137</v>
      </c>
      <c r="AU215" s="240" t="s">
        <v>88</v>
      </c>
      <c r="AV215" s="13" t="s">
        <v>88</v>
      </c>
      <c r="AW215" s="13" t="s">
        <v>34</v>
      </c>
      <c r="AX215" s="13" t="s">
        <v>86</v>
      </c>
      <c r="AY215" s="240" t="s">
        <v>128</v>
      </c>
    </row>
    <row r="216" s="2" customFormat="1" ht="16.5" customHeight="1">
      <c r="A216" s="38"/>
      <c r="B216" s="39"/>
      <c r="C216" s="263" t="s">
        <v>301</v>
      </c>
      <c r="D216" s="263" t="s">
        <v>267</v>
      </c>
      <c r="E216" s="264" t="s">
        <v>302</v>
      </c>
      <c r="F216" s="265" t="s">
        <v>303</v>
      </c>
      <c r="G216" s="266" t="s">
        <v>304</v>
      </c>
      <c r="H216" s="267">
        <v>194.5</v>
      </c>
      <c r="I216" s="268"/>
      <c r="J216" s="269">
        <f>ROUND(I216*H216,2)</f>
        <v>0</v>
      </c>
      <c r="K216" s="270"/>
      <c r="L216" s="271"/>
      <c r="M216" s="272" t="s">
        <v>1</v>
      </c>
      <c r="N216" s="273" t="s">
        <v>43</v>
      </c>
      <c r="O216" s="91"/>
      <c r="P216" s="225">
        <f>O216*H216</f>
        <v>0</v>
      </c>
      <c r="Q216" s="225">
        <v>0.001</v>
      </c>
      <c r="R216" s="225">
        <f>Q216*H216</f>
        <v>0.19450000000000001</v>
      </c>
      <c r="S216" s="225">
        <v>0</v>
      </c>
      <c r="T216" s="22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271</v>
      </c>
      <c r="AT216" s="227" t="s">
        <v>267</v>
      </c>
      <c r="AU216" s="227" t="s">
        <v>88</v>
      </c>
      <c r="AY216" s="17" t="s">
        <v>128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86</v>
      </c>
      <c r="BK216" s="228">
        <f>ROUND(I216*H216,2)</f>
        <v>0</v>
      </c>
      <c r="BL216" s="17" t="s">
        <v>135</v>
      </c>
      <c r="BM216" s="227" t="s">
        <v>305</v>
      </c>
    </row>
    <row r="217" s="13" customFormat="1">
      <c r="A217" s="13"/>
      <c r="B217" s="229"/>
      <c r="C217" s="230"/>
      <c r="D217" s="231" t="s">
        <v>137</v>
      </c>
      <c r="E217" s="232" t="s">
        <v>1</v>
      </c>
      <c r="F217" s="233" t="s">
        <v>306</v>
      </c>
      <c r="G217" s="230"/>
      <c r="H217" s="234">
        <v>194.5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137</v>
      </c>
      <c r="AU217" s="240" t="s">
        <v>88</v>
      </c>
      <c r="AV217" s="13" t="s">
        <v>88</v>
      </c>
      <c r="AW217" s="13" t="s">
        <v>34</v>
      </c>
      <c r="AX217" s="13" t="s">
        <v>86</v>
      </c>
      <c r="AY217" s="240" t="s">
        <v>128</v>
      </c>
    </row>
    <row r="218" s="2" customFormat="1" ht="24.15" customHeight="1">
      <c r="A218" s="38"/>
      <c r="B218" s="39"/>
      <c r="C218" s="215" t="s">
        <v>307</v>
      </c>
      <c r="D218" s="215" t="s">
        <v>131</v>
      </c>
      <c r="E218" s="216" t="s">
        <v>308</v>
      </c>
      <c r="F218" s="217" t="s">
        <v>309</v>
      </c>
      <c r="G218" s="218" t="s">
        <v>134</v>
      </c>
      <c r="H218" s="219">
        <v>4041.3609999999999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43</v>
      </c>
      <c r="O218" s="91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135</v>
      </c>
      <c r="AT218" s="227" t="s">
        <v>131</v>
      </c>
      <c r="AU218" s="227" t="s">
        <v>88</v>
      </c>
      <c r="AY218" s="17" t="s">
        <v>128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86</v>
      </c>
      <c r="BK218" s="228">
        <f>ROUND(I218*H218,2)</f>
        <v>0</v>
      </c>
      <c r="BL218" s="17" t="s">
        <v>135</v>
      </c>
      <c r="BM218" s="227" t="s">
        <v>310</v>
      </c>
    </row>
    <row r="219" s="13" customFormat="1">
      <c r="A219" s="13"/>
      <c r="B219" s="229"/>
      <c r="C219" s="230"/>
      <c r="D219" s="231" t="s">
        <v>137</v>
      </c>
      <c r="E219" s="232" t="s">
        <v>1</v>
      </c>
      <c r="F219" s="233" t="s">
        <v>311</v>
      </c>
      <c r="G219" s="230"/>
      <c r="H219" s="234">
        <v>4041.3609999999999</v>
      </c>
      <c r="I219" s="235"/>
      <c r="J219" s="230"/>
      <c r="K219" s="230"/>
      <c r="L219" s="236"/>
      <c r="M219" s="237"/>
      <c r="N219" s="238"/>
      <c r="O219" s="238"/>
      <c r="P219" s="238"/>
      <c r="Q219" s="238"/>
      <c r="R219" s="238"/>
      <c r="S219" s="238"/>
      <c r="T219" s="239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0" t="s">
        <v>137</v>
      </c>
      <c r="AU219" s="240" t="s">
        <v>88</v>
      </c>
      <c r="AV219" s="13" t="s">
        <v>88</v>
      </c>
      <c r="AW219" s="13" t="s">
        <v>34</v>
      </c>
      <c r="AX219" s="13" t="s">
        <v>86</v>
      </c>
      <c r="AY219" s="240" t="s">
        <v>128</v>
      </c>
    </row>
    <row r="220" s="12" customFormat="1" ht="22.8" customHeight="1">
      <c r="A220" s="12"/>
      <c r="B220" s="199"/>
      <c r="C220" s="200"/>
      <c r="D220" s="201" t="s">
        <v>77</v>
      </c>
      <c r="E220" s="213" t="s">
        <v>88</v>
      </c>
      <c r="F220" s="213" t="s">
        <v>312</v>
      </c>
      <c r="G220" s="200"/>
      <c r="H220" s="200"/>
      <c r="I220" s="203"/>
      <c r="J220" s="214">
        <f>BK220</f>
        <v>0</v>
      </c>
      <c r="K220" s="200"/>
      <c r="L220" s="205"/>
      <c r="M220" s="206"/>
      <c r="N220" s="207"/>
      <c r="O220" s="207"/>
      <c r="P220" s="208">
        <f>SUM(P221:P244)</f>
        <v>0</v>
      </c>
      <c r="Q220" s="207"/>
      <c r="R220" s="208">
        <f>SUM(R221:R244)</f>
        <v>110.81537976</v>
      </c>
      <c r="S220" s="207"/>
      <c r="T220" s="209">
        <f>SUM(T221:T244)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0" t="s">
        <v>86</v>
      </c>
      <c r="AT220" s="211" t="s">
        <v>77</v>
      </c>
      <c r="AU220" s="211" t="s">
        <v>86</v>
      </c>
      <c r="AY220" s="210" t="s">
        <v>128</v>
      </c>
      <c r="BK220" s="212">
        <f>SUM(BK221:BK244)</f>
        <v>0</v>
      </c>
    </row>
    <row r="221" s="2" customFormat="1" ht="44.25" customHeight="1">
      <c r="A221" s="38"/>
      <c r="B221" s="39"/>
      <c r="C221" s="215" t="s">
        <v>313</v>
      </c>
      <c r="D221" s="215" t="s">
        <v>131</v>
      </c>
      <c r="E221" s="216" t="s">
        <v>314</v>
      </c>
      <c r="F221" s="217" t="s">
        <v>315</v>
      </c>
      <c r="G221" s="218" t="s">
        <v>160</v>
      </c>
      <c r="H221" s="219">
        <v>365.5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43</v>
      </c>
      <c r="O221" s="91"/>
      <c r="P221" s="225">
        <f>O221*H221</f>
        <v>0</v>
      </c>
      <c r="Q221" s="225">
        <v>0.28714000000000001</v>
      </c>
      <c r="R221" s="225">
        <f>Q221*H221</f>
        <v>104.94967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135</v>
      </c>
      <c r="AT221" s="227" t="s">
        <v>131</v>
      </c>
      <c r="AU221" s="227" t="s">
        <v>88</v>
      </c>
      <c r="AY221" s="17" t="s">
        <v>128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86</v>
      </c>
      <c r="BK221" s="228">
        <f>ROUND(I221*H221,2)</f>
        <v>0</v>
      </c>
      <c r="BL221" s="17" t="s">
        <v>135</v>
      </c>
      <c r="BM221" s="227" t="s">
        <v>316</v>
      </c>
    </row>
    <row r="222" s="13" customFormat="1">
      <c r="A222" s="13"/>
      <c r="B222" s="229"/>
      <c r="C222" s="230"/>
      <c r="D222" s="231" t="s">
        <v>137</v>
      </c>
      <c r="E222" s="232" t="s">
        <v>1</v>
      </c>
      <c r="F222" s="233" t="s">
        <v>317</v>
      </c>
      <c r="G222" s="230"/>
      <c r="H222" s="234">
        <v>365.5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137</v>
      </c>
      <c r="AU222" s="240" t="s">
        <v>88</v>
      </c>
      <c r="AV222" s="13" t="s">
        <v>88</v>
      </c>
      <c r="AW222" s="13" t="s">
        <v>34</v>
      </c>
      <c r="AX222" s="13" t="s">
        <v>86</v>
      </c>
      <c r="AY222" s="240" t="s">
        <v>128</v>
      </c>
    </row>
    <row r="223" s="2" customFormat="1" ht="24.15" customHeight="1">
      <c r="A223" s="38"/>
      <c r="B223" s="39"/>
      <c r="C223" s="215" t="s">
        <v>318</v>
      </c>
      <c r="D223" s="215" t="s">
        <v>131</v>
      </c>
      <c r="E223" s="216" t="s">
        <v>319</v>
      </c>
      <c r="F223" s="217" t="s">
        <v>320</v>
      </c>
      <c r="G223" s="218" t="s">
        <v>134</v>
      </c>
      <c r="H223" s="219">
        <v>511.69999999999999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43</v>
      </c>
      <c r="O223" s="91"/>
      <c r="P223" s="225">
        <f>O223*H223</f>
        <v>0</v>
      </c>
      <c r="Q223" s="225">
        <v>0.00010000000000000001</v>
      </c>
      <c r="R223" s="225">
        <f>Q223*H223</f>
        <v>0.05117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135</v>
      </c>
      <c r="AT223" s="227" t="s">
        <v>131</v>
      </c>
      <c r="AU223" s="227" t="s">
        <v>88</v>
      </c>
      <c r="AY223" s="17" t="s">
        <v>128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86</v>
      </c>
      <c r="BK223" s="228">
        <f>ROUND(I223*H223,2)</f>
        <v>0</v>
      </c>
      <c r="BL223" s="17" t="s">
        <v>135</v>
      </c>
      <c r="BM223" s="227" t="s">
        <v>321</v>
      </c>
    </row>
    <row r="224" s="13" customFormat="1">
      <c r="A224" s="13"/>
      <c r="B224" s="229"/>
      <c r="C224" s="230"/>
      <c r="D224" s="231" t="s">
        <v>137</v>
      </c>
      <c r="E224" s="232" t="s">
        <v>1</v>
      </c>
      <c r="F224" s="233" t="s">
        <v>322</v>
      </c>
      <c r="G224" s="230"/>
      <c r="H224" s="234">
        <v>511.69999999999999</v>
      </c>
      <c r="I224" s="235"/>
      <c r="J224" s="230"/>
      <c r="K224" s="230"/>
      <c r="L224" s="236"/>
      <c r="M224" s="237"/>
      <c r="N224" s="238"/>
      <c r="O224" s="238"/>
      <c r="P224" s="238"/>
      <c r="Q224" s="238"/>
      <c r="R224" s="238"/>
      <c r="S224" s="238"/>
      <c r="T224" s="239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0" t="s">
        <v>137</v>
      </c>
      <c r="AU224" s="240" t="s">
        <v>88</v>
      </c>
      <c r="AV224" s="13" t="s">
        <v>88</v>
      </c>
      <c r="AW224" s="13" t="s">
        <v>34</v>
      </c>
      <c r="AX224" s="13" t="s">
        <v>86</v>
      </c>
      <c r="AY224" s="240" t="s">
        <v>128</v>
      </c>
    </row>
    <row r="225" s="2" customFormat="1" ht="24.15" customHeight="1">
      <c r="A225" s="38"/>
      <c r="B225" s="39"/>
      <c r="C225" s="263" t="s">
        <v>323</v>
      </c>
      <c r="D225" s="263" t="s">
        <v>267</v>
      </c>
      <c r="E225" s="264" t="s">
        <v>324</v>
      </c>
      <c r="F225" s="265" t="s">
        <v>325</v>
      </c>
      <c r="G225" s="266" t="s">
        <v>134</v>
      </c>
      <c r="H225" s="267">
        <v>511.69999999999999</v>
      </c>
      <c r="I225" s="268"/>
      <c r="J225" s="269">
        <f>ROUND(I225*H225,2)</f>
        <v>0</v>
      </c>
      <c r="K225" s="270"/>
      <c r="L225" s="271"/>
      <c r="M225" s="272" t="s">
        <v>1</v>
      </c>
      <c r="N225" s="273" t="s">
        <v>43</v>
      </c>
      <c r="O225" s="91"/>
      <c r="P225" s="225">
        <f>O225*H225</f>
        <v>0</v>
      </c>
      <c r="Q225" s="225">
        <v>0.00029999999999999997</v>
      </c>
      <c r="R225" s="225">
        <f>Q225*H225</f>
        <v>0.15350999999999998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271</v>
      </c>
      <c r="AT225" s="227" t="s">
        <v>267</v>
      </c>
      <c r="AU225" s="227" t="s">
        <v>88</v>
      </c>
      <c r="AY225" s="17" t="s">
        <v>128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86</v>
      </c>
      <c r="BK225" s="228">
        <f>ROUND(I225*H225,2)</f>
        <v>0</v>
      </c>
      <c r="BL225" s="17" t="s">
        <v>135</v>
      </c>
      <c r="BM225" s="227" t="s">
        <v>326</v>
      </c>
    </row>
    <row r="226" s="2" customFormat="1" ht="24.15" customHeight="1">
      <c r="A226" s="38"/>
      <c r="B226" s="39"/>
      <c r="C226" s="215" t="s">
        <v>327</v>
      </c>
      <c r="D226" s="215" t="s">
        <v>131</v>
      </c>
      <c r="E226" s="216" t="s">
        <v>328</v>
      </c>
      <c r="F226" s="217" t="s">
        <v>329</v>
      </c>
      <c r="G226" s="218" t="s">
        <v>134</v>
      </c>
      <c r="H226" s="219">
        <v>2714.7840000000001</v>
      </c>
      <c r="I226" s="220"/>
      <c r="J226" s="221">
        <f>ROUND(I226*H226,2)</f>
        <v>0</v>
      </c>
      <c r="K226" s="222"/>
      <c r="L226" s="44"/>
      <c r="M226" s="223" t="s">
        <v>1</v>
      </c>
      <c r="N226" s="224" t="s">
        <v>43</v>
      </c>
      <c r="O226" s="91"/>
      <c r="P226" s="225">
        <f>O226*H226</f>
        <v>0</v>
      </c>
      <c r="Q226" s="225">
        <v>0.00013999999999999999</v>
      </c>
      <c r="R226" s="225">
        <f>Q226*H226</f>
        <v>0.38006975999999998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135</v>
      </c>
      <c r="AT226" s="227" t="s">
        <v>131</v>
      </c>
      <c r="AU226" s="227" t="s">
        <v>88</v>
      </c>
      <c r="AY226" s="17" t="s">
        <v>128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86</v>
      </c>
      <c r="BK226" s="228">
        <f>ROUND(I226*H226,2)</f>
        <v>0</v>
      </c>
      <c r="BL226" s="17" t="s">
        <v>135</v>
      </c>
      <c r="BM226" s="227" t="s">
        <v>330</v>
      </c>
    </row>
    <row r="227" s="13" customFormat="1">
      <c r="A227" s="13"/>
      <c r="B227" s="229"/>
      <c r="C227" s="230"/>
      <c r="D227" s="231" t="s">
        <v>137</v>
      </c>
      <c r="E227" s="232" t="s">
        <v>1</v>
      </c>
      <c r="F227" s="233" t="s">
        <v>331</v>
      </c>
      <c r="G227" s="230"/>
      <c r="H227" s="234">
        <v>2714.7840000000001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137</v>
      </c>
      <c r="AU227" s="240" t="s">
        <v>88</v>
      </c>
      <c r="AV227" s="13" t="s">
        <v>88</v>
      </c>
      <c r="AW227" s="13" t="s">
        <v>34</v>
      </c>
      <c r="AX227" s="13" t="s">
        <v>86</v>
      </c>
      <c r="AY227" s="240" t="s">
        <v>128</v>
      </c>
    </row>
    <row r="228" s="2" customFormat="1" ht="24.15" customHeight="1">
      <c r="A228" s="38"/>
      <c r="B228" s="39"/>
      <c r="C228" s="263" t="s">
        <v>332</v>
      </c>
      <c r="D228" s="263" t="s">
        <v>267</v>
      </c>
      <c r="E228" s="264" t="s">
        <v>333</v>
      </c>
      <c r="F228" s="265" t="s">
        <v>334</v>
      </c>
      <c r="G228" s="266" t="s">
        <v>134</v>
      </c>
      <c r="H228" s="267">
        <v>3537.223</v>
      </c>
      <c r="I228" s="268"/>
      <c r="J228" s="269">
        <f>ROUND(I228*H228,2)</f>
        <v>0</v>
      </c>
      <c r="K228" s="270"/>
      <c r="L228" s="271"/>
      <c r="M228" s="272" t="s">
        <v>1</v>
      </c>
      <c r="N228" s="273" t="s">
        <v>43</v>
      </c>
      <c r="O228" s="91"/>
      <c r="P228" s="225">
        <f>O228*H228</f>
        <v>0</v>
      </c>
      <c r="Q228" s="225">
        <v>0.00029999999999999997</v>
      </c>
      <c r="R228" s="225">
        <f>Q228*H228</f>
        <v>1.0611668999999999</v>
      </c>
      <c r="S228" s="225">
        <v>0</v>
      </c>
      <c r="T228" s="22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271</v>
      </c>
      <c r="AT228" s="227" t="s">
        <v>267</v>
      </c>
      <c r="AU228" s="227" t="s">
        <v>88</v>
      </c>
      <c r="AY228" s="17" t="s">
        <v>128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86</v>
      </c>
      <c r="BK228" s="228">
        <f>ROUND(I228*H228,2)</f>
        <v>0</v>
      </c>
      <c r="BL228" s="17" t="s">
        <v>135</v>
      </c>
      <c r="BM228" s="227" t="s">
        <v>335</v>
      </c>
    </row>
    <row r="229" s="13" customFormat="1">
      <c r="A229" s="13"/>
      <c r="B229" s="229"/>
      <c r="C229" s="230"/>
      <c r="D229" s="231" t="s">
        <v>137</v>
      </c>
      <c r="E229" s="232" t="s">
        <v>1</v>
      </c>
      <c r="F229" s="233" t="s">
        <v>336</v>
      </c>
      <c r="G229" s="230"/>
      <c r="H229" s="234">
        <v>2986.2579999999998</v>
      </c>
      <c r="I229" s="235"/>
      <c r="J229" s="230"/>
      <c r="K229" s="230"/>
      <c r="L229" s="236"/>
      <c r="M229" s="237"/>
      <c r="N229" s="238"/>
      <c r="O229" s="238"/>
      <c r="P229" s="238"/>
      <c r="Q229" s="238"/>
      <c r="R229" s="238"/>
      <c r="S229" s="238"/>
      <c r="T229" s="239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0" t="s">
        <v>137</v>
      </c>
      <c r="AU229" s="240" t="s">
        <v>88</v>
      </c>
      <c r="AV229" s="13" t="s">
        <v>88</v>
      </c>
      <c r="AW229" s="13" t="s">
        <v>34</v>
      </c>
      <c r="AX229" s="13" t="s">
        <v>86</v>
      </c>
      <c r="AY229" s="240" t="s">
        <v>128</v>
      </c>
    </row>
    <row r="230" s="13" customFormat="1">
      <c r="A230" s="13"/>
      <c r="B230" s="229"/>
      <c r="C230" s="230"/>
      <c r="D230" s="231" t="s">
        <v>137</v>
      </c>
      <c r="E230" s="230"/>
      <c r="F230" s="233" t="s">
        <v>337</v>
      </c>
      <c r="G230" s="230"/>
      <c r="H230" s="234">
        <v>3537.223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137</v>
      </c>
      <c r="AU230" s="240" t="s">
        <v>88</v>
      </c>
      <c r="AV230" s="13" t="s">
        <v>88</v>
      </c>
      <c r="AW230" s="13" t="s">
        <v>4</v>
      </c>
      <c r="AX230" s="13" t="s">
        <v>86</v>
      </c>
      <c r="AY230" s="240" t="s">
        <v>128</v>
      </c>
    </row>
    <row r="231" s="2" customFormat="1" ht="24.15" customHeight="1">
      <c r="A231" s="38"/>
      <c r="B231" s="39"/>
      <c r="C231" s="215" t="s">
        <v>338</v>
      </c>
      <c r="D231" s="215" t="s">
        <v>131</v>
      </c>
      <c r="E231" s="216" t="s">
        <v>339</v>
      </c>
      <c r="F231" s="217" t="s">
        <v>340</v>
      </c>
      <c r="G231" s="218" t="s">
        <v>192</v>
      </c>
      <c r="H231" s="219">
        <v>0.159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43</v>
      </c>
      <c r="O231" s="91"/>
      <c r="P231" s="225">
        <f>O231*H231</f>
        <v>0</v>
      </c>
      <c r="Q231" s="225">
        <v>1.98</v>
      </c>
      <c r="R231" s="225">
        <f>Q231*H231</f>
        <v>0.31481999999999999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135</v>
      </c>
      <c r="AT231" s="227" t="s">
        <v>131</v>
      </c>
      <c r="AU231" s="227" t="s">
        <v>88</v>
      </c>
      <c r="AY231" s="17" t="s">
        <v>128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86</v>
      </c>
      <c r="BK231" s="228">
        <f>ROUND(I231*H231,2)</f>
        <v>0</v>
      </c>
      <c r="BL231" s="17" t="s">
        <v>135</v>
      </c>
      <c r="BM231" s="227" t="s">
        <v>341</v>
      </c>
    </row>
    <row r="232" s="13" customFormat="1">
      <c r="A232" s="13"/>
      <c r="B232" s="229"/>
      <c r="C232" s="230"/>
      <c r="D232" s="231" t="s">
        <v>137</v>
      </c>
      <c r="E232" s="232" t="s">
        <v>1</v>
      </c>
      <c r="F232" s="233" t="s">
        <v>342</v>
      </c>
      <c r="G232" s="230"/>
      <c r="H232" s="234">
        <v>0.159</v>
      </c>
      <c r="I232" s="235"/>
      <c r="J232" s="230"/>
      <c r="K232" s="230"/>
      <c r="L232" s="236"/>
      <c r="M232" s="237"/>
      <c r="N232" s="238"/>
      <c r="O232" s="238"/>
      <c r="P232" s="238"/>
      <c r="Q232" s="238"/>
      <c r="R232" s="238"/>
      <c r="S232" s="238"/>
      <c r="T232" s="239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0" t="s">
        <v>137</v>
      </c>
      <c r="AU232" s="240" t="s">
        <v>88</v>
      </c>
      <c r="AV232" s="13" t="s">
        <v>88</v>
      </c>
      <c r="AW232" s="13" t="s">
        <v>34</v>
      </c>
      <c r="AX232" s="13" t="s">
        <v>86</v>
      </c>
      <c r="AY232" s="240" t="s">
        <v>128</v>
      </c>
    </row>
    <row r="233" s="2" customFormat="1" ht="24.15" customHeight="1">
      <c r="A233" s="38"/>
      <c r="B233" s="39"/>
      <c r="C233" s="215" t="s">
        <v>343</v>
      </c>
      <c r="D233" s="215" t="s">
        <v>131</v>
      </c>
      <c r="E233" s="216" t="s">
        <v>344</v>
      </c>
      <c r="F233" s="217" t="s">
        <v>345</v>
      </c>
      <c r="G233" s="218" t="s">
        <v>192</v>
      </c>
      <c r="H233" s="219">
        <v>0.081000000000000003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43</v>
      </c>
      <c r="O233" s="91"/>
      <c r="P233" s="225">
        <f>O233*H233</f>
        <v>0</v>
      </c>
      <c r="Q233" s="225">
        <v>2.47214</v>
      </c>
      <c r="R233" s="225">
        <f>Q233*H233</f>
        <v>0.20024334000000002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135</v>
      </c>
      <c r="AT233" s="227" t="s">
        <v>131</v>
      </c>
      <c r="AU233" s="227" t="s">
        <v>88</v>
      </c>
      <c r="AY233" s="17" t="s">
        <v>128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86</v>
      </c>
      <c r="BK233" s="228">
        <f>ROUND(I233*H233,2)</f>
        <v>0</v>
      </c>
      <c r="BL233" s="17" t="s">
        <v>135</v>
      </c>
      <c r="BM233" s="227" t="s">
        <v>346</v>
      </c>
    </row>
    <row r="234" s="13" customFormat="1">
      <c r="A234" s="13"/>
      <c r="B234" s="229"/>
      <c r="C234" s="230"/>
      <c r="D234" s="231" t="s">
        <v>137</v>
      </c>
      <c r="E234" s="232" t="s">
        <v>1</v>
      </c>
      <c r="F234" s="233" t="s">
        <v>347</v>
      </c>
      <c r="G234" s="230"/>
      <c r="H234" s="234">
        <v>0.081000000000000003</v>
      </c>
      <c r="I234" s="235"/>
      <c r="J234" s="230"/>
      <c r="K234" s="230"/>
      <c r="L234" s="236"/>
      <c r="M234" s="237"/>
      <c r="N234" s="238"/>
      <c r="O234" s="238"/>
      <c r="P234" s="238"/>
      <c r="Q234" s="238"/>
      <c r="R234" s="238"/>
      <c r="S234" s="238"/>
      <c r="T234" s="239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0" t="s">
        <v>137</v>
      </c>
      <c r="AU234" s="240" t="s">
        <v>88</v>
      </c>
      <c r="AV234" s="13" t="s">
        <v>88</v>
      </c>
      <c r="AW234" s="13" t="s">
        <v>34</v>
      </c>
      <c r="AX234" s="13" t="s">
        <v>86</v>
      </c>
      <c r="AY234" s="240" t="s">
        <v>128</v>
      </c>
    </row>
    <row r="235" s="2" customFormat="1" ht="24.15" customHeight="1">
      <c r="A235" s="38"/>
      <c r="B235" s="39"/>
      <c r="C235" s="215" t="s">
        <v>348</v>
      </c>
      <c r="D235" s="215" t="s">
        <v>131</v>
      </c>
      <c r="E235" s="216" t="s">
        <v>349</v>
      </c>
      <c r="F235" s="217" t="s">
        <v>350</v>
      </c>
      <c r="G235" s="218" t="s">
        <v>192</v>
      </c>
      <c r="H235" s="219">
        <v>1.5569999999999999</v>
      </c>
      <c r="I235" s="220"/>
      <c r="J235" s="221">
        <f>ROUND(I235*H235,2)</f>
        <v>0</v>
      </c>
      <c r="K235" s="222"/>
      <c r="L235" s="44"/>
      <c r="M235" s="223" t="s">
        <v>1</v>
      </c>
      <c r="N235" s="224" t="s">
        <v>43</v>
      </c>
      <c r="O235" s="91"/>
      <c r="P235" s="225">
        <f>O235*H235</f>
        <v>0</v>
      </c>
      <c r="Q235" s="225">
        <v>2.2563399999999998</v>
      </c>
      <c r="R235" s="225">
        <f>Q235*H235</f>
        <v>3.5131213799999994</v>
      </c>
      <c r="S235" s="225">
        <v>0</v>
      </c>
      <c r="T235" s="226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7" t="s">
        <v>135</v>
      </c>
      <c r="AT235" s="227" t="s">
        <v>131</v>
      </c>
      <c r="AU235" s="227" t="s">
        <v>88</v>
      </c>
      <c r="AY235" s="17" t="s">
        <v>128</v>
      </c>
      <c r="BE235" s="228">
        <f>IF(N235="základní",J235,0)</f>
        <v>0</v>
      </c>
      <c r="BF235" s="228">
        <f>IF(N235="snížená",J235,0)</f>
        <v>0</v>
      </c>
      <c r="BG235" s="228">
        <f>IF(N235="zákl. přenesená",J235,0)</f>
        <v>0</v>
      </c>
      <c r="BH235" s="228">
        <f>IF(N235="sníž. přenesená",J235,0)</f>
        <v>0</v>
      </c>
      <c r="BI235" s="228">
        <f>IF(N235="nulová",J235,0)</f>
        <v>0</v>
      </c>
      <c r="BJ235" s="17" t="s">
        <v>86</v>
      </c>
      <c r="BK235" s="228">
        <f>ROUND(I235*H235,2)</f>
        <v>0</v>
      </c>
      <c r="BL235" s="17" t="s">
        <v>135</v>
      </c>
      <c r="BM235" s="227" t="s">
        <v>351</v>
      </c>
    </row>
    <row r="236" s="13" customFormat="1">
      <c r="A236" s="13"/>
      <c r="B236" s="229"/>
      <c r="C236" s="230"/>
      <c r="D236" s="231" t="s">
        <v>137</v>
      </c>
      <c r="E236" s="232" t="s">
        <v>1</v>
      </c>
      <c r="F236" s="233" t="s">
        <v>352</v>
      </c>
      <c r="G236" s="230"/>
      <c r="H236" s="234">
        <v>1.5569999999999999</v>
      </c>
      <c r="I236" s="235"/>
      <c r="J236" s="230"/>
      <c r="K236" s="230"/>
      <c r="L236" s="236"/>
      <c r="M236" s="237"/>
      <c r="N236" s="238"/>
      <c r="O236" s="238"/>
      <c r="P236" s="238"/>
      <c r="Q236" s="238"/>
      <c r="R236" s="238"/>
      <c r="S236" s="238"/>
      <c r="T236" s="239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0" t="s">
        <v>137</v>
      </c>
      <c r="AU236" s="240" t="s">
        <v>88</v>
      </c>
      <c r="AV236" s="13" t="s">
        <v>88</v>
      </c>
      <c r="AW236" s="13" t="s">
        <v>34</v>
      </c>
      <c r="AX236" s="13" t="s">
        <v>86</v>
      </c>
      <c r="AY236" s="240" t="s">
        <v>128</v>
      </c>
    </row>
    <row r="237" s="2" customFormat="1" ht="16.5" customHeight="1">
      <c r="A237" s="38"/>
      <c r="B237" s="39"/>
      <c r="C237" s="215" t="s">
        <v>353</v>
      </c>
      <c r="D237" s="215" t="s">
        <v>131</v>
      </c>
      <c r="E237" s="216" t="s">
        <v>354</v>
      </c>
      <c r="F237" s="217" t="s">
        <v>355</v>
      </c>
      <c r="G237" s="218" t="s">
        <v>134</v>
      </c>
      <c r="H237" s="219">
        <v>20.760000000000002</v>
      </c>
      <c r="I237" s="220"/>
      <c r="J237" s="221">
        <f>ROUND(I237*H237,2)</f>
        <v>0</v>
      </c>
      <c r="K237" s="222"/>
      <c r="L237" s="44"/>
      <c r="M237" s="223" t="s">
        <v>1</v>
      </c>
      <c r="N237" s="224" t="s">
        <v>43</v>
      </c>
      <c r="O237" s="91"/>
      <c r="P237" s="225">
        <f>O237*H237</f>
        <v>0</v>
      </c>
      <c r="Q237" s="225">
        <v>0.00264</v>
      </c>
      <c r="R237" s="225">
        <f>Q237*H237</f>
        <v>0.054806400000000005</v>
      </c>
      <c r="S237" s="225">
        <v>0</v>
      </c>
      <c r="T237" s="22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7" t="s">
        <v>135</v>
      </c>
      <c r="AT237" s="227" t="s">
        <v>131</v>
      </c>
      <c r="AU237" s="227" t="s">
        <v>88</v>
      </c>
      <c r="AY237" s="17" t="s">
        <v>128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86</v>
      </c>
      <c r="BK237" s="228">
        <f>ROUND(I237*H237,2)</f>
        <v>0</v>
      </c>
      <c r="BL237" s="17" t="s">
        <v>135</v>
      </c>
      <c r="BM237" s="227" t="s">
        <v>356</v>
      </c>
    </row>
    <row r="238" s="13" customFormat="1">
      <c r="A238" s="13"/>
      <c r="B238" s="229"/>
      <c r="C238" s="230"/>
      <c r="D238" s="231" t="s">
        <v>137</v>
      </c>
      <c r="E238" s="232" t="s">
        <v>1</v>
      </c>
      <c r="F238" s="233" t="s">
        <v>357</v>
      </c>
      <c r="G238" s="230"/>
      <c r="H238" s="234">
        <v>20.760000000000002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137</v>
      </c>
      <c r="AU238" s="240" t="s">
        <v>88</v>
      </c>
      <c r="AV238" s="13" t="s">
        <v>88</v>
      </c>
      <c r="AW238" s="13" t="s">
        <v>34</v>
      </c>
      <c r="AX238" s="13" t="s">
        <v>86</v>
      </c>
      <c r="AY238" s="240" t="s">
        <v>128</v>
      </c>
    </row>
    <row r="239" s="2" customFormat="1" ht="16.5" customHeight="1">
      <c r="A239" s="38"/>
      <c r="B239" s="39"/>
      <c r="C239" s="215" t="s">
        <v>358</v>
      </c>
      <c r="D239" s="215" t="s">
        <v>131</v>
      </c>
      <c r="E239" s="216" t="s">
        <v>359</v>
      </c>
      <c r="F239" s="217" t="s">
        <v>360</v>
      </c>
      <c r="G239" s="218" t="s">
        <v>134</v>
      </c>
      <c r="H239" s="219">
        <v>20.760000000000002</v>
      </c>
      <c r="I239" s="220"/>
      <c r="J239" s="221">
        <f>ROUND(I239*H239,2)</f>
        <v>0</v>
      </c>
      <c r="K239" s="222"/>
      <c r="L239" s="44"/>
      <c r="M239" s="223" t="s">
        <v>1</v>
      </c>
      <c r="N239" s="224" t="s">
        <v>43</v>
      </c>
      <c r="O239" s="91"/>
      <c r="P239" s="225">
        <f>O239*H239</f>
        <v>0</v>
      </c>
      <c r="Q239" s="225">
        <v>0</v>
      </c>
      <c r="R239" s="225">
        <f>Q239*H239</f>
        <v>0</v>
      </c>
      <c r="S239" s="225">
        <v>0</v>
      </c>
      <c r="T239" s="22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7" t="s">
        <v>135</v>
      </c>
      <c r="AT239" s="227" t="s">
        <v>131</v>
      </c>
      <c r="AU239" s="227" t="s">
        <v>88</v>
      </c>
      <c r="AY239" s="17" t="s">
        <v>128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7" t="s">
        <v>86</v>
      </c>
      <c r="BK239" s="228">
        <f>ROUND(I239*H239,2)</f>
        <v>0</v>
      </c>
      <c r="BL239" s="17" t="s">
        <v>135</v>
      </c>
      <c r="BM239" s="227" t="s">
        <v>361</v>
      </c>
    </row>
    <row r="240" s="13" customFormat="1">
      <c r="A240" s="13"/>
      <c r="B240" s="229"/>
      <c r="C240" s="230"/>
      <c r="D240" s="231" t="s">
        <v>137</v>
      </c>
      <c r="E240" s="232" t="s">
        <v>1</v>
      </c>
      <c r="F240" s="233" t="s">
        <v>357</v>
      </c>
      <c r="G240" s="230"/>
      <c r="H240" s="234">
        <v>20.760000000000002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137</v>
      </c>
      <c r="AU240" s="240" t="s">
        <v>88</v>
      </c>
      <c r="AV240" s="13" t="s">
        <v>88</v>
      </c>
      <c r="AW240" s="13" t="s">
        <v>34</v>
      </c>
      <c r="AX240" s="13" t="s">
        <v>86</v>
      </c>
      <c r="AY240" s="240" t="s">
        <v>128</v>
      </c>
    </row>
    <row r="241" s="2" customFormat="1" ht="24.15" customHeight="1">
      <c r="A241" s="38"/>
      <c r="B241" s="39"/>
      <c r="C241" s="215" t="s">
        <v>362</v>
      </c>
      <c r="D241" s="215" t="s">
        <v>131</v>
      </c>
      <c r="E241" s="216" t="s">
        <v>363</v>
      </c>
      <c r="F241" s="217" t="s">
        <v>364</v>
      </c>
      <c r="G241" s="218" t="s">
        <v>270</v>
      </c>
      <c r="H241" s="219">
        <v>0.017999999999999999</v>
      </c>
      <c r="I241" s="220"/>
      <c r="J241" s="221">
        <f>ROUND(I241*H241,2)</f>
        <v>0</v>
      </c>
      <c r="K241" s="222"/>
      <c r="L241" s="44"/>
      <c r="M241" s="223" t="s">
        <v>1</v>
      </c>
      <c r="N241" s="224" t="s">
        <v>43</v>
      </c>
      <c r="O241" s="91"/>
      <c r="P241" s="225">
        <f>O241*H241</f>
        <v>0</v>
      </c>
      <c r="Q241" s="225">
        <v>1.05962</v>
      </c>
      <c r="R241" s="225">
        <f>Q241*H241</f>
        <v>0.019073159999999999</v>
      </c>
      <c r="S241" s="225">
        <v>0</v>
      </c>
      <c r="T241" s="226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7" t="s">
        <v>135</v>
      </c>
      <c r="AT241" s="227" t="s">
        <v>131</v>
      </c>
      <c r="AU241" s="227" t="s">
        <v>88</v>
      </c>
      <c r="AY241" s="17" t="s">
        <v>128</v>
      </c>
      <c r="BE241" s="228">
        <f>IF(N241="základní",J241,0)</f>
        <v>0</v>
      </c>
      <c r="BF241" s="228">
        <f>IF(N241="snížená",J241,0)</f>
        <v>0</v>
      </c>
      <c r="BG241" s="228">
        <f>IF(N241="zákl. přenesená",J241,0)</f>
        <v>0</v>
      </c>
      <c r="BH241" s="228">
        <f>IF(N241="sníž. přenesená",J241,0)</f>
        <v>0</v>
      </c>
      <c r="BI241" s="228">
        <f>IF(N241="nulová",J241,0)</f>
        <v>0</v>
      </c>
      <c r="BJ241" s="17" t="s">
        <v>86</v>
      </c>
      <c r="BK241" s="228">
        <f>ROUND(I241*H241,2)</f>
        <v>0</v>
      </c>
      <c r="BL241" s="17" t="s">
        <v>135</v>
      </c>
      <c r="BM241" s="227" t="s">
        <v>365</v>
      </c>
    </row>
    <row r="242" s="13" customFormat="1">
      <c r="A242" s="13"/>
      <c r="B242" s="229"/>
      <c r="C242" s="230"/>
      <c r="D242" s="231" t="s">
        <v>137</v>
      </c>
      <c r="E242" s="232" t="s">
        <v>1</v>
      </c>
      <c r="F242" s="233" t="s">
        <v>366</v>
      </c>
      <c r="G242" s="230"/>
      <c r="H242" s="234">
        <v>0.017999999999999999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137</v>
      </c>
      <c r="AU242" s="240" t="s">
        <v>88</v>
      </c>
      <c r="AV242" s="13" t="s">
        <v>88</v>
      </c>
      <c r="AW242" s="13" t="s">
        <v>34</v>
      </c>
      <c r="AX242" s="13" t="s">
        <v>86</v>
      </c>
      <c r="AY242" s="240" t="s">
        <v>128</v>
      </c>
    </row>
    <row r="243" s="2" customFormat="1" ht="21.75" customHeight="1">
      <c r="A243" s="38"/>
      <c r="B243" s="39"/>
      <c r="C243" s="215" t="s">
        <v>367</v>
      </c>
      <c r="D243" s="215" t="s">
        <v>131</v>
      </c>
      <c r="E243" s="216" t="s">
        <v>368</v>
      </c>
      <c r="F243" s="217" t="s">
        <v>369</v>
      </c>
      <c r="G243" s="218" t="s">
        <v>270</v>
      </c>
      <c r="H243" s="219">
        <v>0.111</v>
      </c>
      <c r="I243" s="220"/>
      <c r="J243" s="221">
        <f>ROUND(I243*H243,2)</f>
        <v>0</v>
      </c>
      <c r="K243" s="222"/>
      <c r="L243" s="44"/>
      <c r="M243" s="223" t="s">
        <v>1</v>
      </c>
      <c r="N243" s="224" t="s">
        <v>43</v>
      </c>
      <c r="O243" s="91"/>
      <c r="P243" s="225">
        <f>O243*H243</f>
        <v>0</v>
      </c>
      <c r="Q243" s="225">
        <v>1.0606199999999999</v>
      </c>
      <c r="R243" s="225">
        <f>Q243*H243</f>
        <v>0.11772881999999998</v>
      </c>
      <c r="S243" s="225">
        <v>0</v>
      </c>
      <c r="T243" s="226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7" t="s">
        <v>135</v>
      </c>
      <c r="AT243" s="227" t="s">
        <v>131</v>
      </c>
      <c r="AU243" s="227" t="s">
        <v>88</v>
      </c>
      <c r="AY243" s="17" t="s">
        <v>128</v>
      </c>
      <c r="BE243" s="228">
        <f>IF(N243="základní",J243,0)</f>
        <v>0</v>
      </c>
      <c r="BF243" s="228">
        <f>IF(N243="snížená",J243,0)</f>
        <v>0</v>
      </c>
      <c r="BG243" s="228">
        <f>IF(N243="zákl. přenesená",J243,0)</f>
        <v>0</v>
      </c>
      <c r="BH243" s="228">
        <f>IF(N243="sníž. přenesená",J243,0)</f>
        <v>0</v>
      </c>
      <c r="BI243" s="228">
        <f>IF(N243="nulová",J243,0)</f>
        <v>0</v>
      </c>
      <c r="BJ243" s="17" t="s">
        <v>86</v>
      </c>
      <c r="BK243" s="228">
        <f>ROUND(I243*H243,2)</f>
        <v>0</v>
      </c>
      <c r="BL243" s="17" t="s">
        <v>135</v>
      </c>
      <c r="BM243" s="227" t="s">
        <v>370</v>
      </c>
    </row>
    <row r="244" s="13" customFormat="1">
      <c r="A244" s="13"/>
      <c r="B244" s="229"/>
      <c r="C244" s="230"/>
      <c r="D244" s="231" t="s">
        <v>137</v>
      </c>
      <c r="E244" s="232" t="s">
        <v>1</v>
      </c>
      <c r="F244" s="233" t="s">
        <v>371</v>
      </c>
      <c r="G244" s="230"/>
      <c r="H244" s="234">
        <v>0.111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137</v>
      </c>
      <c r="AU244" s="240" t="s">
        <v>88</v>
      </c>
      <c r="AV244" s="13" t="s">
        <v>88</v>
      </c>
      <c r="AW244" s="13" t="s">
        <v>34</v>
      </c>
      <c r="AX244" s="13" t="s">
        <v>86</v>
      </c>
      <c r="AY244" s="240" t="s">
        <v>128</v>
      </c>
    </row>
    <row r="245" s="12" customFormat="1" ht="22.8" customHeight="1">
      <c r="A245" s="12"/>
      <c r="B245" s="199"/>
      <c r="C245" s="200"/>
      <c r="D245" s="201" t="s">
        <v>77</v>
      </c>
      <c r="E245" s="213" t="s">
        <v>157</v>
      </c>
      <c r="F245" s="213" t="s">
        <v>372</v>
      </c>
      <c r="G245" s="200"/>
      <c r="H245" s="200"/>
      <c r="I245" s="203"/>
      <c r="J245" s="214">
        <f>BK245</f>
        <v>0</v>
      </c>
      <c r="K245" s="200"/>
      <c r="L245" s="205"/>
      <c r="M245" s="206"/>
      <c r="N245" s="207"/>
      <c r="O245" s="207"/>
      <c r="P245" s="208">
        <f>SUM(P246:P273)</f>
        <v>0</v>
      </c>
      <c r="Q245" s="207"/>
      <c r="R245" s="208">
        <f>SUM(R246:R273)</f>
        <v>0.041759999999999999</v>
      </c>
      <c r="S245" s="207"/>
      <c r="T245" s="209">
        <f>SUM(T246:T273)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86</v>
      </c>
      <c r="AT245" s="211" t="s">
        <v>77</v>
      </c>
      <c r="AU245" s="211" t="s">
        <v>86</v>
      </c>
      <c r="AY245" s="210" t="s">
        <v>128</v>
      </c>
      <c r="BK245" s="212">
        <f>SUM(BK246:BK273)</f>
        <v>0</v>
      </c>
    </row>
    <row r="246" s="2" customFormat="1" ht="21.75" customHeight="1">
      <c r="A246" s="38"/>
      <c r="B246" s="39"/>
      <c r="C246" s="215" t="s">
        <v>373</v>
      </c>
      <c r="D246" s="215" t="s">
        <v>131</v>
      </c>
      <c r="E246" s="216" t="s">
        <v>374</v>
      </c>
      <c r="F246" s="217" t="s">
        <v>375</v>
      </c>
      <c r="G246" s="218" t="s">
        <v>134</v>
      </c>
      <c r="H246" s="219">
        <v>1594.7840000000001</v>
      </c>
      <c r="I246" s="220"/>
      <c r="J246" s="221">
        <f>ROUND(I246*H246,2)</f>
        <v>0</v>
      </c>
      <c r="K246" s="222"/>
      <c r="L246" s="44"/>
      <c r="M246" s="223" t="s">
        <v>1</v>
      </c>
      <c r="N246" s="224" t="s">
        <v>43</v>
      </c>
      <c r="O246" s="91"/>
      <c r="P246" s="225">
        <f>O246*H246</f>
        <v>0</v>
      </c>
      <c r="Q246" s="225">
        <v>0</v>
      </c>
      <c r="R246" s="225">
        <f>Q246*H246</f>
        <v>0</v>
      </c>
      <c r="S246" s="225">
        <v>0</v>
      </c>
      <c r="T246" s="22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135</v>
      </c>
      <c r="AT246" s="227" t="s">
        <v>131</v>
      </c>
      <c r="AU246" s="227" t="s">
        <v>88</v>
      </c>
      <c r="AY246" s="17" t="s">
        <v>128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86</v>
      </c>
      <c r="BK246" s="228">
        <f>ROUND(I246*H246,2)</f>
        <v>0</v>
      </c>
      <c r="BL246" s="17" t="s">
        <v>135</v>
      </c>
      <c r="BM246" s="227" t="s">
        <v>376</v>
      </c>
    </row>
    <row r="247" s="13" customFormat="1">
      <c r="A247" s="13"/>
      <c r="B247" s="229"/>
      <c r="C247" s="230"/>
      <c r="D247" s="231" t="s">
        <v>137</v>
      </c>
      <c r="E247" s="232" t="s">
        <v>1</v>
      </c>
      <c r="F247" s="233" t="s">
        <v>377</v>
      </c>
      <c r="G247" s="230"/>
      <c r="H247" s="234">
        <v>1594.7840000000001</v>
      </c>
      <c r="I247" s="235"/>
      <c r="J247" s="230"/>
      <c r="K247" s="230"/>
      <c r="L247" s="236"/>
      <c r="M247" s="237"/>
      <c r="N247" s="238"/>
      <c r="O247" s="238"/>
      <c r="P247" s="238"/>
      <c r="Q247" s="238"/>
      <c r="R247" s="238"/>
      <c r="S247" s="238"/>
      <c r="T247" s="239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0" t="s">
        <v>137</v>
      </c>
      <c r="AU247" s="240" t="s">
        <v>88</v>
      </c>
      <c r="AV247" s="13" t="s">
        <v>88</v>
      </c>
      <c r="AW247" s="13" t="s">
        <v>34</v>
      </c>
      <c r="AX247" s="13" t="s">
        <v>86</v>
      </c>
      <c r="AY247" s="240" t="s">
        <v>128</v>
      </c>
    </row>
    <row r="248" s="2" customFormat="1" ht="16.5" customHeight="1">
      <c r="A248" s="38"/>
      <c r="B248" s="39"/>
      <c r="C248" s="215" t="s">
        <v>162</v>
      </c>
      <c r="D248" s="215" t="s">
        <v>131</v>
      </c>
      <c r="E248" s="216" t="s">
        <v>378</v>
      </c>
      <c r="F248" s="217" t="s">
        <v>379</v>
      </c>
      <c r="G248" s="218" t="s">
        <v>134</v>
      </c>
      <c r="H248" s="219">
        <v>1345.5989999999999</v>
      </c>
      <c r="I248" s="220"/>
      <c r="J248" s="221">
        <f>ROUND(I248*H248,2)</f>
        <v>0</v>
      </c>
      <c r="K248" s="222"/>
      <c r="L248" s="44"/>
      <c r="M248" s="223" t="s">
        <v>1</v>
      </c>
      <c r="N248" s="224" t="s">
        <v>43</v>
      </c>
      <c r="O248" s="91"/>
      <c r="P248" s="225">
        <f>O248*H248</f>
        <v>0</v>
      </c>
      <c r="Q248" s="225">
        <v>0</v>
      </c>
      <c r="R248" s="225">
        <f>Q248*H248</f>
        <v>0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135</v>
      </c>
      <c r="AT248" s="227" t="s">
        <v>131</v>
      </c>
      <c r="AU248" s="227" t="s">
        <v>88</v>
      </c>
      <c r="AY248" s="17" t="s">
        <v>128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86</v>
      </c>
      <c r="BK248" s="228">
        <f>ROUND(I248*H248,2)</f>
        <v>0</v>
      </c>
      <c r="BL248" s="17" t="s">
        <v>135</v>
      </c>
      <c r="BM248" s="227" t="s">
        <v>380</v>
      </c>
    </row>
    <row r="249" s="13" customFormat="1">
      <c r="A249" s="13"/>
      <c r="B249" s="229"/>
      <c r="C249" s="230"/>
      <c r="D249" s="231" t="s">
        <v>137</v>
      </c>
      <c r="E249" s="232" t="s">
        <v>1</v>
      </c>
      <c r="F249" s="233" t="s">
        <v>381</v>
      </c>
      <c r="G249" s="230"/>
      <c r="H249" s="234">
        <v>1345.5989999999999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137</v>
      </c>
      <c r="AU249" s="240" t="s">
        <v>88</v>
      </c>
      <c r="AV249" s="13" t="s">
        <v>88</v>
      </c>
      <c r="AW249" s="13" t="s">
        <v>34</v>
      </c>
      <c r="AX249" s="13" t="s">
        <v>86</v>
      </c>
      <c r="AY249" s="240" t="s">
        <v>128</v>
      </c>
    </row>
    <row r="250" s="2" customFormat="1" ht="16.5" customHeight="1">
      <c r="A250" s="38"/>
      <c r="B250" s="39"/>
      <c r="C250" s="215" t="s">
        <v>382</v>
      </c>
      <c r="D250" s="215" t="s">
        <v>131</v>
      </c>
      <c r="E250" s="216" t="s">
        <v>383</v>
      </c>
      <c r="F250" s="217" t="s">
        <v>384</v>
      </c>
      <c r="G250" s="218" t="s">
        <v>134</v>
      </c>
      <c r="H250" s="219">
        <v>1445.2729999999999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43</v>
      </c>
      <c r="O250" s="91"/>
      <c r="P250" s="225">
        <f>O250*H250</f>
        <v>0</v>
      </c>
      <c r="Q250" s="225">
        <v>0</v>
      </c>
      <c r="R250" s="225">
        <f>Q250*H250</f>
        <v>0</v>
      </c>
      <c r="S250" s="225">
        <v>0</v>
      </c>
      <c r="T250" s="226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135</v>
      </c>
      <c r="AT250" s="227" t="s">
        <v>131</v>
      </c>
      <c r="AU250" s="227" t="s">
        <v>88</v>
      </c>
      <c r="AY250" s="17" t="s">
        <v>128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86</v>
      </c>
      <c r="BK250" s="228">
        <f>ROUND(I250*H250,2)</f>
        <v>0</v>
      </c>
      <c r="BL250" s="17" t="s">
        <v>135</v>
      </c>
      <c r="BM250" s="227" t="s">
        <v>385</v>
      </c>
    </row>
    <row r="251" s="13" customFormat="1">
      <c r="A251" s="13"/>
      <c r="B251" s="229"/>
      <c r="C251" s="230"/>
      <c r="D251" s="231" t="s">
        <v>137</v>
      </c>
      <c r="E251" s="232" t="s">
        <v>1</v>
      </c>
      <c r="F251" s="233" t="s">
        <v>386</v>
      </c>
      <c r="G251" s="230"/>
      <c r="H251" s="234">
        <v>1445.2729999999999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137</v>
      </c>
      <c r="AU251" s="240" t="s">
        <v>88</v>
      </c>
      <c r="AV251" s="13" t="s">
        <v>88</v>
      </c>
      <c r="AW251" s="13" t="s">
        <v>34</v>
      </c>
      <c r="AX251" s="13" t="s">
        <v>86</v>
      </c>
      <c r="AY251" s="240" t="s">
        <v>128</v>
      </c>
    </row>
    <row r="252" s="2" customFormat="1" ht="24.15" customHeight="1">
      <c r="A252" s="38"/>
      <c r="B252" s="39"/>
      <c r="C252" s="215" t="s">
        <v>387</v>
      </c>
      <c r="D252" s="215" t="s">
        <v>131</v>
      </c>
      <c r="E252" s="216" t="s">
        <v>388</v>
      </c>
      <c r="F252" s="217" t="s">
        <v>389</v>
      </c>
      <c r="G252" s="218" t="s">
        <v>134</v>
      </c>
      <c r="H252" s="219">
        <v>1445.2729999999999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43</v>
      </c>
      <c r="O252" s="91"/>
      <c r="P252" s="225">
        <f>O252*H252</f>
        <v>0</v>
      </c>
      <c r="Q252" s="225">
        <v>0</v>
      </c>
      <c r="R252" s="225">
        <f>Q252*H252</f>
        <v>0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135</v>
      </c>
      <c r="AT252" s="227" t="s">
        <v>131</v>
      </c>
      <c r="AU252" s="227" t="s">
        <v>88</v>
      </c>
      <c r="AY252" s="17" t="s">
        <v>128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86</v>
      </c>
      <c r="BK252" s="228">
        <f>ROUND(I252*H252,2)</f>
        <v>0</v>
      </c>
      <c r="BL252" s="17" t="s">
        <v>135</v>
      </c>
      <c r="BM252" s="227" t="s">
        <v>390</v>
      </c>
    </row>
    <row r="253" s="13" customFormat="1">
      <c r="A253" s="13"/>
      <c r="B253" s="229"/>
      <c r="C253" s="230"/>
      <c r="D253" s="231" t="s">
        <v>137</v>
      </c>
      <c r="E253" s="232" t="s">
        <v>1</v>
      </c>
      <c r="F253" s="233" t="s">
        <v>386</v>
      </c>
      <c r="G253" s="230"/>
      <c r="H253" s="234">
        <v>1445.2729999999999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137</v>
      </c>
      <c r="AU253" s="240" t="s">
        <v>88</v>
      </c>
      <c r="AV253" s="13" t="s">
        <v>88</v>
      </c>
      <c r="AW253" s="13" t="s">
        <v>34</v>
      </c>
      <c r="AX253" s="13" t="s">
        <v>86</v>
      </c>
      <c r="AY253" s="240" t="s">
        <v>128</v>
      </c>
    </row>
    <row r="254" s="2" customFormat="1" ht="16.5" customHeight="1">
      <c r="A254" s="38"/>
      <c r="B254" s="39"/>
      <c r="C254" s="215" t="s">
        <v>391</v>
      </c>
      <c r="D254" s="215" t="s">
        <v>131</v>
      </c>
      <c r="E254" s="216" t="s">
        <v>392</v>
      </c>
      <c r="F254" s="217" t="s">
        <v>393</v>
      </c>
      <c r="G254" s="218" t="s">
        <v>134</v>
      </c>
      <c r="H254" s="219">
        <v>1050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43</v>
      </c>
      <c r="O254" s="91"/>
      <c r="P254" s="225">
        <f>O254*H254</f>
        <v>0</v>
      </c>
      <c r="Q254" s="225">
        <v>0</v>
      </c>
      <c r="R254" s="225">
        <f>Q254*H254</f>
        <v>0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135</v>
      </c>
      <c r="AT254" s="227" t="s">
        <v>131</v>
      </c>
      <c r="AU254" s="227" t="s">
        <v>88</v>
      </c>
      <c r="AY254" s="17" t="s">
        <v>128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86</v>
      </c>
      <c r="BK254" s="228">
        <f>ROUND(I254*H254,2)</f>
        <v>0</v>
      </c>
      <c r="BL254" s="17" t="s">
        <v>135</v>
      </c>
      <c r="BM254" s="227" t="s">
        <v>394</v>
      </c>
    </row>
    <row r="255" s="13" customFormat="1">
      <c r="A255" s="13"/>
      <c r="B255" s="229"/>
      <c r="C255" s="230"/>
      <c r="D255" s="231" t="s">
        <v>137</v>
      </c>
      <c r="E255" s="232" t="s">
        <v>1</v>
      </c>
      <c r="F255" s="233" t="s">
        <v>395</v>
      </c>
      <c r="G255" s="230"/>
      <c r="H255" s="234">
        <v>1050</v>
      </c>
      <c r="I255" s="235"/>
      <c r="J255" s="230"/>
      <c r="K255" s="230"/>
      <c r="L255" s="236"/>
      <c r="M255" s="237"/>
      <c r="N255" s="238"/>
      <c r="O255" s="238"/>
      <c r="P255" s="238"/>
      <c r="Q255" s="238"/>
      <c r="R255" s="238"/>
      <c r="S255" s="238"/>
      <c r="T255" s="239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0" t="s">
        <v>137</v>
      </c>
      <c r="AU255" s="240" t="s">
        <v>88</v>
      </c>
      <c r="AV255" s="13" t="s">
        <v>88</v>
      </c>
      <c r="AW255" s="13" t="s">
        <v>34</v>
      </c>
      <c r="AX255" s="13" t="s">
        <v>86</v>
      </c>
      <c r="AY255" s="240" t="s">
        <v>128</v>
      </c>
    </row>
    <row r="256" s="2" customFormat="1" ht="24.15" customHeight="1">
      <c r="A256" s="38"/>
      <c r="B256" s="39"/>
      <c r="C256" s="215" t="s">
        <v>396</v>
      </c>
      <c r="D256" s="215" t="s">
        <v>131</v>
      </c>
      <c r="E256" s="216" t="s">
        <v>397</v>
      </c>
      <c r="F256" s="217" t="s">
        <v>398</v>
      </c>
      <c r="G256" s="218" t="s">
        <v>134</v>
      </c>
      <c r="H256" s="219">
        <v>2934.2950000000001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43</v>
      </c>
      <c r="O256" s="91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135</v>
      </c>
      <c r="AT256" s="227" t="s">
        <v>131</v>
      </c>
      <c r="AU256" s="227" t="s">
        <v>88</v>
      </c>
      <c r="AY256" s="17" t="s">
        <v>128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86</v>
      </c>
      <c r="BK256" s="228">
        <f>ROUND(I256*H256,2)</f>
        <v>0</v>
      </c>
      <c r="BL256" s="17" t="s">
        <v>135</v>
      </c>
      <c r="BM256" s="227" t="s">
        <v>399</v>
      </c>
    </row>
    <row r="257" s="13" customFormat="1">
      <c r="A257" s="13"/>
      <c r="B257" s="229"/>
      <c r="C257" s="230"/>
      <c r="D257" s="231" t="s">
        <v>137</v>
      </c>
      <c r="E257" s="232" t="s">
        <v>1</v>
      </c>
      <c r="F257" s="233" t="s">
        <v>400</v>
      </c>
      <c r="G257" s="230"/>
      <c r="H257" s="234">
        <v>2934.2950000000001</v>
      </c>
      <c r="I257" s="235"/>
      <c r="J257" s="230"/>
      <c r="K257" s="230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137</v>
      </c>
      <c r="AU257" s="240" t="s">
        <v>88</v>
      </c>
      <c r="AV257" s="13" t="s">
        <v>88</v>
      </c>
      <c r="AW257" s="13" t="s">
        <v>34</v>
      </c>
      <c r="AX257" s="13" t="s">
        <v>86</v>
      </c>
      <c r="AY257" s="240" t="s">
        <v>128</v>
      </c>
    </row>
    <row r="258" s="2" customFormat="1" ht="16.5" customHeight="1">
      <c r="A258" s="38"/>
      <c r="B258" s="39"/>
      <c r="C258" s="215" t="s">
        <v>401</v>
      </c>
      <c r="D258" s="215" t="s">
        <v>131</v>
      </c>
      <c r="E258" s="216" t="s">
        <v>402</v>
      </c>
      <c r="F258" s="217" t="s">
        <v>403</v>
      </c>
      <c r="G258" s="218" t="s">
        <v>134</v>
      </c>
      <c r="H258" s="219">
        <v>927.5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43</v>
      </c>
      <c r="O258" s="91"/>
      <c r="P258" s="225">
        <f>O258*H258</f>
        <v>0</v>
      </c>
      <c r="Q258" s="225">
        <v>0</v>
      </c>
      <c r="R258" s="225">
        <f>Q258*H258</f>
        <v>0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135</v>
      </c>
      <c r="AT258" s="227" t="s">
        <v>131</v>
      </c>
      <c r="AU258" s="227" t="s">
        <v>88</v>
      </c>
      <c r="AY258" s="17" t="s">
        <v>128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86</v>
      </c>
      <c r="BK258" s="228">
        <f>ROUND(I258*H258,2)</f>
        <v>0</v>
      </c>
      <c r="BL258" s="17" t="s">
        <v>135</v>
      </c>
      <c r="BM258" s="227" t="s">
        <v>404</v>
      </c>
    </row>
    <row r="259" s="13" customFormat="1">
      <c r="A259" s="13"/>
      <c r="B259" s="229"/>
      <c r="C259" s="230"/>
      <c r="D259" s="231" t="s">
        <v>137</v>
      </c>
      <c r="E259" s="232" t="s">
        <v>1</v>
      </c>
      <c r="F259" s="233" t="s">
        <v>405</v>
      </c>
      <c r="G259" s="230"/>
      <c r="H259" s="234">
        <v>927.5</v>
      </c>
      <c r="I259" s="235"/>
      <c r="J259" s="230"/>
      <c r="K259" s="230"/>
      <c r="L259" s="236"/>
      <c r="M259" s="237"/>
      <c r="N259" s="238"/>
      <c r="O259" s="238"/>
      <c r="P259" s="238"/>
      <c r="Q259" s="238"/>
      <c r="R259" s="238"/>
      <c r="S259" s="238"/>
      <c r="T259" s="239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0" t="s">
        <v>137</v>
      </c>
      <c r="AU259" s="240" t="s">
        <v>88</v>
      </c>
      <c r="AV259" s="13" t="s">
        <v>88</v>
      </c>
      <c r="AW259" s="13" t="s">
        <v>34</v>
      </c>
      <c r="AX259" s="13" t="s">
        <v>86</v>
      </c>
      <c r="AY259" s="240" t="s">
        <v>128</v>
      </c>
    </row>
    <row r="260" s="2" customFormat="1" ht="24.15" customHeight="1">
      <c r="A260" s="38"/>
      <c r="B260" s="39"/>
      <c r="C260" s="215" t="s">
        <v>406</v>
      </c>
      <c r="D260" s="215" t="s">
        <v>131</v>
      </c>
      <c r="E260" s="216" t="s">
        <v>407</v>
      </c>
      <c r="F260" s="217" t="s">
        <v>408</v>
      </c>
      <c r="G260" s="218" t="s">
        <v>134</v>
      </c>
      <c r="H260" s="219">
        <v>848.37</v>
      </c>
      <c r="I260" s="220"/>
      <c r="J260" s="221">
        <f>ROUND(I260*H260,2)</f>
        <v>0</v>
      </c>
      <c r="K260" s="222"/>
      <c r="L260" s="44"/>
      <c r="M260" s="223" t="s">
        <v>1</v>
      </c>
      <c r="N260" s="224" t="s">
        <v>43</v>
      </c>
      <c r="O260" s="91"/>
      <c r="P260" s="225">
        <f>O260*H260</f>
        <v>0</v>
      </c>
      <c r="Q260" s="225">
        <v>0</v>
      </c>
      <c r="R260" s="225">
        <f>Q260*H260</f>
        <v>0</v>
      </c>
      <c r="S260" s="225">
        <v>0</v>
      </c>
      <c r="T260" s="22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7" t="s">
        <v>135</v>
      </c>
      <c r="AT260" s="227" t="s">
        <v>131</v>
      </c>
      <c r="AU260" s="227" t="s">
        <v>88</v>
      </c>
      <c r="AY260" s="17" t="s">
        <v>128</v>
      </c>
      <c r="BE260" s="228">
        <f>IF(N260="základní",J260,0)</f>
        <v>0</v>
      </c>
      <c r="BF260" s="228">
        <f>IF(N260="snížená",J260,0)</f>
        <v>0</v>
      </c>
      <c r="BG260" s="228">
        <f>IF(N260="zákl. přenesená",J260,0)</f>
        <v>0</v>
      </c>
      <c r="BH260" s="228">
        <f>IF(N260="sníž. přenesená",J260,0)</f>
        <v>0</v>
      </c>
      <c r="BI260" s="228">
        <f>IF(N260="nulová",J260,0)</f>
        <v>0</v>
      </c>
      <c r="BJ260" s="17" t="s">
        <v>86</v>
      </c>
      <c r="BK260" s="228">
        <f>ROUND(I260*H260,2)</f>
        <v>0</v>
      </c>
      <c r="BL260" s="17" t="s">
        <v>135</v>
      </c>
      <c r="BM260" s="227" t="s">
        <v>409</v>
      </c>
    </row>
    <row r="261" s="13" customFormat="1">
      <c r="A261" s="13"/>
      <c r="B261" s="229"/>
      <c r="C261" s="230"/>
      <c r="D261" s="231" t="s">
        <v>137</v>
      </c>
      <c r="E261" s="232" t="s">
        <v>1</v>
      </c>
      <c r="F261" s="233" t="s">
        <v>410</v>
      </c>
      <c r="G261" s="230"/>
      <c r="H261" s="234">
        <v>848.37</v>
      </c>
      <c r="I261" s="235"/>
      <c r="J261" s="230"/>
      <c r="K261" s="230"/>
      <c r="L261" s="236"/>
      <c r="M261" s="237"/>
      <c r="N261" s="238"/>
      <c r="O261" s="238"/>
      <c r="P261" s="238"/>
      <c r="Q261" s="238"/>
      <c r="R261" s="238"/>
      <c r="S261" s="238"/>
      <c r="T261" s="239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0" t="s">
        <v>137</v>
      </c>
      <c r="AU261" s="240" t="s">
        <v>88</v>
      </c>
      <c r="AV261" s="13" t="s">
        <v>88</v>
      </c>
      <c r="AW261" s="13" t="s">
        <v>34</v>
      </c>
      <c r="AX261" s="13" t="s">
        <v>86</v>
      </c>
      <c r="AY261" s="240" t="s">
        <v>128</v>
      </c>
    </row>
    <row r="262" s="2" customFormat="1" ht="33" customHeight="1">
      <c r="A262" s="38"/>
      <c r="B262" s="39"/>
      <c r="C262" s="215" t="s">
        <v>411</v>
      </c>
      <c r="D262" s="215" t="s">
        <v>131</v>
      </c>
      <c r="E262" s="216" t="s">
        <v>412</v>
      </c>
      <c r="F262" s="217" t="s">
        <v>413</v>
      </c>
      <c r="G262" s="218" t="s">
        <v>134</v>
      </c>
      <c r="H262" s="219">
        <v>1320.681</v>
      </c>
      <c r="I262" s="220"/>
      <c r="J262" s="221">
        <f>ROUND(I262*H262,2)</f>
        <v>0</v>
      </c>
      <c r="K262" s="222"/>
      <c r="L262" s="44"/>
      <c r="M262" s="223" t="s">
        <v>1</v>
      </c>
      <c r="N262" s="224" t="s">
        <v>43</v>
      </c>
      <c r="O262" s="91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135</v>
      </c>
      <c r="AT262" s="227" t="s">
        <v>131</v>
      </c>
      <c r="AU262" s="227" t="s">
        <v>88</v>
      </c>
      <c r="AY262" s="17" t="s">
        <v>128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86</v>
      </c>
      <c r="BK262" s="228">
        <f>ROUND(I262*H262,2)</f>
        <v>0</v>
      </c>
      <c r="BL262" s="17" t="s">
        <v>135</v>
      </c>
      <c r="BM262" s="227" t="s">
        <v>414</v>
      </c>
    </row>
    <row r="263" s="13" customFormat="1">
      <c r="A263" s="13"/>
      <c r="B263" s="229"/>
      <c r="C263" s="230"/>
      <c r="D263" s="231" t="s">
        <v>137</v>
      </c>
      <c r="E263" s="232" t="s">
        <v>1</v>
      </c>
      <c r="F263" s="233" t="s">
        <v>415</v>
      </c>
      <c r="G263" s="230"/>
      <c r="H263" s="234">
        <v>1320.681</v>
      </c>
      <c r="I263" s="235"/>
      <c r="J263" s="230"/>
      <c r="K263" s="230"/>
      <c r="L263" s="236"/>
      <c r="M263" s="237"/>
      <c r="N263" s="238"/>
      <c r="O263" s="238"/>
      <c r="P263" s="238"/>
      <c r="Q263" s="238"/>
      <c r="R263" s="238"/>
      <c r="S263" s="238"/>
      <c r="T263" s="239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0" t="s">
        <v>137</v>
      </c>
      <c r="AU263" s="240" t="s">
        <v>88</v>
      </c>
      <c r="AV263" s="13" t="s">
        <v>88</v>
      </c>
      <c r="AW263" s="13" t="s">
        <v>34</v>
      </c>
      <c r="AX263" s="13" t="s">
        <v>86</v>
      </c>
      <c r="AY263" s="240" t="s">
        <v>128</v>
      </c>
    </row>
    <row r="264" s="2" customFormat="1" ht="24.15" customHeight="1">
      <c r="A264" s="38"/>
      <c r="B264" s="39"/>
      <c r="C264" s="215" t="s">
        <v>416</v>
      </c>
      <c r="D264" s="215" t="s">
        <v>131</v>
      </c>
      <c r="E264" s="216" t="s">
        <v>417</v>
      </c>
      <c r="F264" s="217" t="s">
        <v>418</v>
      </c>
      <c r="G264" s="218" t="s">
        <v>134</v>
      </c>
      <c r="H264" s="219">
        <v>1345.5989999999999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43</v>
      </c>
      <c r="O264" s="91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135</v>
      </c>
      <c r="AT264" s="227" t="s">
        <v>131</v>
      </c>
      <c r="AU264" s="227" t="s">
        <v>88</v>
      </c>
      <c r="AY264" s="17" t="s">
        <v>128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86</v>
      </c>
      <c r="BK264" s="228">
        <f>ROUND(I264*H264,2)</f>
        <v>0</v>
      </c>
      <c r="BL264" s="17" t="s">
        <v>135</v>
      </c>
      <c r="BM264" s="227" t="s">
        <v>419</v>
      </c>
    </row>
    <row r="265" s="13" customFormat="1">
      <c r="A265" s="13"/>
      <c r="B265" s="229"/>
      <c r="C265" s="230"/>
      <c r="D265" s="231" t="s">
        <v>137</v>
      </c>
      <c r="E265" s="232" t="s">
        <v>1</v>
      </c>
      <c r="F265" s="233" t="s">
        <v>381</v>
      </c>
      <c r="G265" s="230"/>
      <c r="H265" s="234">
        <v>1345.5989999999999</v>
      </c>
      <c r="I265" s="235"/>
      <c r="J265" s="230"/>
      <c r="K265" s="230"/>
      <c r="L265" s="236"/>
      <c r="M265" s="237"/>
      <c r="N265" s="238"/>
      <c r="O265" s="238"/>
      <c r="P265" s="238"/>
      <c r="Q265" s="238"/>
      <c r="R265" s="238"/>
      <c r="S265" s="238"/>
      <c r="T265" s="239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0" t="s">
        <v>137</v>
      </c>
      <c r="AU265" s="240" t="s">
        <v>88</v>
      </c>
      <c r="AV265" s="13" t="s">
        <v>88</v>
      </c>
      <c r="AW265" s="13" t="s">
        <v>34</v>
      </c>
      <c r="AX265" s="13" t="s">
        <v>86</v>
      </c>
      <c r="AY265" s="240" t="s">
        <v>128</v>
      </c>
    </row>
    <row r="266" s="2" customFormat="1" ht="21.75" customHeight="1">
      <c r="A266" s="38"/>
      <c r="B266" s="39"/>
      <c r="C266" s="215" t="s">
        <v>420</v>
      </c>
      <c r="D266" s="215" t="s">
        <v>131</v>
      </c>
      <c r="E266" s="216" t="s">
        <v>421</v>
      </c>
      <c r="F266" s="217" t="s">
        <v>422</v>
      </c>
      <c r="G266" s="218" t="s">
        <v>134</v>
      </c>
      <c r="H266" s="219">
        <v>2248.181</v>
      </c>
      <c r="I266" s="220"/>
      <c r="J266" s="221">
        <f>ROUND(I266*H266,2)</f>
        <v>0</v>
      </c>
      <c r="K266" s="222"/>
      <c r="L266" s="44"/>
      <c r="M266" s="223" t="s">
        <v>1</v>
      </c>
      <c r="N266" s="224" t="s">
        <v>43</v>
      </c>
      <c r="O266" s="91"/>
      <c r="P266" s="225">
        <f>O266*H266</f>
        <v>0</v>
      </c>
      <c r="Q266" s="225">
        <v>0</v>
      </c>
      <c r="R266" s="225">
        <f>Q266*H266</f>
        <v>0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135</v>
      </c>
      <c r="AT266" s="227" t="s">
        <v>131</v>
      </c>
      <c r="AU266" s="227" t="s">
        <v>88</v>
      </c>
      <c r="AY266" s="17" t="s">
        <v>128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86</v>
      </c>
      <c r="BK266" s="228">
        <f>ROUND(I266*H266,2)</f>
        <v>0</v>
      </c>
      <c r="BL266" s="17" t="s">
        <v>135</v>
      </c>
      <c r="BM266" s="227" t="s">
        <v>423</v>
      </c>
    </row>
    <row r="267" s="13" customFormat="1">
      <c r="A267" s="13"/>
      <c r="B267" s="229"/>
      <c r="C267" s="230"/>
      <c r="D267" s="231" t="s">
        <v>137</v>
      </c>
      <c r="E267" s="232" t="s">
        <v>1</v>
      </c>
      <c r="F267" s="233" t="s">
        <v>405</v>
      </c>
      <c r="G267" s="230"/>
      <c r="H267" s="234">
        <v>927.5</v>
      </c>
      <c r="I267" s="235"/>
      <c r="J267" s="230"/>
      <c r="K267" s="230"/>
      <c r="L267" s="236"/>
      <c r="M267" s="237"/>
      <c r="N267" s="238"/>
      <c r="O267" s="238"/>
      <c r="P267" s="238"/>
      <c r="Q267" s="238"/>
      <c r="R267" s="238"/>
      <c r="S267" s="238"/>
      <c r="T267" s="239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0" t="s">
        <v>137</v>
      </c>
      <c r="AU267" s="240" t="s">
        <v>88</v>
      </c>
      <c r="AV267" s="13" t="s">
        <v>88</v>
      </c>
      <c r="AW267" s="13" t="s">
        <v>34</v>
      </c>
      <c r="AX267" s="13" t="s">
        <v>78</v>
      </c>
      <c r="AY267" s="240" t="s">
        <v>128</v>
      </c>
    </row>
    <row r="268" s="13" customFormat="1">
      <c r="A268" s="13"/>
      <c r="B268" s="229"/>
      <c r="C268" s="230"/>
      <c r="D268" s="231" t="s">
        <v>137</v>
      </c>
      <c r="E268" s="232" t="s">
        <v>1</v>
      </c>
      <c r="F268" s="233" t="s">
        <v>415</v>
      </c>
      <c r="G268" s="230"/>
      <c r="H268" s="234">
        <v>1320.681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137</v>
      </c>
      <c r="AU268" s="240" t="s">
        <v>88</v>
      </c>
      <c r="AV268" s="13" t="s">
        <v>88</v>
      </c>
      <c r="AW268" s="13" t="s">
        <v>34</v>
      </c>
      <c r="AX268" s="13" t="s">
        <v>78</v>
      </c>
      <c r="AY268" s="240" t="s">
        <v>128</v>
      </c>
    </row>
    <row r="269" s="14" customFormat="1">
      <c r="A269" s="14"/>
      <c r="B269" s="241"/>
      <c r="C269" s="242"/>
      <c r="D269" s="231" t="s">
        <v>137</v>
      </c>
      <c r="E269" s="243" t="s">
        <v>1</v>
      </c>
      <c r="F269" s="244" t="s">
        <v>228</v>
      </c>
      <c r="G269" s="242"/>
      <c r="H269" s="245">
        <v>2248.181</v>
      </c>
      <c r="I269" s="246"/>
      <c r="J269" s="242"/>
      <c r="K269" s="242"/>
      <c r="L269" s="247"/>
      <c r="M269" s="248"/>
      <c r="N269" s="249"/>
      <c r="O269" s="249"/>
      <c r="P269" s="249"/>
      <c r="Q269" s="249"/>
      <c r="R269" s="249"/>
      <c r="S269" s="249"/>
      <c r="T269" s="250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1" t="s">
        <v>137</v>
      </c>
      <c r="AU269" s="251" t="s">
        <v>88</v>
      </c>
      <c r="AV269" s="14" t="s">
        <v>135</v>
      </c>
      <c r="AW269" s="14" t="s">
        <v>34</v>
      </c>
      <c r="AX269" s="14" t="s">
        <v>86</v>
      </c>
      <c r="AY269" s="251" t="s">
        <v>128</v>
      </c>
    </row>
    <row r="270" s="2" customFormat="1" ht="24.15" customHeight="1">
      <c r="A270" s="38"/>
      <c r="B270" s="39"/>
      <c r="C270" s="215" t="s">
        <v>424</v>
      </c>
      <c r="D270" s="215" t="s">
        <v>131</v>
      </c>
      <c r="E270" s="216" t="s">
        <v>425</v>
      </c>
      <c r="F270" s="217" t="s">
        <v>426</v>
      </c>
      <c r="G270" s="218" t="s">
        <v>134</v>
      </c>
      <c r="H270" s="219">
        <v>2180.337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43</v>
      </c>
      <c r="O270" s="91"/>
      <c r="P270" s="225">
        <f>O270*H270</f>
        <v>0</v>
      </c>
      <c r="Q270" s="225">
        <v>0</v>
      </c>
      <c r="R270" s="225">
        <f>Q270*H270</f>
        <v>0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135</v>
      </c>
      <c r="AT270" s="227" t="s">
        <v>131</v>
      </c>
      <c r="AU270" s="227" t="s">
        <v>88</v>
      </c>
      <c r="AY270" s="17" t="s">
        <v>128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86</v>
      </c>
      <c r="BK270" s="228">
        <f>ROUND(I270*H270,2)</f>
        <v>0</v>
      </c>
      <c r="BL270" s="17" t="s">
        <v>135</v>
      </c>
      <c r="BM270" s="227" t="s">
        <v>427</v>
      </c>
    </row>
    <row r="271" s="13" customFormat="1">
      <c r="A271" s="13"/>
      <c r="B271" s="229"/>
      <c r="C271" s="230"/>
      <c r="D271" s="231" t="s">
        <v>137</v>
      </c>
      <c r="E271" s="232" t="s">
        <v>1</v>
      </c>
      <c r="F271" s="233" t="s">
        <v>428</v>
      </c>
      <c r="G271" s="230"/>
      <c r="H271" s="234">
        <v>2180.337</v>
      </c>
      <c r="I271" s="235"/>
      <c r="J271" s="230"/>
      <c r="K271" s="230"/>
      <c r="L271" s="236"/>
      <c r="M271" s="237"/>
      <c r="N271" s="238"/>
      <c r="O271" s="238"/>
      <c r="P271" s="238"/>
      <c r="Q271" s="238"/>
      <c r="R271" s="238"/>
      <c r="S271" s="238"/>
      <c r="T271" s="239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0" t="s">
        <v>137</v>
      </c>
      <c r="AU271" s="240" t="s">
        <v>88</v>
      </c>
      <c r="AV271" s="13" t="s">
        <v>88</v>
      </c>
      <c r="AW271" s="13" t="s">
        <v>34</v>
      </c>
      <c r="AX271" s="13" t="s">
        <v>86</v>
      </c>
      <c r="AY271" s="240" t="s">
        <v>128</v>
      </c>
    </row>
    <row r="272" s="2" customFormat="1" ht="21.75" customHeight="1">
      <c r="A272" s="38"/>
      <c r="B272" s="39"/>
      <c r="C272" s="215" t="s">
        <v>429</v>
      </c>
      <c r="D272" s="215" t="s">
        <v>131</v>
      </c>
      <c r="E272" s="216" t="s">
        <v>430</v>
      </c>
      <c r="F272" s="217" t="s">
        <v>431</v>
      </c>
      <c r="G272" s="218" t="s">
        <v>160</v>
      </c>
      <c r="H272" s="219">
        <v>11.6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43</v>
      </c>
      <c r="O272" s="91"/>
      <c r="P272" s="225">
        <f>O272*H272</f>
        <v>0</v>
      </c>
      <c r="Q272" s="225">
        <v>0.0035999999999999999</v>
      </c>
      <c r="R272" s="225">
        <f>Q272*H272</f>
        <v>0.041759999999999999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135</v>
      </c>
      <c r="AT272" s="227" t="s">
        <v>131</v>
      </c>
      <c r="AU272" s="227" t="s">
        <v>88</v>
      </c>
      <c r="AY272" s="17" t="s">
        <v>128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86</v>
      </c>
      <c r="BK272" s="228">
        <f>ROUND(I272*H272,2)</f>
        <v>0</v>
      </c>
      <c r="BL272" s="17" t="s">
        <v>135</v>
      </c>
      <c r="BM272" s="227" t="s">
        <v>432</v>
      </c>
    </row>
    <row r="273" s="13" customFormat="1">
      <c r="A273" s="13"/>
      <c r="B273" s="229"/>
      <c r="C273" s="230"/>
      <c r="D273" s="231" t="s">
        <v>137</v>
      </c>
      <c r="E273" s="232" t="s">
        <v>1</v>
      </c>
      <c r="F273" s="233" t="s">
        <v>433</v>
      </c>
      <c r="G273" s="230"/>
      <c r="H273" s="234">
        <v>11.6</v>
      </c>
      <c r="I273" s="235"/>
      <c r="J273" s="230"/>
      <c r="K273" s="230"/>
      <c r="L273" s="236"/>
      <c r="M273" s="237"/>
      <c r="N273" s="238"/>
      <c r="O273" s="238"/>
      <c r="P273" s="238"/>
      <c r="Q273" s="238"/>
      <c r="R273" s="238"/>
      <c r="S273" s="238"/>
      <c r="T273" s="239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0" t="s">
        <v>137</v>
      </c>
      <c r="AU273" s="240" t="s">
        <v>88</v>
      </c>
      <c r="AV273" s="13" t="s">
        <v>88</v>
      </c>
      <c r="AW273" s="13" t="s">
        <v>34</v>
      </c>
      <c r="AX273" s="13" t="s">
        <v>86</v>
      </c>
      <c r="AY273" s="240" t="s">
        <v>128</v>
      </c>
    </row>
    <row r="274" s="12" customFormat="1" ht="22.8" customHeight="1">
      <c r="A274" s="12"/>
      <c r="B274" s="199"/>
      <c r="C274" s="200"/>
      <c r="D274" s="201" t="s">
        <v>77</v>
      </c>
      <c r="E274" s="213" t="s">
        <v>434</v>
      </c>
      <c r="F274" s="213" t="s">
        <v>435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SUM(P275:P303)</f>
        <v>0</v>
      </c>
      <c r="Q274" s="207"/>
      <c r="R274" s="208">
        <f>SUM(R275:R303)</f>
        <v>0.49923999999999996</v>
      </c>
      <c r="S274" s="207"/>
      <c r="T274" s="209">
        <f>SUM(T275:T303)</f>
        <v>300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86</v>
      </c>
      <c r="AT274" s="211" t="s">
        <v>77</v>
      </c>
      <c r="AU274" s="211" t="s">
        <v>86</v>
      </c>
      <c r="AY274" s="210" t="s">
        <v>128</v>
      </c>
      <c r="BK274" s="212">
        <f>SUM(BK275:BK303)</f>
        <v>0</v>
      </c>
    </row>
    <row r="275" s="2" customFormat="1" ht="24.15" customHeight="1">
      <c r="A275" s="38"/>
      <c r="B275" s="39"/>
      <c r="C275" s="215" t="s">
        <v>436</v>
      </c>
      <c r="D275" s="215" t="s">
        <v>131</v>
      </c>
      <c r="E275" s="216" t="s">
        <v>437</v>
      </c>
      <c r="F275" s="217" t="s">
        <v>438</v>
      </c>
      <c r="G275" s="218" t="s">
        <v>146</v>
      </c>
      <c r="H275" s="219">
        <v>4</v>
      </c>
      <c r="I275" s="220"/>
      <c r="J275" s="221">
        <f>ROUND(I275*H275,2)</f>
        <v>0</v>
      </c>
      <c r="K275" s="222"/>
      <c r="L275" s="44"/>
      <c r="M275" s="223" t="s">
        <v>1</v>
      </c>
      <c r="N275" s="224" t="s">
        <v>43</v>
      </c>
      <c r="O275" s="91"/>
      <c r="P275" s="225">
        <f>O275*H275</f>
        <v>0</v>
      </c>
      <c r="Q275" s="225">
        <v>0</v>
      </c>
      <c r="R275" s="225">
        <f>Q275*H275</f>
        <v>0</v>
      </c>
      <c r="S275" s="225">
        <v>0</v>
      </c>
      <c r="T275" s="22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7" t="s">
        <v>135</v>
      </c>
      <c r="AT275" s="227" t="s">
        <v>131</v>
      </c>
      <c r="AU275" s="227" t="s">
        <v>88</v>
      </c>
      <c r="AY275" s="17" t="s">
        <v>128</v>
      </c>
      <c r="BE275" s="228">
        <f>IF(N275="základní",J275,0)</f>
        <v>0</v>
      </c>
      <c r="BF275" s="228">
        <f>IF(N275="snížená",J275,0)</f>
        <v>0</v>
      </c>
      <c r="BG275" s="228">
        <f>IF(N275="zákl. přenesená",J275,0)</f>
        <v>0</v>
      </c>
      <c r="BH275" s="228">
        <f>IF(N275="sníž. přenesená",J275,0)</f>
        <v>0</v>
      </c>
      <c r="BI275" s="228">
        <f>IF(N275="nulová",J275,0)</f>
        <v>0</v>
      </c>
      <c r="BJ275" s="17" t="s">
        <v>86</v>
      </c>
      <c r="BK275" s="228">
        <f>ROUND(I275*H275,2)</f>
        <v>0</v>
      </c>
      <c r="BL275" s="17" t="s">
        <v>135</v>
      </c>
      <c r="BM275" s="227" t="s">
        <v>439</v>
      </c>
    </row>
    <row r="276" s="13" customFormat="1">
      <c r="A276" s="13"/>
      <c r="B276" s="229"/>
      <c r="C276" s="230"/>
      <c r="D276" s="231" t="s">
        <v>137</v>
      </c>
      <c r="E276" s="232" t="s">
        <v>1</v>
      </c>
      <c r="F276" s="233" t="s">
        <v>135</v>
      </c>
      <c r="G276" s="230"/>
      <c r="H276" s="234">
        <v>4</v>
      </c>
      <c r="I276" s="235"/>
      <c r="J276" s="230"/>
      <c r="K276" s="230"/>
      <c r="L276" s="236"/>
      <c r="M276" s="237"/>
      <c r="N276" s="238"/>
      <c r="O276" s="238"/>
      <c r="P276" s="238"/>
      <c r="Q276" s="238"/>
      <c r="R276" s="238"/>
      <c r="S276" s="238"/>
      <c r="T276" s="239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0" t="s">
        <v>137</v>
      </c>
      <c r="AU276" s="240" t="s">
        <v>88</v>
      </c>
      <c r="AV276" s="13" t="s">
        <v>88</v>
      </c>
      <c r="AW276" s="13" t="s">
        <v>34</v>
      </c>
      <c r="AX276" s="13" t="s">
        <v>86</v>
      </c>
      <c r="AY276" s="240" t="s">
        <v>128</v>
      </c>
    </row>
    <row r="277" s="2" customFormat="1" ht="24.15" customHeight="1">
      <c r="A277" s="38"/>
      <c r="B277" s="39"/>
      <c r="C277" s="215" t="s">
        <v>440</v>
      </c>
      <c r="D277" s="215" t="s">
        <v>131</v>
      </c>
      <c r="E277" s="216" t="s">
        <v>441</v>
      </c>
      <c r="F277" s="217" t="s">
        <v>442</v>
      </c>
      <c r="G277" s="218" t="s">
        <v>146</v>
      </c>
      <c r="H277" s="219">
        <v>480</v>
      </c>
      <c r="I277" s="220"/>
      <c r="J277" s="221">
        <f>ROUND(I277*H277,2)</f>
        <v>0</v>
      </c>
      <c r="K277" s="222"/>
      <c r="L277" s="44"/>
      <c r="M277" s="223" t="s">
        <v>1</v>
      </c>
      <c r="N277" s="224" t="s">
        <v>43</v>
      </c>
      <c r="O277" s="91"/>
      <c r="P277" s="225">
        <f>O277*H277</f>
        <v>0</v>
      </c>
      <c r="Q277" s="225">
        <v>0</v>
      </c>
      <c r="R277" s="225">
        <f>Q277*H277</f>
        <v>0</v>
      </c>
      <c r="S277" s="225">
        <v>0</v>
      </c>
      <c r="T277" s="226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7" t="s">
        <v>135</v>
      </c>
      <c r="AT277" s="227" t="s">
        <v>131</v>
      </c>
      <c r="AU277" s="227" t="s">
        <v>88</v>
      </c>
      <c r="AY277" s="17" t="s">
        <v>128</v>
      </c>
      <c r="BE277" s="228">
        <f>IF(N277="základní",J277,0)</f>
        <v>0</v>
      </c>
      <c r="BF277" s="228">
        <f>IF(N277="snížená",J277,0)</f>
        <v>0</v>
      </c>
      <c r="BG277" s="228">
        <f>IF(N277="zákl. přenesená",J277,0)</f>
        <v>0</v>
      </c>
      <c r="BH277" s="228">
        <f>IF(N277="sníž. přenesená",J277,0)</f>
        <v>0</v>
      </c>
      <c r="BI277" s="228">
        <f>IF(N277="nulová",J277,0)</f>
        <v>0</v>
      </c>
      <c r="BJ277" s="17" t="s">
        <v>86</v>
      </c>
      <c r="BK277" s="228">
        <f>ROUND(I277*H277,2)</f>
        <v>0</v>
      </c>
      <c r="BL277" s="17" t="s">
        <v>135</v>
      </c>
      <c r="BM277" s="227" t="s">
        <v>443</v>
      </c>
    </row>
    <row r="278" s="13" customFormat="1">
      <c r="A278" s="13"/>
      <c r="B278" s="229"/>
      <c r="C278" s="230"/>
      <c r="D278" s="231" t="s">
        <v>137</v>
      </c>
      <c r="E278" s="232" t="s">
        <v>1</v>
      </c>
      <c r="F278" s="233" t="s">
        <v>444</v>
      </c>
      <c r="G278" s="230"/>
      <c r="H278" s="234">
        <v>480</v>
      </c>
      <c r="I278" s="235"/>
      <c r="J278" s="230"/>
      <c r="K278" s="230"/>
      <c r="L278" s="236"/>
      <c r="M278" s="237"/>
      <c r="N278" s="238"/>
      <c r="O278" s="238"/>
      <c r="P278" s="238"/>
      <c r="Q278" s="238"/>
      <c r="R278" s="238"/>
      <c r="S278" s="238"/>
      <c r="T278" s="239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0" t="s">
        <v>137</v>
      </c>
      <c r="AU278" s="240" t="s">
        <v>88</v>
      </c>
      <c r="AV278" s="13" t="s">
        <v>88</v>
      </c>
      <c r="AW278" s="13" t="s">
        <v>34</v>
      </c>
      <c r="AX278" s="13" t="s">
        <v>86</v>
      </c>
      <c r="AY278" s="240" t="s">
        <v>128</v>
      </c>
    </row>
    <row r="279" s="2" customFormat="1" ht="24.15" customHeight="1">
      <c r="A279" s="38"/>
      <c r="B279" s="39"/>
      <c r="C279" s="215" t="s">
        <v>445</v>
      </c>
      <c r="D279" s="215" t="s">
        <v>131</v>
      </c>
      <c r="E279" s="216" t="s">
        <v>446</v>
      </c>
      <c r="F279" s="217" t="s">
        <v>447</v>
      </c>
      <c r="G279" s="218" t="s">
        <v>146</v>
      </c>
      <c r="H279" s="219">
        <v>8</v>
      </c>
      <c r="I279" s="220"/>
      <c r="J279" s="221">
        <f>ROUND(I279*H279,2)</f>
        <v>0</v>
      </c>
      <c r="K279" s="222"/>
      <c r="L279" s="44"/>
      <c r="M279" s="223" t="s">
        <v>1</v>
      </c>
      <c r="N279" s="224" t="s">
        <v>43</v>
      </c>
      <c r="O279" s="91"/>
      <c r="P279" s="225">
        <f>O279*H279</f>
        <v>0</v>
      </c>
      <c r="Q279" s="225">
        <v>0</v>
      </c>
      <c r="R279" s="225">
        <f>Q279*H279</f>
        <v>0</v>
      </c>
      <c r="S279" s="225">
        <v>0</v>
      </c>
      <c r="T279" s="226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7" t="s">
        <v>135</v>
      </c>
      <c r="AT279" s="227" t="s">
        <v>131</v>
      </c>
      <c r="AU279" s="227" t="s">
        <v>88</v>
      </c>
      <c r="AY279" s="17" t="s">
        <v>128</v>
      </c>
      <c r="BE279" s="228">
        <f>IF(N279="základní",J279,0)</f>
        <v>0</v>
      </c>
      <c r="BF279" s="228">
        <f>IF(N279="snížená",J279,0)</f>
        <v>0</v>
      </c>
      <c r="BG279" s="228">
        <f>IF(N279="zákl. přenesená",J279,0)</f>
        <v>0</v>
      </c>
      <c r="BH279" s="228">
        <f>IF(N279="sníž. přenesená",J279,0)</f>
        <v>0</v>
      </c>
      <c r="BI279" s="228">
        <f>IF(N279="nulová",J279,0)</f>
        <v>0</v>
      </c>
      <c r="BJ279" s="17" t="s">
        <v>86</v>
      </c>
      <c r="BK279" s="228">
        <f>ROUND(I279*H279,2)</f>
        <v>0</v>
      </c>
      <c r="BL279" s="17" t="s">
        <v>135</v>
      </c>
      <c r="BM279" s="227" t="s">
        <v>448</v>
      </c>
    </row>
    <row r="280" s="13" customFormat="1">
      <c r="A280" s="13"/>
      <c r="B280" s="229"/>
      <c r="C280" s="230"/>
      <c r="D280" s="231" t="s">
        <v>137</v>
      </c>
      <c r="E280" s="232" t="s">
        <v>1</v>
      </c>
      <c r="F280" s="233" t="s">
        <v>271</v>
      </c>
      <c r="G280" s="230"/>
      <c r="H280" s="234">
        <v>8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0" t="s">
        <v>137</v>
      </c>
      <c r="AU280" s="240" t="s">
        <v>88</v>
      </c>
      <c r="AV280" s="13" t="s">
        <v>88</v>
      </c>
      <c r="AW280" s="13" t="s">
        <v>34</v>
      </c>
      <c r="AX280" s="13" t="s">
        <v>86</v>
      </c>
      <c r="AY280" s="240" t="s">
        <v>128</v>
      </c>
    </row>
    <row r="281" s="2" customFormat="1" ht="24.15" customHeight="1">
      <c r="A281" s="38"/>
      <c r="B281" s="39"/>
      <c r="C281" s="215" t="s">
        <v>449</v>
      </c>
      <c r="D281" s="215" t="s">
        <v>131</v>
      </c>
      <c r="E281" s="216" t="s">
        <v>450</v>
      </c>
      <c r="F281" s="217" t="s">
        <v>451</v>
      </c>
      <c r="G281" s="218" t="s">
        <v>146</v>
      </c>
      <c r="H281" s="219">
        <v>960</v>
      </c>
      <c r="I281" s="220"/>
      <c r="J281" s="221">
        <f>ROUND(I281*H281,2)</f>
        <v>0</v>
      </c>
      <c r="K281" s="222"/>
      <c r="L281" s="44"/>
      <c r="M281" s="223" t="s">
        <v>1</v>
      </c>
      <c r="N281" s="224" t="s">
        <v>43</v>
      </c>
      <c r="O281" s="91"/>
      <c r="P281" s="225">
        <f>O281*H281</f>
        <v>0</v>
      </c>
      <c r="Q281" s="225">
        <v>0</v>
      </c>
      <c r="R281" s="225">
        <f>Q281*H281</f>
        <v>0</v>
      </c>
      <c r="S281" s="225">
        <v>0</v>
      </c>
      <c r="T281" s="22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135</v>
      </c>
      <c r="AT281" s="227" t="s">
        <v>131</v>
      </c>
      <c r="AU281" s="227" t="s">
        <v>88</v>
      </c>
      <c r="AY281" s="17" t="s">
        <v>128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86</v>
      </c>
      <c r="BK281" s="228">
        <f>ROUND(I281*H281,2)</f>
        <v>0</v>
      </c>
      <c r="BL281" s="17" t="s">
        <v>135</v>
      </c>
      <c r="BM281" s="227" t="s">
        <v>452</v>
      </c>
    </row>
    <row r="282" s="13" customFormat="1">
      <c r="A282" s="13"/>
      <c r="B282" s="229"/>
      <c r="C282" s="230"/>
      <c r="D282" s="231" t="s">
        <v>137</v>
      </c>
      <c r="E282" s="232" t="s">
        <v>1</v>
      </c>
      <c r="F282" s="233" t="s">
        <v>453</v>
      </c>
      <c r="G282" s="230"/>
      <c r="H282" s="234">
        <v>960</v>
      </c>
      <c r="I282" s="235"/>
      <c r="J282" s="230"/>
      <c r="K282" s="230"/>
      <c r="L282" s="236"/>
      <c r="M282" s="237"/>
      <c r="N282" s="238"/>
      <c r="O282" s="238"/>
      <c r="P282" s="238"/>
      <c r="Q282" s="238"/>
      <c r="R282" s="238"/>
      <c r="S282" s="238"/>
      <c r="T282" s="239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0" t="s">
        <v>137</v>
      </c>
      <c r="AU282" s="240" t="s">
        <v>88</v>
      </c>
      <c r="AV282" s="13" t="s">
        <v>88</v>
      </c>
      <c r="AW282" s="13" t="s">
        <v>34</v>
      </c>
      <c r="AX282" s="13" t="s">
        <v>86</v>
      </c>
      <c r="AY282" s="240" t="s">
        <v>128</v>
      </c>
    </row>
    <row r="283" s="2" customFormat="1" ht="24.15" customHeight="1">
      <c r="A283" s="38"/>
      <c r="B283" s="39"/>
      <c r="C283" s="215" t="s">
        <v>454</v>
      </c>
      <c r="D283" s="215" t="s">
        <v>131</v>
      </c>
      <c r="E283" s="216" t="s">
        <v>455</v>
      </c>
      <c r="F283" s="217" t="s">
        <v>456</v>
      </c>
      <c r="G283" s="218" t="s">
        <v>146</v>
      </c>
      <c r="H283" s="219">
        <v>6</v>
      </c>
      <c r="I283" s="220"/>
      <c r="J283" s="221">
        <f>ROUND(I283*H283,2)</f>
        <v>0</v>
      </c>
      <c r="K283" s="222"/>
      <c r="L283" s="44"/>
      <c r="M283" s="223" t="s">
        <v>1</v>
      </c>
      <c r="N283" s="224" t="s">
        <v>43</v>
      </c>
      <c r="O283" s="91"/>
      <c r="P283" s="225">
        <f>O283*H283</f>
        <v>0</v>
      </c>
      <c r="Q283" s="225">
        <v>0</v>
      </c>
      <c r="R283" s="225">
        <f>Q283*H283</f>
        <v>0</v>
      </c>
      <c r="S283" s="225">
        <v>0</v>
      </c>
      <c r="T283" s="226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7" t="s">
        <v>135</v>
      </c>
      <c r="AT283" s="227" t="s">
        <v>131</v>
      </c>
      <c r="AU283" s="227" t="s">
        <v>88</v>
      </c>
      <c r="AY283" s="17" t="s">
        <v>128</v>
      </c>
      <c r="BE283" s="228">
        <f>IF(N283="základní",J283,0)</f>
        <v>0</v>
      </c>
      <c r="BF283" s="228">
        <f>IF(N283="snížená",J283,0)</f>
        <v>0</v>
      </c>
      <c r="BG283" s="228">
        <f>IF(N283="zákl. přenesená",J283,0)</f>
        <v>0</v>
      </c>
      <c r="BH283" s="228">
        <f>IF(N283="sníž. přenesená",J283,0)</f>
        <v>0</v>
      </c>
      <c r="BI283" s="228">
        <f>IF(N283="nulová",J283,0)</f>
        <v>0</v>
      </c>
      <c r="BJ283" s="17" t="s">
        <v>86</v>
      </c>
      <c r="BK283" s="228">
        <f>ROUND(I283*H283,2)</f>
        <v>0</v>
      </c>
      <c r="BL283" s="17" t="s">
        <v>135</v>
      </c>
      <c r="BM283" s="227" t="s">
        <v>457</v>
      </c>
    </row>
    <row r="284" s="13" customFormat="1">
      <c r="A284" s="13"/>
      <c r="B284" s="229"/>
      <c r="C284" s="230"/>
      <c r="D284" s="231" t="s">
        <v>137</v>
      </c>
      <c r="E284" s="232" t="s">
        <v>1</v>
      </c>
      <c r="F284" s="233" t="s">
        <v>163</v>
      </c>
      <c r="G284" s="230"/>
      <c r="H284" s="234">
        <v>6</v>
      </c>
      <c r="I284" s="235"/>
      <c r="J284" s="230"/>
      <c r="K284" s="230"/>
      <c r="L284" s="236"/>
      <c r="M284" s="237"/>
      <c r="N284" s="238"/>
      <c r="O284" s="238"/>
      <c r="P284" s="238"/>
      <c r="Q284" s="238"/>
      <c r="R284" s="238"/>
      <c r="S284" s="238"/>
      <c r="T284" s="239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0" t="s">
        <v>137</v>
      </c>
      <c r="AU284" s="240" t="s">
        <v>88</v>
      </c>
      <c r="AV284" s="13" t="s">
        <v>88</v>
      </c>
      <c r="AW284" s="13" t="s">
        <v>34</v>
      </c>
      <c r="AX284" s="13" t="s">
        <v>86</v>
      </c>
      <c r="AY284" s="240" t="s">
        <v>128</v>
      </c>
    </row>
    <row r="285" s="2" customFormat="1" ht="24.15" customHeight="1">
      <c r="A285" s="38"/>
      <c r="B285" s="39"/>
      <c r="C285" s="215" t="s">
        <v>458</v>
      </c>
      <c r="D285" s="215" t="s">
        <v>131</v>
      </c>
      <c r="E285" s="216" t="s">
        <v>459</v>
      </c>
      <c r="F285" s="217" t="s">
        <v>460</v>
      </c>
      <c r="G285" s="218" t="s">
        <v>146</v>
      </c>
      <c r="H285" s="219">
        <v>720</v>
      </c>
      <c r="I285" s="220"/>
      <c r="J285" s="221">
        <f>ROUND(I285*H285,2)</f>
        <v>0</v>
      </c>
      <c r="K285" s="222"/>
      <c r="L285" s="44"/>
      <c r="M285" s="223" t="s">
        <v>1</v>
      </c>
      <c r="N285" s="224" t="s">
        <v>43</v>
      </c>
      <c r="O285" s="91"/>
      <c r="P285" s="225">
        <f>O285*H285</f>
        <v>0</v>
      </c>
      <c r="Q285" s="225">
        <v>0</v>
      </c>
      <c r="R285" s="225">
        <f>Q285*H285</f>
        <v>0</v>
      </c>
      <c r="S285" s="225">
        <v>0</v>
      </c>
      <c r="T285" s="226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7" t="s">
        <v>135</v>
      </c>
      <c r="AT285" s="227" t="s">
        <v>131</v>
      </c>
      <c r="AU285" s="227" t="s">
        <v>88</v>
      </c>
      <c r="AY285" s="17" t="s">
        <v>128</v>
      </c>
      <c r="BE285" s="228">
        <f>IF(N285="základní",J285,0)</f>
        <v>0</v>
      </c>
      <c r="BF285" s="228">
        <f>IF(N285="snížená",J285,0)</f>
        <v>0</v>
      </c>
      <c r="BG285" s="228">
        <f>IF(N285="zákl. přenesená",J285,0)</f>
        <v>0</v>
      </c>
      <c r="BH285" s="228">
        <f>IF(N285="sníž. přenesená",J285,0)</f>
        <v>0</v>
      </c>
      <c r="BI285" s="228">
        <f>IF(N285="nulová",J285,0)</f>
        <v>0</v>
      </c>
      <c r="BJ285" s="17" t="s">
        <v>86</v>
      </c>
      <c r="BK285" s="228">
        <f>ROUND(I285*H285,2)</f>
        <v>0</v>
      </c>
      <c r="BL285" s="17" t="s">
        <v>135</v>
      </c>
      <c r="BM285" s="227" t="s">
        <v>461</v>
      </c>
    </row>
    <row r="286" s="13" customFormat="1">
      <c r="A286" s="13"/>
      <c r="B286" s="229"/>
      <c r="C286" s="230"/>
      <c r="D286" s="231" t="s">
        <v>137</v>
      </c>
      <c r="E286" s="232" t="s">
        <v>1</v>
      </c>
      <c r="F286" s="233" t="s">
        <v>462</v>
      </c>
      <c r="G286" s="230"/>
      <c r="H286" s="234">
        <v>720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137</v>
      </c>
      <c r="AU286" s="240" t="s">
        <v>88</v>
      </c>
      <c r="AV286" s="13" t="s">
        <v>88</v>
      </c>
      <c r="AW286" s="13" t="s">
        <v>34</v>
      </c>
      <c r="AX286" s="13" t="s">
        <v>86</v>
      </c>
      <c r="AY286" s="240" t="s">
        <v>128</v>
      </c>
    </row>
    <row r="287" s="2" customFormat="1" ht="24.15" customHeight="1">
      <c r="A287" s="38"/>
      <c r="B287" s="39"/>
      <c r="C287" s="215" t="s">
        <v>463</v>
      </c>
      <c r="D287" s="215" t="s">
        <v>131</v>
      </c>
      <c r="E287" s="216" t="s">
        <v>464</v>
      </c>
      <c r="F287" s="217" t="s">
        <v>465</v>
      </c>
      <c r="G287" s="218" t="s">
        <v>146</v>
      </c>
      <c r="H287" s="219">
        <v>6</v>
      </c>
      <c r="I287" s="220"/>
      <c r="J287" s="221">
        <f>ROUND(I287*H287,2)</f>
        <v>0</v>
      </c>
      <c r="K287" s="222"/>
      <c r="L287" s="44"/>
      <c r="M287" s="223" t="s">
        <v>1</v>
      </c>
      <c r="N287" s="224" t="s">
        <v>43</v>
      </c>
      <c r="O287" s="91"/>
      <c r="P287" s="225">
        <f>O287*H287</f>
        <v>0</v>
      </c>
      <c r="Q287" s="225">
        <v>0.00069999999999999999</v>
      </c>
      <c r="R287" s="225">
        <f>Q287*H287</f>
        <v>0.0041999999999999997</v>
      </c>
      <c r="S287" s="225">
        <v>0</v>
      </c>
      <c r="T287" s="22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7" t="s">
        <v>135</v>
      </c>
      <c r="AT287" s="227" t="s">
        <v>131</v>
      </c>
      <c r="AU287" s="227" t="s">
        <v>88</v>
      </c>
      <c r="AY287" s="17" t="s">
        <v>128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86</v>
      </c>
      <c r="BK287" s="228">
        <f>ROUND(I287*H287,2)</f>
        <v>0</v>
      </c>
      <c r="BL287" s="17" t="s">
        <v>135</v>
      </c>
      <c r="BM287" s="227" t="s">
        <v>466</v>
      </c>
    </row>
    <row r="288" s="13" customFormat="1">
      <c r="A288" s="13"/>
      <c r="B288" s="229"/>
      <c r="C288" s="230"/>
      <c r="D288" s="231" t="s">
        <v>137</v>
      </c>
      <c r="E288" s="232" t="s">
        <v>1</v>
      </c>
      <c r="F288" s="233" t="s">
        <v>163</v>
      </c>
      <c r="G288" s="230"/>
      <c r="H288" s="234">
        <v>6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137</v>
      </c>
      <c r="AU288" s="240" t="s">
        <v>88</v>
      </c>
      <c r="AV288" s="13" t="s">
        <v>88</v>
      </c>
      <c r="AW288" s="13" t="s">
        <v>34</v>
      </c>
      <c r="AX288" s="13" t="s">
        <v>86</v>
      </c>
      <c r="AY288" s="240" t="s">
        <v>128</v>
      </c>
    </row>
    <row r="289" s="2" customFormat="1" ht="24.15" customHeight="1">
      <c r="A289" s="38"/>
      <c r="B289" s="39"/>
      <c r="C289" s="263" t="s">
        <v>467</v>
      </c>
      <c r="D289" s="263" t="s">
        <v>267</v>
      </c>
      <c r="E289" s="264" t="s">
        <v>468</v>
      </c>
      <c r="F289" s="265" t="s">
        <v>469</v>
      </c>
      <c r="G289" s="266" t="s">
        <v>146</v>
      </c>
      <c r="H289" s="267">
        <v>4</v>
      </c>
      <c r="I289" s="268"/>
      <c r="J289" s="269">
        <f>ROUND(I289*H289,2)</f>
        <v>0</v>
      </c>
      <c r="K289" s="270"/>
      <c r="L289" s="271"/>
      <c r="M289" s="272" t="s">
        <v>1</v>
      </c>
      <c r="N289" s="273" t="s">
        <v>43</v>
      </c>
      <c r="O289" s="91"/>
      <c r="P289" s="225">
        <f>O289*H289</f>
        <v>0</v>
      </c>
      <c r="Q289" s="225">
        <v>0.0012999999999999999</v>
      </c>
      <c r="R289" s="225">
        <f>Q289*H289</f>
        <v>0.0051999999999999998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271</v>
      </c>
      <c r="AT289" s="227" t="s">
        <v>267</v>
      </c>
      <c r="AU289" s="227" t="s">
        <v>88</v>
      </c>
      <c r="AY289" s="17" t="s">
        <v>128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86</v>
      </c>
      <c r="BK289" s="228">
        <f>ROUND(I289*H289,2)</f>
        <v>0</v>
      </c>
      <c r="BL289" s="17" t="s">
        <v>135</v>
      </c>
      <c r="BM289" s="227" t="s">
        <v>470</v>
      </c>
    </row>
    <row r="290" s="13" customFormat="1">
      <c r="A290" s="13"/>
      <c r="B290" s="229"/>
      <c r="C290" s="230"/>
      <c r="D290" s="231" t="s">
        <v>137</v>
      </c>
      <c r="E290" s="232" t="s">
        <v>1</v>
      </c>
      <c r="F290" s="233" t="s">
        <v>135</v>
      </c>
      <c r="G290" s="230"/>
      <c r="H290" s="234">
        <v>4</v>
      </c>
      <c r="I290" s="235"/>
      <c r="J290" s="230"/>
      <c r="K290" s="230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137</v>
      </c>
      <c r="AU290" s="240" t="s">
        <v>88</v>
      </c>
      <c r="AV290" s="13" t="s">
        <v>88</v>
      </c>
      <c r="AW290" s="13" t="s">
        <v>34</v>
      </c>
      <c r="AX290" s="13" t="s">
        <v>86</v>
      </c>
      <c r="AY290" s="240" t="s">
        <v>128</v>
      </c>
    </row>
    <row r="291" s="2" customFormat="1" ht="16.5" customHeight="1">
      <c r="A291" s="38"/>
      <c r="B291" s="39"/>
      <c r="C291" s="263" t="s">
        <v>471</v>
      </c>
      <c r="D291" s="263" t="s">
        <v>267</v>
      </c>
      <c r="E291" s="264" t="s">
        <v>472</v>
      </c>
      <c r="F291" s="265" t="s">
        <v>473</v>
      </c>
      <c r="G291" s="266" t="s">
        <v>146</v>
      </c>
      <c r="H291" s="267">
        <v>2</v>
      </c>
      <c r="I291" s="268"/>
      <c r="J291" s="269">
        <f>ROUND(I291*H291,2)</f>
        <v>0</v>
      </c>
      <c r="K291" s="270"/>
      <c r="L291" s="271"/>
      <c r="M291" s="272" t="s">
        <v>1</v>
      </c>
      <c r="N291" s="273" t="s">
        <v>43</v>
      </c>
      <c r="O291" s="91"/>
      <c r="P291" s="225">
        <f>O291*H291</f>
        <v>0</v>
      </c>
      <c r="Q291" s="225">
        <v>0.0016999999999999999</v>
      </c>
      <c r="R291" s="225">
        <f>Q291*H291</f>
        <v>0.0033999999999999998</v>
      </c>
      <c r="S291" s="225">
        <v>0</v>
      </c>
      <c r="T291" s="22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7" t="s">
        <v>271</v>
      </c>
      <c r="AT291" s="227" t="s">
        <v>267</v>
      </c>
      <c r="AU291" s="227" t="s">
        <v>88</v>
      </c>
      <c r="AY291" s="17" t="s">
        <v>128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86</v>
      </c>
      <c r="BK291" s="228">
        <f>ROUND(I291*H291,2)</f>
        <v>0</v>
      </c>
      <c r="BL291" s="17" t="s">
        <v>135</v>
      </c>
      <c r="BM291" s="227" t="s">
        <v>474</v>
      </c>
    </row>
    <row r="292" s="13" customFormat="1">
      <c r="A292" s="13"/>
      <c r="B292" s="229"/>
      <c r="C292" s="230"/>
      <c r="D292" s="231" t="s">
        <v>137</v>
      </c>
      <c r="E292" s="232" t="s">
        <v>1</v>
      </c>
      <c r="F292" s="233" t="s">
        <v>88</v>
      </c>
      <c r="G292" s="230"/>
      <c r="H292" s="234">
        <v>2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137</v>
      </c>
      <c r="AU292" s="240" t="s">
        <v>88</v>
      </c>
      <c r="AV292" s="13" t="s">
        <v>88</v>
      </c>
      <c r="AW292" s="13" t="s">
        <v>34</v>
      </c>
      <c r="AX292" s="13" t="s">
        <v>86</v>
      </c>
      <c r="AY292" s="240" t="s">
        <v>128</v>
      </c>
    </row>
    <row r="293" s="2" customFormat="1" ht="24.15" customHeight="1">
      <c r="A293" s="38"/>
      <c r="B293" s="39"/>
      <c r="C293" s="215" t="s">
        <v>475</v>
      </c>
      <c r="D293" s="215" t="s">
        <v>131</v>
      </c>
      <c r="E293" s="216" t="s">
        <v>476</v>
      </c>
      <c r="F293" s="217" t="s">
        <v>477</v>
      </c>
      <c r="G293" s="218" t="s">
        <v>146</v>
      </c>
      <c r="H293" s="219">
        <v>4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43</v>
      </c>
      <c r="O293" s="91"/>
      <c r="P293" s="225">
        <f>O293*H293</f>
        <v>0</v>
      </c>
      <c r="Q293" s="225">
        <v>0.11241</v>
      </c>
      <c r="R293" s="225">
        <f>Q293*H293</f>
        <v>0.44963999999999998</v>
      </c>
      <c r="S293" s="225">
        <v>0</v>
      </c>
      <c r="T293" s="22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135</v>
      </c>
      <c r="AT293" s="227" t="s">
        <v>131</v>
      </c>
      <c r="AU293" s="227" t="s">
        <v>88</v>
      </c>
      <c r="AY293" s="17" t="s">
        <v>128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86</v>
      </c>
      <c r="BK293" s="228">
        <f>ROUND(I293*H293,2)</f>
        <v>0</v>
      </c>
      <c r="BL293" s="17" t="s">
        <v>135</v>
      </c>
      <c r="BM293" s="227" t="s">
        <v>478</v>
      </c>
    </row>
    <row r="294" s="13" customFormat="1">
      <c r="A294" s="13"/>
      <c r="B294" s="229"/>
      <c r="C294" s="230"/>
      <c r="D294" s="231" t="s">
        <v>137</v>
      </c>
      <c r="E294" s="232" t="s">
        <v>1</v>
      </c>
      <c r="F294" s="233" t="s">
        <v>135</v>
      </c>
      <c r="G294" s="230"/>
      <c r="H294" s="234">
        <v>4</v>
      </c>
      <c r="I294" s="235"/>
      <c r="J294" s="230"/>
      <c r="K294" s="230"/>
      <c r="L294" s="236"/>
      <c r="M294" s="237"/>
      <c r="N294" s="238"/>
      <c r="O294" s="238"/>
      <c r="P294" s="238"/>
      <c r="Q294" s="238"/>
      <c r="R294" s="238"/>
      <c r="S294" s="238"/>
      <c r="T294" s="239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0" t="s">
        <v>137</v>
      </c>
      <c r="AU294" s="240" t="s">
        <v>88</v>
      </c>
      <c r="AV294" s="13" t="s">
        <v>88</v>
      </c>
      <c r="AW294" s="13" t="s">
        <v>34</v>
      </c>
      <c r="AX294" s="13" t="s">
        <v>86</v>
      </c>
      <c r="AY294" s="240" t="s">
        <v>128</v>
      </c>
    </row>
    <row r="295" s="2" customFormat="1" ht="21.75" customHeight="1">
      <c r="A295" s="38"/>
      <c r="B295" s="39"/>
      <c r="C295" s="263" t="s">
        <v>479</v>
      </c>
      <c r="D295" s="263" t="s">
        <v>267</v>
      </c>
      <c r="E295" s="264" t="s">
        <v>480</v>
      </c>
      <c r="F295" s="265" t="s">
        <v>481</v>
      </c>
      <c r="G295" s="266" t="s">
        <v>146</v>
      </c>
      <c r="H295" s="267">
        <v>4</v>
      </c>
      <c r="I295" s="268"/>
      <c r="J295" s="269">
        <f>ROUND(I295*H295,2)</f>
        <v>0</v>
      </c>
      <c r="K295" s="270"/>
      <c r="L295" s="271"/>
      <c r="M295" s="272" t="s">
        <v>1</v>
      </c>
      <c r="N295" s="273" t="s">
        <v>43</v>
      </c>
      <c r="O295" s="91"/>
      <c r="P295" s="225">
        <f>O295*H295</f>
        <v>0</v>
      </c>
      <c r="Q295" s="225">
        <v>0.0061000000000000004</v>
      </c>
      <c r="R295" s="225">
        <f>Q295*H295</f>
        <v>0.024400000000000002</v>
      </c>
      <c r="S295" s="225">
        <v>0</v>
      </c>
      <c r="T295" s="226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7" t="s">
        <v>271</v>
      </c>
      <c r="AT295" s="227" t="s">
        <v>267</v>
      </c>
      <c r="AU295" s="227" t="s">
        <v>88</v>
      </c>
      <c r="AY295" s="17" t="s">
        <v>128</v>
      </c>
      <c r="BE295" s="228">
        <f>IF(N295="základní",J295,0)</f>
        <v>0</v>
      </c>
      <c r="BF295" s="228">
        <f>IF(N295="snížená",J295,0)</f>
        <v>0</v>
      </c>
      <c r="BG295" s="228">
        <f>IF(N295="zákl. přenesená",J295,0)</f>
        <v>0</v>
      </c>
      <c r="BH295" s="228">
        <f>IF(N295="sníž. přenesená",J295,0)</f>
        <v>0</v>
      </c>
      <c r="BI295" s="228">
        <f>IF(N295="nulová",J295,0)</f>
        <v>0</v>
      </c>
      <c r="BJ295" s="17" t="s">
        <v>86</v>
      </c>
      <c r="BK295" s="228">
        <f>ROUND(I295*H295,2)</f>
        <v>0</v>
      </c>
      <c r="BL295" s="17" t="s">
        <v>135</v>
      </c>
      <c r="BM295" s="227" t="s">
        <v>482</v>
      </c>
    </row>
    <row r="296" s="2" customFormat="1" ht="16.5" customHeight="1">
      <c r="A296" s="38"/>
      <c r="B296" s="39"/>
      <c r="C296" s="263" t="s">
        <v>483</v>
      </c>
      <c r="D296" s="263" t="s">
        <v>267</v>
      </c>
      <c r="E296" s="264" t="s">
        <v>484</v>
      </c>
      <c r="F296" s="265" t="s">
        <v>485</v>
      </c>
      <c r="G296" s="266" t="s">
        <v>146</v>
      </c>
      <c r="H296" s="267">
        <v>4</v>
      </c>
      <c r="I296" s="268"/>
      <c r="J296" s="269">
        <f>ROUND(I296*H296,2)</f>
        <v>0</v>
      </c>
      <c r="K296" s="270"/>
      <c r="L296" s="271"/>
      <c r="M296" s="272" t="s">
        <v>1</v>
      </c>
      <c r="N296" s="273" t="s">
        <v>43</v>
      </c>
      <c r="O296" s="91"/>
      <c r="P296" s="225">
        <f>O296*H296</f>
        <v>0</v>
      </c>
      <c r="Q296" s="225">
        <v>0.0030000000000000001</v>
      </c>
      <c r="R296" s="225">
        <f>Q296*H296</f>
        <v>0.012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271</v>
      </c>
      <c r="AT296" s="227" t="s">
        <v>267</v>
      </c>
      <c r="AU296" s="227" t="s">
        <v>88</v>
      </c>
      <c r="AY296" s="17" t="s">
        <v>128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86</v>
      </c>
      <c r="BK296" s="228">
        <f>ROUND(I296*H296,2)</f>
        <v>0</v>
      </c>
      <c r="BL296" s="17" t="s">
        <v>135</v>
      </c>
      <c r="BM296" s="227" t="s">
        <v>486</v>
      </c>
    </row>
    <row r="297" s="2" customFormat="1" ht="16.5" customHeight="1">
      <c r="A297" s="38"/>
      <c r="B297" s="39"/>
      <c r="C297" s="263" t="s">
        <v>487</v>
      </c>
      <c r="D297" s="263" t="s">
        <v>267</v>
      </c>
      <c r="E297" s="264" t="s">
        <v>488</v>
      </c>
      <c r="F297" s="265" t="s">
        <v>489</v>
      </c>
      <c r="G297" s="266" t="s">
        <v>146</v>
      </c>
      <c r="H297" s="267">
        <v>4</v>
      </c>
      <c r="I297" s="268"/>
      <c r="J297" s="269">
        <f>ROUND(I297*H297,2)</f>
        <v>0</v>
      </c>
      <c r="K297" s="270"/>
      <c r="L297" s="271"/>
      <c r="M297" s="272" t="s">
        <v>1</v>
      </c>
      <c r="N297" s="273" t="s">
        <v>43</v>
      </c>
      <c r="O297" s="91"/>
      <c r="P297" s="225">
        <f>O297*H297</f>
        <v>0</v>
      </c>
      <c r="Q297" s="225">
        <v>0.00010000000000000001</v>
      </c>
      <c r="R297" s="225">
        <f>Q297*H297</f>
        <v>0.00040000000000000002</v>
      </c>
      <c r="S297" s="225">
        <v>0</v>
      </c>
      <c r="T297" s="22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7" t="s">
        <v>271</v>
      </c>
      <c r="AT297" s="227" t="s">
        <v>267</v>
      </c>
      <c r="AU297" s="227" t="s">
        <v>88</v>
      </c>
      <c r="AY297" s="17" t="s">
        <v>128</v>
      </c>
      <c r="BE297" s="228">
        <f>IF(N297="základní",J297,0)</f>
        <v>0</v>
      </c>
      <c r="BF297" s="228">
        <f>IF(N297="snížená",J297,0)</f>
        <v>0</v>
      </c>
      <c r="BG297" s="228">
        <f>IF(N297="zákl. přenesená",J297,0)</f>
        <v>0</v>
      </c>
      <c r="BH297" s="228">
        <f>IF(N297="sníž. přenesená",J297,0)</f>
        <v>0</v>
      </c>
      <c r="BI297" s="228">
        <f>IF(N297="nulová",J297,0)</f>
        <v>0</v>
      </c>
      <c r="BJ297" s="17" t="s">
        <v>86</v>
      </c>
      <c r="BK297" s="228">
        <f>ROUND(I297*H297,2)</f>
        <v>0</v>
      </c>
      <c r="BL297" s="17" t="s">
        <v>135</v>
      </c>
      <c r="BM297" s="227" t="s">
        <v>490</v>
      </c>
    </row>
    <row r="298" s="2" customFormat="1" ht="24.15" customHeight="1">
      <c r="A298" s="38"/>
      <c r="B298" s="39"/>
      <c r="C298" s="215" t="s">
        <v>491</v>
      </c>
      <c r="D298" s="215" t="s">
        <v>131</v>
      </c>
      <c r="E298" s="216" t="s">
        <v>492</v>
      </c>
      <c r="F298" s="217" t="s">
        <v>493</v>
      </c>
      <c r="G298" s="218" t="s">
        <v>160</v>
      </c>
      <c r="H298" s="219">
        <v>11.6</v>
      </c>
      <c r="I298" s="220"/>
      <c r="J298" s="221">
        <f>ROUND(I298*H298,2)</f>
        <v>0</v>
      </c>
      <c r="K298" s="222"/>
      <c r="L298" s="44"/>
      <c r="M298" s="223" t="s">
        <v>1</v>
      </c>
      <c r="N298" s="224" t="s">
        <v>43</v>
      </c>
      <c r="O298" s="91"/>
      <c r="P298" s="225">
        <f>O298*H298</f>
        <v>0</v>
      </c>
      <c r="Q298" s="225">
        <v>0</v>
      </c>
      <c r="R298" s="225">
        <f>Q298*H298</f>
        <v>0</v>
      </c>
      <c r="S298" s="225">
        <v>0</v>
      </c>
      <c r="T298" s="22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7" t="s">
        <v>135</v>
      </c>
      <c r="AT298" s="227" t="s">
        <v>131</v>
      </c>
      <c r="AU298" s="227" t="s">
        <v>88</v>
      </c>
      <c r="AY298" s="17" t="s">
        <v>128</v>
      </c>
      <c r="BE298" s="228">
        <f>IF(N298="základní",J298,0)</f>
        <v>0</v>
      </c>
      <c r="BF298" s="228">
        <f>IF(N298="snížená",J298,0)</f>
        <v>0</v>
      </c>
      <c r="BG298" s="228">
        <f>IF(N298="zákl. přenesená",J298,0)</f>
        <v>0</v>
      </c>
      <c r="BH298" s="228">
        <f>IF(N298="sníž. přenesená",J298,0)</f>
        <v>0</v>
      </c>
      <c r="BI298" s="228">
        <f>IF(N298="nulová",J298,0)</f>
        <v>0</v>
      </c>
      <c r="BJ298" s="17" t="s">
        <v>86</v>
      </c>
      <c r="BK298" s="228">
        <f>ROUND(I298*H298,2)</f>
        <v>0</v>
      </c>
      <c r="BL298" s="17" t="s">
        <v>135</v>
      </c>
      <c r="BM298" s="227" t="s">
        <v>494</v>
      </c>
    </row>
    <row r="299" s="13" customFormat="1">
      <c r="A299" s="13"/>
      <c r="B299" s="229"/>
      <c r="C299" s="230"/>
      <c r="D299" s="231" t="s">
        <v>137</v>
      </c>
      <c r="E299" s="232" t="s">
        <v>1</v>
      </c>
      <c r="F299" s="233" t="s">
        <v>433</v>
      </c>
      <c r="G299" s="230"/>
      <c r="H299" s="234">
        <v>11.6</v>
      </c>
      <c r="I299" s="235"/>
      <c r="J299" s="230"/>
      <c r="K299" s="230"/>
      <c r="L299" s="236"/>
      <c r="M299" s="237"/>
      <c r="N299" s="238"/>
      <c r="O299" s="238"/>
      <c r="P299" s="238"/>
      <c r="Q299" s="238"/>
      <c r="R299" s="238"/>
      <c r="S299" s="238"/>
      <c r="T299" s="239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0" t="s">
        <v>137</v>
      </c>
      <c r="AU299" s="240" t="s">
        <v>88</v>
      </c>
      <c r="AV299" s="13" t="s">
        <v>88</v>
      </c>
      <c r="AW299" s="13" t="s">
        <v>34</v>
      </c>
      <c r="AX299" s="13" t="s">
        <v>86</v>
      </c>
      <c r="AY299" s="240" t="s">
        <v>128</v>
      </c>
    </row>
    <row r="300" s="2" customFormat="1" ht="16.5" customHeight="1">
      <c r="A300" s="38"/>
      <c r="B300" s="39"/>
      <c r="C300" s="215" t="s">
        <v>495</v>
      </c>
      <c r="D300" s="215" t="s">
        <v>131</v>
      </c>
      <c r="E300" s="216" t="s">
        <v>496</v>
      </c>
      <c r="F300" s="217" t="s">
        <v>497</v>
      </c>
      <c r="G300" s="218" t="s">
        <v>134</v>
      </c>
      <c r="H300" s="219">
        <v>10000</v>
      </c>
      <c r="I300" s="220"/>
      <c r="J300" s="221">
        <f>ROUND(I300*H300,2)</f>
        <v>0</v>
      </c>
      <c r="K300" s="222"/>
      <c r="L300" s="44"/>
      <c r="M300" s="223" t="s">
        <v>1</v>
      </c>
      <c r="N300" s="224" t="s">
        <v>43</v>
      </c>
      <c r="O300" s="91"/>
      <c r="P300" s="225">
        <f>O300*H300</f>
        <v>0</v>
      </c>
      <c r="Q300" s="225">
        <v>0</v>
      </c>
      <c r="R300" s="225">
        <f>Q300*H300</f>
        <v>0</v>
      </c>
      <c r="S300" s="225">
        <v>0.01</v>
      </c>
      <c r="T300" s="226">
        <f>S300*H300</f>
        <v>100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7" t="s">
        <v>135</v>
      </c>
      <c r="AT300" s="227" t="s">
        <v>131</v>
      </c>
      <c r="AU300" s="227" t="s">
        <v>88</v>
      </c>
      <c r="AY300" s="17" t="s">
        <v>128</v>
      </c>
      <c r="BE300" s="228">
        <f>IF(N300="základní",J300,0)</f>
        <v>0</v>
      </c>
      <c r="BF300" s="228">
        <f>IF(N300="snížená",J300,0)</f>
        <v>0</v>
      </c>
      <c r="BG300" s="228">
        <f>IF(N300="zákl. přenesená",J300,0)</f>
        <v>0</v>
      </c>
      <c r="BH300" s="228">
        <f>IF(N300="sníž. přenesená",J300,0)</f>
        <v>0</v>
      </c>
      <c r="BI300" s="228">
        <f>IF(N300="nulová",J300,0)</f>
        <v>0</v>
      </c>
      <c r="BJ300" s="17" t="s">
        <v>86</v>
      </c>
      <c r="BK300" s="228">
        <f>ROUND(I300*H300,2)</f>
        <v>0</v>
      </c>
      <c r="BL300" s="17" t="s">
        <v>135</v>
      </c>
      <c r="BM300" s="227" t="s">
        <v>498</v>
      </c>
    </row>
    <row r="301" s="13" customFormat="1">
      <c r="A301" s="13"/>
      <c r="B301" s="229"/>
      <c r="C301" s="230"/>
      <c r="D301" s="231" t="s">
        <v>137</v>
      </c>
      <c r="E301" s="232" t="s">
        <v>1</v>
      </c>
      <c r="F301" s="233" t="s">
        <v>499</v>
      </c>
      <c r="G301" s="230"/>
      <c r="H301" s="234">
        <v>10000</v>
      </c>
      <c r="I301" s="235"/>
      <c r="J301" s="230"/>
      <c r="K301" s="230"/>
      <c r="L301" s="236"/>
      <c r="M301" s="237"/>
      <c r="N301" s="238"/>
      <c r="O301" s="238"/>
      <c r="P301" s="238"/>
      <c r="Q301" s="238"/>
      <c r="R301" s="238"/>
      <c r="S301" s="238"/>
      <c r="T301" s="239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0" t="s">
        <v>137</v>
      </c>
      <c r="AU301" s="240" t="s">
        <v>88</v>
      </c>
      <c r="AV301" s="13" t="s">
        <v>88</v>
      </c>
      <c r="AW301" s="13" t="s">
        <v>34</v>
      </c>
      <c r="AX301" s="13" t="s">
        <v>86</v>
      </c>
      <c r="AY301" s="240" t="s">
        <v>128</v>
      </c>
    </row>
    <row r="302" s="2" customFormat="1" ht="24.15" customHeight="1">
      <c r="A302" s="38"/>
      <c r="B302" s="39"/>
      <c r="C302" s="215" t="s">
        <v>500</v>
      </c>
      <c r="D302" s="215" t="s">
        <v>131</v>
      </c>
      <c r="E302" s="216" t="s">
        <v>501</v>
      </c>
      <c r="F302" s="217" t="s">
        <v>502</v>
      </c>
      <c r="G302" s="218" t="s">
        <v>134</v>
      </c>
      <c r="H302" s="219">
        <v>10000</v>
      </c>
      <c r="I302" s="220"/>
      <c r="J302" s="221">
        <f>ROUND(I302*H302,2)</f>
        <v>0</v>
      </c>
      <c r="K302" s="222"/>
      <c r="L302" s="44"/>
      <c r="M302" s="223" t="s">
        <v>1</v>
      </c>
      <c r="N302" s="224" t="s">
        <v>43</v>
      </c>
      <c r="O302" s="91"/>
      <c r="P302" s="225">
        <f>O302*H302</f>
        <v>0</v>
      </c>
      <c r="Q302" s="225">
        <v>0</v>
      </c>
      <c r="R302" s="225">
        <f>Q302*H302</f>
        <v>0</v>
      </c>
      <c r="S302" s="225">
        <v>0.02</v>
      </c>
      <c r="T302" s="226">
        <f>S302*H302</f>
        <v>200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7" t="s">
        <v>135</v>
      </c>
      <c r="AT302" s="227" t="s">
        <v>131</v>
      </c>
      <c r="AU302" s="227" t="s">
        <v>88</v>
      </c>
      <c r="AY302" s="17" t="s">
        <v>128</v>
      </c>
      <c r="BE302" s="228">
        <f>IF(N302="základní",J302,0)</f>
        <v>0</v>
      </c>
      <c r="BF302" s="228">
        <f>IF(N302="snížená",J302,0)</f>
        <v>0</v>
      </c>
      <c r="BG302" s="228">
        <f>IF(N302="zákl. přenesená",J302,0)</f>
        <v>0</v>
      </c>
      <c r="BH302" s="228">
        <f>IF(N302="sníž. přenesená",J302,0)</f>
        <v>0</v>
      </c>
      <c r="BI302" s="228">
        <f>IF(N302="nulová",J302,0)</f>
        <v>0</v>
      </c>
      <c r="BJ302" s="17" t="s">
        <v>86</v>
      </c>
      <c r="BK302" s="228">
        <f>ROUND(I302*H302,2)</f>
        <v>0</v>
      </c>
      <c r="BL302" s="17" t="s">
        <v>135</v>
      </c>
      <c r="BM302" s="227" t="s">
        <v>503</v>
      </c>
    </row>
    <row r="303" s="13" customFormat="1">
      <c r="A303" s="13"/>
      <c r="B303" s="229"/>
      <c r="C303" s="230"/>
      <c r="D303" s="231" t="s">
        <v>137</v>
      </c>
      <c r="E303" s="232" t="s">
        <v>1</v>
      </c>
      <c r="F303" s="233" t="s">
        <v>499</v>
      </c>
      <c r="G303" s="230"/>
      <c r="H303" s="234">
        <v>10000</v>
      </c>
      <c r="I303" s="235"/>
      <c r="J303" s="230"/>
      <c r="K303" s="230"/>
      <c r="L303" s="236"/>
      <c r="M303" s="237"/>
      <c r="N303" s="238"/>
      <c r="O303" s="238"/>
      <c r="P303" s="238"/>
      <c r="Q303" s="238"/>
      <c r="R303" s="238"/>
      <c r="S303" s="238"/>
      <c r="T303" s="239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0" t="s">
        <v>137</v>
      </c>
      <c r="AU303" s="240" t="s">
        <v>88</v>
      </c>
      <c r="AV303" s="13" t="s">
        <v>88</v>
      </c>
      <c r="AW303" s="13" t="s">
        <v>34</v>
      </c>
      <c r="AX303" s="13" t="s">
        <v>86</v>
      </c>
      <c r="AY303" s="240" t="s">
        <v>128</v>
      </c>
    </row>
    <row r="304" s="12" customFormat="1" ht="22.8" customHeight="1">
      <c r="A304" s="12"/>
      <c r="B304" s="199"/>
      <c r="C304" s="200"/>
      <c r="D304" s="201" t="s">
        <v>77</v>
      </c>
      <c r="E304" s="213" t="s">
        <v>504</v>
      </c>
      <c r="F304" s="213" t="s">
        <v>505</v>
      </c>
      <c r="G304" s="200"/>
      <c r="H304" s="200"/>
      <c r="I304" s="203"/>
      <c r="J304" s="214">
        <f>BK304</f>
        <v>0</v>
      </c>
      <c r="K304" s="200"/>
      <c r="L304" s="205"/>
      <c r="M304" s="206"/>
      <c r="N304" s="207"/>
      <c r="O304" s="207"/>
      <c r="P304" s="208">
        <f>SUM(P305:P318)</f>
        <v>0</v>
      </c>
      <c r="Q304" s="207"/>
      <c r="R304" s="208">
        <f>SUM(R305:R318)</f>
        <v>0</v>
      </c>
      <c r="S304" s="207"/>
      <c r="T304" s="209">
        <f>SUM(T305:T318)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10" t="s">
        <v>86</v>
      </c>
      <c r="AT304" s="211" t="s">
        <v>77</v>
      </c>
      <c r="AU304" s="211" t="s">
        <v>86</v>
      </c>
      <c r="AY304" s="210" t="s">
        <v>128</v>
      </c>
      <c r="BK304" s="212">
        <f>SUM(BK305:BK318)</f>
        <v>0</v>
      </c>
    </row>
    <row r="305" s="2" customFormat="1" ht="21.75" customHeight="1">
      <c r="A305" s="38"/>
      <c r="B305" s="39"/>
      <c r="C305" s="215" t="s">
        <v>506</v>
      </c>
      <c r="D305" s="215" t="s">
        <v>131</v>
      </c>
      <c r="E305" s="216" t="s">
        <v>507</v>
      </c>
      <c r="F305" s="217" t="s">
        <v>508</v>
      </c>
      <c r="G305" s="218" t="s">
        <v>270</v>
      </c>
      <c r="H305" s="219">
        <v>81.647999999999996</v>
      </c>
      <c r="I305" s="220"/>
      <c r="J305" s="221">
        <f>ROUND(I305*H305,2)</f>
        <v>0</v>
      </c>
      <c r="K305" s="222"/>
      <c r="L305" s="44"/>
      <c r="M305" s="223" t="s">
        <v>1</v>
      </c>
      <c r="N305" s="224" t="s">
        <v>43</v>
      </c>
      <c r="O305" s="91"/>
      <c r="P305" s="225">
        <f>O305*H305</f>
        <v>0</v>
      </c>
      <c r="Q305" s="225">
        <v>0</v>
      </c>
      <c r="R305" s="225">
        <f>Q305*H305</f>
        <v>0</v>
      </c>
      <c r="S305" s="225">
        <v>0</v>
      </c>
      <c r="T305" s="22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7" t="s">
        <v>135</v>
      </c>
      <c r="AT305" s="227" t="s">
        <v>131</v>
      </c>
      <c r="AU305" s="227" t="s">
        <v>88</v>
      </c>
      <c r="AY305" s="17" t="s">
        <v>128</v>
      </c>
      <c r="BE305" s="228">
        <f>IF(N305="základní",J305,0)</f>
        <v>0</v>
      </c>
      <c r="BF305" s="228">
        <f>IF(N305="snížená",J305,0)</f>
        <v>0</v>
      </c>
      <c r="BG305" s="228">
        <f>IF(N305="zákl. přenesená",J305,0)</f>
        <v>0</v>
      </c>
      <c r="BH305" s="228">
        <f>IF(N305="sníž. přenesená",J305,0)</f>
        <v>0</v>
      </c>
      <c r="BI305" s="228">
        <f>IF(N305="nulová",J305,0)</f>
        <v>0</v>
      </c>
      <c r="BJ305" s="17" t="s">
        <v>86</v>
      </c>
      <c r="BK305" s="228">
        <f>ROUND(I305*H305,2)</f>
        <v>0</v>
      </c>
      <c r="BL305" s="17" t="s">
        <v>135</v>
      </c>
      <c r="BM305" s="227" t="s">
        <v>509</v>
      </c>
    </row>
    <row r="306" s="13" customFormat="1">
      <c r="A306" s="13"/>
      <c r="B306" s="229"/>
      <c r="C306" s="230"/>
      <c r="D306" s="231" t="s">
        <v>137</v>
      </c>
      <c r="E306" s="232" t="s">
        <v>1</v>
      </c>
      <c r="F306" s="233" t="s">
        <v>510</v>
      </c>
      <c r="G306" s="230"/>
      <c r="H306" s="234">
        <v>81.647999999999996</v>
      </c>
      <c r="I306" s="235"/>
      <c r="J306" s="230"/>
      <c r="K306" s="230"/>
      <c r="L306" s="236"/>
      <c r="M306" s="237"/>
      <c r="N306" s="238"/>
      <c r="O306" s="238"/>
      <c r="P306" s="238"/>
      <c r="Q306" s="238"/>
      <c r="R306" s="238"/>
      <c r="S306" s="238"/>
      <c r="T306" s="239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0" t="s">
        <v>137</v>
      </c>
      <c r="AU306" s="240" t="s">
        <v>88</v>
      </c>
      <c r="AV306" s="13" t="s">
        <v>88</v>
      </c>
      <c r="AW306" s="13" t="s">
        <v>34</v>
      </c>
      <c r="AX306" s="13" t="s">
        <v>86</v>
      </c>
      <c r="AY306" s="240" t="s">
        <v>128</v>
      </c>
    </row>
    <row r="307" s="2" customFormat="1" ht="24.15" customHeight="1">
      <c r="A307" s="38"/>
      <c r="B307" s="39"/>
      <c r="C307" s="215" t="s">
        <v>511</v>
      </c>
      <c r="D307" s="215" t="s">
        <v>131</v>
      </c>
      <c r="E307" s="216" t="s">
        <v>512</v>
      </c>
      <c r="F307" s="217" t="s">
        <v>513</v>
      </c>
      <c r="G307" s="218" t="s">
        <v>270</v>
      </c>
      <c r="H307" s="219">
        <v>1143.0719999999999</v>
      </c>
      <c r="I307" s="220"/>
      <c r="J307" s="221">
        <f>ROUND(I307*H307,2)</f>
        <v>0</v>
      </c>
      <c r="K307" s="222"/>
      <c r="L307" s="44"/>
      <c r="M307" s="223" t="s">
        <v>1</v>
      </c>
      <c r="N307" s="224" t="s">
        <v>43</v>
      </c>
      <c r="O307" s="91"/>
      <c r="P307" s="225">
        <f>O307*H307</f>
        <v>0</v>
      </c>
      <c r="Q307" s="225">
        <v>0</v>
      </c>
      <c r="R307" s="225">
        <f>Q307*H307</f>
        <v>0</v>
      </c>
      <c r="S307" s="225">
        <v>0</v>
      </c>
      <c r="T307" s="22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7" t="s">
        <v>135</v>
      </c>
      <c r="AT307" s="227" t="s">
        <v>131</v>
      </c>
      <c r="AU307" s="227" t="s">
        <v>88</v>
      </c>
      <c r="AY307" s="17" t="s">
        <v>128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86</v>
      </c>
      <c r="BK307" s="228">
        <f>ROUND(I307*H307,2)</f>
        <v>0</v>
      </c>
      <c r="BL307" s="17" t="s">
        <v>135</v>
      </c>
      <c r="BM307" s="227" t="s">
        <v>514</v>
      </c>
    </row>
    <row r="308" s="13" customFormat="1">
      <c r="A308" s="13"/>
      <c r="B308" s="229"/>
      <c r="C308" s="230"/>
      <c r="D308" s="231" t="s">
        <v>137</v>
      </c>
      <c r="E308" s="232" t="s">
        <v>1</v>
      </c>
      <c r="F308" s="233" t="s">
        <v>515</v>
      </c>
      <c r="G308" s="230"/>
      <c r="H308" s="234">
        <v>1143.0719999999999</v>
      </c>
      <c r="I308" s="235"/>
      <c r="J308" s="230"/>
      <c r="K308" s="230"/>
      <c r="L308" s="236"/>
      <c r="M308" s="237"/>
      <c r="N308" s="238"/>
      <c r="O308" s="238"/>
      <c r="P308" s="238"/>
      <c r="Q308" s="238"/>
      <c r="R308" s="238"/>
      <c r="S308" s="238"/>
      <c r="T308" s="239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0" t="s">
        <v>137</v>
      </c>
      <c r="AU308" s="240" t="s">
        <v>88</v>
      </c>
      <c r="AV308" s="13" t="s">
        <v>88</v>
      </c>
      <c r="AW308" s="13" t="s">
        <v>34</v>
      </c>
      <c r="AX308" s="13" t="s">
        <v>86</v>
      </c>
      <c r="AY308" s="240" t="s">
        <v>128</v>
      </c>
    </row>
    <row r="309" s="2" customFormat="1" ht="33" customHeight="1">
      <c r="A309" s="38"/>
      <c r="B309" s="39"/>
      <c r="C309" s="215" t="s">
        <v>516</v>
      </c>
      <c r="D309" s="215" t="s">
        <v>131</v>
      </c>
      <c r="E309" s="216" t="s">
        <v>517</v>
      </c>
      <c r="F309" s="217" t="s">
        <v>518</v>
      </c>
      <c r="G309" s="218" t="s">
        <v>270</v>
      </c>
      <c r="H309" s="219">
        <v>34.128</v>
      </c>
      <c r="I309" s="220"/>
      <c r="J309" s="221">
        <f>ROUND(I309*H309,2)</f>
        <v>0</v>
      </c>
      <c r="K309" s="222"/>
      <c r="L309" s="44"/>
      <c r="M309" s="223" t="s">
        <v>1</v>
      </c>
      <c r="N309" s="224" t="s">
        <v>43</v>
      </c>
      <c r="O309" s="91"/>
      <c r="P309" s="225">
        <f>O309*H309</f>
        <v>0</v>
      </c>
      <c r="Q309" s="225">
        <v>0</v>
      </c>
      <c r="R309" s="225">
        <f>Q309*H309</f>
        <v>0</v>
      </c>
      <c r="S309" s="225">
        <v>0</v>
      </c>
      <c r="T309" s="22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135</v>
      </c>
      <c r="AT309" s="227" t="s">
        <v>131</v>
      </c>
      <c r="AU309" s="227" t="s">
        <v>88</v>
      </c>
      <c r="AY309" s="17" t="s">
        <v>128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86</v>
      </c>
      <c r="BK309" s="228">
        <f>ROUND(I309*H309,2)</f>
        <v>0</v>
      </c>
      <c r="BL309" s="17" t="s">
        <v>135</v>
      </c>
      <c r="BM309" s="227" t="s">
        <v>519</v>
      </c>
    </row>
    <row r="310" s="13" customFormat="1">
      <c r="A310" s="13"/>
      <c r="B310" s="229"/>
      <c r="C310" s="230"/>
      <c r="D310" s="231" t="s">
        <v>137</v>
      </c>
      <c r="E310" s="232" t="s">
        <v>1</v>
      </c>
      <c r="F310" s="233" t="s">
        <v>520</v>
      </c>
      <c r="G310" s="230"/>
      <c r="H310" s="234">
        <v>34.128</v>
      </c>
      <c r="I310" s="235"/>
      <c r="J310" s="230"/>
      <c r="K310" s="230"/>
      <c r="L310" s="236"/>
      <c r="M310" s="237"/>
      <c r="N310" s="238"/>
      <c r="O310" s="238"/>
      <c r="P310" s="238"/>
      <c r="Q310" s="238"/>
      <c r="R310" s="238"/>
      <c r="S310" s="238"/>
      <c r="T310" s="239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0" t="s">
        <v>137</v>
      </c>
      <c r="AU310" s="240" t="s">
        <v>88</v>
      </c>
      <c r="AV310" s="13" t="s">
        <v>88</v>
      </c>
      <c r="AW310" s="13" t="s">
        <v>34</v>
      </c>
      <c r="AX310" s="13" t="s">
        <v>86</v>
      </c>
      <c r="AY310" s="240" t="s">
        <v>128</v>
      </c>
    </row>
    <row r="311" s="2" customFormat="1" ht="24.15" customHeight="1">
      <c r="A311" s="38"/>
      <c r="B311" s="39"/>
      <c r="C311" s="215" t="s">
        <v>521</v>
      </c>
      <c r="D311" s="215" t="s">
        <v>131</v>
      </c>
      <c r="E311" s="216" t="s">
        <v>522</v>
      </c>
      <c r="F311" s="217" t="s">
        <v>523</v>
      </c>
      <c r="G311" s="218" t="s">
        <v>270</v>
      </c>
      <c r="H311" s="219">
        <v>1583.3499999999999</v>
      </c>
      <c r="I311" s="220"/>
      <c r="J311" s="221">
        <f>ROUND(I311*H311,2)</f>
        <v>0</v>
      </c>
      <c r="K311" s="222"/>
      <c r="L311" s="44"/>
      <c r="M311" s="223" t="s">
        <v>1</v>
      </c>
      <c r="N311" s="224" t="s">
        <v>43</v>
      </c>
      <c r="O311" s="91"/>
      <c r="P311" s="225">
        <f>O311*H311</f>
        <v>0</v>
      </c>
      <c r="Q311" s="225">
        <v>0</v>
      </c>
      <c r="R311" s="225">
        <f>Q311*H311</f>
        <v>0</v>
      </c>
      <c r="S311" s="225">
        <v>0</v>
      </c>
      <c r="T311" s="22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7" t="s">
        <v>135</v>
      </c>
      <c r="AT311" s="227" t="s">
        <v>131</v>
      </c>
      <c r="AU311" s="227" t="s">
        <v>88</v>
      </c>
      <c r="AY311" s="17" t="s">
        <v>128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86</v>
      </c>
      <c r="BK311" s="228">
        <f>ROUND(I311*H311,2)</f>
        <v>0</v>
      </c>
      <c r="BL311" s="17" t="s">
        <v>135</v>
      </c>
      <c r="BM311" s="227" t="s">
        <v>524</v>
      </c>
    </row>
    <row r="312" s="13" customFormat="1">
      <c r="A312" s="13"/>
      <c r="B312" s="229"/>
      <c r="C312" s="230"/>
      <c r="D312" s="231" t="s">
        <v>137</v>
      </c>
      <c r="E312" s="232" t="s">
        <v>1</v>
      </c>
      <c r="F312" s="233" t="s">
        <v>525</v>
      </c>
      <c r="G312" s="230"/>
      <c r="H312" s="234">
        <v>1535.8299999999999</v>
      </c>
      <c r="I312" s="235"/>
      <c r="J312" s="230"/>
      <c r="K312" s="230"/>
      <c r="L312" s="236"/>
      <c r="M312" s="237"/>
      <c r="N312" s="238"/>
      <c r="O312" s="238"/>
      <c r="P312" s="238"/>
      <c r="Q312" s="238"/>
      <c r="R312" s="238"/>
      <c r="S312" s="238"/>
      <c r="T312" s="239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0" t="s">
        <v>137</v>
      </c>
      <c r="AU312" s="240" t="s">
        <v>88</v>
      </c>
      <c r="AV312" s="13" t="s">
        <v>88</v>
      </c>
      <c r="AW312" s="13" t="s">
        <v>34</v>
      </c>
      <c r="AX312" s="13" t="s">
        <v>78</v>
      </c>
      <c r="AY312" s="240" t="s">
        <v>128</v>
      </c>
    </row>
    <row r="313" s="13" customFormat="1">
      <c r="A313" s="13"/>
      <c r="B313" s="229"/>
      <c r="C313" s="230"/>
      <c r="D313" s="231" t="s">
        <v>137</v>
      </c>
      <c r="E313" s="232" t="s">
        <v>1</v>
      </c>
      <c r="F313" s="233" t="s">
        <v>526</v>
      </c>
      <c r="G313" s="230"/>
      <c r="H313" s="234">
        <v>47.520000000000003</v>
      </c>
      <c r="I313" s="235"/>
      <c r="J313" s="230"/>
      <c r="K313" s="230"/>
      <c r="L313" s="236"/>
      <c r="M313" s="237"/>
      <c r="N313" s="238"/>
      <c r="O313" s="238"/>
      <c r="P313" s="238"/>
      <c r="Q313" s="238"/>
      <c r="R313" s="238"/>
      <c r="S313" s="238"/>
      <c r="T313" s="239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0" t="s">
        <v>137</v>
      </c>
      <c r="AU313" s="240" t="s">
        <v>88</v>
      </c>
      <c r="AV313" s="13" t="s">
        <v>88</v>
      </c>
      <c r="AW313" s="13" t="s">
        <v>34</v>
      </c>
      <c r="AX313" s="13" t="s">
        <v>78</v>
      </c>
      <c r="AY313" s="240" t="s">
        <v>128</v>
      </c>
    </row>
    <row r="314" s="14" customFormat="1">
      <c r="A314" s="14"/>
      <c r="B314" s="241"/>
      <c r="C314" s="242"/>
      <c r="D314" s="231" t="s">
        <v>137</v>
      </c>
      <c r="E314" s="243" t="s">
        <v>1</v>
      </c>
      <c r="F314" s="244" t="s">
        <v>228</v>
      </c>
      <c r="G314" s="242"/>
      <c r="H314" s="245">
        <v>1583.3499999999999</v>
      </c>
      <c r="I314" s="246"/>
      <c r="J314" s="242"/>
      <c r="K314" s="242"/>
      <c r="L314" s="247"/>
      <c r="M314" s="248"/>
      <c r="N314" s="249"/>
      <c r="O314" s="249"/>
      <c r="P314" s="249"/>
      <c r="Q314" s="249"/>
      <c r="R314" s="249"/>
      <c r="S314" s="249"/>
      <c r="T314" s="250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1" t="s">
        <v>137</v>
      </c>
      <c r="AU314" s="251" t="s">
        <v>88</v>
      </c>
      <c r="AV314" s="14" t="s">
        <v>135</v>
      </c>
      <c r="AW314" s="14" t="s">
        <v>34</v>
      </c>
      <c r="AX314" s="14" t="s">
        <v>86</v>
      </c>
      <c r="AY314" s="251" t="s">
        <v>128</v>
      </c>
    </row>
    <row r="315" s="2" customFormat="1" ht="37.8" customHeight="1">
      <c r="A315" s="38"/>
      <c r="B315" s="39"/>
      <c r="C315" s="215" t="s">
        <v>527</v>
      </c>
      <c r="D315" s="215" t="s">
        <v>131</v>
      </c>
      <c r="E315" s="216" t="s">
        <v>528</v>
      </c>
      <c r="F315" s="217" t="s">
        <v>529</v>
      </c>
      <c r="G315" s="218" t="s">
        <v>270</v>
      </c>
      <c r="H315" s="219">
        <v>1877.9490000000001</v>
      </c>
      <c r="I315" s="220"/>
      <c r="J315" s="221">
        <f>ROUND(I315*H315,2)</f>
        <v>0</v>
      </c>
      <c r="K315" s="222"/>
      <c r="L315" s="44"/>
      <c r="M315" s="223" t="s">
        <v>1</v>
      </c>
      <c r="N315" s="224" t="s">
        <v>43</v>
      </c>
      <c r="O315" s="91"/>
      <c r="P315" s="225">
        <f>O315*H315</f>
        <v>0</v>
      </c>
      <c r="Q315" s="225">
        <v>0</v>
      </c>
      <c r="R315" s="225">
        <f>Q315*H315</f>
        <v>0</v>
      </c>
      <c r="S315" s="225">
        <v>0</v>
      </c>
      <c r="T315" s="226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7" t="s">
        <v>135</v>
      </c>
      <c r="AT315" s="227" t="s">
        <v>131</v>
      </c>
      <c r="AU315" s="227" t="s">
        <v>88</v>
      </c>
      <c r="AY315" s="17" t="s">
        <v>128</v>
      </c>
      <c r="BE315" s="228">
        <f>IF(N315="základní",J315,0)</f>
        <v>0</v>
      </c>
      <c r="BF315" s="228">
        <f>IF(N315="snížená",J315,0)</f>
        <v>0</v>
      </c>
      <c r="BG315" s="228">
        <f>IF(N315="zákl. přenesená",J315,0)</f>
        <v>0</v>
      </c>
      <c r="BH315" s="228">
        <f>IF(N315="sníž. přenesená",J315,0)</f>
        <v>0</v>
      </c>
      <c r="BI315" s="228">
        <f>IF(N315="nulová",J315,0)</f>
        <v>0</v>
      </c>
      <c r="BJ315" s="17" t="s">
        <v>86</v>
      </c>
      <c r="BK315" s="228">
        <f>ROUND(I315*H315,2)</f>
        <v>0</v>
      </c>
      <c r="BL315" s="17" t="s">
        <v>135</v>
      </c>
      <c r="BM315" s="227" t="s">
        <v>530</v>
      </c>
    </row>
    <row r="316" s="13" customFormat="1">
      <c r="A316" s="13"/>
      <c r="B316" s="229"/>
      <c r="C316" s="230"/>
      <c r="D316" s="231" t="s">
        <v>137</v>
      </c>
      <c r="E316" s="232" t="s">
        <v>1</v>
      </c>
      <c r="F316" s="233" t="s">
        <v>531</v>
      </c>
      <c r="G316" s="230"/>
      <c r="H316" s="234">
        <v>1877.9490000000001</v>
      </c>
      <c r="I316" s="235"/>
      <c r="J316" s="230"/>
      <c r="K316" s="230"/>
      <c r="L316" s="236"/>
      <c r="M316" s="237"/>
      <c r="N316" s="238"/>
      <c r="O316" s="238"/>
      <c r="P316" s="238"/>
      <c r="Q316" s="238"/>
      <c r="R316" s="238"/>
      <c r="S316" s="238"/>
      <c r="T316" s="239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0" t="s">
        <v>137</v>
      </c>
      <c r="AU316" s="240" t="s">
        <v>88</v>
      </c>
      <c r="AV316" s="13" t="s">
        <v>88</v>
      </c>
      <c r="AW316" s="13" t="s">
        <v>34</v>
      </c>
      <c r="AX316" s="13" t="s">
        <v>86</v>
      </c>
      <c r="AY316" s="240" t="s">
        <v>128</v>
      </c>
    </row>
    <row r="317" s="2" customFormat="1" ht="33" customHeight="1">
      <c r="A317" s="38"/>
      <c r="B317" s="39"/>
      <c r="C317" s="215" t="s">
        <v>532</v>
      </c>
      <c r="D317" s="215" t="s">
        <v>131</v>
      </c>
      <c r="E317" s="216" t="s">
        <v>533</v>
      </c>
      <c r="F317" s="217" t="s">
        <v>534</v>
      </c>
      <c r="G317" s="218" t="s">
        <v>270</v>
      </c>
      <c r="H317" s="219">
        <v>12.5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43</v>
      </c>
      <c r="O317" s="91"/>
      <c r="P317" s="225">
        <f>O317*H317</f>
        <v>0</v>
      </c>
      <c r="Q317" s="225">
        <v>0</v>
      </c>
      <c r="R317" s="225">
        <f>Q317*H317</f>
        <v>0</v>
      </c>
      <c r="S317" s="225">
        <v>0</v>
      </c>
      <c r="T317" s="22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135</v>
      </c>
      <c r="AT317" s="227" t="s">
        <v>131</v>
      </c>
      <c r="AU317" s="227" t="s">
        <v>88</v>
      </c>
      <c r="AY317" s="17" t="s">
        <v>128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86</v>
      </c>
      <c r="BK317" s="228">
        <f>ROUND(I317*H317,2)</f>
        <v>0</v>
      </c>
      <c r="BL317" s="17" t="s">
        <v>135</v>
      </c>
      <c r="BM317" s="227" t="s">
        <v>535</v>
      </c>
    </row>
    <row r="318" s="13" customFormat="1">
      <c r="A318" s="13"/>
      <c r="B318" s="229"/>
      <c r="C318" s="230"/>
      <c r="D318" s="231" t="s">
        <v>137</v>
      </c>
      <c r="E318" s="232" t="s">
        <v>1</v>
      </c>
      <c r="F318" s="233" t="s">
        <v>536</v>
      </c>
      <c r="G318" s="230"/>
      <c r="H318" s="234">
        <v>12.5</v>
      </c>
      <c r="I318" s="235"/>
      <c r="J318" s="230"/>
      <c r="K318" s="230"/>
      <c r="L318" s="236"/>
      <c r="M318" s="237"/>
      <c r="N318" s="238"/>
      <c r="O318" s="238"/>
      <c r="P318" s="238"/>
      <c r="Q318" s="238"/>
      <c r="R318" s="238"/>
      <c r="S318" s="238"/>
      <c r="T318" s="239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0" t="s">
        <v>137</v>
      </c>
      <c r="AU318" s="240" t="s">
        <v>88</v>
      </c>
      <c r="AV318" s="13" t="s">
        <v>88</v>
      </c>
      <c r="AW318" s="13" t="s">
        <v>34</v>
      </c>
      <c r="AX318" s="13" t="s">
        <v>86</v>
      </c>
      <c r="AY318" s="240" t="s">
        <v>128</v>
      </c>
    </row>
    <row r="319" s="12" customFormat="1" ht="22.8" customHeight="1">
      <c r="A319" s="12"/>
      <c r="B319" s="199"/>
      <c r="C319" s="200"/>
      <c r="D319" s="201" t="s">
        <v>77</v>
      </c>
      <c r="E319" s="213" t="s">
        <v>537</v>
      </c>
      <c r="F319" s="213" t="s">
        <v>538</v>
      </c>
      <c r="G319" s="200"/>
      <c r="H319" s="200"/>
      <c r="I319" s="203"/>
      <c r="J319" s="214">
        <f>BK319</f>
        <v>0</v>
      </c>
      <c r="K319" s="200"/>
      <c r="L319" s="205"/>
      <c r="M319" s="206"/>
      <c r="N319" s="207"/>
      <c r="O319" s="207"/>
      <c r="P319" s="208">
        <f>SUM(P320:P323)</f>
        <v>0</v>
      </c>
      <c r="Q319" s="207"/>
      <c r="R319" s="208">
        <f>SUM(R320:R323)</f>
        <v>0</v>
      </c>
      <c r="S319" s="207"/>
      <c r="T319" s="209">
        <f>SUM(T320:T323)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0" t="s">
        <v>86</v>
      </c>
      <c r="AT319" s="211" t="s">
        <v>77</v>
      </c>
      <c r="AU319" s="211" t="s">
        <v>86</v>
      </c>
      <c r="AY319" s="210" t="s">
        <v>128</v>
      </c>
      <c r="BK319" s="212">
        <f>SUM(BK320:BK323)</f>
        <v>0</v>
      </c>
    </row>
    <row r="320" s="2" customFormat="1" ht="33" customHeight="1">
      <c r="A320" s="38"/>
      <c r="B320" s="39"/>
      <c r="C320" s="215" t="s">
        <v>539</v>
      </c>
      <c r="D320" s="215" t="s">
        <v>131</v>
      </c>
      <c r="E320" s="216" t="s">
        <v>540</v>
      </c>
      <c r="F320" s="217" t="s">
        <v>541</v>
      </c>
      <c r="G320" s="218" t="s">
        <v>270</v>
      </c>
      <c r="H320" s="219">
        <v>978.63400000000001</v>
      </c>
      <c r="I320" s="220"/>
      <c r="J320" s="221">
        <f>ROUND(I320*H320,2)</f>
        <v>0</v>
      </c>
      <c r="K320" s="222"/>
      <c r="L320" s="44"/>
      <c r="M320" s="223" t="s">
        <v>1</v>
      </c>
      <c r="N320" s="224" t="s">
        <v>43</v>
      </c>
      <c r="O320" s="91"/>
      <c r="P320" s="225">
        <f>O320*H320</f>
        <v>0</v>
      </c>
      <c r="Q320" s="225">
        <v>0</v>
      </c>
      <c r="R320" s="225">
        <f>Q320*H320</f>
        <v>0</v>
      </c>
      <c r="S320" s="225">
        <v>0</v>
      </c>
      <c r="T320" s="22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7" t="s">
        <v>135</v>
      </c>
      <c r="AT320" s="227" t="s">
        <v>131</v>
      </c>
      <c r="AU320" s="227" t="s">
        <v>88</v>
      </c>
      <c r="AY320" s="17" t="s">
        <v>128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86</v>
      </c>
      <c r="BK320" s="228">
        <f>ROUND(I320*H320,2)</f>
        <v>0</v>
      </c>
      <c r="BL320" s="17" t="s">
        <v>135</v>
      </c>
      <c r="BM320" s="227" t="s">
        <v>542</v>
      </c>
    </row>
    <row r="321" s="13" customFormat="1">
      <c r="A321" s="13"/>
      <c r="B321" s="229"/>
      <c r="C321" s="230"/>
      <c r="D321" s="231" t="s">
        <v>137</v>
      </c>
      <c r="E321" s="232" t="s">
        <v>1</v>
      </c>
      <c r="F321" s="233" t="s">
        <v>543</v>
      </c>
      <c r="G321" s="230"/>
      <c r="H321" s="234">
        <v>978.63400000000001</v>
      </c>
      <c r="I321" s="235"/>
      <c r="J321" s="230"/>
      <c r="K321" s="230"/>
      <c r="L321" s="236"/>
      <c r="M321" s="237"/>
      <c r="N321" s="238"/>
      <c r="O321" s="238"/>
      <c r="P321" s="238"/>
      <c r="Q321" s="238"/>
      <c r="R321" s="238"/>
      <c r="S321" s="238"/>
      <c r="T321" s="239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0" t="s">
        <v>137</v>
      </c>
      <c r="AU321" s="240" t="s">
        <v>88</v>
      </c>
      <c r="AV321" s="13" t="s">
        <v>88</v>
      </c>
      <c r="AW321" s="13" t="s">
        <v>34</v>
      </c>
      <c r="AX321" s="13" t="s">
        <v>86</v>
      </c>
      <c r="AY321" s="240" t="s">
        <v>128</v>
      </c>
    </row>
    <row r="322" s="2" customFormat="1" ht="33" customHeight="1">
      <c r="A322" s="38"/>
      <c r="B322" s="39"/>
      <c r="C322" s="215" t="s">
        <v>544</v>
      </c>
      <c r="D322" s="215" t="s">
        <v>131</v>
      </c>
      <c r="E322" s="216" t="s">
        <v>545</v>
      </c>
      <c r="F322" s="217" t="s">
        <v>546</v>
      </c>
      <c r="G322" s="218" t="s">
        <v>270</v>
      </c>
      <c r="H322" s="219">
        <v>978.63400000000001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43</v>
      </c>
      <c r="O322" s="91"/>
      <c r="P322" s="225">
        <f>O322*H322</f>
        <v>0</v>
      </c>
      <c r="Q322" s="225">
        <v>0</v>
      </c>
      <c r="R322" s="225">
        <f>Q322*H322</f>
        <v>0</v>
      </c>
      <c r="S322" s="225">
        <v>0</v>
      </c>
      <c r="T322" s="226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135</v>
      </c>
      <c r="AT322" s="227" t="s">
        <v>131</v>
      </c>
      <c r="AU322" s="227" t="s">
        <v>88</v>
      </c>
      <c r="AY322" s="17" t="s">
        <v>128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86</v>
      </c>
      <c r="BK322" s="228">
        <f>ROUND(I322*H322,2)</f>
        <v>0</v>
      </c>
      <c r="BL322" s="17" t="s">
        <v>135</v>
      </c>
      <c r="BM322" s="227" t="s">
        <v>547</v>
      </c>
    </row>
    <row r="323" s="13" customFormat="1">
      <c r="A323" s="13"/>
      <c r="B323" s="229"/>
      <c r="C323" s="230"/>
      <c r="D323" s="231" t="s">
        <v>137</v>
      </c>
      <c r="E323" s="232" t="s">
        <v>1</v>
      </c>
      <c r="F323" s="233" t="s">
        <v>543</v>
      </c>
      <c r="G323" s="230"/>
      <c r="H323" s="234">
        <v>978.63400000000001</v>
      </c>
      <c r="I323" s="235"/>
      <c r="J323" s="230"/>
      <c r="K323" s="230"/>
      <c r="L323" s="236"/>
      <c r="M323" s="237"/>
      <c r="N323" s="238"/>
      <c r="O323" s="238"/>
      <c r="P323" s="238"/>
      <c r="Q323" s="238"/>
      <c r="R323" s="238"/>
      <c r="S323" s="238"/>
      <c r="T323" s="239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0" t="s">
        <v>137</v>
      </c>
      <c r="AU323" s="240" t="s">
        <v>88</v>
      </c>
      <c r="AV323" s="13" t="s">
        <v>88</v>
      </c>
      <c r="AW323" s="13" t="s">
        <v>34</v>
      </c>
      <c r="AX323" s="13" t="s">
        <v>86</v>
      </c>
      <c r="AY323" s="240" t="s">
        <v>128</v>
      </c>
    </row>
    <row r="324" s="12" customFormat="1" ht="25.92" customHeight="1">
      <c r="A324" s="12"/>
      <c r="B324" s="199"/>
      <c r="C324" s="200"/>
      <c r="D324" s="201" t="s">
        <v>77</v>
      </c>
      <c r="E324" s="202" t="s">
        <v>548</v>
      </c>
      <c r="F324" s="202" t="s">
        <v>549</v>
      </c>
      <c r="G324" s="200"/>
      <c r="H324" s="200"/>
      <c r="I324" s="203"/>
      <c r="J324" s="204">
        <f>BK324</f>
        <v>0</v>
      </c>
      <c r="K324" s="200"/>
      <c r="L324" s="205"/>
      <c r="M324" s="206"/>
      <c r="N324" s="207"/>
      <c r="O324" s="207"/>
      <c r="P324" s="208">
        <f>P325+P337+P344</f>
        <v>0</v>
      </c>
      <c r="Q324" s="207"/>
      <c r="R324" s="208">
        <f>R325+R337+R344</f>
        <v>2.1627391</v>
      </c>
      <c r="S324" s="207"/>
      <c r="T324" s="209">
        <f>T325+T337+T344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0" t="s">
        <v>88</v>
      </c>
      <c r="AT324" s="211" t="s">
        <v>77</v>
      </c>
      <c r="AU324" s="211" t="s">
        <v>78</v>
      </c>
      <c r="AY324" s="210" t="s">
        <v>128</v>
      </c>
      <c r="BK324" s="212">
        <f>BK325+BK337+BK344</f>
        <v>0</v>
      </c>
    </row>
    <row r="325" s="12" customFormat="1" ht="22.8" customHeight="1">
      <c r="A325" s="12"/>
      <c r="B325" s="199"/>
      <c r="C325" s="200"/>
      <c r="D325" s="201" t="s">
        <v>77</v>
      </c>
      <c r="E325" s="213" t="s">
        <v>550</v>
      </c>
      <c r="F325" s="213" t="s">
        <v>551</v>
      </c>
      <c r="G325" s="200"/>
      <c r="H325" s="200"/>
      <c r="I325" s="203"/>
      <c r="J325" s="214">
        <f>BK325</f>
        <v>0</v>
      </c>
      <c r="K325" s="200"/>
      <c r="L325" s="205"/>
      <c r="M325" s="206"/>
      <c r="N325" s="207"/>
      <c r="O325" s="207"/>
      <c r="P325" s="208">
        <f>SUM(P326:P336)</f>
        <v>0</v>
      </c>
      <c r="Q325" s="207"/>
      <c r="R325" s="208">
        <f>SUM(R326:R336)</f>
        <v>1.2592932000000001</v>
      </c>
      <c r="S325" s="207"/>
      <c r="T325" s="209">
        <f>SUM(T326:T336)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0" t="s">
        <v>88</v>
      </c>
      <c r="AT325" s="211" t="s">
        <v>77</v>
      </c>
      <c r="AU325" s="211" t="s">
        <v>86</v>
      </c>
      <c r="AY325" s="210" t="s">
        <v>128</v>
      </c>
      <c r="BK325" s="212">
        <f>SUM(BK326:BK336)</f>
        <v>0</v>
      </c>
    </row>
    <row r="326" s="2" customFormat="1" ht="24.15" customHeight="1">
      <c r="A326" s="38"/>
      <c r="B326" s="39"/>
      <c r="C326" s="215" t="s">
        <v>552</v>
      </c>
      <c r="D326" s="215" t="s">
        <v>131</v>
      </c>
      <c r="E326" s="216" t="s">
        <v>553</v>
      </c>
      <c r="F326" s="217" t="s">
        <v>554</v>
      </c>
      <c r="G326" s="218" t="s">
        <v>160</v>
      </c>
      <c r="H326" s="219">
        <v>23.399999999999999</v>
      </c>
      <c r="I326" s="220"/>
      <c r="J326" s="221">
        <f>ROUND(I326*H326,2)</f>
        <v>0</v>
      </c>
      <c r="K326" s="222"/>
      <c r="L326" s="44"/>
      <c r="M326" s="223" t="s">
        <v>1</v>
      </c>
      <c r="N326" s="224" t="s">
        <v>43</v>
      </c>
      <c r="O326" s="91"/>
      <c r="P326" s="225">
        <f>O326*H326</f>
        <v>0</v>
      </c>
      <c r="Q326" s="225">
        <v>6.0000000000000002E-05</v>
      </c>
      <c r="R326" s="225">
        <f>Q326*H326</f>
        <v>0.0014039999999999999</v>
      </c>
      <c r="S326" s="225">
        <v>0</v>
      </c>
      <c r="T326" s="226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7" t="s">
        <v>555</v>
      </c>
      <c r="AT326" s="227" t="s">
        <v>131</v>
      </c>
      <c r="AU326" s="227" t="s">
        <v>88</v>
      </c>
      <c r="AY326" s="17" t="s">
        <v>128</v>
      </c>
      <c r="BE326" s="228">
        <f>IF(N326="základní",J326,0)</f>
        <v>0</v>
      </c>
      <c r="BF326" s="228">
        <f>IF(N326="snížená",J326,0)</f>
        <v>0</v>
      </c>
      <c r="BG326" s="228">
        <f>IF(N326="zákl. přenesená",J326,0)</f>
        <v>0</v>
      </c>
      <c r="BH326" s="228">
        <f>IF(N326="sníž. přenesená",J326,0)</f>
        <v>0</v>
      </c>
      <c r="BI326" s="228">
        <f>IF(N326="nulová",J326,0)</f>
        <v>0</v>
      </c>
      <c r="BJ326" s="17" t="s">
        <v>86</v>
      </c>
      <c r="BK326" s="228">
        <f>ROUND(I326*H326,2)</f>
        <v>0</v>
      </c>
      <c r="BL326" s="17" t="s">
        <v>555</v>
      </c>
      <c r="BM326" s="227" t="s">
        <v>556</v>
      </c>
    </row>
    <row r="327" s="13" customFormat="1">
      <c r="A327" s="13"/>
      <c r="B327" s="229"/>
      <c r="C327" s="230"/>
      <c r="D327" s="231" t="s">
        <v>137</v>
      </c>
      <c r="E327" s="232" t="s">
        <v>1</v>
      </c>
      <c r="F327" s="233" t="s">
        <v>557</v>
      </c>
      <c r="G327" s="230"/>
      <c r="H327" s="234">
        <v>23.399999999999999</v>
      </c>
      <c r="I327" s="235"/>
      <c r="J327" s="230"/>
      <c r="K327" s="230"/>
      <c r="L327" s="236"/>
      <c r="M327" s="237"/>
      <c r="N327" s="238"/>
      <c r="O327" s="238"/>
      <c r="P327" s="238"/>
      <c r="Q327" s="238"/>
      <c r="R327" s="238"/>
      <c r="S327" s="238"/>
      <c r="T327" s="239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0" t="s">
        <v>137</v>
      </c>
      <c r="AU327" s="240" t="s">
        <v>88</v>
      </c>
      <c r="AV327" s="13" t="s">
        <v>88</v>
      </c>
      <c r="AW327" s="13" t="s">
        <v>34</v>
      </c>
      <c r="AX327" s="13" t="s">
        <v>86</v>
      </c>
      <c r="AY327" s="240" t="s">
        <v>128</v>
      </c>
    </row>
    <row r="328" s="2" customFormat="1" ht="24.15" customHeight="1">
      <c r="A328" s="38"/>
      <c r="B328" s="39"/>
      <c r="C328" s="263" t="s">
        <v>558</v>
      </c>
      <c r="D328" s="263" t="s">
        <v>267</v>
      </c>
      <c r="E328" s="264" t="s">
        <v>559</v>
      </c>
      <c r="F328" s="265" t="s">
        <v>560</v>
      </c>
      <c r="G328" s="266" t="s">
        <v>304</v>
      </c>
      <c r="H328" s="267">
        <v>228.96000000000001</v>
      </c>
      <c r="I328" s="268"/>
      <c r="J328" s="269">
        <f>ROUND(I328*H328,2)</f>
        <v>0</v>
      </c>
      <c r="K328" s="270"/>
      <c r="L328" s="271"/>
      <c r="M328" s="272" t="s">
        <v>1</v>
      </c>
      <c r="N328" s="273" t="s">
        <v>43</v>
      </c>
      <c r="O328" s="91"/>
      <c r="P328" s="225">
        <f>O328*H328</f>
        <v>0</v>
      </c>
      <c r="Q328" s="225">
        <v>0.0022699999999999999</v>
      </c>
      <c r="R328" s="225">
        <f>Q328*H328</f>
        <v>0.51973919999999996</v>
      </c>
      <c r="S328" s="225">
        <v>0</v>
      </c>
      <c r="T328" s="22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253</v>
      </c>
      <c r="AT328" s="227" t="s">
        <v>267</v>
      </c>
      <c r="AU328" s="227" t="s">
        <v>88</v>
      </c>
      <c r="AY328" s="17" t="s">
        <v>128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86</v>
      </c>
      <c r="BK328" s="228">
        <f>ROUND(I328*H328,2)</f>
        <v>0</v>
      </c>
      <c r="BL328" s="17" t="s">
        <v>555</v>
      </c>
      <c r="BM328" s="227" t="s">
        <v>561</v>
      </c>
    </row>
    <row r="329" s="13" customFormat="1">
      <c r="A329" s="13"/>
      <c r="B329" s="229"/>
      <c r="C329" s="230"/>
      <c r="D329" s="231" t="s">
        <v>137</v>
      </c>
      <c r="E329" s="232" t="s">
        <v>1</v>
      </c>
      <c r="F329" s="233" t="s">
        <v>562</v>
      </c>
      <c r="G329" s="230"/>
      <c r="H329" s="234">
        <v>228.96000000000001</v>
      </c>
      <c r="I329" s="235"/>
      <c r="J329" s="230"/>
      <c r="K329" s="230"/>
      <c r="L329" s="236"/>
      <c r="M329" s="237"/>
      <c r="N329" s="238"/>
      <c r="O329" s="238"/>
      <c r="P329" s="238"/>
      <c r="Q329" s="238"/>
      <c r="R329" s="238"/>
      <c r="S329" s="238"/>
      <c r="T329" s="239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0" t="s">
        <v>137</v>
      </c>
      <c r="AU329" s="240" t="s">
        <v>88</v>
      </c>
      <c r="AV329" s="13" t="s">
        <v>88</v>
      </c>
      <c r="AW329" s="13" t="s">
        <v>34</v>
      </c>
      <c r="AX329" s="13" t="s">
        <v>86</v>
      </c>
      <c r="AY329" s="240" t="s">
        <v>128</v>
      </c>
    </row>
    <row r="330" s="2" customFormat="1" ht="24.15" customHeight="1">
      <c r="A330" s="38"/>
      <c r="B330" s="39"/>
      <c r="C330" s="215" t="s">
        <v>563</v>
      </c>
      <c r="D330" s="215" t="s">
        <v>131</v>
      </c>
      <c r="E330" s="216" t="s">
        <v>564</v>
      </c>
      <c r="F330" s="217" t="s">
        <v>565</v>
      </c>
      <c r="G330" s="218" t="s">
        <v>304</v>
      </c>
      <c r="H330" s="219">
        <v>703</v>
      </c>
      <c r="I330" s="220"/>
      <c r="J330" s="221">
        <f>ROUND(I330*H330,2)</f>
        <v>0</v>
      </c>
      <c r="K330" s="222"/>
      <c r="L330" s="44"/>
      <c r="M330" s="223" t="s">
        <v>1</v>
      </c>
      <c r="N330" s="224" t="s">
        <v>43</v>
      </c>
      <c r="O330" s="91"/>
      <c r="P330" s="225">
        <f>O330*H330</f>
        <v>0</v>
      </c>
      <c r="Q330" s="225">
        <v>5.0000000000000002E-05</v>
      </c>
      <c r="R330" s="225">
        <f>Q330*H330</f>
        <v>0.035150000000000001</v>
      </c>
      <c r="S330" s="225">
        <v>0</v>
      </c>
      <c r="T330" s="22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7" t="s">
        <v>555</v>
      </c>
      <c r="AT330" s="227" t="s">
        <v>131</v>
      </c>
      <c r="AU330" s="227" t="s">
        <v>88</v>
      </c>
      <c r="AY330" s="17" t="s">
        <v>128</v>
      </c>
      <c r="BE330" s="228">
        <f>IF(N330="základní",J330,0)</f>
        <v>0</v>
      </c>
      <c r="BF330" s="228">
        <f>IF(N330="snížená",J330,0)</f>
        <v>0</v>
      </c>
      <c r="BG330" s="228">
        <f>IF(N330="zákl. přenesená",J330,0)</f>
        <v>0</v>
      </c>
      <c r="BH330" s="228">
        <f>IF(N330="sníž. přenesená",J330,0)</f>
        <v>0</v>
      </c>
      <c r="BI330" s="228">
        <f>IF(N330="nulová",J330,0)</f>
        <v>0</v>
      </c>
      <c r="BJ330" s="17" t="s">
        <v>86</v>
      </c>
      <c r="BK330" s="228">
        <f>ROUND(I330*H330,2)</f>
        <v>0</v>
      </c>
      <c r="BL330" s="17" t="s">
        <v>555</v>
      </c>
      <c r="BM330" s="227" t="s">
        <v>566</v>
      </c>
    </row>
    <row r="331" s="2" customFormat="1" ht="21.75" customHeight="1">
      <c r="A331" s="38"/>
      <c r="B331" s="39"/>
      <c r="C331" s="263" t="s">
        <v>567</v>
      </c>
      <c r="D331" s="263" t="s">
        <v>267</v>
      </c>
      <c r="E331" s="264" t="s">
        <v>568</v>
      </c>
      <c r="F331" s="265" t="s">
        <v>569</v>
      </c>
      <c r="G331" s="266" t="s">
        <v>270</v>
      </c>
      <c r="H331" s="267">
        <v>0.67800000000000005</v>
      </c>
      <c r="I331" s="268"/>
      <c r="J331" s="269">
        <f>ROUND(I331*H331,2)</f>
        <v>0</v>
      </c>
      <c r="K331" s="270"/>
      <c r="L331" s="271"/>
      <c r="M331" s="272" t="s">
        <v>1</v>
      </c>
      <c r="N331" s="273" t="s">
        <v>43</v>
      </c>
      <c r="O331" s="91"/>
      <c r="P331" s="225">
        <f>O331*H331</f>
        <v>0</v>
      </c>
      <c r="Q331" s="225">
        <v>1</v>
      </c>
      <c r="R331" s="225">
        <f>Q331*H331</f>
        <v>0.67800000000000005</v>
      </c>
      <c r="S331" s="225">
        <v>0</v>
      </c>
      <c r="T331" s="22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7" t="s">
        <v>253</v>
      </c>
      <c r="AT331" s="227" t="s">
        <v>267</v>
      </c>
      <c r="AU331" s="227" t="s">
        <v>88</v>
      </c>
      <c r="AY331" s="17" t="s">
        <v>128</v>
      </c>
      <c r="BE331" s="228">
        <f>IF(N331="základní",J331,0)</f>
        <v>0</v>
      </c>
      <c r="BF331" s="228">
        <f>IF(N331="snížená",J331,0)</f>
        <v>0</v>
      </c>
      <c r="BG331" s="228">
        <f>IF(N331="zákl. přenesená",J331,0)</f>
        <v>0</v>
      </c>
      <c r="BH331" s="228">
        <f>IF(N331="sníž. přenesená",J331,0)</f>
        <v>0</v>
      </c>
      <c r="BI331" s="228">
        <f>IF(N331="nulová",J331,0)</f>
        <v>0</v>
      </c>
      <c r="BJ331" s="17" t="s">
        <v>86</v>
      </c>
      <c r="BK331" s="228">
        <f>ROUND(I331*H331,2)</f>
        <v>0</v>
      </c>
      <c r="BL331" s="17" t="s">
        <v>555</v>
      </c>
      <c r="BM331" s="227" t="s">
        <v>570</v>
      </c>
    </row>
    <row r="332" s="13" customFormat="1">
      <c r="A332" s="13"/>
      <c r="B332" s="229"/>
      <c r="C332" s="230"/>
      <c r="D332" s="231" t="s">
        <v>137</v>
      </c>
      <c r="E332" s="232" t="s">
        <v>1</v>
      </c>
      <c r="F332" s="233" t="s">
        <v>571</v>
      </c>
      <c r="G332" s="230"/>
      <c r="H332" s="234">
        <v>0.67800000000000005</v>
      </c>
      <c r="I332" s="235"/>
      <c r="J332" s="230"/>
      <c r="K332" s="230"/>
      <c r="L332" s="236"/>
      <c r="M332" s="237"/>
      <c r="N332" s="238"/>
      <c r="O332" s="238"/>
      <c r="P332" s="238"/>
      <c r="Q332" s="238"/>
      <c r="R332" s="238"/>
      <c r="S332" s="238"/>
      <c r="T332" s="23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0" t="s">
        <v>137</v>
      </c>
      <c r="AU332" s="240" t="s">
        <v>88</v>
      </c>
      <c r="AV332" s="13" t="s">
        <v>88</v>
      </c>
      <c r="AW332" s="13" t="s">
        <v>34</v>
      </c>
      <c r="AX332" s="13" t="s">
        <v>86</v>
      </c>
      <c r="AY332" s="240" t="s">
        <v>128</v>
      </c>
    </row>
    <row r="333" s="2" customFormat="1" ht="21.75" customHeight="1">
      <c r="A333" s="38"/>
      <c r="B333" s="39"/>
      <c r="C333" s="263" t="s">
        <v>572</v>
      </c>
      <c r="D333" s="263" t="s">
        <v>267</v>
      </c>
      <c r="E333" s="264" t="s">
        <v>573</v>
      </c>
      <c r="F333" s="265" t="s">
        <v>574</v>
      </c>
      <c r="G333" s="266" t="s">
        <v>270</v>
      </c>
      <c r="H333" s="267">
        <v>0.025000000000000001</v>
      </c>
      <c r="I333" s="268"/>
      <c r="J333" s="269">
        <f>ROUND(I333*H333,2)</f>
        <v>0</v>
      </c>
      <c r="K333" s="270"/>
      <c r="L333" s="271"/>
      <c r="M333" s="272" t="s">
        <v>1</v>
      </c>
      <c r="N333" s="273" t="s">
        <v>43</v>
      </c>
      <c r="O333" s="91"/>
      <c r="P333" s="225">
        <f>O333*H333</f>
        <v>0</v>
      </c>
      <c r="Q333" s="225">
        <v>1</v>
      </c>
      <c r="R333" s="225">
        <f>Q333*H333</f>
        <v>0.025000000000000001</v>
      </c>
      <c r="S333" s="225">
        <v>0</v>
      </c>
      <c r="T333" s="22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7" t="s">
        <v>253</v>
      </c>
      <c r="AT333" s="227" t="s">
        <v>267</v>
      </c>
      <c r="AU333" s="227" t="s">
        <v>88</v>
      </c>
      <c r="AY333" s="17" t="s">
        <v>128</v>
      </c>
      <c r="BE333" s="228">
        <f>IF(N333="základní",J333,0)</f>
        <v>0</v>
      </c>
      <c r="BF333" s="228">
        <f>IF(N333="snížená",J333,0)</f>
        <v>0</v>
      </c>
      <c r="BG333" s="228">
        <f>IF(N333="zákl. přenesená",J333,0)</f>
        <v>0</v>
      </c>
      <c r="BH333" s="228">
        <f>IF(N333="sníž. přenesená",J333,0)</f>
        <v>0</v>
      </c>
      <c r="BI333" s="228">
        <f>IF(N333="nulová",J333,0)</f>
        <v>0</v>
      </c>
      <c r="BJ333" s="17" t="s">
        <v>86</v>
      </c>
      <c r="BK333" s="228">
        <f>ROUND(I333*H333,2)</f>
        <v>0</v>
      </c>
      <c r="BL333" s="17" t="s">
        <v>555</v>
      </c>
      <c r="BM333" s="227" t="s">
        <v>575</v>
      </c>
    </row>
    <row r="334" s="13" customFormat="1">
      <c r="A334" s="13"/>
      <c r="B334" s="229"/>
      <c r="C334" s="230"/>
      <c r="D334" s="231" t="s">
        <v>137</v>
      </c>
      <c r="E334" s="232" t="s">
        <v>1</v>
      </c>
      <c r="F334" s="233" t="s">
        <v>576</v>
      </c>
      <c r="G334" s="230"/>
      <c r="H334" s="234">
        <v>0.025000000000000001</v>
      </c>
      <c r="I334" s="235"/>
      <c r="J334" s="230"/>
      <c r="K334" s="230"/>
      <c r="L334" s="236"/>
      <c r="M334" s="237"/>
      <c r="N334" s="238"/>
      <c r="O334" s="238"/>
      <c r="P334" s="238"/>
      <c r="Q334" s="238"/>
      <c r="R334" s="238"/>
      <c r="S334" s="238"/>
      <c r="T334" s="239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0" t="s">
        <v>137</v>
      </c>
      <c r="AU334" s="240" t="s">
        <v>88</v>
      </c>
      <c r="AV334" s="13" t="s">
        <v>88</v>
      </c>
      <c r="AW334" s="13" t="s">
        <v>34</v>
      </c>
      <c r="AX334" s="13" t="s">
        <v>86</v>
      </c>
      <c r="AY334" s="240" t="s">
        <v>128</v>
      </c>
    </row>
    <row r="335" s="2" customFormat="1" ht="24.15" customHeight="1">
      <c r="A335" s="38"/>
      <c r="B335" s="39"/>
      <c r="C335" s="215" t="s">
        <v>577</v>
      </c>
      <c r="D335" s="215" t="s">
        <v>131</v>
      </c>
      <c r="E335" s="216" t="s">
        <v>578</v>
      </c>
      <c r="F335" s="217" t="s">
        <v>579</v>
      </c>
      <c r="G335" s="218" t="s">
        <v>270</v>
      </c>
      <c r="H335" s="219">
        <v>1.2589999999999999</v>
      </c>
      <c r="I335" s="220"/>
      <c r="J335" s="221">
        <f>ROUND(I335*H335,2)</f>
        <v>0</v>
      </c>
      <c r="K335" s="222"/>
      <c r="L335" s="44"/>
      <c r="M335" s="223" t="s">
        <v>1</v>
      </c>
      <c r="N335" s="224" t="s">
        <v>43</v>
      </c>
      <c r="O335" s="91"/>
      <c r="P335" s="225">
        <f>O335*H335</f>
        <v>0</v>
      </c>
      <c r="Q335" s="225">
        <v>0</v>
      </c>
      <c r="R335" s="225">
        <f>Q335*H335</f>
        <v>0</v>
      </c>
      <c r="S335" s="225">
        <v>0</v>
      </c>
      <c r="T335" s="226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7" t="s">
        <v>555</v>
      </c>
      <c r="AT335" s="227" t="s">
        <v>131</v>
      </c>
      <c r="AU335" s="227" t="s">
        <v>88</v>
      </c>
      <c r="AY335" s="17" t="s">
        <v>128</v>
      </c>
      <c r="BE335" s="228">
        <f>IF(N335="základní",J335,0)</f>
        <v>0</v>
      </c>
      <c r="BF335" s="228">
        <f>IF(N335="snížená",J335,0)</f>
        <v>0</v>
      </c>
      <c r="BG335" s="228">
        <f>IF(N335="zákl. přenesená",J335,0)</f>
        <v>0</v>
      </c>
      <c r="BH335" s="228">
        <f>IF(N335="sníž. přenesená",J335,0)</f>
        <v>0</v>
      </c>
      <c r="BI335" s="228">
        <f>IF(N335="nulová",J335,0)</f>
        <v>0</v>
      </c>
      <c r="BJ335" s="17" t="s">
        <v>86</v>
      </c>
      <c r="BK335" s="228">
        <f>ROUND(I335*H335,2)</f>
        <v>0</v>
      </c>
      <c r="BL335" s="17" t="s">
        <v>555</v>
      </c>
      <c r="BM335" s="227" t="s">
        <v>580</v>
      </c>
    </row>
    <row r="336" s="2" customFormat="1" ht="24.15" customHeight="1">
      <c r="A336" s="38"/>
      <c r="B336" s="39"/>
      <c r="C336" s="215" t="s">
        <v>581</v>
      </c>
      <c r="D336" s="215" t="s">
        <v>131</v>
      </c>
      <c r="E336" s="216" t="s">
        <v>582</v>
      </c>
      <c r="F336" s="217" t="s">
        <v>583</v>
      </c>
      <c r="G336" s="218" t="s">
        <v>270</v>
      </c>
      <c r="H336" s="219">
        <v>1.2589999999999999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43</v>
      </c>
      <c r="O336" s="91"/>
      <c r="P336" s="225">
        <f>O336*H336</f>
        <v>0</v>
      </c>
      <c r="Q336" s="225">
        <v>0</v>
      </c>
      <c r="R336" s="225">
        <f>Q336*H336</f>
        <v>0</v>
      </c>
      <c r="S336" s="225">
        <v>0</v>
      </c>
      <c r="T336" s="22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555</v>
      </c>
      <c r="AT336" s="227" t="s">
        <v>131</v>
      </c>
      <c r="AU336" s="227" t="s">
        <v>88</v>
      </c>
      <c r="AY336" s="17" t="s">
        <v>128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86</v>
      </c>
      <c r="BK336" s="228">
        <f>ROUND(I336*H336,2)</f>
        <v>0</v>
      </c>
      <c r="BL336" s="17" t="s">
        <v>555</v>
      </c>
      <c r="BM336" s="227" t="s">
        <v>584</v>
      </c>
    </row>
    <row r="337" s="12" customFormat="1" ht="22.8" customHeight="1">
      <c r="A337" s="12"/>
      <c r="B337" s="199"/>
      <c r="C337" s="200"/>
      <c r="D337" s="201" t="s">
        <v>77</v>
      </c>
      <c r="E337" s="213" t="s">
        <v>585</v>
      </c>
      <c r="F337" s="213" t="s">
        <v>586</v>
      </c>
      <c r="G337" s="200"/>
      <c r="H337" s="200"/>
      <c r="I337" s="203"/>
      <c r="J337" s="214">
        <f>BK337</f>
        <v>0</v>
      </c>
      <c r="K337" s="200"/>
      <c r="L337" s="205"/>
      <c r="M337" s="206"/>
      <c r="N337" s="207"/>
      <c r="O337" s="207"/>
      <c r="P337" s="208">
        <f>SUM(P338:P343)</f>
        <v>0</v>
      </c>
      <c r="Q337" s="207"/>
      <c r="R337" s="208">
        <f>SUM(R338:R343)</f>
        <v>0.84912799999999999</v>
      </c>
      <c r="S337" s="207"/>
      <c r="T337" s="209">
        <f>SUM(T338:T343)</f>
        <v>0</v>
      </c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R337" s="210" t="s">
        <v>88</v>
      </c>
      <c r="AT337" s="211" t="s">
        <v>77</v>
      </c>
      <c r="AU337" s="211" t="s">
        <v>86</v>
      </c>
      <c r="AY337" s="210" t="s">
        <v>128</v>
      </c>
      <c r="BK337" s="212">
        <f>SUM(BK338:BK343)</f>
        <v>0</v>
      </c>
    </row>
    <row r="338" s="2" customFormat="1" ht="33" customHeight="1">
      <c r="A338" s="38"/>
      <c r="B338" s="39"/>
      <c r="C338" s="215" t="s">
        <v>587</v>
      </c>
      <c r="D338" s="215" t="s">
        <v>131</v>
      </c>
      <c r="E338" s="216" t="s">
        <v>588</v>
      </c>
      <c r="F338" s="217" t="s">
        <v>589</v>
      </c>
      <c r="G338" s="218" t="s">
        <v>134</v>
      </c>
      <c r="H338" s="219">
        <v>28</v>
      </c>
      <c r="I338" s="220"/>
      <c r="J338" s="221">
        <f>ROUND(I338*H338,2)</f>
        <v>0</v>
      </c>
      <c r="K338" s="222"/>
      <c r="L338" s="44"/>
      <c r="M338" s="223" t="s">
        <v>1</v>
      </c>
      <c r="N338" s="224" t="s">
        <v>43</v>
      </c>
      <c r="O338" s="91"/>
      <c r="P338" s="225">
        <f>O338*H338</f>
        <v>0</v>
      </c>
      <c r="Q338" s="225">
        <v>0.01013</v>
      </c>
      <c r="R338" s="225">
        <f>Q338*H338</f>
        <v>0.28364</v>
      </c>
      <c r="S338" s="225">
        <v>0</v>
      </c>
      <c r="T338" s="226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7" t="s">
        <v>555</v>
      </c>
      <c r="AT338" s="227" t="s">
        <v>131</v>
      </c>
      <c r="AU338" s="227" t="s">
        <v>88</v>
      </c>
      <c r="AY338" s="17" t="s">
        <v>128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86</v>
      </c>
      <c r="BK338" s="228">
        <f>ROUND(I338*H338,2)</f>
        <v>0</v>
      </c>
      <c r="BL338" s="17" t="s">
        <v>555</v>
      </c>
      <c r="BM338" s="227" t="s">
        <v>590</v>
      </c>
    </row>
    <row r="339" s="13" customFormat="1">
      <c r="A339" s="13"/>
      <c r="B339" s="229"/>
      <c r="C339" s="230"/>
      <c r="D339" s="231" t="s">
        <v>137</v>
      </c>
      <c r="E339" s="232" t="s">
        <v>1</v>
      </c>
      <c r="F339" s="233" t="s">
        <v>591</v>
      </c>
      <c r="G339" s="230"/>
      <c r="H339" s="234">
        <v>28</v>
      </c>
      <c r="I339" s="235"/>
      <c r="J339" s="230"/>
      <c r="K339" s="230"/>
      <c r="L339" s="236"/>
      <c r="M339" s="237"/>
      <c r="N339" s="238"/>
      <c r="O339" s="238"/>
      <c r="P339" s="238"/>
      <c r="Q339" s="238"/>
      <c r="R339" s="238"/>
      <c r="S339" s="238"/>
      <c r="T339" s="239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0" t="s">
        <v>137</v>
      </c>
      <c r="AU339" s="240" t="s">
        <v>88</v>
      </c>
      <c r="AV339" s="13" t="s">
        <v>88</v>
      </c>
      <c r="AW339" s="13" t="s">
        <v>34</v>
      </c>
      <c r="AX339" s="13" t="s">
        <v>86</v>
      </c>
      <c r="AY339" s="240" t="s">
        <v>128</v>
      </c>
    </row>
    <row r="340" s="2" customFormat="1" ht="16.5" customHeight="1">
      <c r="A340" s="38"/>
      <c r="B340" s="39"/>
      <c r="C340" s="263" t="s">
        <v>592</v>
      </c>
      <c r="D340" s="263" t="s">
        <v>267</v>
      </c>
      <c r="E340" s="264" t="s">
        <v>593</v>
      </c>
      <c r="F340" s="265" t="s">
        <v>594</v>
      </c>
      <c r="G340" s="266" t="s">
        <v>134</v>
      </c>
      <c r="H340" s="267">
        <v>30.239999999999998</v>
      </c>
      <c r="I340" s="268"/>
      <c r="J340" s="269">
        <f>ROUND(I340*H340,2)</f>
        <v>0</v>
      </c>
      <c r="K340" s="270"/>
      <c r="L340" s="271"/>
      <c r="M340" s="272" t="s">
        <v>1</v>
      </c>
      <c r="N340" s="273" t="s">
        <v>43</v>
      </c>
      <c r="O340" s="91"/>
      <c r="P340" s="225">
        <f>O340*H340</f>
        <v>0</v>
      </c>
      <c r="Q340" s="225">
        <v>0.018700000000000001</v>
      </c>
      <c r="R340" s="225">
        <f>Q340*H340</f>
        <v>0.56548799999999999</v>
      </c>
      <c r="S340" s="225">
        <v>0</v>
      </c>
      <c r="T340" s="226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253</v>
      </c>
      <c r="AT340" s="227" t="s">
        <v>267</v>
      </c>
      <c r="AU340" s="227" t="s">
        <v>88</v>
      </c>
      <c r="AY340" s="17" t="s">
        <v>128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86</v>
      </c>
      <c r="BK340" s="228">
        <f>ROUND(I340*H340,2)</f>
        <v>0</v>
      </c>
      <c r="BL340" s="17" t="s">
        <v>555</v>
      </c>
      <c r="BM340" s="227" t="s">
        <v>595</v>
      </c>
    </row>
    <row r="341" s="13" customFormat="1">
      <c r="A341" s="13"/>
      <c r="B341" s="229"/>
      <c r="C341" s="230"/>
      <c r="D341" s="231" t="s">
        <v>137</v>
      </c>
      <c r="E341" s="230"/>
      <c r="F341" s="233" t="s">
        <v>596</v>
      </c>
      <c r="G341" s="230"/>
      <c r="H341" s="234">
        <v>30.239999999999998</v>
      </c>
      <c r="I341" s="235"/>
      <c r="J341" s="230"/>
      <c r="K341" s="230"/>
      <c r="L341" s="236"/>
      <c r="M341" s="237"/>
      <c r="N341" s="238"/>
      <c r="O341" s="238"/>
      <c r="P341" s="238"/>
      <c r="Q341" s="238"/>
      <c r="R341" s="238"/>
      <c r="S341" s="238"/>
      <c r="T341" s="239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0" t="s">
        <v>137</v>
      </c>
      <c r="AU341" s="240" t="s">
        <v>88</v>
      </c>
      <c r="AV341" s="13" t="s">
        <v>88</v>
      </c>
      <c r="AW341" s="13" t="s">
        <v>4</v>
      </c>
      <c r="AX341" s="13" t="s">
        <v>86</v>
      </c>
      <c r="AY341" s="240" t="s">
        <v>128</v>
      </c>
    </row>
    <row r="342" s="2" customFormat="1" ht="24.15" customHeight="1">
      <c r="A342" s="38"/>
      <c r="B342" s="39"/>
      <c r="C342" s="215" t="s">
        <v>597</v>
      </c>
      <c r="D342" s="215" t="s">
        <v>131</v>
      </c>
      <c r="E342" s="216" t="s">
        <v>598</v>
      </c>
      <c r="F342" s="217" t="s">
        <v>599</v>
      </c>
      <c r="G342" s="218" t="s">
        <v>270</v>
      </c>
      <c r="H342" s="219">
        <v>0.84899999999999998</v>
      </c>
      <c r="I342" s="220"/>
      <c r="J342" s="221">
        <f>ROUND(I342*H342,2)</f>
        <v>0</v>
      </c>
      <c r="K342" s="222"/>
      <c r="L342" s="44"/>
      <c r="M342" s="223" t="s">
        <v>1</v>
      </c>
      <c r="N342" s="224" t="s">
        <v>43</v>
      </c>
      <c r="O342" s="91"/>
      <c r="P342" s="225">
        <f>O342*H342</f>
        <v>0</v>
      </c>
      <c r="Q342" s="225">
        <v>0</v>
      </c>
      <c r="R342" s="225">
        <f>Q342*H342</f>
        <v>0</v>
      </c>
      <c r="S342" s="225">
        <v>0</v>
      </c>
      <c r="T342" s="22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7" t="s">
        <v>555</v>
      </c>
      <c r="AT342" s="227" t="s">
        <v>131</v>
      </c>
      <c r="AU342" s="227" t="s">
        <v>88</v>
      </c>
      <c r="AY342" s="17" t="s">
        <v>128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7" t="s">
        <v>86</v>
      </c>
      <c r="BK342" s="228">
        <f>ROUND(I342*H342,2)</f>
        <v>0</v>
      </c>
      <c r="BL342" s="17" t="s">
        <v>555</v>
      </c>
      <c r="BM342" s="227" t="s">
        <v>600</v>
      </c>
    </row>
    <row r="343" s="2" customFormat="1" ht="24.15" customHeight="1">
      <c r="A343" s="38"/>
      <c r="B343" s="39"/>
      <c r="C343" s="215" t="s">
        <v>601</v>
      </c>
      <c r="D343" s="215" t="s">
        <v>131</v>
      </c>
      <c r="E343" s="216" t="s">
        <v>602</v>
      </c>
      <c r="F343" s="217" t="s">
        <v>603</v>
      </c>
      <c r="G343" s="218" t="s">
        <v>270</v>
      </c>
      <c r="H343" s="219">
        <v>0.84899999999999998</v>
      </c>
      <c r="I343" s="220"/>
      <c r="J343" s="221">
        <f>ROUND(I343*H343,2)</f>
        <v>0</v>
      </c>
      <c r="K343" s="222"/>
      <c r="L343" s="44"/>
      <c r="M343" s="223" t="s">
        <v>1</v>
      </c>
      <c r="N343" s="224" t="s">
        <v>43</v>
      </c>
      <c r="O343" s="91"/>
      <c r="P343" s="225">
        <f>O343*H343</f>
        <v>0</v>
      </c>
      <c r="Q343" s="225">
        <v>0</v>
      </c>
      <c r="R343" s="225">
        <f>Q343*H343</f>
        <v>0</v>
      </c>
      <c r="S343" s="225">
        <v>0</v>
      </c>
      <c r="T343" s="22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555</v>
      </c>
      <c r="AT343" s="227" t="s">
        <v>131</v>
      </c>
      <c r="AU343" s="227" t="s">
        <v>88</v>
      </c>
      <c r="AY343" s="17" t="s">
        <v>128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86</v>
      </c>
      <c r="BK343" s="228">
        <f>ROUND(I343*H343,2)</f>
        <v>0</v>
      </c>
      <c r="BL343" s="17" t="s">
        <v>555</v>
      </c>
      <c r="BM343" s="227" t="s">
        <v>604</v>
      </c>
    </row>
    <row r="344" s="12" customFormat="1" ht="22.8" customHeight="1">
      <c r="A344" s="12"/>
      <c r="B344" s="199"/>
      <c r="C344" s="200"/>
      <c r="D344" s="201" t="s">
        <v>77</v>
      </c>
      <c r="E344" s="213" t="s">
        <v>605</v>
      </c>
      <c r="F344" s="213" t="s">
        <v>606</v>
      </c>
      <c r="G344" s="200"/>
      <c r="H344" s="200"/>
      <c r="I344" s="203"/>
      <c r="J344" s="214">
        <f>BK344</f>
        <v>0</v>
      </c>
      <c r="K344" s="200"/>
      <c r="L344" s="205"/>
      <c r="M344" s="206"/>
      <c r="N344" s="207"/>
      <c r="O344" s="207"/>
      <c r="P344" s="208">
        <f>SUM(P345:P372)</f>
        <v>0</v>
      </c>
      <c r="Q344" s="207"/>
      <c r="R344" s="208">
        <f>SUM(R345:R372)</f>
        <v>0.054317899999999988</v>
      </c>
      <c r="S344" s="207"/>
      <c r="T344" s="209">
        <f>SUM(T345:T372)</f>
        <v>0</v>
      </c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R344" s="210" t="s">
        <v>88</v>
      </c>
      <c r="AT344" s="211" t="s">
        <v>77</v>
      </c>
      <c r="AU344" s="211" t="s">
        <v>86</v>
      </c>
      <c r="AY344" s="210" t="s">
        <v>128</v>
      </c>
      <c r="BK344" s="212">
        <f>SUM(BK345:BK372)</f>
        <v>0</v>
      </c>
    </row>
    <row r="345" s="2" customFormat="1" ht="24.15" customHeight="1">
      <c r="A345" s="38"/>
      <c r="B345" s="39"/>
      <c r="C345" s="215" t="s">
        <v>607</v>
      </c>
      <c r="D345" s="215" t="s">
        <v>131</v>
      </c>
      <c r="E345" s="216" t="s">
        <v>608</v>
      </c>
      <c r="F345" s="217" t="s">
        <v>609</v>
      </c>
      <c r="G345" s="218" t="s">
        <v>134</v>
      </c>
      <c r="H345" s="219">
        <v>72.799999999999997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43</v>
      </c>
      <c r="O345" s="91"/>
      <c r="P345" s="225">
        <f>O345*H345</f>
        <v>0</v>
      </c>
      <c r="Q345" s="225">
        <v>2.0000000000000002E-05</v>
      </c>
      <c r="R345" s="225">
        <f>Q345*H345</f>
        <v>0.0014560000000000001</v>
      </c>
      <c r="S345" s="225">
        <v>0</v>
      </c>
      <c r="T345" s="226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555</v>
      </c>
      <c r="AT345" s="227" t="s">
        <v>131</v>
      </c>
      <c r="AU345" s="227" t="s">
        <v>88</v>
      </c>
      <c r="AY345" s="17" t="s">
        <v>128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86</v>
      </c>
      <c r="BK345" s="228">
        <f>ROUND(I345*H345,2)</f>
        <v>0</v>
      </c>
      <c r="BL345" s="17" t="s">
        <v>555</v>
      </c>
      <c r="BM345" s="227" t="s">
        <v>610</v>
      </c>
    </row>
    <row r="346" s="13" customFormat="1">
      <c r="A346" s="13"/>
      <c r="B346" s="229"/>
      <c r="C346" s="230"/>
      <c r="D346" s="231" t="s">
        <v>137</v>
      </c>
      <c r="E346" s="232" t="s">
        <v>1</v>
      </c>
      <c r="F346" s="233" t="s">
        <v>611</v>
      </c>
      <c r="G346" s="230"/>
      <c r="H346" s="234">
        <v>72.799999999999997</v>
      </c>
      <c r="I346" s="235"/>
      <c r="J346" s="230"/>
      <c r="K346" s="230"/>
      <c r="L346" s="236"/>
      <c r="M346" s="237"/>
      <c r="N346" s="238"/>
      <c r="O346" s="238"/>
      <c r="P346" s="238"/>
      <c r="Q346" s="238"/>
      <c r="R346" s="238"/>
      <c r="S346" s="238"/>
      <c r="T346" s="239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0" t="s">
        <v>137</v>
      </c>
      <c r="AU346" s="240" t="s">
        <v>88</v>
      </c>
      <c r="AV346" s="13" t="s">
        <v>88</v>
      </c>
      <c r="AW346" s="13" t="s">
        <v>34</v>
      </c>
      <c r="AX346" s="13" t="s">
        <v>86</v>
      </c>
      <c r="AY346" s="240" t="s">
        <v>128</v>
      </c>
    </row>
    <row r="347" s="2" customFormat="1" ht="24.15" customHeight="1">
      <c r="A347" s="38"/>
      <c r="B347" s="39"/>
      <c r="C347" s="215" t="s">
        <v>612</v>
      </c>
      <c r="D347" s="215" t="s">
        <v>131</v>
      </c>
      <c r="E347" s="216" t="s">
        <v>613</v>
      </c>
      <c r="F347" s="217" t="s">
        <v>614</v>
      </c>
      <c r="G347" s="218" t="s">
        <v>134</v>
      </c>
      <c r="H347" s="219">
        <v>72.799999999999997</v>
      </c>
      <c r="I347" s="220"/>
      <c r="J347" s="221">
        <f>ROUND(I347*H347,2)</f>
        <v>0</v>
      </c>
      <c r="K347" s="222"/>
      <c r="L347" s="44"/>
      <c r="M347" s="223" t="s">
        <v>1</v>
      </c>
      <c r="N347" s="224" t="s">
        <v>43</v>
      </c>
      <c r="O347" s="91"/>
      <c r="P347" s="225">
        <f>O347*H347</f>
        <v>0</v>
      </c>
      <c r="Q347" s="225">
        <v>2.0000000000000002E-05</v>
      </c>
      <c r="R347" s="225">
        <f>Q347*H347</f>
        <v>0.0014560000000000001</v>
      </c>
      <c r="S347" s="225">
        <v>0</v>
      </c>
      <c r="T347" s="22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7" t="s">
        <v>555</v>
      </c>
      <c r="AT347" s="227" t="s">
        <v>131</v>
      </c>
      <c r="AU347" s="227" t="s">
        <v>88</v>
      </c>
      <c r="AY347" s="17" t="s">
        <v>128</v>
      </c>
      <c r="BE347" s="228">
        <f>IF(N347="základní",J347,0)</f>
        <v>0</v>
      </c>
      <c r="BF347" s="228">
        <f>IF(N347="snížená",J347,0)</f>
        <v>0</v>
      </c>
      <c r="BG347" s="228">
        <f>IF(N347="zákl. přenesená",J347,0)</f>
        <v>0</v>
      </c>
      <c r="BH347" s="228">
        <f>IF(N347="sníž. přenesená",J347,0)</f>
        <v>0</v>
      </c>
      <c r="BI347" s="228">
        <f>IF(N347="nulová",J347,0)</f>
        <v>0</v>
      </c>
      <c r="BJ347" s="17" t="s">
        <v>86</v>
      </c>
      <c r="BK347" s="228">
        <f>ROUND(I347*H347,2)</f>
        <v>0</v>
      </c>
      <c r="BL347" s="17" t="s">
        <v>555</v>
      </c>
      <c r="BM347" s="227" t="s">
        <v>615</v>
      </c>
    </row>
    <row r="348" s="13" customFormat="1">
      <c r="A348" s="13"/>
      <c r="B348" s="229"/>
      <c r="C348" s="230"/>
      <c r="D348" s="231" t="s">
        <v>137</v>
      </c>
      <c r="E348" s="232" t="s">
        <v>1</v>
      </c>
      <c r="F348" s="233" t="s">
        <v>611</v>
      </c>
      <c r="G348" s="230"/>
      <c r="H348" s="234">
        <v>72.799999999999997</v>
      </c>
      <c r="I348" s="235"/>
      <c r="J348" s="230"/>
      <c r="K348" s="230"/>
      <c r="L348" s="236"/>
      <c r="M348" s="237"/>
      <c r="N348" s="238"/>
      <c r="O348" s="238"/>
      <c r="P348" s="238"/>
      <c r="Q348" s="238"/>
      <c r="R348" s="238"/>
      <c r="S348" s="238"/>
      <c r="T348" s="239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0" t="s">
        <v>137</v>
      </c>
      <c r="AU348" s="240" t="s">
        <v>88</v>
      </c>
      <c r="AV348" s="13" t="s">
        <v>88</v>
      </c>
      <c r="AW348" s="13" t="s">
        <v>34</v>
      </c>
      <c r="AX348" s="13" t="s">
        <v>86</v>
      </c>
      <c r="AY348" s="240" t="s">
        <v>128</v>
      </c>
    </row>
    <row r="349" s="2" customFormat="1" ht="24.15" customHeight="1">
      <c r="A349" s="38"/>
      <c r="B349" s="39"/>
      <c r="C349" s="215" t="s">
        <v>616</v>
      </c>
      <c r="D349" s="215" t="s">
        <v>131</v>
      </c>
      <c r="E349" s="216" t="s">
        <v>617</v>
      </c>
      <c r="F349" s="217" t="s">
        <v>618</v>
      </c>
      <c r="G349" s="218" t="s">
        <v>134</v>
      </c>
      <c r="H349" s="219">
        <v>72.799999999999997</v>
      </c>
      <c r="I349" s="220"/>
      <c r="J349" s="221">
        <f>ROUND(I349*H349,2)</f>
        <v>0</v>
      </c>
      <c r="K349" s="222"/>
      <c r="L349" s="44"/>
      <c r="M349" s="223" t="s">
        <v>1</v>
      </c>
      <c r="N349" s="224" t="s">
        <v>43</v>
      </c>
      <c r="O349" s="91"/>
      <c r="P349" s="225">
        <f>O349*H349</f>
        <v>0</v>
      </c>
      <c r="Q349" s="225">
        <v>0</v>
      </c>
      <c r="R349" s="225">
        <f>Q349*H349</f>
        <v>0</v>
      </c>
      <c r="S349" s="225">
        <v>0</v>
      </c>
      <c r="T349" s="226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7" t="s">
        <v>555</v>
      </c>
      <c r="AT349" s="227" t="s">
        <v>131</v>
      </c>
      <c r="AU349" s="227" t="s">
        <v>88</v>
      </c>
      <c r="AY349" s="17" t="s">
        <v>128</v>
      </c>
      <c r="BE349" s="228">
        <f>IF(N349="základní",J349,0)</f>
        <v>0</v>
      </c>
      <c r="BF349" s="228">
        <f>IF(N349="snížená",J349,0)</f>
        <v>0</v>
      </c>
      <c r="BG349" s="228">
        <f>IF(N349="zákl. přenesená",J349,0)</f>
        <v>0</v>
      </c>
      <c r="BH349" s="228">
        <f>IF(N349="sníž. přenesená",J349,0)</f>
        <v>0</v>
      </c>
      <c r="BI349" s="228">
        <f>IF(N349="nulová",J349,0)</f>
        <v>0</v>
      </c>
      <c r="BJ349" s="17" t="s">
        <v>86</v>
      </c>
      <c r="BK349" s="228">
        <f>ROUND(I349*H349,2)</f>
        <v>0</v>
      </c>
      <c r="BL349" s="17" t="s">
        <v>555</v>
      </c>
      <c r="BM349" s="227" t="s">
        <v>619</v>
      </c>
    </row>
    <row r="350" s="13" customFormat="1">
      <c r="A350" s="13"/>
      <c r="B350" s="229"/>
      <c r="C350" s="230"/>
      <c r="D350" s="231" t="s">
        <v>137</v>
      </c>
      <c r="E350" s="232" t="s">
        <v>1</v>
      </c>
      <c r="F350" s="233" t="s">
        <v>611</v>
      </c>
      <c r="G350" s="230"/>
      <c r="H350" s="234">
        <v>72.799999999999997</v>
      </c>
      <c r="I350" s="235"/>
      <c r="J350" s="230"/>
      <c r="K350" s="230"/>
      <c r="L350" s="236"/>
      <c r="M350" s="237"/>
      <c r="N350" s="238"/>
      <c r="O350" s="238"/>
      <c r="P350" s="238"/>
      <c r="Q350" s="238"/>
      <c r="R350" s="238"/>
      <c r="S350" s="238"/>
      <c r="T350" s="239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0" t="s">
        <v>137</v>
      </c>
      <c r="AU350" s="240" t="s">
        <v>88</v>
      </c>
      <c r="AV350" s="13" t="s">
        <v>88</v>
      </c>
      <c r="AW350" s="13" t="s">
        <v>34</v>
      </c>
      <c r="AX350" s="13" t="s">
        <v>86</v>
      </c>
      <c r="AY350" s="240" t="s">
        <v>128</v>
      </c>
    </row>
    <row r="351" s="2" customFormat="1" ht="24.15" customHeight="1">
      <c r="A351" s="38"/>
      <c r="B351" s="39"/>
      <c r="C351" s="215" t="s">
        <v>620</v>
      </c>
      <c r="D351" s="215" t="s">
        <v>131</v>
      </c>
      <c r="E351" s="216" t="s">
        <v>621</v>
      </c>
      <c r="F351" s="217" t="s">
        <v>622</v>
      </c>
      <c r="G351" s="218" t="s">
        <v>134</v>
      </c>
      <c r="H351" s="219">
        <v>72.799999999999997</v>
      </c>
      <c r="I351" s="220"/>
      <c r="J351" s="221">
        <f>ROUND(I351*H351,2)</f>
        <v>0</v>
      </c>
      <c r="K351" s="222"/>
      <c r="L351" s="44"/>
      <c r="M351" s="223" t="s">
        <v>1</v>
      </c>
      <c r="N351" s="224" t="s">
        <v>43</v>
      </c>
      <c r="O351" s="91"/>
      <c r="P351" s="225">
        <f>O351*H351</f>
        <v>0</v>
      </c>
      <c r="Q351" s="225">
        <v>0.00013999999999999999</v>
      </c>
      <c r="R351" s="225">
        <f>Q351*H351</f>
        <v>0.010191999999999998</v>
      </c>
      <c r="S351" s="225">
        <v>0</v>
      </c>
      <c r="T351" s="226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7" t="s">
        <v>555</v>
      </c>
      <c r="AT351" s="227" t="s">
        <v>131</v>
      </c>
      <c r="AU351" s="227" t="s">
        <v>88</v>
      </c>
      <c r="AY351" s="17" t="s">
        <v>128</v>
      </c>
      <c r="BE351" s="228">
        <f>IF(N351="základní",J351,0)</f>
        <v>0</v>
      </c>
      <c r="BF351" s="228">
        <f>IF(N351="snížená",J351,0)</f>
        <v>0</v>
      </c>
      <c r="BG351" s="228">
        <f>IF(N351="zákl. přenesená",J351,0)</f>
        <v>0</v>
      </c>
      <c r="BH351" s="228">
        <f>IF(N351="sníž. přenesená",J351,0)</f>
        <v>0</v>
      </c>
      <c r="BI351" s="228">
        <f>IF(N351="nulová",J351,0)</f>
        <v>0</v>
      </c>
      <c r="BJ351" s="17" t="s">
        <v>86</v>
      </c>
      <c r="BK351" s="228">
        <f>ROUND(I351*H351,2)</f>
        <v>0</v>
      </c>
      <c r="BL351" s="17" t="s">
        <v>555</v>
      </c>
      <c r="BM351" s="227" t="s">
        <v>623</v>
      </c>
    </row>
    <row r="352" s="13" customFormat="1">
      <c r="A352" s="13"/>
      <c r="B352" s="229"/>
      <c r="C352" s="230"/>
      <c r="D352" s="231" t="s">
        <v>137</v>
      </c>
      <c r="E352" s="232" t="s">
        <v>1</v>
      </c>
      <c r="F352" s="233" t="s">
        <v>611</v>
      </c>
      <c r="G352" s="230"/>
      <c r="H352" s="234">
        <v>72.799999999999997</v>
      </c>
      <c r="I352" s="235"/>
      <c r="J352" s="230"/>
      <c r="K352" s="230"/>
      <c r="L352" s="236"/>
      <c r="M352" s="237"/>
      <c r="N352" s="238"/>
      <c r="O352" s="238"/>
      <c r="P352" s="238"/>
      <c r="Q352" s="238"/>
      <c r="R352" s="238"/>
      <c r="S352" s="238"/>
      <c r="T352" s="239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0" t="s">
        <v>137</v>
      </c>
      <c r="AU352" s="240" t="s">
        <v>88</v>
      </c>
      <c r="AV352" s="13" t="s">
        <v>88</v>
      </c>
      <c r="AW352" s="13" t="s">
        <v>34</v>
      </c>
      <c r="AX352" s="13" t="s">
        <v>86</v>
      </c>
      <c r="AY352" s="240" t="s">
        <v>128</v>
      </c>
    </row>
    <row r="353" s="2" customFormat="1" ht="24.15" customHeight="1">
      <c r="A353" s="38"/>
      <c r="B353" s="39"/>
      <c r="C353" s="215" t="s">
        <v>624</v>
      </c>
      <c r="D353" s="215" t="s">
        <v>131</v>
      </c>
      <c r="E353" s="216" t="s">
        <v>625</v>
      </c>
      <c r="F353" s="217" t="s">
        <v>626</v>
      </c>
      <c r="G353" s="218" t="s">
        <v>134</v>
      </c>
      <c r="H353" s="219">
        <v>72.799999999999997</v>
      </c>
      <c r="I353" s="220"/>
      <c r="J353" s="221">
        <f>ROUND(I353*H353,2)</f>
        <v>0</v>
      </c>
      <c r="K353" s="222"/>
      <c r="L353" s="44"/>
      <c r="M353" s="223" t="s">
        <v>1</v>
      </c>
      <c r="N353" s="224" t="s">
        <v>43</v>
      </c>
      <c r="O353" s="91"/>
      <c r="P353" s="225">
        <f>O353*H353</f>
        <v>0</v>
      </c>
      <c r="Q353" s="225">
        <v>0.00013999999999999999</v>
      </c>
      <c r="R353" s="225">
        <f>Q353*H353</f>
        <v>0.010191999999999998</v>
      </c>
      <c r="S353" s="225">
        <v>0</v>
      </c>
      <c r="T353" s="22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7" t="s">
        <v>555</v>
      </c>
      <c r="AT353" s="227" t="s">
        <v>131</v>
      </c>
      <c r="AU353" s="227" t="s">
        <v>88</v>
      </c>
      <c r="AY353" s="17" t="s">
        <v>128</v>
      </c>
      <c r="BE353" s="228">
        <f>IF(N353="základní",J353,0)</f>
        <v>0</v>
      </c>
      <c r="BF353" s="228">
        <f>IF(N353="snížená",J353,0)</f>
        <v>0</v>
      </c>
      <c r="BG353" s="228">
        <f>IF(N353="zákl. přenesená",J353,0)</f>
        <v>0</v>
      </c>
      <c r="BH353" s="228">
        <f>IF(N353="sníž. přenesená",J353,0)</f>
        <v>0</v>
      </c>
      <c r="BI353" s="228">
        <f>IF(N353="nulová",J353,0)</f>
        <v>0</v>
      </c>
      <c r="BJ353" s="17" t="s">
        <v>86</v>
      </c>
      <c r="BK353" s="228">
        <f>ROUND(I353*H353,2)</f>
        <v>0</v>
      </c>
      <c r="BL353" s="17" t="s">
        <v>555</v>
      </c>
      <c r="BM353" s="227" t="s">
        <v>627</v>
      </c>
    </row>
    <row r="354" s="13" customFormat="1">
      <c r="A354" s="13"/>
      <c r="B354" s="229"/>
      <c r="C354" s="230"/>
      <c r="D354" s="231" t="s">
        <v>137</v>
      </c>
      <c r="E354" s="232" t="s">
        <v>1</v>
      </c>
      <c r="F354" s="233" t="s">
        <v>611</v>
      </c>
      <c r="G354" s="230"/>
      <c r="H354" s="234">
        <v>72.799999999999997</v>
      </c>
      <c r="I354" s="235"/>
      <c r="J354" s="230"/>
      <c r="K354" s="230"/>
      <c r="L354" s="236"/>
      <c r="M354" s="237"/>
      <c r="N354" s="238"/>
      <c r="O354" s="238"/>
      <c r="P354" s="238"/>
      <c r="Q354" s="238"/>
      <c r="R354" s="238"/>
      <c r="S354" s="238"/>
      <c r="T354" s="239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0" t="s">
        <v>137</v>
      </c>
      <c r="AU354" s="240" t="s">
        <v>88</v>
      </c>
      <c r="AV354" s="13" t="s">
        <v>88</v>
      </c>
      <c r="AW354" s="13" t="s">
        <v>34</v>
      </c>
      <c r="AX354" s="13" t="s">
        <v>86</v>
      </c>
      <c r="AY354" s="240" t="s">
        <v>128</v>
      </c>
    </row>
    <row r="355" s="2" customFormat="1" ht="24.15" customHeight="1">
      <c r="A355" s="38"/>
      <c r="B355" s="39"/>
      <c r="C355" s="215" t="s">
        <v>628</v>
      </c>
      <c r="D355" s="215" t="s">
        <v>131</v>
      </c>
      <c r="E355" s="216" t="s">
        <v>629</v>
      </c>
      <c r="F355" s="217" t="s">
        <v>630</v>
      </c>
      <c r="G355" s="218" t="s">
        <v>134</v>
      </c>
      <c r="H355" s="219">
        <v>72.799999999999997</v>
      </c>
      <c r="I355" s="220"/>
      <c r="J355" s="221">
        <f>ROUND(I355*H355,2)</f>
        <v>0</v>
      </c>
      <c r="K355" s="222"/>
      <c r="L355" s="44"/>
      <c r="M355" s="223" t="s">
        <v>1</v>
      </c>
      <c r="N355" s="224" t="s">
        <v>43</v>
      </c>
      <c r="O355" s="91"/>
      <c r="P355" s="225">
        <f>O355*H355</f>
        <v>0</v>
      </c>
      <c r="Q355" s="225">
        <v>0.00013999999999999999</v>
      </c>
      <c r="R355" s="225">
        <f>Q355*H355</f>
        <v>0.010191999999999998</v>
      </c>
      <c r="S355" s="225">
        <v>0</v>
      </c>
      <c r="T355" s="226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7" t="s">
        <v>555</v>
      </c>
      <c r="AT355" s="227" t="s">
        <v>131</v>
      </c>
      <c r="AU355" s="227" t="s">
        <v>88</v>
      </c>
      <c r="AY355" s="17" t="s">
        <v>128</v>
      </c>
      <c r="BE355" s="228">
        <f>IF(N355="základní",J355,0)</f>
        <v>0</v>
      </c>
      <c r="BF355" s="228">
        <f>IF(N355="snížená",J355,0)</f>
        <v>0</v>
      </c>
      <c r="BG355" s="228">
        <f>IF(N355="zákl. přenesená",J355,0)</f>
        <v>0</v>
      </c>
      <c r="BH355" s="228">
        <f>IF(N355="sníž. přenesená",J355,0)</f>
        <v>0</v>
      </c>
      <c r="BI355" s="228">
        <f>IF(N355="nulová",J355,0)</f>
        <v>0</v>
      </c>
      <c r="BJ355" s="17" t="s">
        <v>86</v>
      </c>
      <c r="BK355" s="228">
        <f>ROUND(I355*H355,2)</f>
        <v>0</v>
      </c>
      <c r="BL355" s="17" t="s">
        <v>555</v>
      </c>
      <c r="BM355" s="227" t="s">
        <v>631</v>
      </c>
    </row>
    <row r="356" s="13" customFormat="1">
      <c r="A356" s="13"/>
      <c r="B356" s="229"/>
      <c r="C356" s="230"/>
      <c r="D356" s="231" t="s">
        <v>137</v>
      </c>
      <c r="E356" s="232" t="s">
        <v>1</v>
      </c>
      <c r="F356" s="233" t="s">
        <v>611</v>
      </c>
      <c r="G356" s="230"/>
      <c r="H356" s="234">
        <v>72.799999999999997</v>
      </c>
      <c r="I356" s="235"/>
      <c r="J356" s="230"/>
      <c r="K356" s="230"/>
      <c r="L356" s="236"/>
      <c r="M356" s="237"/>
      <c r="N356" s="238"/>
      <c r="O356" s="238"/>
      <c r="P356" s="238"/>
      <c r="Q356" s="238"/>
      <c r="R356" s="238"/>
      <c r="S356" s="238"/>
      <c r="T356" s="239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0" t="s">
        <v>137</v>
      </c>
      <c r="AU356" s="240" t="s">
        <v>88</v>
      </c>
      <c r="AV356" s="13" t="s">
        <v>88</v>
      </c>
      <c r="AW356" s="13" t="s">
        <v>34</v>
      </c>
      <c r="AX356" s="13" t="s">
        <v>86</v>
      </c>
      <c r="AY356" s="240" t="s">
        <v>128</v>
      </c>
    </row>
    <row r="357" s="2" customFormat="1" ht="24.15" customHeight="1">
      <c r="A357" s="38"/>
      <c r="B357" s="39"/>
      <c r="C357" s="215" t="s">
        <v>632</v>
      </c>
      <c r="D357" s="215" t="s">
        <v>131</v>
      </c>
      <c r="E357" s="216" t="s">
        <v>633</v>
      </c>
      <c r="F357" s="217" t="s">
        <v>634</v>
      </c>
      <c r="G357" s="218" t="s">
        <v>134</v>
      </c>
      <c r="H357" s="219">
        <v>42.509999999999998</v>
      </c>
      <c r="I357" s="220"/>
      <c r="J357" s="221">
        <f>ROUND(I357*H357,2)</f>
        <v>0</v>
      </c>
      <c r="K357" s="222"/>
      <c r="L357" s="44"/>
      <c r="M357" s="223" t="s">
        <v>1</v>
      </c>
      <c r="N357" s="224" t="s">
        <v>43</v>
      </c>
      <c r="O357" s="91"/>
      <c r="P357" s="225">
        <f>O357*H357</f>
        <v>0</v>
      </c>
      <c r="Q357" s="225">
        <v>8.0000000000000007E-05</v>
      </c>
      <c r="R357" s="225">
        <f>Q357*H357</f>
        <v>0.0034008000000000003</v>
      </c>
      <c r="S357" s="225">
        <v>0</v>
      </c>
      <c r="T357" s="22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7" t="s">
        <v>555</v>
      </c>
      <c r="AT357" s="227" t="s">
        <v>131</v>
      </c>
      <c r="AU357" s="227" t="s">
        <v>88</v>
      </c>
      <c r="AY357" s="17" t="s">
        <v>128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86</v>
      </c>
      <c r="BK357" s="228">
        <f>ROUND(I357*H357,2)</f>
        <v>0</v>
      </c>
      <c r="BL357" s="17" t="s">
        <v>555</v>
      </c>
      <c r="BM357" s="227" t="s">
        <v>635</v>
      </c>
    </row>
    <row r="358" s="13" customFormat="1">
      <c r="A358" s="13"/>
      <c r="B358" s="229"/>
      <c r="C358" s="230"/>
      <c r="D358" s="231" t="s">
        <v>137</v>
      </c>
      <c r="E358" s="232" t="s">
        <v>1</v>
      </c>
      <c r="F358" s="233" t="s">
        <v>636</v>
      </c>
      <c r="G358" s="230"/>
      <c r="H358" s="234">
        <v>34.32</v>
      </c>
      <c r="I358" s="235"/>
      <c r="J358" s="230"/>
      <c r="K358" s="230"/>
      <c r="L358" s="236"/>
      <c r="M358" s="237"/>
      <c r="N358" s="238"/>
      <c r="O358" s="238"/>
      <c r="P358" s="238"/>
      <c r="Q358" s="238"/>
      <c r="R358" s="238"/>
      <c r="S358" s="238"/>
      <c r="T358" s="239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0" t="s">
        <v>137</v>
      </c>
      <c r="AU358" s="240" t="s">
        <v>88</v>
      </c>
      <c r="AV358" s="13" t="s">
        <v>88</v>
      </c>
      <c r="AW358" s="13" t="s">
        <v>34</v>
      </c>
      <c r="AX358" s="13" t="s">
        <v>78</v>
      </c>
      <c r="AY358" s="240" t="s">
        <v>128</v>
      </c>
    </row>
    <row r="359" s="13" customFormat="1">
      <c r="A359" s="13"/>
      <c r="B359" s="229"/>
      <c r="C359" s="230"/>
      <c r="D359" s="231" t="s">
        <v>137</v>
      </c>
      <c r="E359" s="232" t="s">
        <v>1</v>
      </c>
      <c r="F359" s="233" t="s">
        <v>637</v>
      </c>
      <c r="G359" s="230"/>
      <c r="H359" s="234">
        <v>8.1899999999999995</v>
      </c>
      <c r="I359" s="235"/>
      <c r="J359" s="230"/>
      <c r="K359" s="230"/>
      <c r="L359" s="236"/>
      <c r="M359" s="237"/>
      <c r="N359" s="238"/>
      <c r="O359" s="238"/>
      <c r="P359" s="238"/>
      <c r="Q359" s="238"/>
      <c r="R359" s="238"/>
      <c r="S359" s="238"/>
      <c r="T359" s="239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0" t="s">
        <v>137</v>
      </c>
      <c r="AU359" s="240" t="s">
        <v>88</v>
      </c>
      <c r="AV359" s="13" t="s">
        <v>88</v>
      </c>
      <c r="AW359" s="13" t="s">
        <v>34</v>
      </c>
      <c r="AX359" s="13" t="s">
        <v>78</v>
      </c>
      <c r="AY359" s="240" t="s">
        <v>128</v>
      </c>
    </row>
    <row r="360" s="14" customFormat="1">
      <c r="A360" s="14"/>
      <c r="B360" s="241"/>
      <c r="C360" s="242"/>
      <c r="D360" s="231" t="s">
        <v>137</v>
      </c>
      <c r="E360" s="243" t="s">
        <v>1</v>
      </c>
      <c r="F360" s="244" t="s">
        <v>228</v>
      </c>
      <c r="G360" s="242"/>
      <c r="H360" s="245">
        <v>42.509999999999998</v>
      </c>
      <c r="I360" s="246"/>
      <c r="J360" s="242"/>
      <c r="K360" s="242"/>
      <c r="L360" s="247"/>
      <c r="M360" s="248"/>
      <c r="N360" s="249"/>
      <c r="O360" s="249"/>
      <c r="P360" s="249"/>
      <c r="Q360" s="249"/>
      <c r="R360" s="249"/>
      <c r="S360" s="249"/>
      <c r="T360" s="250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1" t="s">
        <v>137</v>
      </c>
      <c r="AU360" s="251" t="s">
        <v>88</v>
      </c>
      <c r="AV360" s="14" t="s">
        <v>135</v>
      </c>
      <c r="AW360" s="14" t="s">
        <v>34</v>
      </c>
      <c r="AX360" s="14" t="s">
        <v>86</v>
      </c>
      <c r="AY360" s="251" t="s">
        <v>128</v>
      </c>
    </row>
    <row r="361" s="2" customFormat="1" ht="24.15" customHeight="1">
      <c r="A361" s="38"/>
      <c r="B361" s="39"/>
      <c r="C361" s="215" t="s">
        <v>638</v>
      </c>
      <c r="D361" s="215" t="s">
        <v>131</v>
      </c>
      <c r="E361" s="216" t="s">
        <v>639</v>
      </c>
      <c r="F361" s="217" t="s">
        <v>640</v>
      </c>
      <c r="G361" s="218" t="s">
        <v>134</v>
      </c>
      <c r="H361" s="219">
        <v>42.509999999999998</v>
      </c>
      <c r="I361" s="220"/>
      <c r="J361" s="221">
        <f>ROUND(I361*H361,2)</f>
        <v>0</v>
      </c>
      <c r="K361" s="222"/>
      <c r="L361" s="44"/>
      <c r="M361" s="223" t="s">
        <v>1</v>
      </c>
      <c r="N361" s="224" t="s">
        <v>43</v>
      </c>
      <c r="O361" s="91"/>
      <c r="P361" s="225">
        <f>O361*H361</f>
        <v>0</v>
      </c>
      <c r="Q361" s="225">
        <v>0.00017000000000000001</v>
      </c>
      <c r="R361" s="225">
        <f>Q361*H361</f>
        <v>0.0072267</v>
      </c>
      <c r="S361" s="225">
        <v>0</v>
      </c>
      <c r="T361" s="22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7" t="s">
        <v>555</v>
      </c>
      <c r="AT361" s="227" t="s">
        <v>131</v>
      </c>
      <c r="AU361" s="227" t="s">
        <v>88</v>
      </c>
      <c r="AY361" s="17" t="s">
        <v>128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86</v>
      </c>
      <c r="BK361" s="228">
        <f>ROUND(I361*H361,2)</f>
        <v>0</v>
      </c>
      <c r="BL361" s="17" t="s">
        <v>555</v>
      </c>
      <c r="BM361" s="227" t="s">
        <v>641</v>
      </c>
    </row>
    <row r="362" s="13" customFormat="1">
      <c r="A362" s="13"/>
      <c r="B362" s="229"/>
      <c r="C362" s="230"/>
      <c r="D362" s="231" t="s">
        <v>137</v>
      </c>
      <c r="E362" s="232" t="s">
        <v>1</v>
      </c>
      <c r="F362" s="233" t="s">
        <v>636</v>
      </c>
      <c r="G362" s="230"/>
      <c r="H362" s="234">
        <v>34.32</v>
      </c>
      <c r="I362" s="235"/>
      <c r="J362" s="230"/>
      <c r="K362" s="230"/>
      <c r="L362" s="236"/>
      <c r="M362" s="237"/>
      <c r="N362" s="238"/>
      <c r="O362" s="238"/>
      <c r="P362" s="238"/>
      <c r="Q362" s="238"/>
      <c r="R362" s="238"/>
      <c r="S362" s="238"/>
      <c r="T362" s="239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0" t="s">
        <v>137</v>
      </c>
      <c r="AU362" s="240" t="s">
        <v>88</v>
      </c>
      <c r="AV362" s="13" t="s">
        <v>88</v>
      </c>
      <c r="AW362" s="13" t="s">
        <v>34</v>
      </c>
      <c r="AX362" s="13" t="s">
        <v>78</v>
      </c>
      <c r="AY362" s="240" t="s">
        <v>128</v>
      </c>
    </row>
    <row r="363" s="13" customFormat="1">
      <c r="A363" s="13"/>
      <c r="B363" s="229"/>
      <c r="C363" s="230"/>
      <c r="D363" s="231" t="s">
        <v>137</v>
      </c>
      <c r="E363" s="232" t="s">
        <v>1</v>
      </c>
      <c r="F363" s="233" t="s">
        <v>637</v>
      </c>
      <c r="G363" s="230"/>
      <c r="H363" s="234">
        <v>8.1899999999999995</v>
      </c>
      <c r="I363" s="235"/>
      <c r="J363" s="230"/>
      <c r="K363" s="230"/>
      <c r="L363" s="236"/>
      <c r="M363" s="237"/>
      <c r="N363" s="238"/>
      <c r="O363" s="238"/>
      <c r="P363" s="238"/>
      <c r="Q363" s="238"/>
      <c r="R363" s="238"/>
      <c r="S363" s="238"/>
      <c r="T363" s="239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0" t="s">
        <v>137</v>
      </c>
      <c r="AU363" s="240" t="s">
        <v>88</v>
      </c>
      <c r="AV363" s="13" t="s">
        <v>88</v>
      </c>
      <c r="AW363" s="13" t="s">
        <v>34</v>
      </c>
      <c r="AX363" s="13" t="s">
        <v>78</v>
      </c>
      <c r="AY363" s="240" t="s">
        <v>128</v>
      </c>
    </row>
    <row r="364" s="14" customFormat="1">
      <c r="A364" s="14"/>
      <c r="B364" s="241"/>
      <c r="C364" s="242"/>
      <c r="D364" s="231" t="s">
        <v>137</v>
      </c>
      <c r="E364" s="243" t="s">
        <v>1</v>
      </c>
      <c r="F364" s="244" t="s">
        <v>228</v>
      </c>
      <c r="G364" s="242"/>
      <c r="H364" s="245">
        <v>42.509999999999998</v>
      </c>
      <c r="I364" s="246"/>
      <c r="J364" s="242"/>
      <c r="K364" s="242"/>
      <c r="L364" s="247"/>
      <c r="M364" s="248"/>
      <c r="N364" s="249"/>
      <c r="O364" s="249"/>
      <c r="P364" s="249"/>
      <c r="Q364" s="249"/>
      <c r="R364" s="249"/>
      <c r="S364" s="249"/>
      <c r="T364" s="250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1" t="s">
        <v>137</v>
      </c>
      <c r="AU364" s="251" t="s">
        <v>88</v>
      </c>
      <c r="AV364" s="14" t="s">
        <v>135</v>
      </c>
      <c r="AW364" s="14" t="s">
        <v>34</v>
      </c>
      <c r="AX364" s="14" t="s">
        <v>86</v>
      </c>
      <c r="AY364" s="251" t="s">
        <v>128</v>
      </c>
    </row>
    <row r="365" s="2" customFormat="1" ht="24.15" customHeight="1">
      <c r="A365" s="38"/>
      <c r="B365" s="39"/>
      <c r="C365" s="215" t="s">
        <v>642</v>
      </c>
      <c r="D365" s="215" t="s">
        <v>131</v>
      </c>
      <c r="E365" s="216" t="s">
        <v>643</v>
      </c>
      <c r="F365" s="217" t="s">
        <v>644</v>
      </c>
      <c r="G365" s="218" t="s">
        <v>134</v>
      </c>
      <c r="H365" s="219">
        <v>42.509999999999998</v>
      </c>
      <c r="I365" s="220"/>
      <c r="J365" s="221">
        <f>ROUND(I365*H365,2)</f>
        <v>0</v>
      </c>
      <c r="K365" s="222"/>
      <c r="L365" s="44"/>
      <c r="M365" s="223" t="s">
        <v>1</v>
      </c>
      <c r="N365" s="224" t="s">
        <v>43</v>
      </c>
      <c r="O365" s="91"/>
      <c r="P365" s="225">
        <f>O365*H365</f>
        <v>0</v>
      </c>
      <c r="Q365" s="225">
        <v>0.00012</v>
      </c>
      <c r="R365" s="225">
        <f>Q365*H365</f>
        <v>0.0051012000000000002</v>
      </c>
      <c r="S365" s="225">
        <v>0</v>
      </c>
      <c r="T365" s="22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7" t="s">
        <v>555</v>
      </c>
      <c r="AT365" s="227" t="s">
        <v>131</v>
      </c>
      <c r="AU365" s="227" t="s">
        <v>88</v>
      </c>
      <c r="AY365" s="17" t="s">
        <v>128</v>
      </c>
      <c r="BE365" s="228">
        <f>IF(N365="základní",J365,0)</f>
        <v>0</v>
      </c>
      <c r="BF365" s="228">
        <f>IF(N365="snížená",J365,0)</f>
        <v>0</v>
      </c>
      <c r="BG365" s="228">
        <f>IF(N365="zákl. přenesená",J365,0)</f>
        <v>0</v>
      </c>
      <c r="BH365" s="228">
        <f>IF(N365="sníž. přenesená",J365,0)</f>
        <v>0</v>
      </c>
      <c r="BI365" s="228">
        <f>IF(N365="nulová",J365,0)</f>
        <v>0</v>
      </c>
      <c r="BJ365" s="17" t="s">
        <v>86</v>
      </c>
      <c r="BK365" s="228">
        <f>ROUND(I365*H365,2)</f>
        <v>0</v>
      </c>
      <c r="BL365" s="17" t="s">
        <v>555</v>
      </c>
      <c r="BM365" s="227" t="s">
        <v>645</v>
      </c>
    </row>
    <row r="366" s="13" customFormat="1">
      <c r="A366" s="13"/>
      <c r="B366" s="229"/>
      <c r="C366" s="230"/>
      <c r="D366" s="231" t="s">
        <v>137</v>
      </c>
      <c r="E366" s="232" t="s">
        <v>1</v>
      </c>
      <c r="F366" s="233" t="s">
        <v>636</v>
      </c>
      <c r="G366" s="230"/>
      <c r="H366" s="234">
        <v>34.32</v>
      </c>
      <c r="I366" s="235"/>
      <c r="J366" s="230"/>
      <c r="K366" s="230"/>
      <c r="L366" s="236"/>
      <c r="M366" s="237"/>
      <c r="N366" s="238"/>
      <c r="O366" s="238"/>
      <c r="P366" s="238"/>
      <c r="Q366" s="238"/>
      <c r="R366" s="238"/>
      <c r="S366" s="238"/>
      <c r="T366" s="239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0" t="s">
        <v>137</v>
      </c>
      <c r="AU366" s="240" t="s">
        <v>88</v>
      </c>
      <c r="AV366" s="13" t="s">
        <v>88</v>
      </c>
      <c r="AW366" s="13" t="s">
        <v>34</v>
      </c>
      <c r="AX366" s="13" t="s">
        <v>78</v>
      </c>
      <c r="AY366" s="240" t="s">
        <v>128</v>
      </c>
    </row>
    <row r="367" s="13" customFormat="1">
      <c r="A367" s="13"/>
      <c r="B367" s="229"/>
      <c r="C367" s="230"/>
      <c r="D367" s="231" t="s">
        <v>137</v>
      </c>
      <c r="E367" s="232" t="s">
        <v>1</v>
      </c>
      <c r="F367" s="233" t="s">
        <v>637</v>
      </c>
      <c r="G367" s="230"/>
      <c r="H367" s="234">
        <v>8.1899999999999995</v>
      </c>
      <c r="I367" s="235"/>
      <c r="J367" s="230"/>
      <c r="K367" s="230"/>
      <c r="L367" s="236"/>
      <c r="M367" s="237"/>
      <c r="N367" s="238"/>
      <c r="O367" s="238"/>
      <c r="P367" s="238"/>
      <c r="Q367" s="238"/>
      <c r="R367" s="238"/>
      <c r="S367" s="238"/>
      <c r="T367" s="239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0" t="s">
        <v>137</v>
      </c>
      <c r="AU367" s="240" t="s">
        <v>88</v>
      </c>
      <c r="AV367" s="13" t="s">
        <v>88</v>
      </c>
      <c r="AW367" s="13" t="s">
        <v>34</v>
      </c>
      <c r="AX367" s="13" t="s">
        <v>78</v>
      </c>
      <c r="AY367" s="240" t="s">
        <v>128</v>
      </c>
    </row>
    <row r="368" s="14" customFormat="1">
      <c r="A368" s="14"/>
      <c r="B368" s="241"/>
      <c r="C368" s="242"/>
      <c r="D368" s="231" t="s">
        <v>137</v>
      </c>
      <c r="E368" s="243" t="s">
        <v>1</v>
      </c>
      <c r="F368" s="244" t="s">
        <v>228</v>
      </c>
      <c r="G368" s="242"/>
      <c r="H368" s="245">
        <v>42.509999999999998</v>
      </c>
      <c r="I368" s="246"/>
      <c r="J368" s="242"/>
      <c r="K368" s="242"/>
      <c r="L368" s="247"/>
      <c r="M368" s="248"/>
      <c r="N368" s="249"/>
      <c r="O368" s="249"/>
      <c r="P368" s="249"/>
      <c r="Q368" s="249"/>
      <c r="R368" s="249"/>
      <c r="S368" s="249"/>
      <c r="T368" s="250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1" t="s">
        <v>137</v>
      </c>
      <c r="AU368" s="251" t="s">
        <v>88</v>
      </c>
      <c r="AV368" s="14" t="s">
        <v>135</v>
      </c>
      <c r="AW368" s="14" t="s">
        <v>34</v>
      </c>
      <c r="AX368" s="14" t="s">
        <v>86</v>
      </c>
      <c r="AY368" s="251" t="s">
        <v>128</v>
      </c>
    </row>
    <row r="369" s="2" customFormat="1" ht="24.15" customHeight="1">
      <c r="A369" s="38"/>
      <c r="B369" s="39"/>
      <c r="C369" s="215" t="s">
        <v>646</v>
      </c>
      <c r="D369" s="215" t="s">
        <v>131</v>
      </c>
      <c r="E369" s="216" t="s">
        <v>647</v>
      </c>
      <c r="F369" s="217" t="s">
        <v>648</v>
      </c>
      <c r="G369" s="218" t="s">
        <v>134</v>
      </c>
      <c r="H369" s="219">
        <v>42.509999999999998</v>
      </c>
      <c r="I369" s="220"/>
      <c r="J369" s="221">
        <f>ROUND(I369*H369,2)</f>
        <v>0</v>
      </c>
      <c r="K369" s="222"/>
      <c r="L369" s="44"/>
      <c r="M369" s="223" t="s">
        <v>1</v>
      </c>
      <c r="N369" s="224" t="s">
        <v>43</v>
      </c>
      <c r="O369" s="91"/>
      <c r="P369" s="225">
        <f>O369*H369</f>
        <v>0</v>
      </c>
      <c r="Q369" s="225">
        <v>0.00012</v>
      </c>
      <c r="R369" s="225">
        <f>Q369*H369</f>
        <v>0.0051012000000000002</v>
      </c>
      <c r="S369" s="225">
        <v>0</v>
      </c>
      <c r="T369" s="22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7" t="s">
        <v>555</v>
      </c>
      <c r="AT369" s="227" t="s">
        <v>131</v>
      </c>
      <c r="AU369" s="227" t="s">
        <v>88</v>
      </c>
      <c r="AY369" s="17" t="s">
        <v>128</v>
      </c>
      <c r="BE369" s="228">
        <f>IF(N369="základní",J369,0)</f>
        <v>0</v>
      </c>
      <c r="BF369" s="228">
        <f>IF(N369="snížená",J369,0)</f>
        <v>0</v>
      </c>
      <c r="BG369" s="228">
        <f>IF(N369="zákl. přenesená",J369,0)</f>
        <v>0</v>
      </c>
      <c r="BH369" s="228">
        <f>IF(N369="sníž. přenesená",J369,0)</f>
        <v>0</v>
      </c>
      <c r="BI369" s="228">
        <f>IF(N369="nulová",J369,0)</f>
        <v>0</v>
      </c>
      <c r="BJ369" s="17" t="s">
        <v>86</v>
      </c>
      <c r="BK369" s="228">
        <f>ROUND(I369*H369,2)</f>
        <v>0</v>
      </c>
      <c r="BL369" s="17" t="s">
        <v>555</v>
      </c>
      <c r="BM369" s="227" t="s">
        <v>649</v>
      </c>
    </row>
    <row r="370" s="13" customFormat="1">
      <c r="A370" s="13"/>
      <c r="B370" s="229"/>
      <c r="C370" s="230"/>
      <c r="D370" s="231" t="s">
        <v>137</v>
      </c>
      <c r="E370" s="232" t="s">
        <v>1</v>
      </c>
      <c r="F370" s="233" t="s">
        <v>636</v>
      </c>
      <c r="G370" s="230"/>
      <c r="H370" s="234">
        <v>34.32</v>
      </c>
      <c r="I370" s="235"/>
      <c r="J370" s="230"/>
      <c r="K370" s="230"/>
      <c r="L370" s="236"/>
      <c r="M370" s="237"/>
      <c r="N370" s="238"/>
      <c r="O370" s="238"/>
      <c r="P370" s="238"/>
      <c r="Q370" s="238"/>
      <c r="R370" s="238"/>
      <c r="S370" s="238"/>
      <c r="T370" s="239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0" t="s">
        <v>137</v>
      </c>
      <c r="AU370" s="240" t="s">
        <v>88</v>
      </c>
      <c r="AV370" s="13" t="s">
        <v>88</v>
      </c>
      <c r="AW370" s="13" t="s">
        <v>34</v>
      </c>
      <c r="AX370" s="13" t="s">
        <v>78</v>
      </c>
      <c r="AY370" s="240" t="s">
        <v>128</v>
      </c>
    </row>
    <row r="371" s="13" customFormat="1">
      <c r="A371" s="13"/>
      <c r="B371" s="229"/>
      <c r="C371" s="230"/>
      <c r="D371" s="231" t="s">
        <v>137</v>
      </c>
      <c r="E371" s="232" t="s">
        <v>1</v>
      </c>
      <c r="F371" s="233" t="s">
        <v>637</v>
      </c>
      <c r="G371" s="230"/>
      <c r="H371" s="234">
        <v>8.1899999999999995</v>
      </c>
      <c r="I371" s="235"/>
      <c r="J371" s="230"/>
      <c r="K371" s="230"/>
      <c r="L371" s="236"/>
      <c r="M371" s="237"/>
      <c r="N371" s="238"/>
      <c r="O371" s="238"/>
      <c r="P371" s="238"/>
      <c r="Q371" s="238"/>
      <c r="R371" s="238"/>
      <c r="S371" s="238"/>
      <c r="T371" s="239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0" t="s">
        <v>137</v>
      </c>
      <c r="AU371" s="240" t="s">
        <v>88</v>
      </c>
      <c r="AV371" s="13" t="s">
        <v>88</v>
      </c>
      <c r="AW371" s="13" t="s">
        <v>34</v>
      </c>
      <c r="AX371" s="13" t="s">
        <v>78</v>
      </c>
      <c r="AY371" s="240" t="s">
        <v>128</v>
      </c>
    </row>
    <row r="372" s="14" customFormat="1">
      <c r="A372" s="14"/>
      <c r="B372" s="241"/>
      <c r="C372" s="242"/>
      <c r="D372" s="231" t="s">
        <v>137</v>
      </c>
      <c r="E372" s="243" t="s">
        <v>1</v>
      </c>
      <c r="F372" s="244" t="s">
        <v>228</v>
      </c>
      <c r="G372" s="242"/>
      <c r="H372" s="245">
        <v>42.509999999999998</v>
      </c>
      <c r="I372" s="246"/>
      <c r="J372" s="242"/>
      <c r="K372" s="242"/>
      <c r="L372" s="247"/>
      <c r="M372" s="248"/>
      <c r="N372" s="249"/>
      <c r="O372" s="249"/>
      <c r="P372" s="249"/>
      <c r="Q372" s="249"/>
      <c r="R372" s="249"/>
      <c r="S372" s="249"/>
      <c r="T372" s="250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1" t="s">
        <v>137</v>
      </c>
      <c r="AU372" s="251" t="s">
        <v>88</v>
      </c>
      <c r="AV372" s="14" t="s">
        <v>135</v>
      </c>
      <c r="AW372" s="14" t="s">
        <v>34</v>
      </c>
      <c r="AX372" s="14" t="s">
        <v>86</v>
      </c>
      <c r="AY372" s="251" t="s">
        <v>128</v>
      </c>
    </row>
    <row r="373" s="12" customFormat="1" ht="25.92" customHeight="1">
      <c r="A373" s="12"/>
      <c r="B373" s="199"/>
      <c r="C373" s="200"/>
      <c r="D373" s="201" t="s">
        <v>77</v>
      </c>
      <c r="E373" s="202" t="s">
        <v>650</v>
      </c>
      <c r="F373" s="202" t="s">
        <v>651</v>
      </c>
      <c r="G373" s="200"/>
      <c r="H373" s="200"/>
      <c r="I373" s="203"/>
      <c r="J373" s="204">
        <f>BK373</f>
        <v>0</v>
      </c>
      <c r="K373" s="200"/>
      <c r="L373" s="205"/>
      <c r="M373" s="206"/>
      <c r="N373" s="207"/>
      <c r="O373" s="207"/>
      <c r="P373" s="208">
        <f>P374+P380+P382+P384</f>
        <v>0</v>
      </c>
      <c r="Q373" s="207"/>
      <c r="R373" s="208">
        <f>R374+R380+R382+R384</f>
        <v>0</v>
      </c>
      <c r="S373" s="207"/>
      <c r="T373" s="209">
        <f>T374+T380+T382+T384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0" t="s">
        <v>157</v>
      </c>
      <c r="AT373" s="211" t="s">
        <v>77</v>
      </c>
      <c r="AU373" s="211" t="s">
        <v>78</v>
      </c>
      <c r="AY373" s="210" t="s">
        <v>128</v>
      </c>
      <c r="BK373" s="212">
        <f>BK374+BK380+BK382+BK384</f>
        <v>0</v>
      </c>
    </row>
    <row r="374" s="12" customFormat="1" ht="22.8" customHeight="1">
      <c r="A374" s="12"/>
      <c r="B374" s="199"/>
      <c r="C374" s="200"/>
      <c r="D374" s="201" t="s">
        <v>77</v>
      </c>
      <c r="E374" s="213" t="s">
        <v>652</v>
      </c>
      <c r="F374" s="213" t="s">
        <v>653</v>
      </c>
      <c r="G374" s="200"/>
      <c r="H374" s="200"/>
      <c r="I374" s="203"/>
      <c r="J374" s="214">
        <f>BK374</f>
        <v>0</v>
      </c>
      <c r="K374" s="200"/>
      <c r="L374" s="205"/>
      <c r="M374" s="206"/>
      <c r="N374" s="207"/>
      <c r="O374" s="207"/>
      <c r="P374" s="208">
        <f>SUM(P375:P379)</f>
        <v>0</v>
      </c>
      <c r="Q374" s="207"/>
      <c r="R374" s="208">
        <f>SUM(R375:R379)</f>
        <v>0</v>
      </c>
      <c r="S374" s="207"/>
      <c r="T374" s="209">
        <f>SUM(T375:T379)</f>
        <v>0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0" t="s">
        <v>157</v>
      </c>
      <c r="AT374" s="211" t="s">
        <v>77</v>
      </c>
      <c r="AU374" s="211" t="s">
        <v>86</v>
      </c>
      <c r="AY374" s="210" t="s">
        <v>128</v>
      </c>
      <c r="BK374" s="212">
        <f>SUM(BK375:BK379)</f>
        <v>0</v>
      </c>
    </row>
    <row r="375" s="2" customFormat="1" ht="16.5" customHeight="1">
      <c r="A375" s="38"/>
      <c r="B375" s="39"/>
      <c r="C375" s="215" t="s">
        <v>654</v>
      </c>
      <c r="D375" s="215" t="s">
        <v>131</v>
      </c>
      <c r="E375" s="216" t="s">
        <v>655</v>
      </c>
      <c r="F375" s="217" t="s">
        <v>656</v>
      </c>
      <c r="G375" s="218" t="s">
        <v>657</v>
      </c>
      <c r="H375" s="219">
        <v>1</v>
      </c>
      <c r="I375" s="220"/>
      <c r="J375" s="221">
        <f>ROUND(I375*H375,2)</f>
        <v>0</v>
      </c>
      <c r="K375" s="222"/>
      <c r="L375" s="44"/>
      <c r="M375" s="223" t="s">
        <v>1</v>
      </c>
      <c r="N375" s="224" t="s">
        <v>43</v>
      </c>
      <c r="O375" s="91"/>
      <c r="P375" s="225">
        <f>O375*H375</f>
        <v>0</v>
      </c>
      <c r="Q375" s="225">
        <v>0</v>
      </c>
      <c r="R375" s="225">
        <f>Q375*H375</f>
        <v>0</v>
      </c>
      <c r="S375" s="225">
        <v>0</v>
      </c>
      <c r="T375" s="226">
        <f>S375*H375</f>
        <v>0</v>
      </c>
      <c r="U375" s="38"/>
      <c r="V375" s="38"/>
      <c r="W375" s="38"/>
      <c r="X375" s="38"/>
      <c r="Y375" s="38"/>
      <c r="Z375" s="38"/>
      <c r="AA375" s="38"/>
      <c r="AB375" s="38"/>
      <c r="AC375" s="38"/>
      <c r="AD375" s="38"/>
      <c r="AE375" s="38"/>
      <c r="AR375" s="227" t="s">
        <v>658</v>
      </c>
      <c r="AT375" s="227" t="s">
        <v>131</v>
      </c>
      <c r="AU375" s="227" t="s">
        <v>88</v>
      </c>
      <c r="AY375" s="17" t="s">
        <v>128</v>
      </c>
      <c r="BE375" s="228">
        <f>IF(N375="základní",J375,0)</f>
        <v>0</v>
      </c>
      <c r="BF375" s="228">
        <f>IF(N375="snížená",J375,0)</f>
        <v>0</v>
      </c>
      <c r="BG375" s="228">
        <f>IF(N375="zákl. přenesená",J375,0)</f>
        <v>0</v>
      </c>
      <c r="BH375" s="228">
        <f>IF(N375="sníž. přenesená",J375,0)</f>
        <v>0</v>
      </c>
      <c r="BI375" s="228">
        <f>IF(N375="nulová",J375,0)</f>
        <v>0</v>
      </c>
      <c r="BJ375" s="17" t="s">
        <v>86</v>
      </c>
      <c r="BK375" s="228">
        <f>ROUND(I375*H375,2)</f>
        <v>0</v>
      </c>
      <c r="BL375" s="17" t="s">
        <v>658</v>
      </c>
      <c r="BM375" s="227" t="s">
        <v>659</v>
      </c>
    </row>
    <row r="376" s="2" customFormat="1" ht="16.5" customHeight="1">
      <c r="A376" s="38"/>
      <c r="B376" s="39"/>
      <c r="C376" s="215" t="s">
        <v>660</v>
      </c>
      <c r="D376" s="215" t="s">
        <v>131</v>
      </c>
      <c r="E376" s="216" t="s">
        <v>661</v>
      </c>
      <c r="F376" s="217" t="s">
        <v>662</v>
      </c>
      <c r="G376" s="218" t="s">
        <v>657</v>
      </c>
      <c r="H376" s="219">
        <v>1</v>
      </c>
      <c r="I376" s="220"/>
      <c r="J376" s="221">
        <f>ROUND(I376*H376,2)</f>
        <v>0</v>
      </c>
      <c r="K376" s="222"/>
      <c r="L376" s="44"/>
      <c r="M376" s="223" t="s">
        <v>1</v>
      </c>
      <c r="N376" s="224" t="s">
        <v>43</v>
      </c>
      <c r="O376" s="91"/>
      <c r="P376" s="225">
        <f>O376*H376</f>
        <v>0</v>
      </c>
      <c r="Q376" s="225">
        <v>0</v>
      </c>
      <c r="R376" s="225">
        <f>Q376*H376</f>
        <v>0</v>
      </c>
      <c r="S376" s="225">
        <v>0</v>
      </c>
      <c r="T376" s="22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7" t="s">
        <v>658</v>
      </c>
      <c r="AT376" s="227" t="s">
        <v>131</v>
      </c>
      <c r="AU376" s="227" t="s">
        <v>88</v>
      </c>
      <c r="AY376" s="17" t="s">
        <v>128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7" t="s">
        <v>86</v>
      </c>
      <c r="BK376" s="228">
        <f>ROUND(I376*H376,2)</f>
        <v>0</v>
      </c>
      <c r="BL376" s="17" t="s">
        <v>658</v>
      </c>
      <c r="BM376" s="227" t="s">
        <v>663</v>
      </c>
    </row>
    <row r="377" s="2" customFormat="1" ht="21.75" customHeight="1">
      <c r="A377" s="38"/>
      <c r="B377" s="39"/>
      <c r="C377" s="215" t="s">
        <v>664</v>
      </c>
      <c r="D377" s="215" t="s">
        <v>131</v>
      </c>
      <c r="E377" s="216" t="s">
        <v>665</v>
      </c>
      <c r="F377" s="217" t="s">
        <v>666</v>
      </c>
      <c r="G377" s="218" t="s">
        <v>657</v>
      </c>
      <c r="H377" s="219">
        <v>1</v>
      </c>
      <c r="I377" s="220"/>
      <c r="J377" s="221">
        <f>ROUND(I377*H377,2)</f>
        <v>0</v>
      </c>
      <c r="K377" s="222"/>
      <c r="L377" s="44"/>
      <c r="M377" s="223" t="s">
        <v>1</v>
      </c>
      <c r="N377" s="224" t="s">
        <v>43</v>
      </c>
      <c r="O377" s="91"/>
      <c r="P377" s="225">
        <f>O377*H377</f>
        <v>0</v>
      </c>
      <c r="Q377" s="225">
        <v>0</v>
      </c>
      <c r="R377" s="225">
        <f>Q377*H377</f>
        <v>0</v>
      </c>
      <c r="S377" s="225">
        <v>0</v>
      </c>
      <c r="T377" s="226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7" t="s">
        <v>658</v>
      </c>
      <c r="AT377" s="227" t="s">
        <v>131</v>
      </c>
      <c r="AU377" s="227" t="s">
        <v>88</v>
      </c>
      <c r="AY377" s="17" t="s">
        <v>128</v>
      </c>
      <c r="BE377" s="228">
        <f>IF(N377="základní",J377,0)</f>
        <v>0</v>
      </c>
      <c r="BF377" s="228">
        <f>IF(N377="snížená",J377,0)</f>
        <v>0</v>
      </c>
      <c r="BG377" s="228">
        <f>IF(N377="zákl. přenesená",J377,0)</f>
        <v>0</v>
      </c>
      <c r="BH377" s="228">
        <f>IF(N377="sníž. přenesená",J377,0)</f>
        <v>0</v>
      </c>
      <c r="BI377" s="228">
        <f>IF(N377="nulová",J377,0)</f>
        <v>0</v>
      </c>
      <c r="BJ377" s="17" t="s">
        <v>86</v>
      </c>
      <c r="BK377" s="228">
        <f>ROUND(I377*H377,2)</f>
        <v>0</v>
      </c>
      <c r="BL377" s="17" t="s">
        <v>658</v>
      </c>
      <c r="BM377" s="227" t="s">
        <v>667</v>
      </c>
    </row>
    <row r="378" s="2" customFormat="1" ht="16.5" customHeight="1">
      <c r="A378" s="38"/>
      <c r="B378" s="39"/>
      <c r="C378" s="215" t="s">
        <v>668</v>
      </c>
      <c r="D378" s="215" t="s">
        <v>131</v>
      </c>
      <c r="E378" s="216" t="s">
        <v>669</v>
      </c>
      <c r="F378" s="217" t="s">
        <v>670</v>
      </c>
      <c r="G378" s="218" t="s">
        <v>657</v>
      </c>
      <c r="H378" s="219">
        <v>1</v>
      </c>
      <c r="I378" s="220"/>
      <c r="J378" s="221">
        <f>ROUND(I378*H378,2)</f>
        <v>0</v>
      </c>
      <c r="K378" s="222"/>
      <c r="L378" s="44"/>
      <c r="M378" s="223" t="s">
        <v>1</v>
      </c>
      <c r="N378" s="224" t="s">
        <v>43</v>
      </c>
      <c r="O378" s="91"/>
      <c r="P378" s="225">
        <f>O378*H378</f>
        <v>0</v>
      </c>
      <c r="Q378" s="225">
        <v>0</v>
      </c>
      <c r="R378" s="225">
        <f>Q378*H378</f>
        <v>0</v>
      </c>
      <c r="S378" s="225">
        <v>0</v>
      </c>
      <c r="T378" s="226">
        <f>S378*H378</f>
        <v>0</v>
      </c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  <c r="AR378" s="227" t="s">
        <v>658</v>
      </c>
      <c r="AT378" s="227" t="s">
        <v>131</v>
      </c>
      <c r="AU378" s="227" t="s">
        <v>88</v>
      </c>
      <c r="AY378" s="17" t="s">
        <v>128</v>
      </c>
      <c r="BE378" s="228">
        <f>IF(N378="základní",J378,0)</f>
        <v>0</v>
      </c>
      <c r="BF378" s="228">
        <f>IF(N378="snížená",J378,0)</f>
        <v>0</v>
      </c>
      <c r="BG378" s="228">
        <f>IF(N378="zákl. přenesená",J378,0)</f>
        <v>0</v>
      </c>
      <c r="BH378" s="228">
        <f>IF(N378="sníž. přenesená",J378,0)</f>
        <v>0</v>
      </c>
      <c r="BI378" s="228">
        <f>IF(N378="nulová",J378,0)</f>
        <v>0</v>
      </c>
      <c r="BJ378" s="17" t="s">
        <v>86</v>
      </c>
      <c r="BK378" s="228">
        <f>ROUND(I378*H378,2)</f>
        <v>0</v>
      </c>
      <c r="BL378" s="17" t="s">
        <v>658</v>
      </c>
      <c r="BM378" s="227" t="s">
        <v>671</v>
      </c>
    </row>
    <row r="379" s="2" customFormat="1" ht="24.15" customHeight="1">
      <c r="A379" s="38"/>
      <c r="B379" s="39"/>
      <c r="C379" s="215" t="s">
        <v>672</v>
      </c>
      <c r="D379" s="215" t="s">
        <v>131</v>
      </c>
      <c r="E379" s="216" t="s">
        <v>673</v>
      </c>
      <c r="F379" s="217" t="s">
        <v>674</v>
      </c>
      <c r="G379" s="218" t="s">
        <v>657</v>
      </c>
      <c r="H379" s="219">
        <v>1</v>
      </c>
      <c r="I379" s="220"/>
      <c r="J379" s="221">
        <f>ROUND(I379*H379,2)</f>
        <v>0</v>
      </c>
      <c r="K379" s="222"/>
      <c r="L379" s="44"/>
      <c r="M379" s="223" t="s">
        <v>1</v>
      </c>
      <c r="N379" s="224" t="s">
        <v>43</v>
      </c>
      <c r="O379" s="91"/>
      <c r="P379" s="225">
        <f>O379*H379</f>
        <v>0</v>
      </c>
      <c r="Q379" s="225">
        <v>0</v>
      </c>
      <c r="R379" s="225">
        <f>Q379*H379</f>
        <v>0</v>
      </c>
      <c r="S379" s="225">
        <v>0</v>
      </c>
      <c r="T379" s="22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7" t="s">
        <v>658</v>
      </c>
      <c r="AT379" s="227" t="s">
        <v>131</v>
      </c>
      <c r="AU379" s="227" t="s">
        <v>88</v>
      </c>
      <c r="AY379" s="17" t="s">
        <v>128</v>
      </c>
      <c r="BE379" s="228">
        <f>IF(N379="základní",J379,0)</f>
        <v>0</v>
      </c>
      <c r="BF379" s="228">
        <f>IF(N379="snížená",J379,0)</f>
        <v>0</v>
      </c>
      <c r="BG379" s="228">
        <f>IF(N379="zákl. přenesená",J379,0)</f>
        <v>0</v>
      </c>
      <c r="BH379" s="228">
        <f>IF(N379="sníž. přenesená",J379,0)</f>
        <v>0</v>
      </c>
      <c r="BI379" s="228">
        <f>IF(N379="nulová",J379,0)</f>
        <v>0</v>
      </c>
      <c r="BJ379" s="17" t="s">
        <v>86</v>
      </c>
      <c r="BK379" s="228">
        <f>ROUND(I379*H379,2)</f>
        <v>0</v>
      </c>
      <c r="BL379" s="17" t="s">
        <v>658</v>
      </c>
      <c r="BM379" s="227" t="s">
        <v>675</v>
      </c>
    </row>
    <row r="380" s="12" customFormat="1" ht="22.8" customHeight="1">
      <c r="A380" s="12"/>
      <c r="B380" s="199"/>
      <c r="C380" s="200"/>
      <c r="D380" s="201" t="s">
        <v>77</v>
      </c>
      <c r="E380" s="213" t="s">
        <v>676</v>
      </c>
      <c r="F380" s="213" t="s">
        <v>677</v>
      </c>
      <c r="G380" s="200"/>
      <c r="H380" s="200"/>
      <c r="I380" s="203"/>
      <c r="J380" s="214">
        <f>BK380</f>
        <v>0</v>
      </c>
      <c r="K380" s="200"/>
      <c r="L380" s="205"/>
      <c r="M380" s="206"/>
      <c r="N380" s="207"/>
      <c r="O380" s="207"/>
      <c r="P380" s="208">
        <f>P381</f>
        <v>0</v>
      </c>
      <c r="Q380" s="207"/>
      <c r="R380" s="208">
        <f>R381</f>
        <v>0</v>
      </c>
      <c r="S380" s="207"/>
      <c r="T380" s="209">
        <f>T381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0" t="s">
        <v>157</v>
      </c>
      <c r="AT380" s="211" t="s">
        <v>77</v>
      </c>
      <c r="AU380" s="211" t="s">
        <v>86</v>
      </c>
      <c r="AY380" s="210" t="s">
        <v>128</v>
      </c>
      <c r="BK380" s="212">
        <f>BK381</f>
        <v>0</v>
      </c>
    </row>
    <row r="381" s="2" customFormat="1" ht="24.15" customHeight="1">
      <c r="A381" s="38"/>
      <c r="B381" s="39"/>
      <c r="C381" s="215" t="s">
        <v>678</v>
      </c>
      <c r="D381" s="215" t="s">
        <v>131</v>
      </c>
      <c r="E381" s="216" t="s">
        <v>679</v>
      </c>
      <c r="F381" s="217" t="s">
        <v>680</v>
      </c>
      <c r="G381" s="218" t="s">
        <v>657</v>
      </c>
      <c r="H381" s="219">
        <v>1</v>
      </c>
      <c r="I381" s="220"/>
      <c r="J381" s="221">
        <f>ROUND(I381*H381,2)</f>
        <v>0</v>
      </c>
      <c r="K381" s="222"/>
      <c r="L381" s="44"/>
      <c r="M381" s="223" t="s">
        <v>1</v>
      </c>
      <c r="N381" s="224" t="s">
        <v>43</v>
      </c>
      <c r="O381" s="91"/>
      <c r="P381" s="225">
        <f>O381*H381</f>
        <v>0</v>
      </c>
      <c r="Q381" s="225">
        <v>0</v>
      </c>
      <c r="R381" s="225">
        <f>Q381*H381</f>
        <v>0</v>
      </c>
      <c r="S381" s="225">
        <v>0</v>
      </c>
      <c r="T381" s="226">
        <f>S381*H381</f>
        <v>0</v>
      </c>
      <c r="U381" s="38"/>
      <c r="V381" s="38"/>
      <c r="W381" s="38"/>
      <c r="X381" s="38"/>
      <c r="Y381" s="38"/>
      <c r="Z381" s="38"/>
      <c r="AA381" s="38"/>
      <c r="AB381" s="38"/>
      <c r="AC381" s="38"/>
      <c r="AD381" s="38"/>
      <c r="AE381" s="38"/>
      <c r="AR381" s="227" t="s">
        <v>658</v>
      </c>
      <c r="AT381" s="227" t="s">
        <v>131</v>
      </c>
      <c r="AU381" s="227" t="s">
        <v>88</v>
      </c>
      <c r="AY381" s="17" t="s">
        <v>128</v>
      </c>
      <c r="BE381" s="228">
        <f>IF(N381="základní",J381,0)</f>
        <v>0</v>
      </c>
      <c r="BF381" s="228">
        <f>IF(N381="snížená",J381,0)</f>
        <v>0</v>
      </c>
      <c r="BG381" s="228">
        <f>IF(N381="zákl. přenesená",J381,0)</f>
        <v>0</v>
      </c>
      <c r="BH381" s="228">
        <f>IF(N381="sníž. přenesená",J381,0)</f>
        <v>0</v>
      </c>
      <c r="BI381" s="228">
        <f>IF(N381="nulová",J381,0)</f>
        <v>0</v>
      </c>
      <c r="BJ381" s="17" t="s">
        <v>86</v>
      </c>
      <c r="BK381" s="228">
        <f>ROUND(I381*H381,2)</f>
        <v>0</v>
      </c>
      <c r="BL381" s="17" t="s">
        <v>658</v>
      </c>
      <c r="BM381" s="227" t="s">
        <v>681</v>
      </c>
    </row>
    <row r="382" s="12" customFormat="1" ht="22.8" customHeight="1">
      <c r="A382" s="12"/>
      <c r="B382" s="199"/>
      <c r="C382" s="200"/>
      <c r="D382" s="201" t="s">
        <v>77</v>
      </c>
      <c r="E382" s="213" t="s">
        <v>682</v>
      </c>
      <c r="F382" s="213" t="s">
        <v>683</v>
      </c>
      <c r="G382" s="200"/>
      <c r="H382" s="200"/>
      <c r="I382" s="203"/>
      <c r="J382" s="214">
        <f>BK382</f>
        <v>0</v>
      </c>
      <c r="K382" s="200"/>
      <c r="L382" s="205"/>
      <c r="M382" s="206"/>
      <c r="N382" s="207"/>
      <c r="O382" s="207"/>
      <c r="P382" s="208">
        <f>P383</f>
        <v>0</v>
      </c>
      <c r="Q382" s="207"/>
      <c r="R382" s="208">
        <f>R383</f>
        <v>0</v>
      </c>
      <c r="S382" s="207"/>
      <c r="T382" s="209">
        <f>T383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10" t="s">
        <v>157</v>
      </c>
      <c r="AT382" s="211" t="s">
        <v>77</v>
      </c>
      <c r="AU382" s="211" t="s">
        <v>86</v>
      </c>
      <c r="AY382" s="210" t="s">
        <v>128</v>
      </c>
      <c r="BK382" s="212">
        <f>BK383</f>
        <v>0</v>
      </c>
    </row>
    <row r="383" s="2" customFormat="1" ht="21.75" customHeight="1">
      <c r="A383" s="38"/>
      <c r="B383" s="39"/>
      <c r="C383" s="215" t="s">
        <v>684</v>
      </c>
      <c r="D383" s="215" t="s">
        <v>131</v>
      </c>
      <c r="E383" s="216" t="s">
        <v>685</v>
      </c>
      <c r="F383" s="217" t="s">
        <v>686</v>
      </c>
      <c r="G383" s="218" t="s">
        <v>687</v>
      </c>
      <c r="H383" s="219">
        <v>1</v>
      </c>
      <c r="I383" s="220"/>
      <c r="J383" s="221">
        <f>ROUND(I383*H383,2)</f>
        <v>0</v>
      </c>
      <c r="K383" s="222"/>
      <c r="L383" s="44"/>
      <c r="M383" s="223" t="s">
        <v>1</v>
      </c>
      <c r="N383" s="224" t="s">
        <v>43</v>
      </c>
      <c r="O383" s="91"/>
      <c r="P383" s="225">
        <f>O383*H383</f>
        <v>0</v>
      </c>
      <c r="Q383" s="225">
        <v>0</v>
      </c>
      <c r="R383" s="225">
        <f>Q383*H383</f>
        <v>0</v>
      </c>
      <c r="S383" s="225">
        <v>0</v>
      </c>
      <c r="T383" s="22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27" t="s">
        <v>658</v>
      </c>
      <c r="AT383" s="227" t="s">
        <v>131</v>
      </c>
      <c r="AU383" s="227" t="s">
        <v>88</v>
      </c>
      <c r="AY383" s="17" t="s">
        <v>128</v>
      </c>
      <c r="BE383" s="228">
        <f>IF(N383="základní",J383,0)</f>
        <v>0</v>
      </c>
      <c r="BF383" s="228">
        <f>IF(N383="snížená",J383,0)</f>
        <v>0</v>
      </c>
      <c r="BG383" s="228">
        <f>IF(N383="zákl. přenesená",J383,0)</f>
        <v>0</v>
      </c>
      <c r="BH383" s="228">
        <f>IF(N383="sníž. přenesená",J383,0)</f>
        <v>0</v>
      </c>
      <c r="BI383" s="228">
        <f>IF(N383="nulová",J383,0)</f>
        <v>0</v>
      </c>
      <c r="BJ383" s="17" t="s">
        <v>86</v>
      </c>
      <c r="BK383" s="228">
        <f>ROUND(I383*H383,2)</f>
        <v>0</v>
      </c>
      <c r="BL383" s="17" t="s">
        <v>658</v>
      </c>
      <c r="BM383" s="227" t="s">
        <v>688</v>
      </c>
    </row>
    <row r="384" s="12" customFormat="1" ht="22.8" customHeight="1">
      <c r="A384" s="12"/>
      <c r="B384" s="199"/>
      <c r="C384" s="200"/>
      <c r="D384" s="201" t="s">
        <v>77</v>
      </c>
      <c r="E384" s="213" t="s">
        <v>689</v>
      </c>
      <c r="F384" s="213" t="s">
        <v>690</v>
      </c>
      <c r="G384" s="200"/>
      <c r="H384" s="200"/>
      <c r="I384" s="203"/>
      <c r="J384" s="214">
        <f>BK384</f>
        <v>0</v>
      </c>
      <c r="K384" s="200"/>
      <c r="L384" s="205"/>
      <c r="M384" s="206"/>
      <c r="N384" s="207"/>
      <c r="O384" s="207"/>
      <c r="P384" s="208">
        <f>P385</f>
        <v>0</v>
      </c>
      <c r="Q384" s="207"/>
      <c r="R384" s="208">
        <f>R385</f>
        <v>0</v>
      </c>
      <c r="S384" s="207"/>
      <c r="T384" s="209">
        <f>T385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0" t="s">
        <v>157</v>
      </c>
      <c r="AT384" s="211" t="s">
        <v>77</v>
      </c>
      <c r="AU384" s="211" t="s">
        <v>86</v>
      </c>
      <c r="AY384" s="210" t="s">
        <v>128</v>
      </c>
      <c r="BK384" s="212">
        <f>BK385</f>
        <v>0</v>
      </c>
    </row>
    <row r="385" s="2" customFormat="1" ht="16.5" customHeight="1">
      <c r="A385" s="38"/>
      <c r="B385" s="39"/>
      <c r="C385" s="215" t="s">
        <v>691</v>
      </c>
      <c r="D385" s="215" t="s">
        <v>131</v>
      </c>
      <c r="E385" s="216" t="s">
        <v>692</v>
      </c>
      <c r="F385" s="217" t="s">
        <v>693</v>
      </c>
      <c r="G385" s="218" t="s">
        <v>657</v>
      </c>
      <c r="H385" s="219">
        <v>8</v>
      </c>
      <c r="I385" s="220"/>
      <c r="J385" s="221">
        <f>ROUND(I385*H385,2)</f>
        <v>0</v>
      </c>
      <c r="K385" s="222"/>
      <c r="L385" s="44"/>
      <c r="M385" s="274" t="s">
        <v>1</v>
      </c>
      <c r="N385" s="275" t="s">
        <v>43</v>
      </c>
      <c r="O385" s="276"/>
      <c r="P385" s="277">
        <f>O385*H385</f>
        <v>0</v>
      </c>
      <c r="Q385" s="277">
        <v>0</v>
      </c>
      <c r="R385" s="277">
        <f>Q385*H385</f>
        <v>0</v>
      </c>
      <c r="S385" s="277">
        <v>0</v>
      </c>
      <c r="T385" s="278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7" t="s">
        <v>658</v>
      </c>
      <c r="AT385" s="227" t="s">
        <v>131</v>
      </c>
      <c r="AU385" s="227" t="s">
        <v>88</v>
      </c>
      <c r="AY385" s="17" t="s">
        <v>128</v>
      </c>
      <c r="BE385" s="228">
        <f>IF(N385="základní",J385,0)</f>
        <v>0</v>
      </c>
      <c r="BF385" s="228">
        <f>IF(N385="snížená",J385,0)</f>
        <v>0</v>
      </c>
      <c r="BG385" s="228">
        <f>IF(N385="zákl. přenesená",J385,0)</f>
        <v>0</v>
      </c>
      <c r="BH385" s="228">
        <f>IF(N385="sníž. přenesená",J385,0)</f>
        <v>0</v>
      </c>
      <c r="BI385" s="228">
        <f>IF(N385="nulová",J385,0)</f>
        <v>0</v>
      </c>
      <c r="BJ385" s="17" t="s">
        <v>86</v>
      </c>
      <c r="BK385" s="228">
        <f>ROUND(I385*H385,2)</f>
        <v>0</v>
      </c>
      <c r="BL385" s="17" t="s">
        <v>658</v>
      </c>
      <c r="BM385" s="227" t="s">
        <v>694</v>
      </c>
    </row>
    <row r="386" s="2" customFormat="1" ht="6.96" customHeight="1">
      <c r="A386" s="38"/>
      <c r="B386" s="66"/>
      <c r="C386" s="67"/>
      <c r="D386" s="67"/>
      <c r="E386" s="67"/>
      <c r="F386" s="67"/>
      <c r="G386" s="67"/>
      <c r="H386" s="67"/>
      <c r="I386" s="67"/>
      <c r="J386" s="67"/>
      <c r="K386" s="67"/>
      <c r="L386" s="44"/>
      <c r="M386" s="38"/>
      <c r="O386" s="38"/>
      <c r="P386" s="38"/>
      <c r="Q386" s="38"/>
      <c r="R386" s="38"/>
      <c r="S386" s="38"/>
      <c r="T386" s="38"/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</row>
  </sheetData>
  <sheetProtection sheet="1" autoFilter="0" formatColumns="0" formatRows="0" objects="1" scenarios="1" spinCount="100000" saltValue="SIWSlLtIk/iQ+Eu9gkTVQVH9FQj5z3w+F9iDRdvmEl6z0hwkIoxyUxGH4gZ/TmlJ5X0kgYLjpy3dzEFVPj4BGg==" hashValue="p/QYa5McfXMh62SPlOqQm4mSNcDgv7pfKHp9YQFs0zTTKDJmGpBPvzC5Xc7XGiPI1YQ6af8m3YWJq/OysWFWwg==" algorithmName="SHA-512" password="CC35"/>
  <autoFilter ref="C131:K385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LAPTOP-G0FMFB3Q\ivans</dc:creator>
  <cp:lastModifiedBy>LAPTOP-G0FMFB3Q\ivans</cp:lastModifiedBy>
  <dcterms:created xsi:type="dcterms:W3CDTF">2023-05-26T07:08:29Z</dcterms:created>
  <dcterms:modified xsi:type="dcterms:W3CDTF">2023-05-26T07:08:32Z</dcterms:modified>
</cp:coreProperties>
</file>