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s\Desktop\ŠNAPKA SLUŽBY\Zakázky\ZAK 21-101201 Chodník Rychvaldská II, Bohumín\Rozpočty, VV\"/>
    </mc:Choice>
  </mc:AlternateContent>
  <bookViews>
    <workbookView xWindow="0" yWindow="0" windowWidth="0" windowHeight="0"/>
  </bookViews>
  <sheets>
    <sheet name="Rekapitulace stavby" sheetId="1" r:id="rId1"/>
    <sheet name="SO 101 - Chodník s odvod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101 - Chodník s odvodn...'!$C$135:$K$661</definedName>
    <definedName name="_xlnm.Print_Area" localSheetId="1">'SO 101 - Chodník s odvodn...'!$C$4:$J$76,'SO 101 - Chodník s odvodn...'!$C$82:$J$117,'SO 101 - Chodník s odvodn...'!$C$123:$J$661</definedName>
    <definedName name="_xlnm.Print_Titles" localSheetId="1">'SO 101 - Chodník s odvodn...'!$135:$135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61"/>
  <c r="BH661"/>
  <c r="BG661"/>
  <c r="BF661"/>
  <c r="T661"/>
  <c r="R661"/>
  <c r="P661"/>
  <c r="BI660"/>
  <c r="BH660"/>
  <c r="BG660"/>
  <c r="BF660"/>
  <c r="T660"/>
  <c r="R660"/>
  <c r="P660"/>
  <c r="BI658"/>
  <c r="BH658"/>
  <c r="BG658"/>
  <c r="BF658"/>
  <c r="T658"/>
  <c r="T657"/>
  <c r="R658"/>
  <c r="R657"/>
  <c r="P658"/>
  <c r="P657"/>
  <c r="BI656"/>
  <c r="BH656"/>
  <c r="BG656"/>
  <c r="BF656"/>
  <c r="T656"/>
  <c r="T655"/>
  <c r="R656"/>
  <c r="R655"/>
  <c r="P656"/>
  <c r="P655"/>
  <c r="BI654"/>
  <c r="BH654"/>
  <c r="BG654"/>
  <c r="BF654"/>
  <c r="T654"/>
  <c r="T653"/>
  <c r="R654"/>
  <c r="R653"/>
  <c r="P654"/>
  <c r="P653"/>
  <c r="BI652"/>
  <c r="BH652"/>
  <c r="BG652"/>
  <c r="BF652"/>
  <c r="T652"/>
  <c r="R652"/>
  <c r="P652"/>
  <c r="BI651"/>
  <c r="BH651"/>
  <c r="BG651"/>
  <c r="BF651"/>
  <c r="T651"/>
  <c r="R651"/>
  <c r="P651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0"/>
  <c r="BH640"/>
  <c r="BG640"/>
  <c r="BF640"/>
  <c r="T640"/>
  <c r="R640"/>
  <c r="P640"/>
  <c r="BI638"/>
  <c r="BH638"/>
  <c r="BG638"/>
  <c r="BF638"/>
  <c r="T638"/>
  <c r="R638"/>
  <c r="P638"/>
  <c r="BI632"/>
  <c r="BH632"/>
  <c r="BG632"/>
  <c r="BF632"/>
  <c r="T632"/>
  <c r="R632"/>
  <c r="P632"/>
  <c r="BI630"/>
  <c r="BH630"/>
  <c r="BG630"/>
  <c r="BF630"/>
  <c r="T630"/>
  <c r="R630"/>
  <c r="P630"/>
  <c r="BI624"/>
  <c r="BH624"/>
  <c r="BG624"/>
  <c r="BF624"/>
  <c r="T624"/>
  <c r="R624"/>
  <c r="P624"/>
  <c r="BI622"/>
  <c r="BH622"/>
  <c r="BG622"/>
  <c r="BF622"/>
  <c r="T622"/>
  <c r="R622"/>
  <c r="P622"/>
  <c r="BI620"/>
  <c r="BH620"/>
  <c r="BG620"/>
  <c r="BF620"/>
  <c r="T620"/>
  <c r="R620"/>
  <c r="P620"/>
  <c r="BI617"/>
  <c r="BH617"/>
  <c r="BG617"/>
  <c r="BF617"/>
  <c r="T617"/>
  <c r="R617"/>
  <c r="P617"/>
  <c r="BI616"/>
  <c r="BH616"/>
  <c r="BG616"/>
  <c r="BF616"/>
  <c r="T616"/>
  <c r="R616"/>
  <c r="P616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6"/>
  <c r="BH606"/>
  <c r="BG606"/>
  <c r="BF606"/>
  <c r="T606"/>
  <c r="R606"/>
  <c r="P606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6"/>
  <c r="BH596"/>
  <c r="BG596"/>
  <c r="BF596"/>
  <c r="T596"/>
  <c r="R596"/>
  <c r="P596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4"/>
  <c r="BH584"/>
  <c r="BG584"/>
  <c r="BF584"/>
  <c r="T584"/>
  <c r="R584"/>
  <c r="P584"/>
  <c r="BI582"/>
  <c r="BH582"/>
  <c r="BG582"/>
  <c r="BF582"/>
  <c r="T582"/>
  <c r="R582"/>
  <c r="P582"/>
  <c r="BI579"/>
  <c r="BH579"/>
  <c r="BG579"/>
  <c r="BF579"/>
  <c r="T579"/>
  <c r="R579"/>
  <c r="P579"/>
  <c r="BI577"/>
  <c r="BH577"/>
  <c r="BG577"/>
  <c r="BF577"/>
  <c r="T577"/>
  <c r="R577"/>
  <c r="P577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1"/>
  <c r="BH561"/>
  <c r="BG561"/>
  <c r="BF561"/>
  <c r="T561"/>
  <c r="R561"/>
  <c r="P561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5"/>
  <c r="BH535"/>
  <c r="BG535"/>
  <c r="BF535"/>
  <c r="T535"/>
  <c r="R535"/>
  <c r="P535"/>
  <c r="BI533"/>
  <c r="BH533"/>
  <c r="BG533"/>
  <c r="BF533"/>
  <c r="T533"/>
  <c r="R533"/>
  <c r="P533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3"/>
  <c r="BH513"/>
  <c r="BG513"/>
  <c r="BF513"/>
  <c r="T513"/>
  <c r="R513"/>
  <c r="P513"/>
  <c r="BI511"/>
  <c r="BH511"/>
  <c r="BG511"/>
  <c r="BF511"/>
  <c r="T511"/>
  <c r="R511"/>
  <c r="P511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8"/>
  <c r="BH488"/>
  <c r="BG488"/>
  <c r="BF488"/>
  <c r="T488"/>
  <c r="R488"/>
  <c r="P488"/>
  <c r="BI487"/>
  <c r="BH487"/>
  <c r="BG487"/>
  <c r="BF487"/>
  <c r="T487"/>
  <c r="R487"/>
  <c r="P487"/>
  <c r="BI486"/>
  <c r="BH486"/>
  <c r="BG486"/>
  <c r="BF486"/>
  <c r="T486"/>
  <c r="R486"/>
  <c r="P486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425"/>
  <c r="BH425"/>
  <c r="BG425"/>
  <c r="BF425"/>
  <c r="T425"/>
  <c r="R425"/>
  <c r="P425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3"/>
  <c r="BH413"/>
  <c r="BG413"/>
  <c r="BF413"/>
  <c r="T413"/>
  <c r="R413"/>
  <c r="P413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86"/>
  <c r="BH386"/>
  <c r="BG386"/>
  <c r="BF386"/>
  <c r="T386"/>
  <c r="R386"/>
  <c r="P386"/>
  <c r="BI384"/>
  <c r="BH384"/>
  <c r="BG384"/>
  <c r="BF384"/>
  <c r="T384"/>
  <c r="R384"/>
  <c r="P384"/>
  <c r="BI379"/>
  <c r="BH379"/>
  <c r="BG379"/>
  <c r="BF379"/>
  <c r="T379"/>
  <c r="R379"/>
  <c r="P379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59"/>
  <c r="BH259"/>
  <c r="BG259"/>
  <c r="BF259"/>
  <c r="T259"/>
  <c r="R259"/>
  <c r="P259"/>
  <c r="BI255"/>
  <c r="BH255"/>
  <c r="BG255"/>
  <c r="BF255"/>
  <c r="T255"/>
  <c r="R255"/>
  <c r="P255"/>
  <c r="BI248"/>
  <c r="BH248"/>
  <c r="BG248"/>
  <c r="BF248"/>
  <c r="T248"/>
  <c r="R248"/>
  <c r="P248"/>
  <c r="BI240"/>
  <c r="BH240"/>
  <c r="BG240"/>
  <c r="BF240"/>
  <c r="T240"/>
  <c r="R240"/>
  <c r="P240"/>
  <c r="BI233"/>
  <c r="BH233"/>
  <c r="BG233"/>
  <c r="BF233"/>
  <c r="T233"/>
  <c r="R233"/>
  <c r="P233"/>
  <c r="BI231"/>
  <c r="BH231"/>
  <c r="BG231"/>
  <c r="BF231"/>
  <c r="T231"/>
  <c r="R231"/>
  <c r="P231"/>
  <c r="BI225"/>
  <c r="BH225"/>
  <c r="BG225"/>
  <c r="BF225"/>
  <c r="T225"/>
  <c r="R225"/>
  <c r="P225"/>
  <c r="BI214"/>
  <c r="BH214"/>
  <c r="BG214"/>
  <c r="BF214"/>
  <c r="T214"/>
  <c r="R214"/>
  <c r="P214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J133"/>
  <c r="J132"/>
  <c r="F132"/>
  <c r="F130"/>
  <c r="E128"/>
  <c r="J92"/>
  <c r="J91"/>
  <c r="F91"/>
  <c r="F89"/>
  <c r="E87"/>
  <c r="J18"/>
  <c r="E18"/>
  <c r="F92"/>
  <c r="J17"/>
  <c r="J12"/>
  <c r="J130"/>
  <c r="E7"/>
  <c r="E85"/>
  <c i="1" r="L90"/>
  <c r="AM90"/>
  <c r="AM89"/>
  <c r="L89"/>
  <c r="AM87"/>
  <c r="L87"/>
  <c r="L85"/>
  <c r="L84"/>
  <c i="2" r="BK661"/>
  <c r="BK651"/>
  <c r="J620"/>
  <c r="BK577"/>
  <c r="J511"/>
  <c r="J478"/>
  <c r="BK448"/>
  <c r="J361"/>
  <c r="BK332"/>
  <c r="BK304"/>
  <c r="BK200"/>
  <c r="J155"/>
  <c r="J624"/>
  <c r="BK588"/>
  <c r="BK551"/>
  <c r="BK519"/>
  <c r="J472"/>
  <c r="BK451"/>
  <c r="J419"/>
  <c r="J349"/>
  <c r="J298"/>
  <c r="BK214"/>
  <c r="J614"/>
  <c r="J588"/>
  <c r="BK535"/>
  <c r="BK480"/>
  <c r="J435"/>
  <c r="J351"/>
  <c r="BK328"/>
  <c r="BK307"/>
  <c r="BK204"/>
  <c r="J186"/>
  <c r="J661"/>
  <c r="BK616"/>
  <c r="J584"/>
  <c r="J557"/>
  <c r="BK503"/>
  <c r="BK455"/>
  <c r="J384"/>
  <c r="BK326"/>
  <c r="J259"/>
  <c r="J190"/>
  <c r="J147"/>
  <c r="J652"/>
  <c r="J561"/>
  <c r="J486"/>
  <c r="J448"/>
  <c r="BK384"/>
  <c r="BK338"/>
  <c r="J295"/>
  <c r="J214"/>
  <c r="BK169"/>
  <c r="J549"/>
  <c r="J487"/>
  <c r="J474"/>
  <c r="BK444"/>
  <c r="BK398"/>
  <c r="BK353"/>
  <c r="BK283"/>
  <c r="J192"/>
  <c r="BK139"/>
  <c r="J648"/>
  <c r="J601"/>
  <c r="J572"/>
  <c r="J507"/>
  <c r="J465"/>
  <c r="J436"/>
  <c r="J328"/>
  <c r="J285"/>
  <c r="BK190"/>
  <c r="J651"/>
  <c r="BK638"/>
  <c r="BK617"/>
  <c r="J577"/>
  <c r="J543"/>
  <c r="J493"/>
  <c r="BK453"/>
  <c r="BK423"/>
  <c r="BK363"/>
  <c r="J305"/>
  <c r="J273"/>
  <c r="J165"/>
  <c r="J617"/>
  <c r="BK572"/>
  <c r="BK541"/>
  <c r="BK474"/>
  <c r="BK419"/>
  <c r="J353"/>
  <c r="J324"/>
  <c r="J304"/>
  <c r="BK233"/>
  <c r="J167"/>
  <c r="BK630"/>
  <c r="BK605"/>
  <c r="J570"/>
  <c r="J539"/>
  <c r="J442"/>
  <c r="BK368"/>
  <c r="BK334"/>
  <c r="J275"/>
  <c r="BK225"/>
  <c r="J175"/>
  <c r="J654"/>
  <c r="J594"/>
  <c r="BK559"/>
  <c r="BK517"/>
  <c r="J451"/>
  <c r="J427"/>
  <c r="J345"/>
  <c r="J270"/>
  <c r="BK188"/>
  <c r="BK143"/>
  <c r="J488"/>
  <c r="J463"/>
  <c r="BK404"/>
  <c r="J373"/>
  <c r="J336"/>
  <c r="BK270"/>
  <c r="BK165"/>
  <c r="BK658"/>
  <c r="BK649"/>
  <c r="BK606"/>
  <c r="BK555"/>
  <c r="BK487"/>
  <c r="BK450"/>
  <c r="BK373"/>
  <c r="J330"/>
  <c r="J297"/>
  <c r="BK273"/>
  <c r="BK153"/>
  <c r="BK648"/>
  <c r="J608"/>
  <c r="J559"/>
  <c r="J533"/>
  <c r="BK461"/>
  <c r="BK438"/>
  <c r="J406"/>
  <c r="BK359"/>
  <c r="BK295"/>
  <c r="J233"/>
  <c r="BK161"/>
  <c r="J606"/>
  <c r="J551"/>
  <c r="BK482"/>
  <c r="J450"/>
  <c r="BK370"/>
  <c r="J332"/>
  <c r="J309"/>
  <c r="BK240"/>
  <c r="J188"/>
  <c r="J149"/>
  <c r="J622"/>
  <c r="J579"/>
  <c r="J547"/>
  <c r="BK465"/>
  <c r="J421"/>
  <c r="J357"/>
  <c r="BK300"/>
  <c r="J200"/>
  <c r="J163"/>
  <c r="J141"/>
  <c r="J592"/>
  <c r="J555"/>
  <c r="J470"/>
  <c r="BK435"/>
  <c r="J370"/>
  <c r="J326"/>
  <c r="J268"/>
  <c r="J199"/>
  <c r="BK163"/>
  <c r="BK511"/>
  <c r="J467"/>
  <c r="BK436"/>
  <c r="BK396"/>
  <c r="BK365"/>
  <c r="BK305"/>
  <c r="J265"/>
  <c r="BK173"/>
  <c r="J658"/>
  <c r="J650"/>
  <c r="J616"/>
  <c r="BK590"/>
  <c r="J519"/>
  <c r="J480"/>
  <c r="BK459"/>
  <c r="BK440"/>
  <c r="J347"/>
  <c r="J310"/>
  <c r="J173"/>
  <c r="J139"/>
  <c r="J630"/>
  <c r="BK599"/>
  <c r="BK561"/>
  <c r="J517"/>
  <c r="J468"/>
  <c r="BK425"/>
  <c r="J404"/>
  <c r="BK314"/>
  <c r="BK289"/>
  <c r="BK199"/>
  <c r="J145"/>
  <c r="J566"/>
  <c r="J505"/>
  <c r="J466"/>
  <c r="J398"/>
  <c r="J343"/>
  <c r="BK320"/>
  <c r="BK285"/>
  <c r="BK202"/>
  <c r="BK181"/>
  <c r="J660"/>
  <c r="J603"/>
  <c r="J564"/>
  <c r="BK505"/>
  <c r="J440"/>
  <c r="BK394"/>
  <c r="J338"/>
  <c r="J289"/>
  <c r="BK194"/>
  <c r="BK155"/>
  <c r="BK608"/>
  <c r="BK582"/>
  <c r="J553"/>
  <c r="BK472"/>
  <c r="BK446"/>
  <c r="J400"/>
  <c r="BK330"/>
  <c r="J283"/>
  <c r="J181"/>
  <c r="BK147"/>
  <c r="J521"/>
  <c r="BK486"/>
  <c r="J459"/>
  <c r="BK413"/>
  <c r="J379"/>
  <c r="BK349"/>
  <c r="BK277"/>
  <c r="J204"/>
  <c r="J153"/>
  <c r="J656"/>
  <c r="J610"/>
  <c r="BK557"/>
  <c r="J503"/>
  <c r="J476"/>
  <c r="BK357"/>
  <c r="J322"/>
  <c r="J287"/>
  <c r="J161"/>
  <c r="J649"/>
  <c r="BK622"/>
  <c r="BK584"/>
  <c r="BK547"/>
  <c r="BK513"/>
  <c r="BK457"/>
  <c r="BK427"/>
  <c r="BK386"/>
  <c r="BK309"/>
  <c r="BK287"/>
  <c r="BK171"/>
  <c r="J596"/>
  <c r="BK543"/>
  <c r="J489"/>
  <c r="J453"/>
  <c r="BK361"/>
  <c r="BK340"/>
  <c r="J300"/>
  <c r="BK231"/>
  <c r="J169"/>
  <c r="J638"/>
  <c r="BK596"/>
  <c r="J568"/>
  <c r="J482"/>
  <c r="J423"/>
  <c r="J363"/>
  <c r="BK322"/>
  <c r="J240"/>
  <c r="BK186"/>
  <c r="BK603"/>
  <c r="BK570"/>
  <c r="J535"/>
  <c r="BK466"/>
  <c r="J408"/>
  <c r="BK310"/>
  <c r="BK255"/>
  <c r="BK198"/>
  <c r="BK167"/>
  <c r="BK533"/>
  <c r="J484"/>
  <c r="J446"/>
  <c r="BK400"/>
  <c r="J334"/>
  <c r="BK275"/>
  <c r="J194"/>
  <c r="BK145"/>
  <c r="BK660"/>
  <c r="BK652"/>
  <c r="BK614"/>
  <c r="BK594"/>
  <c r="BK549"/>
  <c r="BK491"/>
  <c r="BK467"/>
  <c r="BK379"/>
  <c r="J320"/>
  <c r="J281"/>
  <c r="BK157"/>
  <c r="BK650"/>
  <c r="BK640"/>
  <c r="BK612"/>
  <c r="BK564"/>
  <c r="BK539"/>
  <c r="BK489"/>
  <c r="J444"/>
  <c r="BK408"/>
  <c r="J368"/>
  <c r="J307"/>
  <c r="J277"/>
  <c r="BK151"/>
  <c r="BK610"/>
  <c r="BK562"/>
  <c r="J498"/>
  <c r="BK463"/>
  <c r="J396"/>
  <c r="BK336"/>
  <c r="J313"/>
  <c r="BK259"/>
  <c r="BK192"/>
  <c r="J143"/>
  <c r="BK624"/>
  <c r="J590"/>
  <c r="BK553"/>
  <c r="BK476"/>
  <c r="BK431"/>
  <c r="J355"/>
  <c r="BK313"/>
  <c r="J255"/>
  <c r="J198"/>
  <c r="J151"/>
  <c r="BK601"/>
  <c r="BK568"/>
  <c r="BK507"/>
  <c r="J431"/>
  <c r="J365"/>
  <c r="BK302"/>
  <c r="J225"/>
  <c r="J171"/>
  <c r="J562"/>
  <c r="BK498"/>
  <c r="BK468"/>
  <c r="J438"/>
  <c r="J386"/>
  <c r="BK355"/>
  <c r="J302"/>
  <c r="J248"/>
  <c r="BK149"/>
  <c r="BK656"/>
  <c r="BK654"/>
  <c r="J640"/>
  <c r="J599"/>
  <c r="J513"/>
  <c r="BK484"/>
  <c r="J461"/>
  <c r="J413"/>
  <c r="BK343"/>
  <c r="BK298"/>
  <c r="J196"/>
  <c r="BK141"/>
  <c r="J632"/>
  <c r="BK620"/>
  <c r="J582"/>
  <c r="BK545"/>
  <c r="BK488"/>
  <c r="BK442"/>
  <c r="BK392"/>
  <c r="J340"/>
  <c r="BK297"/>
  <c r="BK268"/>
  <c i="1" r="AS94"/>
  <c i="2" r="BK592"/>
  <c r="J545"/>
  <c r="J491"/>
  <c r="J457"/>
  <c r="J392"/>
  <c r="BK347"/>
  <c r="J314"/>
  <c r="BK281"/>
  <c r="BK196"/>
  <c r="J159"/>
  <c r="BK632"/>
  <c r="J612"/>
  <c r="BK566"/>
  <c r="BK521"/>
  <c r="BK470"/>
  <c r="BK406"/>
  <c r="BK345"/>
  <c r="BK265"/>
  <c r="J202"/>
  <c r="BK159"/>
  <c r="J605"/>
  <c r="BK579"/>
  <c r="BK493"/>
  <c r="J455"/>
  <c r="BK421"/>
  <c r="BK351"/>
  <c r="BK248"/>
  <c r="BK175"/>
  <c r="J541"/>
  <c r="BK478"/>
  <c r="J425"/>
  <c r="J394"/>
  <c r="J359"/>
  <c r="BK324"/>
  <c r="J231"/>
  <c r="J157"/>
  <c l="1" r="BK306"/>
  <c r="J306"/>
  <c r="J99"/>
  <c r="R342"/>
  <c r="R367"/>
  <c r="T477"/>
  <c r="T581"/>
  <c r="BK598"/>
  <c r="J598"/>
  <c r="J109"/>
  <c r="BK647"/>
  <c r="J647"/>
  <c r="J112"/>
  <c r="P306"/>
  <c r="R372"/>
  <c r="R437"/>
  <c r="P581"/>
  <c r="P598"/>
  <c r="P647"/>
  <c r="R306"/>
  <c r="P372"/>
  <c r="P437"/>
  <c r="P563"/>
  <c r="R587"/>
  <c r="R598"/>
  <c r="R647"/>
  <c r="P138"/>
  <c r="BK372"/>
  <c r="J372"/>
  <c r="J102"/>
  <c r="BK437"/>
  <c r="J437"/>
  <c r="J103"/>
  <c r="BK563"/>
  <c r="J563"/>
  <c r="J105"/>
  <c r="T587"/>
  <c r="BK619"/>
  <c r="J619"/>
  <c r="J110"/>
  <c r="P659"/>
  <c r="T138"/>
  <c r="T342"/>
  <c r="T367"/>
  <c r="BK477"/>
  <c r="J477"/>
  <c r="J104"/>
  <c r="T563"/>
  <c r="R619"/>
  <c r="BK659"/>
  <c r="J659"/>
  <c r="J116"/>
  <c r="BK138"/>
  <c r="J138"/>
  <c r="J98"/>
  <c r="BK342"/>
  <c r="J342"/>
  <c r="J100"/>
  <c r="BK367"/>
  <c r="J367"/>
  <c r="J101"/>
  <c r="R477"/>
  <c r="BK581"/>
  <c r="J581"/>
  <c r="J106"/>
  <c r="BK587"/>
  <c r="BK586"/>
  <c r="J586"/>
  <c r="J107"/>
  <c r="P619"/>
  <c r="R659"/>
  <c r="R138"/>
  <c r="R137"/>
  <c r="P342"/>
  <c r="P367"/>
  <c r="P477"/>
  <c r="R581"/>
  <c r="T598"/>
  <c r="T647"/>
  <c r="T306"/>
  <c r="T372"/>
  <c r="T437"/>
  <c r="R563"/>
  <c r="P587"/>
  <c r="P586"/>
  <c r="T619"/>
  <c r="T659"/>
  <c r="BK653"/>
  <c r="J653"/>
  <c r="J113"/>
  <c r="BK655"/>
  <c r="J655"/>
  <c r="J114"/>
  <c r="BK657"/>
  <c r="J657"/>
  <c r="J115"/>
  <c r="BE147"/>
  <c r="BE151"/>
  <c r="BE155"/>
  <c r="BE190"/>
  <c r="BE202"/>
  <c r="BE225"/>
  <c r="BE233"/>
  <c r="BE255"/>
  <c r="BE259"/>
  <c r="BE268"/>
  <c r="BE281"/>
  <c r="BE304"/>
  <c r="BE322"/>
  <c r="BE361"/>
  <c r="BE363"/>
  <c r="BE392"/>
  <c r="BE435"/>
  <c r="BE440"/>
  <c r="BE442"/>
  <c r="BE457"/>
  <c r="BE461"/>
  <c r="BE476"/>
  <c r="BE482"/>
  <c r="BE517"/>
  <c r="BE519"/>
  <c r="BE553"/>
  <c r="BE555"/>
  <c r="BE153"/>
  <c r="BE159"/>
  <c r="BE161"/>
  <c r="BE165"/>
  <c r="BE173"/>
  <c r="BE240"/>
  <c r="BE309"/>
  <c r="BE328"/>
  <c r="BE336"/>
  <c r="BE368"/>
  <c r="BE386"/>
  <c r="BE396"/>
  <c r="BE398"/>
  <c r="BE406"/>
  <c r="BE425"/>
  <c r="BE444"/>
  <c r="BE453"/>
  <c r="BE463"/>
  <c r="BE484"/>
  <c r="BE513"/>
  <c r="BE551"/>
  <c r="BE557"/>
  <c r="BE562"/>
  <c r="BE564"/>
  <c r="J89"/>
  <c r="F133"/>
  <c r="BE139"/>
  <c r="BE143"/>
  <c r="BE145"/>
  <c r="BE149"/>
  <c r="BE181"/>
  <c r="BE192"/>
  <c r="BE196"/>
  <c r="BE248"/>
  <c r="BE283"/>
  <c r="BE285"/>
  <c r="BE287"/>
  <c r="BE314"/>
  <c r="BE320"/>
  <c r="BE324"/>
  <c r="BE332"/>
  <c r="BE340"/>
  <c r="BE343"/>
  <c r="BE373"/>
  <c r="BE379"/>
  <c r="BE400"/>
  <c r="BE404"/>
  <c r="BE413"/>
  <c r="BE419"/>
  <c r="BE427"/>
  <c r="BE448"/>
  <c r="BE467"/>
  <c r="BE472"/>
  <c r="BE474"/>
  <c r="BE480"/>
  <c r="BE487"/>
  <c r="BE543"/>
  <c r="BE545"/>
  <c r="BE582"/>
  <c r="BE588"/>
  <c r="BE592"/>
  <c r="BE594"/>
  <c r="BE601"/>
  <c r="BE606"/>
  <c r="BE617"/>
  <c r="BE620"/>
  <c r="E126"/>
  <c r="BE141"/>
  <c r="BE157"/>
  <c r="BE175"/>
  <c r="BE194"/>
  <c r="BE214"/>
  <c r="BE273"/>
  <c r="BE277"/>
  <c r="BE289"/>
  <c r="BE295"/>
  <c r="BE297"/>
  <c r="BE298"/>
  <c r="BE305"/>
  <c r="BE326"/>
  <c r="BE330"/>
  <c r="BE334"/>
  <c r="BE338"/>
  <c r="BE345"/>
  <c r="BE349"/>
  <c r="BE359"/>
  <c r="BE394"/>
  <c r="BE421"/>
  <c r="BE423"/>
  <c r="BE431"/>
  <c r="BE451"/>
  <c r="BE455"/>
  <c r="BE465"/>
  <c r="BE468"/>
  <c r="BE478"/>
  <c r="BE493"/>
  <c r="BE503"/>
  <c r="BE533"/>
  <c r="BE539"/>
  <c r="BE559"/>
  <c r="BE561"/>
  <c r="BE568"/>
  <c r="BE577"/>
  <c r="BE590"/>
  <c r="BE599"/>
  <c r="BE605"/>
  <c r="BE616"/>
  <c r="BE163"/>
  <c r="BE167"/>
  <c r="BE200"/>
  <c r="BE204"/>
  <c r="BE231"/>
  <c r="BE265"/>
  <c r="BE270"/>
  <c r="BE275"/>
  <c r="BE300"/>
  <c r="BE310"/>
  <c r="BE313"/>
  <c r="BE347"/>
  <c r="BE357"/>
  <c r="BE365"/>
  <c r="BE370"/>
  <c r="BE384"/>
  <c r="BE436"/>
  <c r="BE450"/>
  <c r="BE459"/>
  <c r="BE470"/>
  <c r="BE491"/>
  <c r="BE507"/>
  <c r="BE511"/>
  <c r="BE521"/>
  <c r="BE535"/>
  <c r="BE541"/>
  <c r="BE549"/>
  <c r="BE566"/>
  <c r="BE572"/>
  <c r="BE579"/>
  <c r="BE603"/>
  <c r="BE610"/>
  <c r="BE614"/>
  <c r="BE624"/>
  <c r="BE630"/>
  <c r="BE632"/>
  <c r="BE169"/>
  <c r="BE171"/>
  <c r="BE186"/>
  <c r="BE188"/>
  <c r="BE198"/>
  <c r="BE199"/>
  <c r="BE302"/>
  <c r="BE307"/>
  <c r="BE351"/>
  <c r="BE353"/>
  <c r="BE355"/>
  <c r="BE408"/>
  <c r="BE438"/>
  <c r="BE446"/>
  <c r="BE466"/>
  <c r="BE486"/>
  <c r="BE488"/>
  <c r="BE489"/>
  <c r="BE498"/>
  <c r="BE505"/>
  <c r="BE547"/>
  <c r="BE570"/>
  <c r="BE584"/>
  <c r="BE596"/>
  <c r="BE608"/>
  <c r="BE612"/>
  <c r="BE622"/>
  <c r="BE638"/>
  <c r="BE640"/>
  <c r="BE648"/>
  <c r="BE649"/>
  <c r="BE650"/>
  <c r="BE651"/>
  <c r="BE652"/>
  <c r="BE654"/>
  <c r="BE656"/>
  <c r="BE658"/>
  <c r="BE660"/>
  <c r="BE661"/>
  <c r="F34"/>
  <c i="1" r="BA95"/>
  <c r="BA94"/>
  <c r="W30"/>
  <c i="2" r="F36"/>
  <c i="1" r="BC95"/>
  <c r="BC94"/>
  <c r="W32"/>
  <c i="2" r="F35"/>
  <c i="1" r="BB95"/>
  <c r="BB94"/>
  <c r="AX94"/>
  <c i="2" r="F37"/>
  <c i="1" r="BD95"/>
  <c r="BD94"/>
  <c r="W33"/>
  <c i="2" r="J34"/>
  <c i="1" r="AW95"/>
  <c i="2" l="1" r="P137"/>
  <c r="R586"/>
  <c r="T137"/>
  <c r="P646"/>
  <c r="T646"/>
  <c r="T586"/>
  <c r="R646"/>
  <c r="R136"/>
  <c r="J587"/>
  <c r="J108"/>
  <c r="BK137"/>
  <c r="J137"/>
  <c r="J97"/>
  <c r="BK646"/>
  <c r="J646"/>
  <c r="J111"/>
  <c i="1" r="AW94"/>
  <c r="AK30"/>
  <c r="W31"/>
  <c i="2" r="F33"/>
  <c i="1" r="AZ95"/>
  <c r="AZ94"/>
  <c r="W29"/>
  <c i="2" r="J33"/>
  <c i="1" r="AV95"/>
  <c r="AT95"/>
  <c r="AY94"/>
  <c i="2" l="1" r="T136"/>
  <c r="P136"/>
  <c i="1" r="AU95"/>
  <c i="2" r="BK136"/>
  <c r="J136"/>
  <c i="1" r="AU94"/>
  <c i="2" r="J30"/>
  <c i="1" r="AG95"/>
  <c r="AG94"/>
  <c r="AK26"/>
  <c r="AV94"/>
  <c r="AK29"/>
  <c r="AK35"/>
  <c i="2" l="1" r="J39"/>
  <c r="J96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<sst xmlns="http://schemas.openxmlformats.org/spreadsheetml/2006/main">
  <si>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</si>
  <si>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</si>
  <si>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</si>
  <si>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</si>
  <si>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</si>
  <si>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{20ef2230-cf60-41cb-95e5-9c0231141540}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</si>
  <si>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</si>
  <si>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</si>
  <si>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</si>
  <si>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</si>
  <si>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</si>
  <si>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</si>
  <si>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</si>
  <si>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</si>
  <si>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21101202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</si>
  <si>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</si>
  <si>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</si>
  <si>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na ul. Rychvaldská II. etapa, Bohumín</t>
  </si>
  <si>
    <t>KSO:</t>
  </si>
  <si>
    <t>CC-CZ:</t>
  </si>
  <si>
    <t>Místo:</t>
  </si>
  <si>
    <t>Bohumín</t>
  </si>
  <si>
    <t>Datum:</t>
  </si>
  <si>
    <t>11. 9. 2022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</si>
  <si>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</si>
  <si>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</si>
  <si>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</si>
  <si>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</si>
  <si>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</si>
  <si>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</si>
  <si>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</si>
  <si>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ŠNAPKA SLUŽBY s.r.o.</t>
  </si>
  <si>
    <t>True</t>
  </si>
  <si>
    <t>Zpracovatel:</t>
  </si>
  <si>
    <t>Ing. Ivan Šnapka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</si>
  <si>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</si>
  <si>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</si>
  <si>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</si>
  <si>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</si>
  <si>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</si>
  <si>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</si>
  <si>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</si>
  <si>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</si>
  <si>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</si>
  <si>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</si>
  <si>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</si>
  <si>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</si>
  <si>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</si>
  <si>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</si>
  <si>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</si>
  <si>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</si>
  <si>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</si>
  <si>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</si>
  <si>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</si>
  <si>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</si>
  <si>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</si>
  <si>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</si>
  <si>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</si>
  <si>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</si>
  <si>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</si>
  <si>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</si>
  <si>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</si>
  <si>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</si>
  <si>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</si>
  <si>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</si>
  <si>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</si>
  <si>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</si>
  <si>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</si>
  <si>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</si>
  <si>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</si>
  <si>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</si>
  <si>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</si>
  <si>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</si>
  <si>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</si>
  <si>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</si>
  <si>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</si>
  <si>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</si>
  <si>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</si>
  <si>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</si>
  <si>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</si>
  <si>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</si>
  <si>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</si>
  <si>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 s odvodněním</t>
  </si>
  <si>
    <t>STA</t>
  </si>
  <si>
    <t>1</t>
  </si>
  <si>
    <t>{61e25c3a-37ac-4e1c-b03e-93a86523df90}</t>
  </si>
  <si>
    <t>2</t>
  </si>
  <si>
    <t>KRYCÍ LIST SOUPISU PRACÍ</t>
  </si>
  <si>
    <t>Objekt:</t>
  </si>
  <si>
    <t>SO 101 - Chodník s odvodněním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</si>
  <si>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</si>
  <si>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</si>
  <si>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</si>
  <si>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</si>
  <si>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</si>
  <si>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</si>
  <si>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</si>
  <si>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</si>
  <si>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</si>
  <si>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</si>
  <si>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</si>
  <si>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</si>
  <si>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</si>
  <si>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</si>
  <si>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</si>
  <si>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</si>
  <si>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</si>
  <si>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</si>
  <si>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</si>
  <si>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</si>
  <si>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</si>
  <si>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</si>
  <si>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</si>
  <si>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</si>
  <si>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</si>
  <si>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</si>
  <si>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</si>
  <si>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</si>
  <si>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</si>
  <si>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</si>
  <si>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</si>
  <si>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</si>
  <si>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</si>
  <si>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</si>
  <si>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</si>
  <si>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</si>
  <si>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</si>
  <si>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</si>
  <si>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</si>
  <si>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</si>
  <si>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</si>
  <si>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</si>
  <si>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</si>
  <si>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111151102</t>
  </si>
  <si>
    <t>Odstranění travin z celkové plochy do 500 m2 strojně</t>
  </si>
  <si>
    <t>m2</t>
  </si>
  <si>
    <t>4</t>
  </si>
  <si>
    <t>-5077683</t>
  </si>
  <si>
    <t>VV</t>
  </si>
  <si>
    <t>(970-312)*3,6</t>
  </si>
  <si>
    <t>208</t>
  </si>
  <si>
    <t>112251102</t>
  </si>
  <si>
    <t>Odstranění pařezů D přes 300 do 500 mm</t>
  </si>
  <si>
    <t>kus</t>
  </si>
  <si>
    <t>574803185</t>
  </si>
  <si>
    <t>5</t>
  </si>
  <si>
    <t>210</t>
  </si>
  <si>
    <t>112251108</t>
  </si>
  <si>
    <t>Odstranění pařezů D přes 1300 do 1500 mm</t>
  </si>
  <si>
    <t>-55653853</t>
  </si>
  <si>
    <t>3</t>
  </si>
  <si>
    <t>113107163</t>
  </si>
  <si>
    <t>Odstranění podkladu z kameniva drceného tl přes 200 do 300 mm strojně pl přes 50 do 200 m2</t>
  </si>
  <si>
    <t>-784686275</t>
  </si>
  <si>
    <t>6,5*5+4*5+3*5+4*5+27*1,5+11*1,7+6*5+7*1,7</t>
  </si>
  <si>
    <t>113107343</t>
  </si>
  <si>
    <t>Odstranění podkladu živičného tl přes 100 do 150 mm strojně pl do 50 m2</t>
  </si>
  <si>
    <t>444830175</t>
  </si>
  <si>
    <t>27*1,5+11*1,7+7*1,7</t>
  </si>
  <si>
    <t>113154123</t>
  </si>
  <si>
    <t>Frézování živičného krytu tl 50 mm pruh š přes 0,5 do 1 m pl do 500 m2 bez překážek v trase</t>
  </si>
  <si>
    <t>1879436974</t>
  </si>
  <si>
    <t>(1386-312)*1,5</t>
  </si>
  <si>
    <t>115001101</t>
  </si>
  <si>
    <t>Převedení vody potrubím DN do 100</t>
  </si>
  <si>
    <t>m</t>
  </si>
  <si>
    <t>329267529</t>
  </si>
  <si>
    <t>400</t>
  </si>
  <si>
    <t>6</t>
  </si>
  <si>
    <t>115101201</t>
  </si>
  <si>
    <t>Čerpání vody na dopravní výšku do 10 m průměrný přítok do 500 l/min</t>
  </si>
  <si>
    <t>hod</t>
  </si>
  <si>
    <t>159585416</t>
  </si>
  <si>
    <t>5*30*2</t>
  </si>
  <si>
    <t>7</t>
  </si>
  <si>
    <t>115101301</t>
  </si>
  <si>
    <t>Pohotovost čerpací soupravy pro dopravní výšku do 10 m přítok do 500 l/min</t>
  </si>
  <si>
    <t>den</t>
  </si>
  <si>
    <t>-608724472</t>
  </si>
  <si>
    <t>5*30</t>
  </si>
  <si>
    <t>8</t>
  </si>
  <si>
    <t>119002121</t>
  </si>
  <si>
    <t>Přechodová lávka délky do 2 m včetně zábradlí pro zabezpečení výkopu zřízení</t>
  </si>
  <si>
    <t>-364482785</t>
  </si>
  <si>
    <t>48</t>
  </si>
  <si>
    <t>9</t>
  </si>
  <si>
    <t>119002122</t>
  </si>
  <si>
    <t>Přechodová lávka délky do 2 m včetně zábradlí pro zabezpečení výkopu odstranění</t>
  </si>
  <si>
    <t>-1083539792</t>
  </si>
  <si>
    <t>10</t>
  </si>
  <si>
    <t>119002411</t>
  </si>
  <si>
    <t>Pojezdový ocelový plech pro zabezpečení výkopu zřízení</t>
  </si>
  <si>
    <t>1222506733</t>
  </si>
  <si>
    <t>3*4*8</t>
  </si>
  <si>
    <t>11</t>
  </si>
  <si>
    <t>119002412</t>
  </si>
  <si>
    <t>Pojezdový ocelový plech pro zabezpečení výkopu odstranění</t>
  </si>
  <si>
    <t>-1244177887</t>
  </si>
  <si>
    <t>12</t>
  </si>
  <si>
    <t>119003217</t>
  </si>
  <si>
    <t>Mobilní plotová zábrana vyplněná dráty výšky do 1,5 m pro zabezpečení výkopu zřízení</t>
  </si>
  <si>
    <t>-1855764818</t>
  </si>
  <si>
    <t>1386-312+8</t>
  </si>
  <si>
    <t>13</t>
  </si>
  <si>
    <t>119003218</t>
  </si>
  <si>
    <t>Mobilní plotová zábrana vyplněná dráty výšky do 1,5 m pro zabezpečení výkopu odstranění</t>
  </si>
  <si>
    <t>1576631422</t>
  </si>
  <si>
    <t>14</t>
  </si>
  <si>
    <t>119004111</t>
  </si>
  <si>
    <t>Bezpečný vstup nebo výstup z výkopu pomocí žebříku zřízení</t>
  </si>
  <si>
    <t>1075305835</t>
  </si>
  <si>
    <t>18</t>
  </si>
  <si>
    <t>119004112</t>
  </si>
  <si>
    <t>Bezpečný vstup nebo výstup z výkopu pomocí žebříku odstranění</t>
  </si>
  <si>
    <t>1791379811</t>
  </si>
  <si>
    <t>16</t>
  </si>
  <si>
    <t>121151113</t>
  </si>
  <si>
    <t>Sejmutí ornice plochy do 500 m2 tl vrstvy do 200 mm strojně</t>
  </si>
  <si>
    <t>975053360</t>
  </si>
  <si>
    <t>17</t>
  </si>
  <si>
    <t>122251104R</t>
  </si>
  <si>
    <t>Odkopávky a prokopávky nezapažené v hornině třídy těžitelnosti I skupiny 3 objem do 500 m3 strojně(případná sanace podloží)</t>
  </si>
  <si>
    <t>m3</t>
  </si>
  <si>
    <t>1940159421</t>
  </si>
  <si>
    <t>(1386-1005)*1,4*0,4</t>
  </si>
  <si>
    <t>(975-745)*1,4*0,4</t>
  </si>
  <si>
    <t>(745-312)*1,4*0,4</t>
  </si>
  <si>
    <t>(6+4+4,9+4+7,1)*2,3*0,4</t>
  </si>
  <si>
    <t>Součet</t>
  </si>
  <si>
    <t>122251303</t>
  </si>
  <si>
    <t>Odkopávky a prokopávky nezapažené v hornině třídy těžitelnosti I skupiny 3 objem do 100 m3 strojně v omezeném prostoru</t>
  </si>
  <si>
    <t>-356411598</t>
  </si>
  <si>
    <t>(750-312)*0,35*1,8</t>
  </si>
  <si>
    <t>(950-830)*(0,75-0,3)/2*2,7</t>
  </si>
  <si>
    <t>(1320-950)*0,8*0,4</t>
  </si>
  <si>
    <t>178</t>
  </si>
  <si>
    <t>131213101</t>
  </si>
  <si>
    <t>Hloubení jam v soudržných horninách třídy těžitelnosti I skupiny 3 ručně (patky lávky)</t>
  </si>
  <si>
    <t>1377122926</t>
  </si>
  <si>
    <t>0,3*0,3*0,8*10</t>
  </si>
  <si>
    <t>218</t>
  </si>
  <si>
    <t>131213101.1</t>
  </si>
  <si>
    <t>Hloubení jam v soudržných horninách třídy těžitelnosti I skupiny 3 ručně (sondy)</t>
  </si>
  <si>
    <t>98483047</t>
  </si>
  <si>
    <t>20</t>
  </si>
  <si>
    <t>19</t>
  </si>
  <si>
    <t>131251100</t>
  </si>
  <si>
    <t>Hloubení jam nezapažených v hornině třídy těžitelnosti I skupiny 3 objem do 20 m3 strojně</t>
  </si>
  <si>
    <t>2051972926</t>
  </si>
  <si>
    <t>(32-8)*1,8*1,8*1,2</t>
  </si>
  <si>
    <t>131351100</t>
  </si>
  <si>
    <t>Hloubení jam nezapažených v hornině třídy těžitelnosti II skupiny 4 objem do 20 m3 strojně</t>
  </si>
  <si>
    <t>-1336774868</t>
  </si>
  <si>
    <t>(22-5)*2*0,6*1,5</t>
  </si>
  <si>
    <t>132251101</t>
  </si>
  <si>
    <t>Hloubení rýh nezapažených š do 800 mm v hornině třídy těžitelnosti I skupiny 3 objem do 20 m3 strojně</t>
  </si>
  <si>
    <t>1193240374</t>
  </si>
  <si>
    <t>(1386-312)*0,4*0,4</t>
  </si>
  <si>
    <t>22</t>
  </si>
  <si>
    <t>132251104</t>
  </si>
  <si>
    <t>Hloubení rýh nezapažených š do 800 mm v hornině třídy těžitelnosti I skupiny 3 objem přes 100 m3 strojně</t>
  </si>
  <si>
    <t>730685846</t>
  </si>
  <si>
    <t>(1386-312)*0,7*1</t>
  </si>
  <si>
    <t>211</t>
  </si>
  <si>
    <t>162201422</t>
  </si>
  <si>
    <t>Vodorovné přemístění pařezů do 1 km D přes 300 do 500 mm</t>
  </si>
  <si>
    <t>-1190048683</t>
  </si>
  <si>
    <t>212</t>
  </si>
  <si>
    <t>162201522</t>
  </si>
  <si>
    <t>Vodorovné přemístění pařezů do 1 km D přes 1300 do 1500 mm</t>
  </si>
  <si>
    <t>-1208846912</t>
  </si>
  <si>
    <t>213</t>
  </si>
  <si>
    <t>162301972</t>
  </si>
  <si>
    <t>Příplatek k vodorovnému přemístění pařezů D přes 300 do 500 mm ZKD 1 km</t>
  </si>
  <si>
    <t>1463016819</t>
  </si>
  <si>
    <t>5*14</t>
  </si>
  <si>
    <t>214</t>
  </si>
  <si>
    <t>162301977</t>
  </si>
  <si>
    <t>Příplatek k vodorovnému přemístění pařezů D přes 1300 do 1500 mm ZKD 1 km</t>
  </si>
  <si>
    <t>-394475358</t>
  </si>
  <si>
    <t>3*14</t>
  </si>
  <si>
    <t>23</t>
  </si>
  <si>
    <t>162451106</t>
  </si>
  <si>
    <t>Vodorovné přemístění přes 1 500 do 2000 m výkopku/sypaniny z horniny třídy těžitelnosti I skupiny 1 až 3 (meziskládka a zpět)</t>
  </si>
  <si>
    <t>-1867997794</t>
  </si>
  <si>
    <t>(750-312)*0,3*0,8</t>
  </si>
  <si>
    <t>(850-750)*(1,2*0,4+2,1*0,4+0,8*0,6/2)</t>
  </si>
  <si>
    <t>(970-850)*1,5*0,35/2</t>
  </si>
  <si>
    <t>(1170-970)*2,8*0,4/2</t>
  </si>
  <si>
    <t>(1360-1170)*2*0,3</t>
  </si>
  <si>
    <t>(1386-312)*0,4*0,35</t>
  </si>
  <si>
    <t>Mezisoučet</t>
  </si>
  <si>
    <t>668,98</t>
  </si>
  <si>
    <t>24</t>
  </si>
  <si>
    <t>162751117</t>
  </si>
  <si>
    <t>Vodorovné přemístění přes 9 000 do 10000 m výkopku/sypaniny z horniny třídy těžitelnosti I skupiny 1 až 3</t>
  </si>
  <si>
    <t>-100887954</t>
  </si>
  <si>
    <t>-518,62</t>
  </si>
  <si>
    <t>25</t>
  </si>
  <si>
    <t>162751117R</t>
  </si>
  <si>
    <t>Vodorovné přemístění přes 9 000 do 10000 m výkopku/sypaniny z horniny třídy těžitelnosti I skupiny 1 až 3(případná sanace podloží)</t>
  </si>
  <si>
    <t>-1593232581</t>
  </si>
  <si>
    <t>26</t>
  </si>
  <si>
    <t>162751119</t>
  </si>
  <si>
    <t>Příplatek k vodorovnému přemístění výkopku/sypaniny z horniny třídy těžitelnosti I skupiny 1 až 3 ZKD 1000 m přes 10000 m</t>
  </si>
  <si>
    <t>-1858465111</t>
  </si>
  <si>
    <t>996,172*5</t>
  </si>
  <si>
    <t>27</t>
  </si>
  <si>
    <t>162751119R</t>
  </si>
  <si>
    <t>Příplatek k vodorovnému přemístění výkopku/sypaniny z horniny třídy těžitelnosti I skupiny 1 až 3 ZKD 1000 m přes 10000 m(případná sanace podloží)</t>
  </si>
  <si>
    <t>-1091695930</t>
  </si>
  <si>
    <t>608,56*5</t>
  </si>
  <si>
    <t>28</t>
  </si>
  <si>
    <t>167151101</t>
  </si>
  <si>
    <t>Nakládání výkopku z hornin třídy těžitelnosti I skupiny 1 až 3 do 100 m3</t>
  </si>
  <si>
    <t>-1566236080</t>
  </si>
  <si>
    <t>29</t>
  </si>
  <si>
    <t>171151131</t>
  </si>
  <si>
    <t>Uložení sypaniny z hornin nesoudržných a soudržných střídavě do násypů zhutněných strojně (konstrukce chodníku)</t>
  </si>
  <si>
    <t>-772860706</t>
  </si>
  <si>
    <t>30</t>
  </si>
  <si>
    <t>171251201</t>
  </si>
  <si>
    <t>Uložení sypaniny na skládky nebo meziskládky</t>
  </si>
  <si>
    <t>-1424153847</t>
  </si>
  <si>
    <t>996,172</t>
  </si>
  <si>
    <t>518,62</t>
  </si>
  <si>
    <t>31</t>
  </si>
  <si>
    <t>171251201R</t>
  </si>
  <si>
    <t>Uložení sypaniny na skládky nebo meziskládky (případná sanace podloží)</t>
  </si>
  <si>
    <t>-1745990772</t>
  </si>
  <si>
    <t>32</t>
  </si>
  <si>
    <t>174151101</t>
  </si>
  <si>
    <t>Zásyp jam, šachet rýh nebo kolem objektů sypaninou se zhutněním</t>
  </si>
  <si>
    <t>-1736039712</t>
  </si>
  <si>
    <t>(437,69+423,05+76,66)*0,75*(1,1-0,65)</t>
  </si>
  <si>
    <t>33</t>
  </si>
  <si>
    <t>M</t>
  </si>
  <si>
    <t>58344171</t>
  </si>
  <si>
    <t>štěrkodrť frakce 0/32</t>
  </si>
  <si>
    <t>t</t>
  </si>
  <si>
    <t>-1707456792</t>
  </si>
  <si>
    <t>316,373*1,8</t>
  </si>
  <si>
    <t>34</t>
  </si>
  <si>
    <t>174151101R</t>
  </si>
  <si>
    <t>Zásyp jam, šachet rýh nebo kolem objektů sypaninou se zhutněním (drenáž)</t>
  </si>
  <si>
    <t>-1760251910</t>
  </si>
  <si>
    <t>215</t>
  </si>
  <si>
    <t>174251202</t>
  </si>
  <si>
    <t>Zásyp jam po pařezech D pařezů přes 300 do 500 mm strojně</t>
  </si>
  <si>
    <t>1960073358</t>
  </si>
  <si>
    <t>216</t>
  </si>
  <si>
    <t>174251207</t>
  </si>
  <si>
    <t>Zásyp jam po pařezech D pařezů přes 1300 do 1500 mm strojně</t>
  </si>
  <si>
    <t>855753673</t>
  </si>
  <si>
    <t>35</t>
  </si>
  <si>
    <t>175151101</t>
  </si>
  <si>
    <t>Obsypání potrubí strojně sypaninou bez prohození, uloženou do 3 m</t>
  </si>
  <si>
    <t>747579703</t>
  </si>
  <si>
    <t>(437,69+423,05+76,66)*0,7*0,65</t>
  </si>
  <si>
    <t>-1*(437,69+423,05+76,66)*3,14*0,125*0,125</t>
  </si>
  <si>
    <t>36</t>
  </si>
  <si>
    <t>58331200</t>
  </si>
  <si>
    <t>štěrkopísek netříděný zásypový</t>
  </si>
  <si>
    <t>1824435212</t>
  </si>
  <si>
    <t>380,526*1,8</t>
  </si>
  <si>
    <t>37</t>
  </si>
  <si>
    <t>181351103</t>
  </si>
  <si>
    <t>Rozprostření ornice tl vrstvy do 200 mm pl přes 100 do 500 m2 v rovině nebo ve svahu do 1:5 strojně</t>
  </si>
  <si>
    <t>1531237328</t>
  </si>
  <si>
    <t>38</t>
  </si>
  <si>
    <t>181411121</t>
  </si>
  <si>
    <t>Založení lučního trávníku výsevem pl do 1000 m2 v rovině a ve svahu do 1:5</t>
  </si>
  <si>
    <t>1910008870</t>
  </si>
  <si>
    <t>39</t>
  </si>
  <si>
    <t>00572474</t>
  </si>
  <si>
    <t>osivo směs travní krajinná-svahová</t>
  </si>
  <si>
    <t>kg</t>
  </si>
  <si>
    <t>-1504398198</t>
  </si>
  <si>
    <t>2368,8*0,1</t>
  </si>
  <si>
    <t>40</t>
  </si>
  <si>
    <t>181951112</t>
  </si>
  <si>
    <t>Úprava pláně v hornině třídy těžitelnosti I skupiny 1 až 3 se zhutněním strojně</t>
  </si>
  <si>
    <t>-507178872</t>
  </si>
  <si>
    <t>(1386-1005)*1,4</t>
  </si>
  <si>
    <t>(975-745)*1,4</t>
  </si>
  <si>
    <t>(745-312)*1,4</t>
  </si>
  <si>
    <t>(6+4+4,9+4+7,1)*2,3</t>
  </si>
  <si>
    <t>221</t>
  </si>
  <si>
    <t>183101321</t>
  </si>
  <si>
    <t>Jamky pro výsadbu s výměnou 100 % půdy zeminy tř 1 až 4 obj přes 0,4 do 1 m3 v rovině a svahu do 1:5</t>
  </si>
  <si>
    <t>1274308808</t>
  </si>
  <si>
    <t>222</t>
  </si>
  <si>
    <t>10321100</t>
  </si>
  <si>
    <t>zahradní substrát pro výsadbu VL</t>
  </si>
  <si>
    <t>262371463</t>
  </si>
  <si>
    <t>140</t>
  </si>
  <si>
    <t>184102118</t>
  </si>
  <si>
    <t>Výsadba dřeviny s balem D do 0,5 m do jamky se zalitím v rovině a svahu do 1:5.</t>
  </si>
  <si>
    <t>357272406</t>
  </si>
  <si>
    <t>141</t>
  </si>
  <si>
    <t>026504620</t>
  </si>
  <si>
    <t>Dub letní (Quercus robur) 100 cm, ZB</t>
  </si>
  <si>
    <t>-1037713644</t>
  </si>
  <si>
    <t>175</t>
  </si>
  <si>
    <t>02650442</t>
  </si>
  <si>
    <t>habr obecný /Carpinus betulus/ 100 cm</t>
  </si>
  <si>
    <t>-1580639274</t>
  </si>
  <si>
    <t>223</t>
  </si>
  <si>
    <t>184215132</t>
  </si>
  <si>
    <t>Ukotvení kmene dřevin třemi kůly D do 0,1 m dl přes 1 do 2 m</t>
  </si>
  <si>
    <t>874431891</t>
  </si>
  <si>
    <t>224</t>
  </si>
  <si>
    <t>60591253</t>
  </si>
  <si>
    <t>kůl vyvazovací dřevěný impregnovaný D 8cm dl 2m</t>
  </si>
  <si>
    <t>1020447175</t>
  </si>
  <si>
    <t>Zakládání</t>
  </si>
  <si>
    <t>41</t>
  </si>
  <si>
    <t>212750101</t>
  </si>
  <si>
    <t xml:space="preserve">Trativod z drenážních trubek PVC-U SN 4 perforace 360° včetně lože otevřený výkop DN 110 </t>
  </si>
  <si>
    <t>-556898171</t>
  </si>
  <si>
    <t>1386-312</t>
  </si>
  <si>
    <t>42</t>
  </si>
  <si>
    <t>212750104R</t>
  </si>
  <si>
    <t>Příplatek za napojování drenážního potrubí do šachtic</t>
  </si>
  <si>
    <t>1617233829</t>
  </si>
  <si>
    <t>43</t>
  </si>
  <si>
    <t>213141111</t>
  </si>
  <si>
    <t>Zřízení vrstvy z geotextilie v rovině nebo ve sklonu do 1:5 š do 3 m</t>
  </si>
  <si>
    <t>-1417196354</t>
  </si>
  <si>
    <t>(1386-312)*1,1</t>
  </si>
  <si>
    <t>44</t>
  </si>
  <si>
    <t>69311081</t>
  </si>
  <si>
    <t>geotextilie netkaná separační, ochranná, filtrační, drenážní PES 300g/m2</t>
  </si>
  <si>
    <t>203509</t>
  </si>
  <si>
    <t>45</t>
  </si>
  <si>
    <t>271562211</t>
  </si>
  <si>
    <t>Podsyp pod základové konstrukce se zhutněním z drobného kameniva frakce 0 až 4 mm (obruby,drenáž)</t>
  </si>
  <si>
    <t>-1722510330</t>
  </si>
  <si>
    <t>(1386-1005)*0,3*0,1*3</t>
  </si>
  <si>
    <t>(1005-975)*0,3*0,1</t>
  </si>
  <si>
    <t>(975-745)*0,3*0,1*3</t>
  </si>
  <si>
    <t>(745-312)*0,3*0,1*4</t>
  </si>
  <si>
    <t>233</t>
  </si>
  <si>
    <t>271572211</t>
  </si>
  <si>
    <t>Podsyp pod základové konstrukce se zhutněním z netříděného štěrkopísku</t>
  </si>
  <si>
    <t>-913019402</t>
  </si>
  <si>
    <t>0,3*0,3*0,1*10</t>
  </si>
  <si>
    <t>144</t>
  </si>
  <si>
    <t>274321211</t>
  </si>
  <si>
    <t>Základové pasy ze ŽB bez zvýšených nároků na prostředí tř. C 12/15 (zídka-konec úseku)</t>
  </si>
  <si>
    <t>-1688224095</t>
  </si>
  <si>
    <t>1,85*0,4*0,8</t>
  </si>
  <si>
    <t>145</t>
  </si>
  <si>
    <t>274351121</t>
  </si>
  <si>
    <t>Zřízení bednění základových pasů rovného</t>
  </si>
  <si>
    <t>-146271913</t>
  </si>
  <si>
    <t>1,85*0,8*2+0,4*0,8*2</t>
  </si>
  <si>
    <t>146</t>
  </si>
  <si>
    <t>274351122</t>
  </si>
  <si>
    <t>Odstranění bednění základových pasů rovného</t>
  </si>
  <si>
    <t>-491660373</t>
  </si>
  <si>
    <t>147</t>
  </si>
  <si>
    <t>274361221R</t>
  </si>
  <si>
    <t>Výztuž základových pásů betonářskou ocelí 10 425 (V) - třmínky</t>
  </si>
  <si>
    <t>102749131</t>
  </si>
  <si>
    <t>148</t>
  </si>
  <si>
    <t>274361821</t>
  </si>
  <si>
    <t>Výztuž základových pásů betonářskou ocelí 10 505 (R)</t>
  </si>
  <si>
    <t>-952172804</t>
  </si>
  <si>
    <t>0,03</t>
  </si>
  <si>
    <t>227</t>
  </si>
  <si>
    <t>275321211</t>
  </si>
  <si>
    <t>Základové patky ze ŽB bez zvýšených nároků na prostředí tř. C 12/15</t>
  </si>
  <si>
    <t>245472726</t>
  </si>
  <si>
    <t>228</t>
  </si>
  <si>
    <t>275351121</t>
  </si>
  <si>
    <t>Zřízení bednění základových patek</t>
  </si>
  <si>
    <t>-533513939</t>
  </si>
  <si>
    <t>0,3*0,8*4*10</t>
  </si>
  <si>
    <t>229</t>
  </si>
  <si>
    <t>275351122</t>
  </si>
  <si>
    <t>Odstranění bednění základových patek</t>
  </si>
  <si>
    <t>1609266419</t>
  </si>
  <si>
    <t>231</t>
  </si>
  <si>
    <t>275361321r</t>
  </si>
  <si>
    <t>Výztuž základových patek betonářskou ocelí 11 425 (třmínky)</t>
  </si>
  <si>
    <t>-575704764</t>
  </si>
  <si>
    <t>1,1*3*3,14*0,0015*0,0015*800</t>
  </si>
  <si>
    <t>232</t>
  </si>
  <si>
    <t>275361821</t>
  </si>
  <si>
    <t>Výztuž základových patek betonářskou ocelí 10 505 (R)</t>
  </si>
  <si>
    <t>-1918932610</t>
  </si>
  <si>
    <t>0,75*4*1,05*10*3,14*0,008*0,008*8</t>
  </si>
  <si>
    <t>Svislé a kompletní konstrukce</t>
  </si>
  <si>
    <t>149</t>
  </si>
  <si>
    <t>312351911</t>
  </si>
  <si>
    <t>Příplatek k cenám bednění výplňových nadzákladových zdí za pohledový beton</t>
  </si>
  <si>
    <t>451534253</t>
  </si>
  <si>
    <t>1,65*1,2</t>
  </si>
  <si>
    <t>179</t>
  </si>
  <si>
    <t>330311711</t>
  </si>
  <si>
    <t>Sloupy nebo pilíře z betonu tř. C 16/20</t>
  </si>
  <si>
    <t>-1234173648</t>
  </si>
  <si>
    <t>0,3*0,3*2*10</t>
  </si>
  <si>
    <t>180</t>
  </si>
  <si>
    <t>331351121</t>
  </si>
  <si>
    <t>Zřízení bednění čtyřúhelníkových sloupů v do 4 m průřezu přes 0,08 do 0,16 m2</t>
  </si>
  <si>
    <t>-104939004</t>
  </si>
  <si>
    <t>1,2*0,3*4*10</t>
  </si>
  <si>
    <t>181</t>
  </si>
  <si>
    <t>331351122</t>
  </si>
  <si>
    <t>Odstranění bednění čtyřúhelníkových sloupů v do 4 m průřezu přes 0,08 do 0,16 m2</t>
  </si>
  <si>
    <t>-1878935340</t>
  </si>
  <si>
    <t>182</t>
  </si>
  <si>
    <t>331361821</t>
  </si>
  <si>
    <t>Výztuž sloupů hranatých betonářskou ocelí 10 505</t>
  </si>
  <si>
    <t>-505551490</t>
  </si>
  <si>
    <t>8*10*0,001</t>
  </si>
  <si>
    <t>176</t>
  </si>
  <si>
    <t>339921113</t>
  </si>
  <si>
    <t>Osazování betonových palisád do betonového základu jednotlivě výšky prvku přes 1 do 1,5 m</t>
  </si>
  <si>
    <t>1895318513</t>
  </si>
  <si>
    <t>20*10</t>
  </si>
  <si>
    <t>177</t>
  </si>
  <si>
    <t>59228415</t>
  </si>
  <si>
    <t>palisáda betonová tyčová půlkulatá přírodní 110x110x1200mm</t>
  </si>
  <si>
    <t>636939309</t>
  </si>
  <si>
    <t>140*1,5 'Přepočtené koeficientem množství</t>
  </si>
  <si>
    <t>152</t>
  </si>
  <si>
    <t>341321310</t>
  </si>
  <si>
    <t>Stěny nosné ze ŽB tř. C 16/20</t>
  </si>
  <si>
    <t>1198202997</t>
  </si>
  <si>
    <t>1,65*0,2*1,2</t>
  </si>
  <si>
    <t>153</t>
  </si>
  <si>
    <t>341351111</t>
  </si>
  <si>
    <t>Zřízení oboustranného bednění nosných stěn</t>
  </si>
  <si>
    <t>1701316961</t>
  </si>
  <si>
    <t>(1,65*2+0,2*2)*1,2</t>
  </si>
  <si>
    <t>154</t>
  </si>
  <si>
    <t>341351112</t>
  </si>
  <si>
    <t>Odstranění oboustranného bednění nosných stěn</t>
  </si>
  <si>
    <t>-1940003460</t>
  </si>
  <si>
    <t>155</t>
  </si>
  <si>
    <t>341361221R</t>
  </si>
  <si>
    <t>Výztuž stěn betonářskou ocelí 10 425 (V) - třmínky</t>
  </si>
  <si>
    <t>2023614918</t>
  </si>
  <si>
    <t>156</t>
  </si>
  <si>
    <t>341361821</t>
  </si>
  <si>
    <t>Výztuž stěn betonářskou ocelí 10 505</t>
  </si>
  <si>
    <t>-1539557065</t>
  </si>
  <si>
    <t>Vodorovné konstrukce</t>
  </si>
  <si>
    <t>183</t>
  </si>
  <si>
    <t>411362021</t>
  </si>
  <si>
    <t>Výztuž stropů svařovanými sítěmi Kari</t>
  </si>
  <si>
    <t>-180689505</t>
  </si>
  <si>
    <t>1,65*20*8*0,001</t>
  </si>
  <si>
    <t>184</t>
  </si>
  <si>
    <t>421321127</t>
  </si>
  <si>
    <t>Mostní nosné konstrukce deskové ze ŽB C 25/30</t>
  </si>
  <si>
    <t>-962654331</t>
  </si>
  <si>
    <t>0,07*20*1,65</t>
  </si>
  <si>
    <t>Komunikace pozemní</t>
  </si>
  <si>
    <t>46</t>
  </si>
  <si>
    <t>564201111R</t>
  </si>
  <si>
    <t>Podklad nebo podsyp ze štěrkopísku ŠP tl 30 mm</t>
  </si>
  <si>
    <t>1017135252</t>
  </si>
  <si>
    <t>47</t>
  </si>
  <si>
    <t>564851111</t>
  </si>
  <si>
    <t>Podklad ze štěrkodrtě ŠD tl 150 mm</t>
  </si>
  <si>
    <t>-1384942343</t>
  </si>
  <si>
    <t>(1386-1005)*1,6*2</t>
  </si>
  <si>
    <t>(975-745)*1,6*2</t>
  </si>
  <si>
    <t>(745-312)*1,6*2</t>
  </si>
  <si>
    <t>564871116</t>
  </si>
  <si>
    <t>Podklad ze štěrkodrtě ŠD tl. 300 mm</t>
  </si>
  <si>
    <t>1381785891</t>
  </si>
  <si>
    <t>(1005-975)*1,5*2</t>
  </si>
  <si>
    <t>49</t>
  </si>
  <si>
    <t>564871116R</t>
  </si>
  <si>
    <t>Podklad ze štěrkodrtě ŠD tl. 400 mm (případná sanace podloží)</t>
  </si>
  <si>
    <t>228965869</t>
  </si>
  <si>
    <t>50</t>
  </si>
  <si>
    <t>564931412R</t>
  </si>
  <si>
    <t>Podklad z asfaltového recyklátu tl 100 mm-šikmý zásyp mezi obrubami-50%</t>
  </si>
  <si>
    <t>406427534</t>
  </si>
  <si>
    <t>(745-312)*1*0,5</t>
  </si>
  <si>
    <t>51</t>
  </si>
  <si>
    <t>565135111</t>
  </si>
  <si>
    <t>Asfaltový beton vrstva podkladní ACP 16 (obalované kamenivo OKS) tl 50 mm š do 3 m</t>
  </si>
  <si>
    <t>-1121742432</t>
  </si>
  <si>
    <t>52</t>
  </si>
  <si>
    <t>565175111</t>
  </si>
  <si>
    <t>Asfaltový beton vrstva podkladní ACP 16 (obalované kamenivo OKS) tl 100 mm š do 3 m</t>
  </si>
  <si>
    <t>-776576445</t>
  </si>
  <si>
    <t>53</t>
  </si>
  <si>
    <t>571908111R</t>
  </si>
  <si>
    <t>Kryt vymývaným dekoračním kamenivem (kačírkem) tl 100 mm-šikmý zásyp mezi obrubami-50%</t>
  </si>
  <si>
    <t>-1874127295</t>
  </si>
  <si>
    <t>54</t>
  </si>
  <si>
    <t>573211107</t>
  </si>
  <si>
    <t>Postřik živičný spojovací z asfaltu v množství 0,30 kg/m2</t>
  </si>
  <si>
    <t>457029739</t>
  </si>
  <si>
    <t>(1386-312)*1,25</t>
  </si>
  <si>
    <t>55</t>
  </si>
  <si>
    <t>577143111</t>
  </si>
  <si>
    <t>Asfaltový beton vrstva obrusná ACO 8 (ABJ) tl 50 mm š do 3 m z nemodifikovaného asfaltu</t>
  </si>
  <si>
    <t>1108475302</t>
  </si>
  <si>
    <t>56</t>
  </si>
  <si>
    <t>577144111</t>
  </si>
  <si>
    <t>Asfaltový beton vrstva obrusná ACO 11 (ABS) tř. I tl 50 mm š do 3 m z nemodifikovaného asfaltu</t>
  </si>
  <si>
    <t>939650337</t>
  </si>
  <si>
    <t>57</t>
  </si>
  <si>
    <t>596211110</t>
  </si>
  <si>
    <t>Kladení zámkové dlažby komunikací pro pěší tl 60 mm skupiny A pl do 50 m2</t>
  </si>
  <si>
    <t>-6606252</t>
  </si>
  <si>
    <t>58</t>
  </si>
  <si>
    <t>59245015</t>
  </si>
  <si>
    <t>dlažba zámková 200x200x60mm přírodní</t>
  </si>
  <si>
    <t>569890817</t>
  </si>
  <si>
    <t>(1386-1005)*1,4*1,05</t>
  </si>
  <si>
    <t>(975-745)*1,4*1,05</t>
  </si>
  <si>
    <t>(745-312)*1,4*1,05</t>
  </si>
  <si>
    <t>-1*6,426</t>
  </si>
  <si>
    <t>59</t>
  </si>
  <si>
    <t>59245222R</t>
  </si>
  <si>
    <t>dlažba zámková základní pro nevidomé 200x100x60mm barevná</t>
  </si>
  <si>
    <t>-1885246766</t>
  </si>
  <si>
    <t>(6+1,6+1,6+1,5+1,5+1,6+1,5)*0,4*1,05</t>
  </si>
  <si>
    <t>60</t>
  </si>
  <si>
    <t>596211210</t>
  </si>
  <si>
    <t>Kladení zámkové dlažby komunikací pro pěší tl 80 mm skupiny A pl do 50 m2 (sjezdy)</t>
  </si>
  <si>
    <t>777488815</t>
  </si>
  <si>
    <t>61</t>
  </si>
  <si>
    <t>59245213</t>
  </si>
  <si>
    <t>dlažba zámková 200x100x80mm přírodní</t>
  </si>
  <si>
    <t>1440143646</t>
  </si>
  <si>
    <t>(6+4+4,9+4+7,1)*1,9*1,05</t>
  </si>
  <si>
    <t>62</t>
  </si>
  <si>
    <t>59245224</t>
  </si>
  <si>
    <t>dlažba zámková základní pro nevidomé 200x100x80mm barevná</t>
  </si>
  <si>
    <t>-1517044882</t>
  </si>
  <si>
    <t>(6+4+4,9+4+7,1)*0,4*1,05</t>
  </si>
  <si>
    <t>63</t>
  </si>
  <si>
    <t>599141111</t>
  </si>
  <si>
    <t>Vyplnění spár mezi silničními dílci živičnou zálivkou</t>
  </si>
  <si>
    <t>-1497414786</t>
  </si>
  <si>
    <t>(1386-965)+1+6+9,5+24,5</t>
  </si>
  <si>
    <t>(745-312)+1+1</t>
  </si>
  <si>
    <t>217</t>
  </si>
  <si>
    <t>599632111R</t>
  </si>
  <si>
    <t>Vyplnění spár přídlažby modifikovanou betonovou zálivkou</t>
  </si>
  <si>
    <t>-813504160</t>
  </si>
  <si>
    <t>((1386-965)+1+6+9,5+24,5)*0,25</t>
  </si>
  <si>
    <t>((745-312)+1+1)*0,25</t>
  </si>
  <si>
    <t>207</t>
  </si>
  <si>
    <t>599990001R</t>
  </si>
  <si>
    <t>Vyspravení kompletní konstrukce komunikace po odstranění pařezů (kompl-konstrukce-5cm ACO8. 10cm-ACO11,30cm-ŠD-0-32-3 m2)</t>
  </si>
  <si>
    <t>190830215</t>
  </si>
  <si>
    <t>235</t>
  </si>
  <si>
    <t>599990002R</t>
  </si>
  <si>
    <t>Snížení obruby včetně varovného pásu a dlažby na KÚ (cca 2,0 m)</t>
  </si>
  <si>
    <t>soubor</t>
  </si>
  <si>
    <t>-1420138999</t>
  </si>
  <si>
    <t>Trubní vedení</t>
  </si>
  <si>
    <t>64</t>
  </si>
  <si>
    <t>871310310</t>
  </si>
  <si>
    <t>Montáž kanalizačního potrubí hladkého plnostěnného SN 10 z polypropylenu DN 150</t>
  </si>
  <si>
    <t>1693580737</t>
  </si>
  <si>
    <t>(22-5)*2</t>
  </si>
  <si>
    <t>65</t>
  </si>
  <si>
    <t>28617003</t>
  </si>
  <si>
    <t>trubka kanalizační PP plnostěnná třívrstvá DN 150x1000mm SN10</t>
  </si>
  <si>
    <t>-1053029435</t>
  </si>
  <si>
    <t>34*1,05</t>
  </si>
  <si>
    <t>66</t>
  </si>
  <si>
    <t>871360410</t>
  </si>
  <si>
    <t>Montáž kanalizačního potrubí korugovaného SN 8-10 z polypropylenu DN 250</t>
  </si>
  <si>
    <t>-916212961</t>
  </si>
  <si>
    <t>437,68+423,05+76,66</t>
  </si>
  <si>
    <t>67</t>
  </si>
  <si>
    <t>28617045</t>
  </si>
  <si>
    <t>trubka kanalizační PP korugovaná DN 250x6000mm SN8-10</t>
  </si>
  <si>
    <t>-835030097</t>
  </si>
  <si>
    <t>937,39*1,05</t>
  </si>
  <si>
    <t>68</t>
  </si>
  <si>
    <t>871390410</t>
  </si>
  <si>
    <t>Montáž kanalizačního potrubí korugovaného SN 10 z polypropylenu DN 400 (šachty)</t>
  </si>
  <si>
    <t>-606068378</t>
  </si>
  <si>
    <t>24*1,5</t>
  </si>
  <si>
    <t>69</t>
  </si>
  <si>
    <t>28617047</t>
  </si>
  <si>
    <t>trubka kanalizační PP korugovaná DN 400x6000mm SN10</t>
  </si>
  <si>
    <t>1988003270</t>
  </si>
  <si>
    <t>36*1,05</t>
  </si>
  <si>
    <t>70</t>
  </si>
  <si>
    <t>877355121R</t>
  </si>
  <si>
    <t>Výřez a montáž tvarovek odbočných na potrubí z kanalizačních trub z PVC DN100-200 (drenáž, vpusti)</t>
  </si>
  <si>
    <t>1381458607</t>
  </si>
  <si>
    <t>71</t>
  </si>
  <si>
    <t>892351111</t>
  </si>
  <si>
    <t>Tlaková zkouška vodou potrubí DN 150 nebo 200</t>
  </si>
  <si>
    <t>-578838188</t>
  </si>
  <si>
    <t>72</t>
  </si>
  <si>
    <t>892381111</t>
  </si>
  <si>
    <t>Tlaková zkouška vodou potrubí DN 250, DN 300 nebo 350</t>
  </si>
  <si>
    <t>1044002299</t>
  </si>
  <si>
    <t>75</t>
  </si>
  <si>
    <t>894812006R</t>
  </si>
  <si>
    <t>Revizní a čistící šachta z PP šachtové dno DN 400/250 přímý tok</t>
  </si>
  <si>
    <t>233959833</t>
  </si>
  <si>
    <t>76</t>
  </si>
  <si>
    <t>894812041</t>
  </si>
  <si>
    <t>Příplatek k rourám revizní a čistící šachty z PP DN 400 za uříznutí šachtové roury</t>
  </si>
  <si>
    <t>-1544369564</t>
  </si>
  <si>
    <t>77</t>
  </si>
  <si>
    <t>894812063</t>
  </si>
  <si>
    <t>Revizní a čistící šachta z PP DN 400 poklop litinový plný do teleskopické trubky pro třídu zatížení D400</t>
  </si>
  <si>
    <t>-1607050409</t>
  </si>
  <si>
    <t>137</t>
  </si>
  <si>
    <t>895931111R</t>
  </si>
  <si>
    <t>D+M vpusti kanalizační horské bet. vel.i 1500/900/1150 mm vč. lit.mříže 1,2*0,6 m vč.propj.potrubí do propustku</t>
  </si>
  <si>
    <t>890829852</t>
  </si>
  <si>
    <t>78</t>
  </si>
  <si>
    <t>895941111</t>
  </si>
  <si>
    <t>Zřízení vpusti kanalizační uliční z betonových dílců typ UV-50 normální</t>
  </si>
  <si>
    <t>-1136885986</t>
  </si>
  <si>
    <t>79</t>
  </si>
  <si>
    <t>28661681</t>
  </si>
  <si>
    <t>vpusť silniční bez sifonu 425/150mm (vč. dna)</t>
  </si>
  <si>
    <t>1238090417</t>
  </si>
  <si>
    <t>80</t>
  </si>
  <si>
    <t>28661789</t>
  </si>
  <si>
    <t>koš kalový ocelový pro silniční vpusť 425mm vč. madla</t>
  </si>
  <si>
    <t>2115940591</t>
  </si>
  <si>
    <t>81</t>
  </si>
  <si>
    <t>59223826R</t>
  </si>
  <si>
    <t>vpusť uliční - mříž včetně rámu 500x500mm</t>
  </si>
  <si>
    <t>819180628</t>
  </si>
  <si>
    <t>82</t>
  </si>
  <si>
    <t>899990001R</t>
  </si>
  <si>
    <t>Demontáž pův. zatrubnění příkopy (překopy komunikací) vč.obsypů</t>
  </si>
  <si>
    <t>1277406765</t>
  </si>
  <si>
    <t>6+4+4,9+4+7,1</t>
  </si>
  <si>
    <t>83</t>
  </si>
  <si>
    <t>899990002R</t>
  </si>
  <si>
    <t xml:space="preserve">Odvoz, uskladnění a poplatek za vybourané stávající potrubí </t>
  </si>
  <si>
    <t>1648683151</t>
  </si>
  <si>
    <t>84</t>
  </si>
  <si>
    <t>899990003R</t>
  </si>
  <si>
    <t>Přepojování případných napojení dešť. kanalizace na stávající zatrubnění příkopy</t>
  </si>
  <si>
    <t>1848785304</t>
  </si>
  <si>
    <t>158</t>
  </si>
  <si>
    <t>899990004R</t>
  </si>
  <si>
    <t>Obložení příkopy na KÚ-beton, lom.kámen</t>
  </si>
  <si>
    <t>-1186344750</t>
  </si>
  <si>
    <t>6*(1,2+0,6+1,2)*0,3</t>
  </si>
  <si>
    <t>206</t>
  </si>
  <si>
    <t>899990005R</t>
  </si>
  <si>
    <t>Kompletní oprava betonové šachty včetně nového litin. poklopu v km 1,173 05 (zedn.vyspr, sanace stěn, betonáž dna)</t>
  </si>
  <si>
    <t>-1673970616</t>
  </si>
  <si>
    <t>Ostatní konstrukce a práce, bourání</t>
  </si>
  <si>
    <t>85</t>
  </si>
  <si>
    <t>913411111</t>
  </si>
  <si>
    <t>Montáž a demontáž mobilní semaforové soupravy se 2 semafory</t>
  </si>
  <si>
    <t>432124507</t>
  </si>
  <si>
    <t>86</t>
  </si>
  <si>
    <t>913411211</t>
  </si>
  <si>
    <t>Příplatek k dočasné mobilní semaforové soupravě se 2 semafory za první a ZKD den použití</t>
  </si>
  <si>
    <t>-341723402</t>
  </si>
  <si>
    <t>150</t>
  </si>
  <si>
    <t>87</t>
  </si>
  <si>
    <t>914111111</t>
  </si>
  <si>
    <t>Montáž svislé dopravní značky do velikosti 1 m2 objímkami na sloupek nebo konzolu (značka původní)</t>
  </si>
  <si>
    <t>-2008594303</t>
  </si>
  <si>
    <t>88</t>
  </si>
  <si>
    <t>914511112</t>
  </si>
  <si>
    <t>Montáž sloupku dopravních značek délky do 3,5 m s betonovým základem a patkou</t>
  </si>
  <si>
    <t>-748298905</t>
  </si>
  <si>
    <t>89</t>
  </si>
  <si>
    <t>40445225</t>
  </si>
  <si>
    <t>sloupek pro dopravní značku Zn D 60mm v 3,5m</t>
  </si>
  <si>
    <t>1866633507</t>
  </si>
  <si>
    <t>90</t>
  </si>
  <si>
    <t>40445240</t>
  </si>
  <si>
    <t>patka pro sloupek Al D 60mm</t>
  </si>
  <si>
    <t>863110862</t>
  </si>
  <si>
    <t>91</t>
  </si>
  <si>
    <t>40445253</t>
  </si>
  <si>
    <t>víčko plastové na sloupek D 60mm</t>
  </si>
  <si>
    <t>913209549</t>
  </si>
  <si>
    <t>92</t>
  </si>
  <si>
    <t>915221111</t>
  </si>
  <si>
    <t>Vodorovné dopravní značení vodící čáry souvislé š 250 mm bílý plast</t>
  </si>
  <si>
    <t>1367991778</t>
  </si>
  <si>
    <t>1386-312+12</t>
  </si>
  <si>
    <t>93</t>
  </si>
  <si>
    <t>915611111</t>
  </si>
  <si>
    <t>Předznačení vodorovného liniového značení</t>
  </si>
  <si>
    <t>1071767989</t>
  </si>
  <si>
    <t>94</t>
  </si>
  <si>
    <t>916131212</t>
  </si>
  <si>
    <t>Osazení silničního obrubníku betonového stojatého bez boční opěry do lože z betonu prostého</t>
  </si>
  <si>
    <t>2093575298</t>
  </si>
  <si>
    <t>1386-1003</t>
  </si>
  <si>
    <t>745-312</t>
  </si>
  <si>
    <t>95</t>
  </si>
  <si>
    <t>59217034</t>
  </si>
  <si>
    <t>obrubník betonový silniční 1000x150x300mm</t>
  </si>
  <si>
    <t>-2007024804</t>
  </si>
  <si>
    <t>(1386-1003)*1,05</t>
  </si>
  <si>
    <t>(745-312)*1,05</t>
  </si>
  <si>
    <t>-10*1,05</t>
  </si>
  <si>
    <t>96</t>
  </si>
  <si>
    <t>59217029</t>
  </si>
  <si>
    <t>obrubník betonový silniční nájezdový 1000x150x150mm</t>
  </si>
  <si>
    <t>710803053</t>
  </si>
  <si>
    <t>(6+4+4,9+4+7,1)*2*1,05</t>
  </si>
  <si>
    <t>97</t>
  </si>
  <si>
    <t>59217030</t>
  </si>
  <si>
    <t>obrubník betonový silniční přechodový 1000x150x150-250mm</t>
  </si>
  <si>
    <t>-2034385858</t>
  </si>
  <si>
    <t>10*1,05</t>
  </si>
  <si>
    <t>98</t>
  </si>
  <si>
    <t>916132112</t>
  </si>
  <si>
    <t>Osazení obruby z betonové přídlažby bez boční opěry do lože z betonu prostého</t>
  </si>
  <si>
    <t>1630794921</t>
  </si>
  <si>
    <t>99</t>
  </si>
  <si>
    <t>PFB.2170161R</t>
  </si>
  <si>
    <t>Silniční přídlažba - 50x25x8 cm</t>
  </si>
  <si>
    <t>-734514175</t>
  </si>
  <si>
    <t>816*2*1,05</t>
  </si>
  <si>
    <t>100</t>
  </si>
  <si>
    <t>916231213</t>
  </si>
  <si>
    <t>Osazení chodníkového obrubníku betonového stojatého s boční opěrou do lože z betonu prostého</t>
  </si>
  <si>
    <t>709422311</t>
  </si>
  <si>
    <t>1386-1003-4,8+6,0+2</t>
  </si>
  <si>
    <t>(1003-312)*2+3,2+4,5+6,5+9,1</t>
  </si>
  <si>
    <t>101</t>
  </si>
  <si>
    <t>59217017</t>
  </si>
  <si>
    <t>obrubník betonový chodníkový 1000x100x250mm</t>
  </si>
  <si>
    <t>394104056</t>
  </si>
  <si>
    <t>1791,5*1,05</t>
  </si>
  <si>
    <t>102</t>
  </si>
  <si>
    <t>916231292</t>
  </si>
  <si>
    <t>Příplatek za řezání obrubníků při osazování do oblouku o poloměru do 2,5m</t>
  </si>
  <si>
    <t>733285623</t>
  </si>
  <si>
    <t>103</t>
  </si>
  <si>
    <t>916991121</t>
  </si>
  <si>
    <t>Lože pod obrubníky, krajníky nebo obruby z dlažebních kostek z betonu prostého</t>
  </si>
  <si>
    <t>1204113029</t>
  </si>
  <si>
    <t>(842+816+1791,5)*0,3*0,3</t>
  </si>
  <si>
    <t>104</t>
  </si>
  <si>
    <t>919726122</t>
  </si>
  <si>
    <t>Geotextilie pro ochranu, separaci a filtraci netkaná měrná hm přes 200 do 300 g/m2 (pod kačírek nebo recyklát)</t>
  </si>
  <si>
    <t>-1746079699</t>
  </si>
  <si>
    <t>(745-312)*1*1,1</t>
  </si>
  <si>
    <t>105</t>
  </si>
  <si>
    <t>919735112</t>
  </si>
  <si>
    <t>Řezání stávajícího živičného krytu hl přes 50 do 100 mm</t>
  </si>
  <si>
    <t>-673817464</t>
  </si>
  <si>
    <t>106</t>
  </si>
  <si>
    <t>938908411</t>
  </si>
  <si>
    <t>Čištění vozovek splachováním vodou</t>
  </si>
  <si>
    <t>1736489140</t>
  </si>
  <si>
    <t>(1386-312)*6</t>
  </si>
  <si>
    <t>107</t>
  </si>
  <si>
    <t>938909311</t>
  </si>
  <si>
    <t>Čištění vozovek metením strojně podkladu nebo krytu betonového nebo živičného</t>
  </si>
  <si>
    <t>-91756631</t>
  </si>
  <si>
    <t>234</t>
  </si>
  <si>
    <t>953961112</t>
  </si>
  <si>
    <t>Kotvy chemickým tmelem M 10 hl 90 mm do betonu, ŽB nebo kamene s vyvrtáním otvoru (zábradlí - palisády)</t>
  </si>
  <si>
    <t>-1950062717</t>
  </si>
  <si>
    <t>4*8</t>
  </si>
  <si>
    <t>159</t>
  </si>
  <si>
    <t>953961114</t>
  </si>
  <si>
    <t>Kotvy chemickým tmelem M 16 hl 125 mm do betonu, ŽB nebo kamene s vyvrtáním otvoru</t>
  </si>
  <si>
    <t>-1581031581</t>
  </si>
  <si>
    <t>108</t>
  </si>
  <si>
    <t>961055111</t>
  </si>
  <si>
    <t>Bourání základů ze ŽB</t>
  </si>
  <si>
    <t>1670896006</t>
  </si>
  <si>
    <t>12*0,5*0,6</t>
  </si>
  <si>
    <t>109</t>
  </si>
  <si>
    <t>962052210</t>
  </si>
  <si>
    <t>Bourání zdiva nadzákladového ze ŽB do 1 m3</t>
  </si>
  <si>
    <t>-506187469</t>
  </si>
  <si>
    <t>12*0,3*1,2</t>
  </si>
  <si>
    <t>110</t>
  </si>
  <si>
    <t>966006211</t>
  </si>
  <si>
    <t>Odstranění svislých dopravních značek ze sloupů, sloupků nebo konzol</t>
  </si>
  <si>
    <t>-616898318</t>
  </si>
  <si>
    <t>111</t>
  </si>
  <si>
    <t>966006221</t>
  </si>
  <si>
    <t>Odstranění trubkového nástavce ze sloupku včetně demontáže dopravní značky</t>
  </si>
  <si>
    <t>522765565</t>
  </si>
  <si>
    <t>160</t>
  </si>
  <si>
    <t>966006221R</t>
  </si>
  <si>
    <t>Odstranění plastových sloupků</t>
  </si>
  <si>
    <t>-1701017859</t>
  </si>
  <si>
    <t>112</t>
  </si>
  <si>
    <t>966009901R</t>
  </si>
  <si>
    <t>Výšková úprava stávajících armatur do nivelety konečných povrchových úprav chodníku a komunikace</t>
  </si>
  <si>
    <t>-1674753527</t>
  </si>
  <si>
    <t>161</t>
  </si>
  <si>
    <t>990009001R</t>
  </si>
  <si>
    <t>Pročistění kan. potrubí na začátku a konci úseku</t>
  </si>
  <si>
    <t>1422570703</t>
  </si>
  <si>
    <t>219</t>
  </si>
  <si>
    <t>990009002r</t>
  </si>
  <si>
    <t>Chránička kabelu CETIN</t>
  </si>
  <si>
    <t>2074926674</t>
  </si>
  <si>
    <t>220</t>
  </si>
  <si>
    <t>990909004R</t>
  </si>
  <si>
    <t xml:space="preserve">Ochranné  bednění stromů (M+D)</t>
  </si>
  <si>
    <t>106097211</t>
  </si>
  <si>
    <t>997</t>
  </si>
  <si>
    <t>Přesun sutě</t>
  </si>
  <si>
    <t>113</t>
  </si>
  <si>
    <t>997221551</t>
  </si>
  <si>
    <t>Vodorovná doprava suti ze sypkých materiálů do 1 km</t>
  </si>
  <si>
    <t>1748675309</t>
  </si>
  <si>
    <t>503,054</t>
  </si>
  <si>
    <t>114</t>
  </si>
  <si>
    <t>997221559</t>
  </si>
  <si>
    <t>Příplatek ZKD 1 km u vodorovné dopravy suti ze sypkých materiálů</t>
  </si>
  <si>
    <t>385176298</t>
  </si>
  <si>
    <t>503,054*14</t>
  </si>
  <si>
    <t>115</t>
  </si>
  <si>
    <t>997221625</t>
  </si>
  <si>
    <t>Poplatek za uložení na skládce (skládkovné) stavebního odpadu železobetonového kód odpadu 17 01 01</t>
  </si>
  <si>
    <t>-1304766085</t>
  </si>
  <si>
    <t>18,93</t>
  </si>
  <si>
    <t>116</t>
  </si>
  <si>
    <t>997221645</t>
  </si>
  <si>
    <t>Poplatek za uložení na skládce (skládkovné) odpadu asfaltového bez dehtu kód odpadu 17 03 02</t>
  </si>
  <si>
    <t>-1863358343</t>
  </si>
  <si>
    <t>207,74</t>
  </si>
  <si>
    <t>117</t>
  </si>
  <si>
    <t>997221655</t>
  </si>
  <si>
    <t>Poplatek za uložení na skládce (skládkovné) zeminy a kamení kód odpadu 17 05 04</t>
  </si>
  <si>
    <t>-283411357</t>
  </si>
  <si>
    <t>-1*8*0,5</t>
  </si>
  <si>
    <t>82,98</t>
  </si>
  <si>
    <t>996,172*1,7</t>
  </si>
  <si>
    <t>236</t>
  </si>
  <si>
    <t>997221655R</t>
  </si>
  <si>
    <t>Poplatek za uložení na skládce (skládkovné) zeminy a kamení kód odpadu 17 05 04 (případná sanace podloží)</t>
  </si>
  <si>
    <t>848725877</t>
  </si>
  <si>
    <t>608,56*1,7</t>
  </si>
  <si>
    <t>118</t>
  </si>
  <si>
    <t>997221658</t>
  </si>
  <si>
    <t>Poplatek za uložení na skládce (skládkovné) z rostlinných pletiv kód odpadu 02 01 03 ( pařezů)</t>
  </si>
  <si>
    <t>1135067299</t>
  </si>
  <si>
    <t>8*0,5</t>
  </si>
  <si>
    <t>998</t>
  </si>
  <si>
    <t>Přesun hmot</t>
  </si>
  <si>
    <t>120</t>
  </si>
  <si>
    <t>998225111</t>
  </si>
  <si>
    <t>Přesun hmot pro pozemní komunikace s krytem z kamene, monolitickým betonovým nebo živičným</t>
  </si>
  <si>
    <t>906629896</t>
  </si>
  <si>
    <t>3458,196</t>
  </si>
  <si>
    <t>121</t>
  </si>
  <si>
    <t>998225191</t>
  </si>
  <si>
    <t>Příplatek k přesunu hmot pro pozemní komunikace s krytem z kamene, živičným, betonovým do 1000 m</t>
  </si>
  <si>
    <t>78873606</t>
  </si>
  <si>
    <t>PSV</t>
  </si>
  <si>
    <t>Práce a dodávky PSV</t>
  </si>
  <si>
    <t>711</t>
  </si>
  <si>
    <t>Izolace proti vodě, vlhkosti a plynům</t>
  </si>
  <si>
    <t>185</t>
  </si>
  <si>
    <t>711111001</t>
  </si>
  <si>
    <t>Provedení izolace proti zemní vlhkosti vodorovné za studena nátěrem penetračním</t>
  </si>
  <si>
    <t>1338661664</t>
  </si>
  <si>
    <t>1,85*20,1</t>
  </si>
  <si>
    <t>186</t>
  </si>
  <si>
    <t>11163150</t>
  </si>
  <si>
    <t>lak penetrační asfaltový</t>
  </si>
  <si>
    <t>2117800783</t>
  </si>
  <si>
    <t>37,185*0,00033 'Přepočtené koeficientem množství</t>
  </si>
  <si>
    <t>168</t>
  </si>
  <si>
    <t>711132210</t>
  </si>
  <si>
    <t>Izolace proti zemní vlhkosti na svislé ploše na sucho pásy - nopová fólie</t>
  </si>
  <si>
    <t>260333287</t>
  </si>
  <si>
    <t>1,65*1,2*1,1</t>
  </si>
  <si>
    <t>187</t>
  </si>
  <si>
    <t>711141559</t>
  </si>
  <si>
    <t>Provedení izolace proti zemní vlhkosti pásy přitavením vodorovné NAIP</t>
  </si>
  <si>
    <t>-1898481466</t>
  </si>
  <si>
    <t>188</t>
  </si>
  <si>
    <t>62832001</t>
  </si>
  <si>
    <t>pás asfaltový natavitelný oxidovaný tl 3,5mm typu V60 S35 s vložkou ze skleněné rohože, s jemnozrnným minerálním posypem</t>
  </si>
  <si>
    <t>1558932612</t>
  </si>
  <si>
    <t>37,185*1,1655 'Přepočtené koeficientem množství</t>
  </si>
  <si>
    <t>767</t>
  </si>
  <si>
    <t>Konstrukce zámečnické</t>
  </si>
  <si>
    <t>169</t>
  </si>
  <si>
    <t>767161114</t>
  </si>
  <si>
    <t>Montáž zábradlí rovného z trubek do zdi hmotnosti do 30 kg</t>
  </si>
  <si>
    <t>1515826965</t>
  </si>
  <si>
    <t>1,6</t>
  </si>
  <si>
    <t>170</t>
  </si>
  <si>
    <t>140110180R</t>
  </si>
  <si>
    <t>Výroba zábradlí - z trubek ocelových bezešvá hladká jakost 11 353, 38 x 2,6 mm</t>
  </si>
  <si>
    <t>-1094465380</t>
  </si>
  <si>
    <t>190</t>
  </si>
  <si>
    <t>767161229</t>
  </si>
  <si>
    <t>Montáž zábradlí rovného z profilové oceli do ocelové konstrukce hm přes 20 do 30 kg</t>
  </si>
  <si>
    <t>-1081251966</t>
  </si>
  <si>
    <t>191</t>
  </si>
  <si>
    <t>767161299R</t>
  </si>
  <si>
    <t>Výroba zábradlí trubkového</t>
  </si>
  <si>
    <t>1709019888</t>
  </si>
  <si>
    <t>192</t>
  </si>
  <si>
    <t>767995114</t>
  </si>
  <si>
    <t>Montáž atypických zámečnických konstrukcí hm přes 20 do 50 kg</t>
  </si>
  <si>
    <t>1327624708</t>
  </si>
  <si>
    <t>2460</t>
  </si>
  <si>
    <t>195</t>
  </si>
  <si>
    <t>13010746</t>
  </si>
  <si>
    <t>ocel profilová jakost S235JR (11 375) průřez IPE 140</t>
  </si>
  <si>
    <t>1471168588</t>
  </si>
  <si>
    <t>17*1,65*12,9*1,3*0,001</t>
  </si>
  <si>
    <t>196</t>
  </si>
  <si>
    <t>13010430</t>
  </si>
  <si>
    <t>úhelník ocelový rovnostranný jakost S235JR (11 375) 70x70x7mm</t>
  </si>
  <si>
    <t>-60090815</t>
  </si>
  <si>
    <t>(20*2+1,65*2)*1,2*7,4*0,001</t>
  </si>
  <si>
    <t>205</t>
  </si>
  <si>
    <t>13010256</t>
  </si>
  <si>
    <t>tyč ocelová plochá jakost S235JR (11 375) 70x5mm</t>
  </si>
  <si>
    <t>679316111</t>
  </si>
  <si>
    <t>1,65*6*3,8*1,3*0,001</t>
  </si>
  <si>
    <t>198</t>
  </si>
  <si>
    <t>13611218</t>
  </si>
  <si>
    <t>plech ocelový hladký jakost S235JR tl 5 mm tabule</t>
  </si>
  <si>
    <t>1392937917</t>
  </si>
  <si>
    <t>1,65*20*39,3*1,2*0,001</t>
  </si>
  <si>
    <t>199</t>
  </si>
  <si>
    <t>767995117</t>
  </si>
  <si>
    <t>Montáž atypických zámečnických konstrukcí hm přes 250 do 500 kg</t>
  </si>
  <si>
    <t>-1965312425</t>
  </si>
  <si>
    <t>204</t>
  </si>
  <si>
    <t>13010752</t>
  </si>
  <si>
    <t>ocel profilová jakost S235JR (11 375) průřez IPE 200</t>
  </si>
  <si>
    <t>1116899287</t>
  </si>
  <si>
    <t>20*22,4*2*1,3*0,001</t>
  </si>
  <si>
    <t>783</t>
  </si>
  <si>
    <t>Dokončovací práce - nátěry</t>
  </si>
  <si>
    <t>171</t>
  </si>
  <si>
    <t>783301311</t>
  </si>
  <si>
    <t>Odmaštění zámečnických konstrukcí vodou ředitelným odmašťovačem</t>
  </si>
  <si>
    <t>1494598082</t>
  </si>
  <si>
    <t>1,36</t>
  </si>
  <si>
    <t>172</t>
  </si>
  <si>
    <t>783314101</t>
  </si>
  <si>
    <t>Základní jednonásobný syntetický nátěr zámečnických konstrukcí</t>
  </si>
  <si>
    <t>1502320133</t>
  </si>
  <si>
    <t>201</t>
  </si>
  <si>
    <t>-1600720069</t>
  </si>
  <si>
    <t>1,65*20,2*2</t>
  </si>
  <si>
    <t>1,1*20</t>
  </si>
  <si>
    <t>1,65*0,8*7</t>
  </si>
  <si>
    <t>40*0,3</t>
  </si>
  <si>
    <t>173</t>
  </si>
  <si>
    <t>783315101</t>
  </si>
  <si>
    <t>Mezinátěr jednonásobný syntetický standardní zámečnických konstrukcí</t>
  </si>
  <si>
    <t>-1415580816</t>
  </si>
  <si>
    <t>202</t>
  </si>
  <si>
    <t>1105611052</t>
  </si>
  <si>
    <t>174</t>
  </si>
  <si>
    <t>783317101</t>
  </si>
  <si>
    <t>Krycí jednonásobný syntetický standardní nátěr zámečnických konstrukcí</t>
  </si>
  <si>
    <t>1861653992</t>
  </si>
  <si>
    <t>203</t>
  </si>
  <si>
    <t>-1158831514</t>
  </si>
  <si>
    <t>VRN</t>
  </si>
  <si>
    <t>Vedlejší rozpočtové náklady</t>
  </si>
  <si>
    <t>VRN1</t>
  </si>
  <si>
    <t>Průzkumné, geodetické a projektové práce</t>
  </si>
  <si>
    <t>122</t>
  </si>
  <si>
    <t>012103000</t>
  </si>
  <si>
    <t>Geodetické práce před výstavbou</t>
  </si>
  <si>
    <t>1024</t>
  </si>
  <si>
    <t>29718233</t>
  </si>
  <si>
    <t>123</t>
  </si>
  <si>
    <t>012203000</t>
  </si>
  <si>
    <t>Geodetické práce při provádění stavby</t>
  </si>
  <si>
    <t>489983486</t>
  </si>
  <si>
    <t>124</t>
  </si>
  <si>
    <t>012303000</t>
  </si>
  <si>
    <t>Geodetické práce po výstavbě (včetně geom.plánu)</t>
  </si>
  <si>
    <t>-1684971152</t>
  </si>
  <si>
    <t>125</t>
  </si>
  <si>
    <t>013254000</t>
  </si>
  <si>
    <t>Dokumentace skutečného provedení stavby</t>
  </si>
  <si>
    <t>711088985</t>
  </si>
  <si>
    <t>126</t>
  </si>
  <si>
    <t>013274000</t>
  </si>
  <si>
    <t>Pasportizace včetně fotodokumentace před započetím prací</t>
  </si>
  <si>
    <t>1858178600</t>
  </si>
  <si>
    <t>VRN3</t>
  </si>
  <si>
    <t>Zařízení staveniště</t>
  </si>
  <si>
    <t>225</t>
  </si>
  <si>
    <t>032103000</t>
  </si>
  <si>
    <t>ZS komplet (zařízení, provoz, odstranění, opélocení, tabule)</t>
  </si>
  <si>
    <t>-700598997</t>
  </si>
  <si>
    <t>VRN4</t>
  </si>
  <si>
    <t>Inženýrská činnost</t>
  </si>
  <si>
    <t>226</t>
  </si>
  <si>
    <t>049203000</t>
  </si>
  <si>
    <t>Projednání a vyřízení PDZ se správními orgány a PČR</t>
  </si>
  <si>
    <t>oubor…</t>
  </si>
  <si>
    <t>213947552</t>
  </si>
  <si>
    <t>VRN7</t>
  </si>
  <si>
    <t>Provozní vlivy</t>
  </si>
  <si>
    <t>135</t>
  </si>
  <si>
    <t>071103000</t>
  </si>
  <si>
    <t>Provoz investora</t>
  </si>
  <si>
    <t>-197321611</t>
  </si>
  <si>
    <t>VRN9</t>
  </si>
  <si>
    <t>Ostatní náklady</t>
  </si>
  <si>
    <t>136</t>
  </si>
  <si>
    <t>091003000</t>
  </si>
  <si>
    <t>Hutnící zkoušky (10 ks)</t>
  </si>
  <si>
    <t>1463022356</t>
  </si>
  <si>
    <t>237</t>
  </si>
  <si>
    <t>094103000R</t>
  </si>
  <si>
    <t>Poplatek za užívání pozemku SSMsK</t>
  </si>
  <si>
    <t>414236779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</si>
</sst>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21101202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Chodník na ul. Rychvaldská II. etapa, Bohumín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Bohumín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11. 9. 2022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Bohumín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ŠNAPKA SLUŽBY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Ivan Šnapka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Chodník s odvodn...'!J30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101 - Chodník s odvodn...'!P136</f>
        <v>0</v>
      </c>
      <c r="AV95" s="128">
        <f>'SO 101 - Chodník s odvodn...'!J33</f>
        <v>0</v>
      </c>
      <c r="AW95" s="128">
        <f>'SO 101 - Chodník s odvodn...'!J34</f>
        <v>0</v>
      </c>
      <c r="AX95" s="128">
        <f>'SO 101 - Chodník s odvodn...'!J35</f>
        <v>0</v>
      </c>
      <c r="AY95" s="128">
        <f>'SO 101 - Chodník s odvodn...'!J36</f>
        <v>0</v>
      </c>
      <c r="AZ95" s="128">
        <f>'SO 101 - Chodník s odvodn...'!F33</f>
        <v>0</v>
      </c>
      <c r="BA95" s="128">
        <f>'SO 101 - Chodník s odvodn...'!F34</f>
        <v>0</v>
      </c>
      <c r="BB95" s="128">
        <f>'SO 101 - Chodník s odvodn...'!F35</f>
        <v>0</v>
      </c>
      <c r="BC95" s="128">
        <f>'SO 101 - Chodník s odvodn...'!F36</f>
        <v>0</v>
      </c>
      <c r="BD95" s="130">
        <f>'SO 101 - Chodník s odvodn...'!F37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ide4Kt+EnFDzNJnaHLF6q74xm6aO9Tqp7sowJRwIWfM8PiWmfQ8wAR+0aowosvw5VkC0uVCr7w1ZAxOB8+17Pg==" hashValue="z0x3qCyUfZHnLp2un/lJFEJrFqwhW4Xlim+Ejgp4mkftLD3Gie2l+7HGT8XGe7GYhEfvDNDVoFkcGDU/UmSp7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101 - Chodník s odvo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Chodník na ul. Rychvaldská II. etapa, Bohumín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11. 9. 2022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ROUND(J136,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ROUND((SUM(BE136:BE661)),  2)</f>
        <v>0</v>
      </c>
      <c r="G33" s="38"/>
      <c r="H33" s="38"/>
      <c r="I33" s="151">
        <v>0.20999999999999999</v>
      </c>
      <c r="J33" s="150">
        <f>ROUND(((SUM(BE136:BE661))*I33),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ROUND((SUM(BF136:BF661)),  2)</f>
        <v>0</v>
      </c>
      <c r="G34" s="38"/>
      <c r="H34" s="38"/>
      <c r="I34" s="151">
        <v>0.14999999999999999</v>
      </c>
      <c r="J34" s="150">
        <f>ROUND(((SUM(BF136:BF661))*I34),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ROUND((SUM(BG136:BG661)),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ROUND((SUM(BH136:BH661)),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ROUND((SUM(BI136:BI661)),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Chodník na ul. Rychvaldská II. etapa, Bohumín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Chodník s odvodněním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Bohumín</v>
      </c>
      <c r="G89" s="40"/>
      <c r="H89" s="40"/>
      <c r="I89" s="32" t="s">
        <v>22</v>
      </c>
      <c r="J89" s="79" t="str">
        <f>IF(J12="","",J12)</f>
        <v>11. 9. 2022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32" t="s">
        <v>30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J306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J342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J367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J372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101</v>
      </c>
      <c r="E103" s="184"/>
      <c r="F103" s="184"/>
      <c r="G103" s="184"/>
      <c r="H103" s="184"/>
      <c r="I103" s="184"/>
      <c r="J103" s="185">
        <f>J437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J477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J563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J581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5"/>
      <c r="C107" s="176"/>
      <c r="D107" s="177" t="s">
        <v>105</v>
      </c>
      <c r="E107" s="178"/>
      <c r="F107" s="178"/>
      <c r="G107" s="178"/>
      <c r="H107" s="178"/>
      <c r="I107" s="178"/>
      <c r="J107" s="179">
        <f>J586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J587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J598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J619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5"/>
      <c r="C111" s="176"/>
      <c r="D111" s="177" t="s">
        <v>109</v>
      </c>
      <c r="E111" s="178"/>
      <c r="F111" s="178"/>
      <c r="G111" s="178"/>
      <c r="H111" s="178"/>
      <c r="I111" s="178"/>
      <c r="J111" s="179">
        <f>J646</f>
        <v>0</v>
      </c>
      <c r="K111" s="176"/>
      <c r="L111" s="180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1"/>
      <c r="C112" s="182"/>
      <c r="D112" s="183" t="s">
        <v>110</v>
      </c>
      <c r="E112" s="184"/>
      <c r="F112" s="184"/>
      <c r="G112" s="184"/>
      <c r="H112" s="184"/>
      <c r="I112" s="184"/>
      <c r="J112" s="185">
        <f>J647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111</v>
      </c>
      <c r="E113" s="184"/>
      <c r="F113" s="184"/>
      <c r="G113" s="184"/>
      <c r="H113" s="184"/>
      <c r="I113" s="184"/>
      <c r="J113" s="185">
        <f>J653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112</v>
      </c>
      <c r="E114" s="184"/>
      <c r="F114" s="184"/>
      <c r="G114" s="184"/>
      <c r="H114" s="184"/>
      <c r="I114" s="184"/>
      <c r="J114" s="185">
        <f>J655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113</v>
      </c>
      <c r="E115" s="184"/>
      <c r="F115" s="184"/>
      <c r="G115" s="184"/>
      <c r="H115" s="184"/>
      <c r="I115" s="184"/>
      <c r="J115" s="185">
        <f>J657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114</v>
      </c>
      <c r="E116" s="184"/>
      <c r="F116" s="184"/>
      <c r="G116" s="184"/>
      <c r="H116" s="184"/>
      <c r="I116" s="184"/>
      <c r="J116" s="185">
        <f>J659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115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70" t="str">
        <f>E7</f>
        <v>Chodník na ul. Rychvaldská II. etapa, Bohumín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88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SO 101 - Chodník s odvodněním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>Bohumín</v>
      </c>
      <c r="G130" s="40"/>
      <c r="H130" s="40"/>
      <c r="I130" s="32" t="s">
        <v>22</v>
      </c>
      <c r="J130" s="79" t="str">
        <f>IF(J12="","",J12)</f>
        <v>11. 9. 2022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5.65" customHeight="1">
      <c r="A132" s="38"/>
      <c r="B132" s="39"/>
      <c r="C132" s="32" t="s">
        <v>24</v>
      </c>
      <c r="D132" s="40"/>
      <c r="E132" s="40"/>
      <c r="F132" s="27" t="str">
        <f>E15</f>
        <v>Město Bohumín</v>
      </c>
      <c r="G132" s="40"/>
      <c r="H132" s="40"/>
      <c r="I132" s="32" t="s">
        <v>30</v>
      </c>
      <c r="J132" s="36" t="str">
        <f>E21</f>
        <v>ŠNAPKA SLUŽBY s.r.o.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28</v>
      </c>
      <c r="D133" s="40"/>
      <c r="E133" s="40"/>
      <c r="F133" s="27" t="str">
        <f>IF(E18="","",E18)</f>
        <v>Vyplň údaj</v>
      </c>
      <c r="G133" s="40"/>
      <c r="H133" s="40"/>
      <c r="I133" s="32" t="s">
        <v>33</v>
      </c>
      <c r="J133" s="36" t="str">
        <f>E24</f>
        <v>Ing. Ivan Šnapka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87"/>
      <c r="B135" s="188"/>
      <c r="C135" s="189" t="s">
        <v>116</v>
      </c>
      <c r="D135" s="190" t="s">
        <v>61</v>
      </c>
      <c r="E135" s="190" t="s">
        <v>57</v>
      </c>
      <c r="F135" s="190" t="s">
        <v>58</v>
      </c>
      <c r="G135" s="190" t="s">
        <v>117</v>
      </c>
      <c r="H135" s="190" t="s">
        <v>118</v>
      </c>
      <c r="I135" s="190" t="s">
        <v>119</v>
      </c>
      <c r="J135" s="191" t="s">
        <v>92</v>
      </c>
      <c r="K135" s="192" t="s">
        <v>120</v>
      </c>
      <c r="L135" s="193"/>
      <c r="M135" s="100" t="s">
        <v>1</v>
      </c>
      <c r="N135" s="101" t="s">
        <v>40</v>
      </c>
      <c r="O135" s="101" t="s">
        <v>121</v>
      </c>
      <c r="P135" s="101" t="s">
        <v>122</v>
      </c>
      <c r="Q135" s="101" t="s">
        <v>123</v>
      </c>
      <c r="R135" s="101" t="s">
        <v>124</v>
      </c>
      <c r="S135" s="101" t="s">
        <v>125</v>
      </c>
      <c r="T135" s="102" t="s">
        <v>126</v>
      </c>
      <c r="U135" s="187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/>
    </row>
    <row r="136" s="2" customFormat="1" ht="22.8" customHeight="1">
      <c r="A136" s="38"/>
      <c r="B136" s="39"/>
      <c r="C136" s="107" t="s">
        <v>127</v>
      </c>
      <c r="D136" s="40"/>
      <c r="E136" s="40"/>
      <c r="F136" s="40"/>
      <c r="G136" s="40"/>
      <c r="H136" s="40"/>
      <c r="I136" s="40"/>
      <c r="J136" s="194">
        <f>BK136</f>
        <v>0</v>
      </c>
      <c r="K136" s="40"/>
      <c r="L136" s="44"/>
      <c r="M136" s="103"/>
      <c r="N136" s="195"/>
      <c r="O136" s="104"/>
      <c r="P136" s="196">
        <f>P137+P586+P646</f>
        <v>0</v>
      </c>
      <c r="Q136" s="104"/>
      <c r="R136" s="196">
        <f>R137+R586+R646</f>
        <v>3547.4322038999999</v>
      </c>
      <c r="S136" s="104"/>
      <c r="T136" s="197">
        <f>T137+T586+T646</f>
        <v>503.06859999999995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75</v>
      </c>
      <c r="AU136" s="17" t="s">
        <v>94</v>
      </c>
      <c r="BK136" s="198">
        <f>BK137+BK586+BK646</f>
        <v>0</v>
      </c>
    </row>
    <row r="137" s="12" customFormat="1" ht="25.92" customHeight="1">
      <c r="A137" s="12"/>
      <c r="B137" s="199"/>
      <c r="C137" s="200"/>
      <c r="D137" s="201" t="s">
        <v>75</v>
      </c>
      <c r="E137" s="202" t="s">
        <v>128</v>
      </c>
      <c r="F137" s="202" t="s">
        <v>129</v>
      </c>
      <c r="G137" s="200"/>
      <c r="H137" s="200"/>
      <c r="I137" s="203"/>
      <c r="J137" s="204">
        <f>BK137</f>
        <v>0</v>
      </c>
      <c r="K137" s="200"/>
      <c r="L137" s="205"/>
      <c r="M137" s="206"/>
      <c r="N137" s="207"/>
      <c r="O137" s="207"/>
      <c r="P137" s="208">
        <f>P138+P306+P342+P367+P372+P437+P477+P563+P581</f>
        <v>0</v>
      </c>
      <c r="Q137" s="207"/>
      <c r="R137" s="208">
        <f>R138+R306+R342+R367+R372+R437+R477+R563+R581</f>
        <v>3543.2616924599997</v>
      </c>
      <c r="S137" s="207"/>
      <c r="T137" s="209">
        <f>T138+T306+T342+T367+T372+T437+T477+T563+T581</f>
        <v>503.06859999999995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84</v>
      </c>
      <c r="AT137" s="211" t="s">
        <v>75</v>
      </c>
      <c r="AU137" s="211" t="s">
        <v>76</v>
      </c>
      <c r="AY137" s="210" t="s">
        <v>130</v>
      </c>
      <c r="BK137" s="212">
        <f>BK138+BK306+BK342+BK367+BK372+BK437+BK477+BK563+BK581</f>
        <v>0</v>
      </c>
    </row>
    <row r="138" s="12" customFormat="1" ht="22.8" customHeight="1">
      <c r="A138" s="12"/>
      <c r="B138" s="199"/>
      <c r="C138" s="200"/>
      <c r="D138" s="201" t="s">
        <v>75</v>
      </c>
      <c r="E138" s="213" t="s">
        <v>84</v>
      </c>
      <c r="F138" s="213" t="s">
        <v>131</v>
      </c>
      <c r="G138" s="200"/>
      <c r="H138" s="200"/>
      <c r="I138" s="203"/>
      <c r="J138" s="214">
        <f>BK138</f>
        <v>0</v>
      </c>
      <c r="K138" s="200"/>
      <c r="L138" s="205"/>
      <c r="M138" s="206"/>
      <c r="N138" s="207"/>
      <c r="O138" s="207"/>
      <c r="P138" s="208">
        <f>SUM(P139:P305)</f>
        <v>0</v>
      </c>
      <c r="Q138" s="207"/>
      <c r="R138" s="208">
        <f>SUM(R139:R305)</f>
        <v>1268.6581299999998</v>
      </c>
      <c r="S138" s="207"/>
      <c r="T138" s="209">
        <f>SUM(T139:T305)</f>
        <v>290.71659999999997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0" t="s">
        <v>84</v>
      </c>
      <c r="AT138" s="211" t="s">
        <v>75</v>
      </c>
      <c r="AU138" s="211" t="s">
        <v>84</v>
      </c>
      <c r="AY138" s="210" t="s">
        <v>130</v>
      </c>
      <c r="BK138" s="212">
        <f>SUM(BK139:BK305)</f>
        <v>0</v>
      </c>
    </row>
    <row r="139" s="2" customFormat="1" ht="21.75" customHeight="1">
      <c r="A139" s="38"/>
      <c r="B139" s="39"/>
      <c r="C139" s="215" t="s">
        <v>84</v>
      </c>
      <c r="D139" s="215" t="s">
        <v>132</v>
      </c>
      <c r="E139" s="216" t="s">
        <v>133</v>
      </c>
      <c r="F139" s="217" t="s">
        <v>134</v>
      </c>
      <c r="G139" s="218" t="s">
        <v>135</v>
      </c>
      <c r="H139" s="219">
        <v>2368.8000000000002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41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136</v>
      </c>
      <c r="AT139" s="227" t="s">
        <v>132</v>
      </c>
      <c r="AU139" s="227" t="s">
        <v>86</v>
      </c>
      <c r="AY139" s="17" t="s">
        <v>130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84</v>
      </c>
      <c r="BK139" s="228">
        <f>ROUND(I139*H139,2)</f>
        <v>0</v>
      </c>
      <c r="BL139" s="17" t="s">
        <v>136</v>
      </c>
      <c r="BM139" s="227" t="s">
        <v>137</v>
      </c>
    </row>
    <row r="140" s="13" customFormat="1">
      <c r="A140" s="13"/>
      <c r="B140" s="229"/>
      <c r="C140" s="230"/>
      <c r="D140" s="231" t="s">
        <v>138</v>
      </c>
      <c r="E140" s="232" t="s">
        <v>1</v>
      </c>
      <c r="F140" s="233" t="s">
        <v>139</v>
      </c>
      <c r="G140" s="230"/>
      <c r="H140" s="234">
        <v>2368.8000000000002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138</v>
      </c>
      <c r="AU140" s="240" t="s">
        <v>86</v>
      </c>
      <c r="AV140" s="13" t="s">
        <v>86</v>
      </c>
      <c r="AW140" s="13" t="s">
        <v>32</v>
      </c>
      <c r="AX140" s="13" t="s">
        <v>84</v>
      </c>
      <c r="AY140" s="240" t="s">
        <v>130</v>
      </c>
    </row>
    <row r="141" s="2" customFormat="1" ht="16.5" customHeight="1">
      <c r="A141" s="38"/>
      <c r="B141" s="39"/>
      <c r="C141" s="215" t="s">
        <v>140</v>
      </c>
      <c r="D141" s="215" t="s">
        <v>132</v>
      </c>
      <c r="E141" s="216" t="s">
        <v>141</v>
      </c>
      <c r="F141" s="217" t="s">
        <v>142</v>
      </c>
      <c r="G141" s="218" t="s">
        <v>143</v>
      </c>
      <c r="H141" s="219">
        <v>5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41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136</v>
      </c>
      <c r="AT141" s="227" t="s">
        <v>132</v>
      </c>
      <c r="AU141" s="227" t="s">
        <v>86</v>
      </c>
      <c r="AY141" s="17" t="s">
        <v>130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84</v>
      </c>
      <c r="BK141" s="228">
        <f>ROUND(I141*H141,2)</f>
        <v>0</v>
      </c>
      <c r="BL141" s="17" t="s">
        <v>136</v>
      </c>
      <c r="BM141" s="227" t="s">
        <v>144</v>
      </c>
    </row>
    <row r="142" s="13" customFormat="1">
      <c r="A142" s="13"/>
      <c r="B142" s="229"/>
      <c r="C142" s="230"/>
      <c r="D142" s="231" t="s">
        <v>138</v>
      </c>
      <c r="E142" s="232" t="s">
        <v>1</v>
      </c>
      <c r="F142" s="233" t="s">
        <v>145</v>
      </c>
      <c r="G142" s="230"/>
      <c r="H142" s="234">
        <v>5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138</v>
      </c>
      <c r="AU142" s="240" t="s">
        <v>86</v>
      </c>
      <c r="AV142" s="13" t="s">
        <v>86</v>
      </c>
      <c r="AW142" s="13" t="s">
        <v>32</v>
      </c>
      <c r="AX142" s="13" t="s">
        <v>84</v>
      </c>
      <c r="AY142" s="240" t="s">
        <v>130</v>
      </c>
    </row>
    <row r="143" s="2" customFormat="1" ht="16.5" customHeight="1">
      <c r="A143" s="38"/>
      <c r="B143" s="39"/>
      <c r="C143" s="215" t="s">
        <v>146</v>
      </c>
      <c r="D143" s="215" t="s">
        <v>132</v>
      </c>
      <c r="E143" s="216" t="s">
        <v>147</v>
      </c>
      <c r="F143" s="217" t="s">
        <v>148</v>
      </c>
      <c r="G143" s="218" t="s">
        <v>143</v>
      </c>
      <c r="H143" s="219">
        <v>3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41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136</v>
      </c>
      <c r="AT143" s="227" t="s">
        <v>132</v>
      </c>
      <c r="AU143" s="227" t="s">
        <v>86</v>
      </c>
      <c r="AY143" s="17" t="s">
        <v>130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84</v>
      </c>
      <c r="BK143" s="228">
        <f>ROUND(I143*H143,2)</f>
        <v>0</v>
      </c>
      <c r="BL143" s="17" t="s">
        <v>136</v>
      </c>
      <c r="BM143" s="227" t="s">
        <v>149</v>
      </c>
    </row>
    <row r="144" s="13" customFormat="1">
      <c r="A144" s="13"/>
      <c r="B144" s="229"/>
      <c r="C144" s="230"/>
      <c r="D144" s="231" t="s">
        <v>138</v>
      </c>
      <c r="E144" s="232" t="s">
        <v>1</v>
      </c>
      <c r="F144" s="233" t="s">
        <v>150</v>
      </c>
      <c r="G144" s="230"/>
      <c r="H144" s="234">
        <v>3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138</v>
      </c>
      <c r="AU144" s="240" t="s">
        <v>86</v>
      </c>
      <c r="AV144" s="13" t="s">
        <v>86</v>
      </c>
      <c r="AW144" s="13" t="s">
        <v>32</v>
      </c>
      <c r="AX144" s="13" t="s">
        <v>84</v>
      </c>
      <c r="AY144" s="240" t="s">
        <v>130</v>
      </c>
    </row>
    <row r="145" s="2" customFormat="1" ht="33" customHeight="1">
      <c r="A145" s="38"/>
      <c r="B145" s="39"/>
      <c r="C145" s="215" t="s">
        <v>86</v>
      </c>
      <c r="D145" s="215" t="s">
        <v>132</v>
      </c>
      <c r="E145" s="216" t="s">
        <v>151</v>
      </c>
      <c r="F145" s="217" t="s">
        <v>152</v>
      </c>
      <c r="G145" s="218" t="s">
        <v>135</v>
      </c>
      <c r="H145" s="219">
        <v>188.59999999999999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41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0.44</v>
      </c>
      <c r="T145" s="226">
        <f>S145*H145</f>
        <v>82.983999999999995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136</v>
      </c>
      <c r="AT145" s="227" t="s">
        <v>132</v>
      </c>
      <c r="AU145" s="227" t="s">
        <v>86</v>
      </c>
      <c r="AY145" s="17" t="s">
        <v>130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84</v>
      </c>
      <c r="BK145" s="228">
        <f>ROUND(I145*H145,2)</f>
        <v>0</v>
      </c>
      <c r="BL145" s="17" t="s">
        <v>136</v>
      </c>
      <c r="BM145" s="227" t="s">
        <v>153</v>
      </c>
    </row>
    <row r="146" s="13" customFormat="1">
      <c r="A146" s="13"/>
      <c r="B146" s="229"/>
      <c r="C146" s="230"/>
      <c r="D146" s="231" t="s">
        <v>138</v>
      </c>
      <c r="E146" s="232" t="s">
        <v>1</v>
      </c>
      <c r="F146" s="233" t="s">
        <v>154</v>
      </c>
      <c r="G146" s="230"/>
      <c r="H146" s="234">
        <v>188.59999999999999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138</v>
      </c>
      <c r="AU146" s="240" t="s">
        <v>86</v>
      </c>
      <c r="AV146" s="13" t="s">
        <v>86</v>
      </c>
      <c r="AW146" s="13" t="s">
        <v>32</v>
      </c>
      <c r="AX146" s="13" t="s">
        <v>84</v>
      </c>
      <c r="AY146" s="240" t="s">
        <v>130</v>
      </c>
    </row>
    <row r="147" s="2" customFormat="1" ht="24.15" customHeight="1">
      <c r="A147" s="38"/>
      <c r="B147" s="39"/>
      <c r="C147" s="215" t="s">
        <v>150</v>
      </c>
      <c r="D147" s="215" t="s">
        <v>132</v>
      </c>
      <c r="E147" s="216" t="s">
        <v>155</v>
      </c>
      <c r="F147" s="217" t="s">
        <v>156</v>
      </c>
      <c r="G147" s="218" t="s">
        <v>135</v>
      </c>
      <c r="H147" s="219">
        <v>71.099999999999994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41</v>
      </c>
      <c r="O147" s="91"/>
      <c r="P147" s="225">
        <f>O147*H147</f>
        <v>0</v>
      </c>
      <c r="Q147" s="225">
        <v>0</v>
      </c>
      <c r="R147" s="225">
        <f>Q147*H147</f>
        <v>0</v>
      </c>
      <c r="S147" s="225">
        <v>0.316</v>
      </c>
      <c r="T147" s="226">
        <f>S147*H147</f>
        <v>22.467599999999997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136</v>
      </c>
      <c r="AT147" s="227" t="s">
        <v>132</v>
      </c>
      <c r="AU147" s="227" t="s">
        <v>86</v>
      </c>
      <c r="AY147" s="17" t="s">
        <v>130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84</v>
      </c>
      <c r="BK147" s="228">
        <f>ROUND(I147*H147,2)</f>
        <v>0</v>
      </c>
      <c r="BL147" s="17" t="s">
        <v>136</v>
      </c>
      <c r="BM147" s="227" t="s">
        <v>157</v>
      </c>
    </row>
    <row r="148" s="13" customFormat="1">
      <c r="A148" s="13"/>
      <c r="B148" s="229"/>
      <c r="C148" s="230"/>
      <c r="D148" s="231" t="s">
        <v>138</v>
      </c>
      <c r="E148" s="232" t="s">
        <v>1</v>
      </c>
      <c r="F148" s="233" t="s">
        <v>158</v>
      </c>
      <c r="G148" s="230"/>
      <c r="H148" s="234">
        <v>71.099999999999994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138</v>
      </c>
      <c r="AU148" s="240" t="s">
        <v>86</v>
      </c>
      <c r="AV148" s="13" t="s">
        <v>86</v>
      </c>
      <c r="AW148" s="13" t="s">
        <v>32</v>
      </c>
      <c r="AX148" s="13" t="s">
        <v>84</v>
      </c>
      <c r="AY148" s="240" t="s">
        <v>130</v>
      </c>
    </row>
    <row r="149" s="2" customFormat="1" ht="33" customHeight="1">
      <c r="A149" s="38"/>
      <c r="B149" s="39"/>
      <c r="C149" s="215" t="s">
        <v>136</v>
      </c>
      <c r="D149" s="215" t="s">
        <v>132</v>
      </c>
      <c r="E149" s="216" t="s">
        <v>159</v>
      </c>
      <c r="F149" s="217" t="s">
        <v>160</v>
      </c>
      <c r="G149" s="218" t="s">
        <v>135</v>
      </c>
      <c r="H149" s="219">
        <v>1611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41</v>
      </c>
      <c r="O149" s="91"/>
      <c r="P149" s="225">
        <f>O149*H149</f>
        <v>0</v>
      </c>
      <c r="Q149" s="225">
        <v>5.0000000000000002E-05</v>
      </c>
      <c r="R149" s="225">
        <f>Q149*H149</f>
        <v>0.08055000000000001</v>
      </c>
      <c r="S149" s="225">
        <v>0.11500000000000001</v>
      </c>
      <c r="T149" s="226">
        <f>S149*H149</f>
        <v>185.26500000000002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136</v>
      </c>
      <c r="AT149" s="227" t="s">
        <v>132</v>
      </c>
      <c r="AU149" s="227" t="s">
        <v>86</v>
      </c>
      <c r="AY149" s="17" t="s">
        <v>130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84</v>
      </c>
      <c r="BK149" s="228">
        <f>ROUND(I149*H149,2)</f>
        <v>0</v>
      </c>
      <c r="BL149" s="17" t="s">
        <v>136</v>
      </c>
      <c r="BM149" s="227" t="s">
        <v>161</v>
      </c>
    </row>
    <row r="150" s="13" customFormat="1">
      <c r="A150" s="13"/>
      <c r="B150" s="229"/>
      <c r="C150" s="230"/>
      <c r="D150" s="231" t="s">
        <v>138</v>
      </c>
      <c r="E150" s="232" t="s">
        <v>1</v>
      </c>
      <c r="F150" s="233" t="s">
        <v>162</v>
      </c>
      <c r="G150" s="230"/>
      <c r="H150" s="234">
        <v>1611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138</v>
      </c>
      <c r="AU150" s="240" t="s">
        <v>86</v>
      </c>
      <c r="AV150" s="13" t="s">
        <v>86</v>
      </c>
      <c r="AW150" s="13" t="s">
        <v>32</v>
      </c>
      <c r="AX150" s="13" t="s">
        <v>84</v>
      </c>
      <c r="AY150" s="240" t="s">
        <v>130</v>
      </c>
    </row>
    <row r="151" s="2" customFormat="1" ht="16.5" customHeight="1">
      <c r="A151" s="38"/>
      <c r="B151" s="39"/>
      <c r="C151" s="215" t="s">
        <v>145</v>
      </c>
      <c r="D151" s="215" t="s">
        <v>132</v>
      </c>
      <c r="E151" s="216" t="s">
        <v>163</v>
      </c>
      <c r="F151" s="217" t="s">
        <v>164</v>
      </c>
      <c r="G151" s="218" t="s">
        <v>165</v>
      </c>
      <c r="H151" s="219">
        <v>400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41</v>
      </c>
      <c r="O151" s="91"/>
      <c r="P151" s="225">
        <f>O151*H151</f>
        <v>0</v>
      </c>
      <c r="Q151" s="225">
        <v>0.0071900000000000002</v>
      </c>
      <c r="R151" s="225">
        <f>Q151*H151</f>
        <v>2.8759999999999999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136</v>
      </c>
      <c r="AT151" s="227" t="s">
        <v>132</v>
      </c>
      <c r="AU151" s="227" t="s">
        <v>86</v>
      </c>
      <c r="AY151" s="17" t="s">
        <v>130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84</v>
      </c>
      <c r="BK151" s="228">
        <f>ROUND(I151*H151,2)</f>
        <v>0</v>
      </c>
      <c r="BL151" s="17" t="s">
        <v>136</v>
      </c>
      <c r="BM151" s="227" t="s">
        <v>166</v>
      </c>
    </row>
    <row r="152" s="13" customFormat="1">
      <c r="A152" s="13"/>
      <c r="B152" s="229"/>
      <c r="C152" s="230"/>
      <c r="D152" s="231" t="s">
        <v>138</v>
      </c>
      <c r="E152" s="232" t="s">
        <v>1</v>
      </c>
      <c r="F152" s="233" t="s">
        <v>167</v>
      </c>
      <c r="G152" s="230"/>
      <c r="H152" s="234">
        <v>400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138</v>
      </c>
      <c r="AU152" s="240" t="s">
        <v>86</v>
      </c>
      <c r="AV152" s="13" t="s">
        <v>86</v>
      </c>
      <c r="AW152" s="13" t="s">
        <v>32</v>
      </c>
      <c r="AX152" s="13" t="s">
        <v>84</v>
      </c>
      <c r="AY152" s="240" t="s">
        <v>130</v>
      </c>
    </row>
    <row r="153" s="2" customFormat="1" ht="24.15" customHeight="1">
      <c r="A153" s="38"/>
      <c r="B153" s="39"/>
      <c r="C153" s="215" t="s">
        <v>168</v>
      </c>
      <c r="D153" s="215" t="s">
        <v>132</v>
      </c>
      <c r="E153" s="216" t="s">
        <v>169</v>
      </c>
      <c r="F153" s="217" t="s">
        <v>170</v>
      </c>
      <c r="G153" s="218" t="s">
        <v>171</v>
      </c>
      <c r="H153" s="219">
        <v>300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41</v>
      </c>
      <c r="O153" s="91"/>
      <c r="P153" s="225">
        <f>O153*H153</f>
        <v>0</v>
      </c>
      <c r="Q153" s="225">
        <v>3.0000000000000001E-05</v>
      </c>
      <c r="R153" s="225">
        <f>Q153*H153</f>
        <v>0.0090000000000000011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136</v>
      </c>
      <c r="AT153" s="227" t="s">
        <v>132</v>
      </c>
      <c r="AU153" s="227" t="s">
        <v>86</v>
      </c>
      <c r="AY153" s="17" t="s">
        <v>130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84</v>
      </c>
      <c r="BK153" s="228">
        <f>ROUND(I153*H153,2)</f>
        <v>0</v>
      </c>
      <c r="BL153" s="17" t="s">
        <v>136</v>
      </c>
      <c r="BM153" s="227" t="s">
        <v>172</v>
      </c>
    </row>
    <row r="154" s="13" customFormat="1">
      <c r="A154" s="13"/>
      <c r="B154" s="229"/>
      <c r="C154" s="230"/>
      <c r="D154" s="231" t="s">
        <v>138</v>
      </c>
      <c r="E154" s="232" t="s">
        <v>1</v>
      </c>
      <c r="F154" s="233" t="s">
        <v>173</v>
      </c>
      <c r="G154" s="230"/>
      <c r="H154" s="234">
        <v>300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138</v>
      </c>
      <c r="AU154" s="240" t="s">
        <v>86</v>
      </c>
      <c r="AV154" s="13" t="s">
        <v>86</v>
      </c>
      <c r="AW154" s="13" t="s">
        <v>32</v>
      </c>
      <c r="AX154" s="13" t="s">
        <v>84</v>
      </c>
      <c r="AY154" s="240" t="s">
        <v>130</v>
      </c>
    </row>
    <row r="155" s="2" customFormat="1" ht="24.15" customHeight="1">
      <c r="A155" s="38"/>
      <c r="B155" s="39"/>
      <c r="C155" s="215" t="s">
        <v>174</v>
      </c>
      <c r="D155" s="215" t="s">
        <v>132</v>
      </c>
      <c r="E155" s="216" t="s">
        <v>175</v>
      </c>
      <c r="F155" s="217" t="s">
        <v>176</v>
      </c>
      <c r="G155" s="218" t="s">
        <v>177</v>
      </c>
      <c r="H155" s="219">
        <v>150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41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136</v>
      </c>
      <c r="AT155" s="227" t="s">
        <v>132</v>
      </c>
      <c r="AU155" s="227" t="s">
        <v>86</v>
      </c>
      <c r="AY155" s="17" t="s">
        <v>130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84</v>
      </c>
      <c r="BK155" s="228">
        <f>ROUND(I155*H155,2)</f>
        <v>0</v>
      </c>
      <c r="BL155" s="17" t="s">
        <v>136</v>
      </c>
      <c r="BM155" s="227" t="s">
        <v>178</v>
      </c>
    </row>
    <row r="156" s="13" customFormat="1">
      <c r="A156" s="13"/>
      <c r="B156" s="229"/>
      <c r="C156" s="230"/>
      <c r="D156" s="231" t="s">
        <v>138</v>
      </c>
      <c r="E156" s="232" t="s">
        <v>1</v>
      </c>
      <c r="F156" s="233" t="s">
        <v>179</v>
      </c>
      <c r="G156" s="230"/>
      <c r="H156" s="234">
        <v>150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138</v>
      </c>
      <c r="AU156" s="240" t="s">
        <v>86</v>
      </c>
      <c r="AV156" s="13" t="s">
        <v>86</v>
      </c>
      <c r="AW156" s="13" t="s">
        <v>32</v>
      </c>
      <c r="AX156" s="13" t="s">
        <v>84</v>
      </c>
      <c r="AY156" s="240" t="s">
        <v>130</v>
      </c>
    </row>
    <row r="157" s="2" customFormat="1" ht="24.15" customHeight="1">
      <c r="A157" s="38"/>
      <c r="B157" s="39"/>
      <c r="C157" s="215" t="s">
        <v>180</v>
      </c>
      <c r="D157" s="215" t="s">
        <v>132</v>
      </c>
      <c r="E157" s="216" t="s">
        <v>181</v>
      </c>
      <c r="F157" s="217" t="s">
        <v>182</v>
      </c>
      <c r="G157" s="218" t="s">
        <v>143</v>
      </c>
      <c r="H157" s="219">
        <v>48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41</v>
      </c>
      <c r="O157" s="91"/>
      <c r="P157" s="225">
        <f>O157*H157</f>
        <v>0</v>
      </c>
      <c r="Q157" s="225">
        <v>0.00064999999999999997</v>
      </c>
      <c r="R157" s="225">
        <f>Q157*H157</f>
        <v>0.031199999999999999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136</v>
      </c>
      <c r="AT157" s="227" t="s">
        <v>132</v>
      </c>
      <c r="AU157" s="227" t="s">
        <v>86</v>
      </c>
      <c r="AY157" s="17" t="s">
        <v>130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84</v>
      </c>
      <c r="BK157" s="228">
        <f>ROUND(I157*H157,2)</f>
        <v>0</v>
      </c>
      <c r="BL157" s="17" t="s">
        <v>136</v>
      </c>
      <c r="BM157" s="227" t="s">
        <v>183</v>
      </c>
    </row>
    <row r="158" s="13" customFormat="1">
      <c r="A158" s="13"/>
      <c r="B158" s="229"/>
      <c r="C158" s="230"/>
      <c r="D158" s="231" t="s">
        <v>138</v>
      </c>
      <c r="E158" s="232" t="s">
        <v>1</v>
      </c>
      <c r="F158" s="233" t="s">
        <v>184</v>
      </c>
      <c r="G158" s="230"/>
      <c r="H158" s="234">
        <v>48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138</v>
      </c>
      <c r="AU158" s="240" t="s">
        <v>86</v>
      </c>
      <c r="AV158" s="13" t="s">
        <v>86</v>
      </c>
      <c r="AW158" s="13" t="s">
        <v>32</v>
      </c>
      <c r="AX158" s="13" t="s">
        <v>84</v>
      </c>
      <c r="AY158" s="240" t="s">
        <v>130</v>
      </c>
    </row>
    <row r="159" s="2" customFormat="1" ht="24.15" customHeight="1">
      <c r="A159" s="38"/>
      <c r="B159" s="39"/>
      <c r="C159" s="215" t="s">
        <v>185</v>
      </c>
      <c r="D159" s="215" t="s">
        <v>132</v>
      </c>
      <c r="E159" s="216" t="s">
        <v>186</v>
      </c>
      <c r="F159" s="217" t="s">
        <v>187</v>
      </c>
      <c r="G159" s="218" t="s">
        <v>143</v>
      </c>
      <c r="H159" s="219">
        <v>48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41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136</v>
      </c>
      <c r="AT159" s="227" t="s">
        <v>132</v>
      </c>
      <c r="AU159" s="227" t="s">
        <v>86</v>
      </c>
      <c r="AY159" s="17" t="s">
        <v>130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84</v>
      </c>
      <c r="BK159" s="228">
        <f>ROUND(I159*H159,2)</f>
        <v>0</v>
      </c>
      <c r="BL159" s="17" t="s">
        <v>136</v>
      </c>
      <c r="BM159" s="227" t="s">
        <v>188</v>
      </c>
    </row>
    <row r="160" s="13" customFormat="1">
      <c r="A160" s="13"/>
      <c r="B160" s="229"/>
      <c r="C160" s="230"/>
      <c r="D160" s="231" t="s">
        <v>138</v>
      </c>
      <c r="E160" s="232" t="s">
        <v>1</v>
      </c>
      <c r="F160" s="233" t="s">
        <v>184</v>
      </c>
      <c r="G160" s="230"/>
      <c r="H160" s="234">
        <v>48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138</v>
      </c>
      <c r="AU160" s="240" t="s">
        <v>86</v>
      </c>
      <c r="AV160" s="13" t="s">
        <v>86</v>
      </c>
      <c r="AW160" s="13" t="s">
        <v>32</v>
      </c>
      <c r="AX160" s="13" t="s">
        <v>84</v>
      </c>
      <c r="AY160" s="240" t="s">
        <v>130</v>
      </c>
    </row>
    <row r="161" s="2" customFormat="1" ht="24.15" customHeight="1">
      <c r="A161" s="38"/>
      <c r="B161" s="39"/>
      <c r="C161" s="215" t="s">
        <v>189</v>
      </c>
      <c r="D161" s="215" t="s">
        <v>132</v>
      </c>
      <c r="E161" s="216" t="s">
        <v>190</v>
      </c>
      <c r="F161" s="217" t="s">
        <v>191</v>
      </c>
      <c r="G161" s="218" t="s">
        <v>135</v>
      </c>
      <c r="H161" s="219">
        <v>96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41</v>
      </c>
      <c r="O161" s="91"/>
      <c r="P161" s="225">
        <f>O161*H161</f>
        <v>0</v>
      </c>
      <c r="Q161" s="225">
        <v>0.00064000000000000005</v>
      </c>
      <c r="R161" s="225">
        <f>Q161*H161</f>
        <v>0.061440000000000008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136</v>
      </c>
      <c r="AT161" s="227" t="s">
        <v>132</v>
      </c>
      <c r="AU161" s="227" t="s">
        <v>86</v>
      </c>
      <c r="AY161" s="17" t="s">
        <v>130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84</v>
      </c>
      <c r="BK161" s="228">
        <f>ROUND(I161*H161,2)</f>
        <v>0</v>
      </c>
      <c r="BL161" s="17" t="s">
        <v>136</v>
      </c>
      <c r="BM161" s="227" t="s">
        <v>192</v>
      </c>
    </row>
    <row r="162" s="13" customFormat="1">
      <c r="A162" s="13"/>
      <c r="B162" s="229"/>
      <c r="C162" s="230"/>
      <c r="D162" s="231" t="s">
        <v>138</v>
      </c>
      <c r="E162" s="232" t="s">
        <v>1</v>
      </c>
      <c r="F162" s="233" t="s">
        <v>193</v>
      </c>
      <c r="G162" s="230"/>
      <c r="H162" s="234">
        <v>96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138</v>
      </c>
      <c r="AU162" s="240" t="s">
        <v>86</v>
      </c>
      <c r="AV162" s="13" t="s">
        <v>86</v>
      </c>
      <c r="AW162" s="13" t="s">
        <v>32</v>
      </c>
      <c r="AX162" s="13" t="s">
        <v>84</v>
      </c>
      <c r="AY162" s="240" t="s">
        <v>130</v>
      </c>
    </row>
    <row r="163" s="2" customFormat="1" ht="24.15" customHeight="1">
      <c r="A163" s="38"/>
      <c r="B163" s="39"/>
      <c r="C163" s="215" t="s">
        <v>194</v>
      </c>
      <c r="D163" s="215" t="s">
        <v>132</v>
      </c>
      <c r="E163" s="216" t="s">
        <v>195</v>
      </c>
      <c r="F163" s="217" t="s">
        <v>196</v>
      </c>
      <c r="G163" s="218" t="s">
        <v>135</v>
      </c>
      <c r="H163" s="219">
        <v>96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41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136</v>
      </c>
      <c r="AT163" s="227" t="s">
        <v>132</v>
      </c>
      <c r="AU163" s="227" t="s">
        <v>86</v>
      </c>
      <c r="AY163" s="17" t="s">
        <v>130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84</v>
      </c>
      <c r="BK163" s="228">
        <f>ROUND(I163*H163,2)</f>
        <v>0</v>
      </c>
      <c r="BL163" s="17" t="s">
        <v>136</v>
      </c>
      <c r="BM163" s="227" t="s">
        <v>197</v>
      </c>
    </row>
    <row r="164" s="13" customFormat="1">
      <c r="A164" s="13"/>
      <c r="B164" s="229"/>
      <c r="C164" s="230"/>
      <c r="D164" s="231" t="s">
        <v>138</v>
      </c>
      <c r="E164" s="232" t="s">
        <v>1</v>
      </c>
      <c r="F164" s="233" t="s">
        <v>193</v>
      </c>
      <c r="G164" s="230"/>
      <c r="H164" s="234">
        <v>96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138</v>
      </c>
      <c r="AU164" s="240" t="s">
        <v>86</v>
      </c>
      <c r="AV164" s="13" t="s">
        <v>86</v>
      </c>
      <c r="AW164" s="13" t="s">
        <v>32</v>
      </c>
      <c r="AX164" s="13" t="s">
        <v>84</v>
      </c>
      <c r="AY164" s="240" t="s">
        <v>130</v>
      </c>
    </row>
    <row r="165" s="2" customFormat="1" ht="24.15" customHeight="1">
      <c r="A165" s="38"/>
      <c r="B165" s="39"/>
      <c r="C165" s="215" t="s">
        <v>198</v>
      </c>
      <c r="D165" s="215" t="s">
        <v>132</v>
      </c>
      <c r="E165" s="216" t="s">
        <v>199</v>
      </c>
      <c r="F165" s="217" t="s">
        <v>200</v>
      </c>
      <c r="G165" s="218" t="s">
        <v>165</v>
      </c>
      <c r="H165" s="219">
        <v>1082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41</v>
      </c>
      <c r="O165" s="91"/>
      <c r="P165" s="225">
        <f>O165*H165</f>
        <v>0</v>
      </c>
      <c r="Q165" s="225">
        <v>0.00010000000000000001</v>
      </c>
      <c r="R165" s="225">
        <f>Q165*H165</f>
        <v>0.10820000000000001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136</v>
      </c>
      <c r="AT165" s="227" t="s">
        <v>132</v>
      </c>
      <c r="AU165" s="227" t="s">
        <v>86</v>
      </c>
      <c r="AY165" s="17" t="s">
        <v>130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84</v>
      </c>
      <c r="BK165" s="228">
        <f>ROUND(I165*H165,2)</f>
        <v>0</v>
      </c>
      <c r="BL165" s="17" t="s">
        <v>136</v>
      </c>
      <c r="BM165" s="227" t="s">
        <v>201</v>
      </c>
    </row>
    <row r="166" s="13" customFormat="1">
      <c r="A166" s="13"/>
      <c r="B166" s="229"/>
      <c r="C166" s="230"/>
      <c r="D166" s="231" t="s">
        <v>138</v>
      </c>
      <c r="E166" s="232" t="s">
        <v>1</v>
      </c>
      <c r="F166" s="233" t="s">
        <v>202</v>
      </c>
      <c r="G166" s="230"/>
      <c r="H166" s="234">
        <v>1082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138</v>
      </c>
      <c r="AU166" s="240" t="s">
        <v>86</v>
      </c>
      <c r="AV166" s="13" t="s">
        <v>86</v>
      </c>
      <c r="AW166" s="13" t="s">
        <v>32</v>
      </c>
      <c r="AX166" s="13" t="s">
        <v>84</v>
      </c>
      <c r="AY166" s="240" t="s">
        <v>130</v>
      </c>
    </row>
    <row r="167" s="2" customFormat="1" ht="24.15" customHeight="1">
      <c r="A167" s="38"/>
      <c r="B167" s="39"/>
      <c r="C167" s="215" t="s">
        <v>203</v>
      </c>
      <c r="D167" s="215" t="s">
        <v>132</v>
      </c>
      <c r="E167" s="216" t="s">
        <v>204</v>
      </c>
      <c r="F167" s="217" t="s">
        <v>205</v>
      </c>
      <c r="G167" s="218" t="s">
        <v>165</v>
      </c>
      <c r="H167" s="219">
        <v>1082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41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136</v>
      </c>
      <c r="AT167" s="227" t="s">
        <v>132</v>
      </c>
      <c r="AU167" s="227" t="s">
        <v>86</v>
      </c>
      <c r="AY167" s="17" t="s">
        <v>130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84</v>
      </c>
      <c r="BK167" s="228">
        <f>ROUND(I167*H167,2)</f>
        <v>0</v>
      </c>
      <c r="BL167" s="17" t="s">
        <v>136</v>
      </c>
      <c r="BM167" s="227" t="s">
        <v>206</v>
      </c>
    </row>
    <row r="168" s="13" customFormat="1">
      <c r="A168" s="13"/>
      <c r="B168" s="229"/>
      <c r="C168" s="230"/>
      <c r="D168" s="231" t="s">
        <v>138</v>
      </c>
      <c r="E168" s="232" t="s">
        <v>1</v>
      </c>
      <c r="F168" s="233" t="s">
        <v>202</v>
      </c>
      <c r="G168" s="230"/>
      <c r="H168" s="234">
        <v>1082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138</v>
      </c>
      <c r="AU168" s="240" t="s">
        <v>86</v>
      </c>
      <c r="AV168" s="13" t="s">
        <v>86</v>
      </c>
      <c r="AW168" s="13" t="s">
        <v>32</v>
      </c>
      <c r="AX168" s="13" t="s">
        <v>84</v>
      </c>
      <c r="AY168" s="240" t="s">
        <v>130</v>
      </c>
    </row>
    <row r="169" s="2" customFormat="1" ht="24.15" customHeight="1">
      <c r="A169" s="38"/>
      <c r="B169" s="39"/>
      <c r="C169" s="215" t="s">
        <v>207</v>
      </c>
      <c r="D169" s="215" t="s">
        <v>132</v>
      </c>
      <c r="E169" s="216" t="s">
        <v>208</v>
      </c>
      <c r="F169" s="217" t="s">
        <v>209</v>
      </c>
      <c r="G169" s="218" t="s">
        <v>165</v>
      </c>
      <c r="H169" s="219">
        <v>18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41</v>
      </c>
      <c r="O169" s="91"/>
      <c r="P169" s="225">
        <f>O169*H169</f>
        <v>0</v>
      </c>
      <c r="Q169" s="225">
        <v>0.00046999999999999999</v>
      </c>
      <c r="R169" s="225">
        <f>Q169*H169</f>
        <v>0.0084600000000000005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136</v>
      </c>
      <c r="AT169" s="227" t="s">
        <v>132</v>
      </c>
      <c r="AU169" s="227" t="s">
        <v>86</v>
      </c>
      <c r="AY169" s="17" t="s">
        <v>130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84</v>
      </c>
      <c r="BK169" s="228">
        <f>ROUND(I169*H169,2)</f>
        <v>0</v>
      </c>
      <c r="BL169" s="17" t="s">
        <v>136</v>
      </c>
      <c r="BM169" s="227" t="s">
        <v>210</v>
      </c>
    </row>
    <row r="170" s="13" customFormat="1">
      <c r="A170" s="13"/>
      <c r="B170" s="229"/>
      <c r="C170" s="230"/>
      <c r="D170" s="231" t="s">
        <v>138</v>
      </c>
      <c r="E170" s="232" t="s">
        <v>1</v>
      </c>
      <c r="F170" s="233" t="s">
        <v>211</v>
      </c>
      <c r="G170" s="230"/>
      <c r="H170" s="234">
        <v>18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138</v>
      </c>
      <c r="AU170" s="240" t="s">
        <v>86</v>
      </c>
      <c r="AV170" s="13" t="s">
        <v>86</v>
      </c>
      <c r="AW170" s="13" t="s">
        <v>32</v>
      </c>
      <c r="AX170" s="13" t="s">
        <v>84</v>
      </c>
      <c r="AY170" s="240" t="s">
        <v>130</v>
      </c>
    </row>
    <row r="171" s="2" customFormat="1" ht="24.15" customHeight="1">
      <c r="A171" s="38"/>
      <c r="B171" s="39"/>
      <c r="C171" s="215" t="s">
        <v>8</v>
      </c>
      <c r="D171" s="215" t="s">
        <v>132</v>
      </c>
      <c r="E171" s="216" t="s">
        <v>212</v>
      </c>
      <c r="F171" s="217" t="s">
        <v>213</v>
      </c>
      <c r="G171" s="218" t="s">
        <v>165</v>
      </c>
      <c r="H171" s="219">
        <v>18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41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136</v>
      </c>
      <c r="AT171" s="227" t="s">
        <v>132</v>
      </c>
      <c r="AU171" s="227" t="s">
        <v>86</v>
      </c>
      <c r="AY171" s="17" t="s">
        <v>130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84</v>
      </c>
      <c r="BK171" s="228">
        <f>ROUND(I171*H171,2)</f>
        <v>0</v>
      </c>
      <c r="BL171" s="17" t="s">
        <v>136</v>
      </c>
      <c r="BM171" s="227" t="s">
        <v>214</v>
      </c>
    </row>
    <row r="172" s="13" customFormat="1">
      <c r="A172" s="13"/>
      <c r="B172" s="229"/>
      <c r="C172" s="230"/>
      <c r="D172" s="231" t="s">
        <v>138</v>
      </c>
      <c r="E172" s="232" t="s">
        <v>1</v>
      </c>
      <c r="F172" s="233" t="s">
        <v>211</v>
      </c>
      <c r="G172" s="230"/>
      <c r="H172" s="234">
        <v>18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138</v>
      </c>
      <c r="AU172" s="240" t="s">
        <v>86</v>
      </c>
      <c r="AV172" s="13" t="s">
        <v>86</v>
      </c>
      <c r="AW172" s="13" t="s">
        <v>32</v>
      </c>
      <c r="AX172" s="13" t="s">
        <v>84</v>
      </c>
      <c r="AY172" s="240" t="s">
        <v>130</v>
      </c>
    </row>
    <row r="173" s="2" customFormat="1" ht="24.15" customHeight="1">
      <c r="A173" s="38"/>
      <c r="B173" s="39"/>
      <c r="C173" s="215" t="s">
        <v>215</v>
      </c>
      <c r="D173" s="215" t="s">
        <v>132</v>
      </c>
      <c r="E173" s="216" t="s">
        <v>216</v>
      </c>
      <c r="F173" s="217" t="s">
        <v>217</v>
      </c>
      <c r="G173" s="218" t="s">
        <v>135</v>
      </c>
      <c r="H173" s="219">
        <v>2368.8000000000002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41</v>
      </c>
      <c r="O173" s="91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136</v>
      </c>
      <c r="AT173" s="227" t="s">
        <v>132</v>
      </c>
      <c r="AU173" s="227" t="s">
        <v>86</v>
      </c>
      <c r="AY173" s="17" t="s">
        <v>130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84</v>
      </c>
      <c r="BK173" s="228">
        <f>ROUND(I173*H173,2)</f>
        <v>0</v>
      </c>
      <c r="BL173" s="17" t="s">
        <v>136</v>
      </c>
      <c r="BM173" s="227" t="s">
        <v>218</v>
      </c>
    </row>
    <row r="174" s="13" customFormat="1">
      <c r="A174" s="13"/>
      <c r="B174" s="229"/>
      <c r="C174" s="230"/>
      <c r="D174" s="231" t="s">
        <v>138</v>
      </c>
      <c r="E174" s="232" t="s">
        <v>1</v>
      </c>
      <c r="F174" s="233" t="s">
        <v>139</v>
      </c>
      <c r="G174" s="230"/>
      <c r="H174" s="234">
        <v>2368.8000000000002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138</v>
      </c>
      <c r="AU174" s="240" t="s">
        <v>86</v>
      </c>
      <c r="AV174" s="13" t="s">
        <v>86</v>
      </c>
      <c r="AW174" s="13" t="s">
        <v>32</v>
      </c>
      <c r="AX174" s="13" t="s">
        <v>84</v>
      </c>
      <c r="AY174" s="240" t="s">
        <v>130</v>
      </c>
    </row>
    <row r="175" s="2" customFormat="1" ht="37.8" customHeight="1">
      <c r="A175" s="38"/>
      <c r="B175" s="39"/>
      <c r="C175" s="215" t="s">
        <v>219</v>
      </c>
      <c r="D175" s="215" t="s">
        <v>132</v>
      </c>
      <c r="E175" s="216" t="s">
        <v>220</v>
      </c>
      <c r="F175" s="217" t="s">
        <v>221</v>
      </c>
      <c r="G175" s="218" t="s">
        <v>222</v>
      </c>
      <c r="H175" s="219">
        <v>608.55999999999995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41</v>
      </c>
      <c r="O175" s="91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136</v>
      </c>
      <c r="AT175" s="227" t="s">
        <v>132</v>
      </c>
      <c r="AU175" s="227" t="s">
        <v>86</v>
      </c>
      <c r="AY175" s="17" t="s">
        <v>130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84</v>
      </c>
      <c r="BK175" s="228">
        <f>ROUND(I175*H175,2)</f>
        <v>0</v>
      </c>
      <c r="BL175" s="17" t="s">
        <v>136</v>
      </c>
      <c r="BM175" s="227" t="s">
        <v>223</v>
      </c>
    </row>
    <row r="176" s="13" customFormat="1">
      <c r="A176" s="13"/>
      <c r="B176" s="229"/>
      <c r="C176" s="230"/>
      <c r="D176" s="231" t="s">
        <v>138</v>
      </c>
      <c r="E176" s="232" t="s">
        <v>1</v>
      </c>
      <c r="F176" s="233" t="s">
        <v>224</v>
      </c>
      <c r="G176" s="230"/>
      <c r="H176" s="234">
        <v>213.36000000000001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138</v>
      </c>
      <c r="AU176" s="240" t="s">
        <v>86</v>
      </c>
      <c r="AV176" s="13" t="s">
        <v>86</v>
      </c>
      <c r="AW176" s="13" t="s">
        <v>32</v>
      </c>
      <c r="AX176" s="13" t="s">
        <v>76</v>
      </c>
      <c r="AY176" s="240" t="s">
        <v>130</v>
      </c>
    </row>
    <row r="177" s="13" customFormat="1">
      <c r="A177" s="13"/>
      <c r="B177" s="229"/>
      <c r="C177" s="230"/>
      <c r="D177" s="231" t="s">
        <v>138</v>
      </c>
      <c r="E177" s="232" t="s">
        <v>1</v>
      </c>
      <c r="F177" s="233" t="s">
        <v>225</v>
      </c>
      <c r="G177" s="230"/>
      <c r="H177" s="234">
        <v>128.80000000000001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138</v>
      </c>
      <c r="AU177" s="240" t="s">
        <v>86</v>
      </c>
      <c r="AV177" s="13" t="s">
        <v>86</v>
      </c>
      <c r="AW177" s="13" t="s">
        <v>32</v>
      </c>
      <c r="AX177" s="13" t="s">
        <v>76</v>
      </c>
      <c r="AY177" s="240" t="s">
        <v>130</v>
      </c>
    </row>
    <row r="178" s="13" customFormat="1">
      <c r="A178" s="13"/>
      <c r="B178" s="229"/>
      <c r="C178" s="230"/>
      <c r="D178" s="231" t="s">
        <v>138</v>
      </c>
      <c r="E178" s="232" t="s">
        <v>1</v>
      </c>
      <c r="F178" s="233" t="s">
        <v>226</v>
      </c>
      <c r="G178" s="230"/>
      <c r="H178" s="234">
        <v>242.47999999999999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138</v>
      </c>
      <c r="AU178" s="240" t="s">
        <v>86</v>
      </c>
      <c r="AV178" s="13" t="s">
        <v>86</v>
      </c>
      <c r="AW178" s="13" t="s">
        <v>32</v>
      </c>
      <c r="AX178" s="13" t="s">
        <v>76</v>
      </c>
      <c r="AY178" s="240" t="s">
        <v>130</v>
      </c>
    </row>
    <row r="179" s="13" customFormat="1">
      <c r="A179" s="13"/>
      <c r="B179" s="229"/>
      <c r="C179" s="230"/>
      <c r="D179" s="231" t="s">
        <v>138</v>
      </c>
      <c r="E179" s="232" t="s">
        <v>1</v>
      </c>
      <c r="F179" s="233" t="s">
        <v>227</v>
      </c>
      <c r="G179" s="230"/>
      <c r="H179" s="234">
        <v>23.920000000000002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138</v>
      </c>
      <c r="AU179" s="240" t="s">
        <v>86</v>
      </c>
      <c r="AV179" s="13" t="s">
        <v>86</v>
      </c>
      <c r="AW179" s="13" t="s">
        <v>32</v>
      </c>
      <c r="AX179" s="13" t="s">
        <v>76</v>
      </c>
      <c r="AY179" s="240" t="s">
        <v>130</v>
      </c>
    </row>
    <row r="180" s="14" customFormat="1">
      <c r="A180" s="14"/>
      <c r="B180" s="241"/>
      <c r="C180" s="242"/>
      <c r="D180" s="231" t="s">
        <v>138</v>
      </c>
      <c r="E180" s="243" t="s">
        <v>1</v>
      </c>
      <c r="F180" s="244" t="s">
        <v>228</v>
      </c>
      <c r="G180" s="242"/>
      <c r="H180" s="245">
        <v>608.55999999999995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138</v>
      </c>
      <c r="AU180" s="251" t="s">
        <v>86</v>
      </c>
      <c r="AV180" s="14" t="s">
        <v>136</v>
      </c>
      <c r="AW180" s="14" t="s">
        <v>32</v>
      </c>
      <c r="AX180" s="14" t="s">
        <v>84</v>
      </c>
      <c r="AY180" s="251" t="s">
        <v>130</v>
      </c>
    </row>
    <row r="181" s="2" customFormat="1" ht="37.8" customHeight="1">
      <c r="A181" s="38"/>
      <c r="B181" s="39"/>
      <c r="C181" s="215" t="s">
        <v>211</v>
      </c>
      <c r="D181" s="215" t="s">
        <v>132</v>
      </c>
      <c r="E181" s="216" t="s">
        <v>229</v>
      </c>
      <c r="F181" s="217" t="s">
        <v>230</v>
      </c>
      <c r="G181" s="218" t="s">
        <v>222</v>
      </c>
      <c r="H181" s="219">
        <v>467.24000000000001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41</v>
      </c>
      <c r="O181" s="91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136</v>
      </c>
      <c r="AT181" s="227" t="s">
        <v>132</v>
      </c>
      <c r="AU181" s="227" t="s">
        <v>86</v>
      </c>
      <c r="AY181" s="17" t="s">
        <v>130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84</v>
      </c>
      <c r="BK181" s="228">
        <f>ROUND(I181*H181,2)</f>
        <v>0</v>
      </c>
      <c r="BL181" s="17" t="s">
        <v>136</v>
      </c>
      <c r="BM181" s="227" t="s">
        <v>231</v>
      </c>
    </row>
    <row r="182" s="13" customFormat="1">
      <c r="A182" s="13"/>
      <c r="B182" s="229"/>
      <c r="C182" s="230"/>
      <c r="D182" s="231" t="s">
        <v>138</v>
      </c>
      <c r="E182" s="232" t="s">
        <v>1</v>
      </c>
      <c r="F182" s="233" t="s">
        <v>232</v>
      </c>
      <c r="G182" s="230"/>
      <c r="H182" s="234">
        <v>275.94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138</v>
      </c>
      <c r="AU182" s="240" t="s">
        <v>86</v>
      </c>
      <c r="AV182" s="13" t="s">
        <v>86</v>
      </c>
      <c r="AW182" s="13" t="s">
        <v>32</v>
      </c>
      <c r="AX182" s="13" t="s">
        <v>76</v>
      </c>
      <c r="AY182" s="240" t="s">
        <v>130</v>
      </c>
    </row>
    <row r="183" s="13" customFormat="1">
      <c r="A183" s="13"/>
      <c r="B183" s="229"/>
      <c r="C183" s="230"/>
      <c r="D183" s="231" t="s">
        <v>138</v>
      </c>
      <c r="E183" s="232" t="s">
        <v>1</v>
      </c>
      <c r="F183" s="233" t="s">
        <v>233</v>
      </c>
      <c r="G183" s="230"/>
      <c r="H183" s="234">
        <v>72.900000000000006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138</v>
      </c>
      <c r="AU183" s="240" t="s">
        <v>86</v>
      </c>
      <c r="AV183" s="13" t="s">
        <v>86</v>
      </c>
      <c r="AW183" s="13" t="s">
        <v>32</v>
      </c>
      <c r="AX183" s="13" t="s">
        <v>76</v>
      </c>
      <c r="AY183" s="240" t="s">
        <v>130</v>
      </c>
    </row>
    <row r="184" s="13" customFormat="1">
      <c r="A184" s="13"/>
      <c r="B184" s="229"/>
      <c r="C184" s="230"/>
      <c r="D184" s="231" t="s">
        <v>138</v>
      </c>
      <c r="E184" s="232" t="s">
        <v>1</v>
      </c>
      <c r="F184" s="233" t="s">
        <v>234</v>
      </c>
      <c r="G184" s="230"/>
      <c r="H184" s="234">
        <v>118.40000000000001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138</v>
      </c>
      <c r="AU184" s="240" t="s">
        <v>86</v>
      </c>
      <c r="AV184" s="13" t="s">
        <v>86</v>
      </c>
      <c r="AW184" s="13" t="s">
        <v>32</v>
      </c>
      <c r="AX184" s="13" t="s">
        <v>76</v>
      </c>
      <c r="AY184" s="240" t="s">
        <v>130</v>
      </c>
    </row>
    <row r="185" s="14" customFormat="1">
      <c r="A185" s="14"/>
      <c r="B185" s="241"/>
      <c r="C185" s="242"/>
      <c r="D185" s="231" t="s">
        <v>138</v>
      </c>
      <c r="E185" s="243" t="s">
        <v>1</v>
      </c>
      <c r="F185" s="244" t="s">
        <v>228</v>
      </c>
      <c r="G185" s="242"/>
      <c r="H185" s="245">
        <v>467.24000000000001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138</v>
      </c>
      <c r="AU185" s="251" t="s">
        <v>86</v>
      </c>
      <c r="AV185" s="14" t="s">
        <v>136</v>
      </c>
      <c r="AW185" s="14" t="s">
        <v>32</v>
      </c>
      <c r="AX185" s="14" t="s">
        <v>84</v>
      </c>
      <c r="AY185" s="251" t="s">
        <v>130</v>
      </c>
    </row>
    <row r="186" s="2" customFormat="1" ht="24.15" customHeight="1">
      <c r="A186" s="38"/>
      <c r="B186" s="39"/>
      <c r="C186" s="215" t="s">
        <v>235</v>
      </c>
      <c r="D186" s="215" t="s">
        <v>132</v>
      </c>
      <c r="E186" s="216" t="s">
        <v>236</v>
      </c>
      <c r="F186" s="217" t="s">
        <v>237</v>
      </c>
      <c r="G186" s="218" t="s">
        <v>222</v>
      </c>
      <c r="H186" s="219">
        <v>0.71999999999999997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41</v>
      </c>
      <c r="O186" s="91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136</v>
      </c>
      <c r="AT186" s="227" t="s">
        <v>132</v>
      </c>
      <c r="AU186" s="227" t="s">
        <v>86</v>
      </c>
      <c r="AY186" s="17" t="s">
        <v>130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84</v>
      </c>
      <c r="BK186" s="228">
        <f>ROUND(I186*H186,2)</f>
        <v>0</v>
      </c>
      <c r="BL186" s="17" t="s">
        <v>136</v>
      </c>
      <c r="BM186" s="227" t="s">
        <v>238</v>
      </c>
    </row>
    <row r="187" s="13" customFormat="1">
      <c r="A187" s="13"/>
      <c r="B187" s="229"/>
      <c r="C187" s="230"/>
      <c r="D187" s="231" t="s">
        <v>138</v>
      </c>
      <c r="E187" s="232" t="s">
        <v>1</v>
      </c>
      <c r="F187" s="233" t="s">
        <v>239</v>
      </c>
      <c r="G187" s="230"/>
      <c r="H187" s="234">
        <v>0.71999999999999997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138</v>
      </c>
      <c r="AU187" s="240" t="s">
        <v>86</v>
      </c>
      <c r="AV187" s="13" t="s">
        <v>86</v>
      </c>
      <c r="AW187" s="13" t="s">
        <v>32</v>
      </c>
      <c r="AX187" s="13" t="s">
        <v>84</v>
      </c>
      <c r="AY187" s="240" t="s">
        <v>130</v>
      </c>
    </row>
    <row r="188" s="2" customFormat="1" ht="24.15" customHeight="1">
      <c r="A188" s="38"/>
      <c r="B188" s="39"/>
      <c r="C188" s="215" t="s">
        <v>240</v>
      </c>
      <c r="D188" s="215" t="s">
        <v>132</v>
      </c>
      <c r="E188" s="216" t="s">
        <v>241</v>
      </c>
      <c r="F188" s="217" t="s">
        <v>242</v>
      </c>
      <c r="G188" s="218" t="s">
        <v>222</v>
      </c>
      <c r="H188" s="219">
        <v>20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41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136</v>
      </c>
      <c r="AT188" s="227" t="s">
        <v>132</v>
      </c>
      <c r="AU188" s="227" t="s">
        <v>86</v>
      </c>
      <c r="AY188" s="17" t="s">
        <v>130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84</v>
      </c>
      <c r="BK188" s="228">
        <f>ROUND(I188*H188,2)</f>
        <v>0</v>
      </c>
      <c r="BL188" s="17" t="s">
        <v>136</v>
      </c>
      <c r="BM188" s="227" t="s">
        <v>243</v>
      </c>
    </row>
    <row r="189" s="13" customFormat="1">
      <c r="A189" s="13"/>
      <c r="B189" s="229"/>
      <c r="C189" s="230"/>
      <c r="D189" s="231" t="s">
        <v>138</v>
      </c>
      <c r="E189" s="232" t="s">
        <v>1</v>
      </c>
      <c r="F189" s="233" t="s">
        <v>244</v>
      </c>
      <c r="G189" s="230"/>
      <c r="H189" s="234">
        <v>20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138</v>
      </c>
      <c r="AU189" s="240" t="s">
        <v>86</v>
      </c>
      <c r="AV189" s="13" t="s">
        <v>86</v>
      </c>
      <c r="AW189" s="13" t="s">
        <v>32</v>
      </c>
      <c r="AX189" s="13" t="s">
        <v>84</v>
      </c>
      <c r="AY189" s="240" t="s">
        <v>130</v>
      </c>
    </row>
    <row r="190" s="2" customFormat="1" ht="24.15" customHeight="1">
      <c r="A190" s="38"/>
      <c r="B190" s="39"/>
      <c r="C190" s="215" t="s">
        <v>245</v>
      </c>
      <c r="D190" s="215" t="s">
        <v>132</v>
      </c>
      <c r="E190" s="216" t="s">
        <v>246</v>
      </c>
      <c r="F190" s="217" t="s">
        <v>247</v>
      </c>
      <c r="G190" s="218" t="s">
        <v>222</v>
      </c>
      <c r="H190" s="219">
        <v>93.311999999999998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41</v>
      </c>
      <c r="O190" s="91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136</v>
      </c>
      <c r="AT190" s="227" t="s">
        <v>132</v>
      </c>
      <c r="AU190" s="227" t="s">
        <v>86</v>
      </c>
      <c r="AY190" s="17" t="s">
        <v>130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84</v>
      </c>
      <c r="BK190" s="228">
        <f>ROUND(I190*H190,2)</f>
        <v>0</v>
      </c>
      <c r="BL190" s="17" t="s">
        <v>136</v>
      </c>
      <c r="BM190" s="227" t="s">
        <v>248</v>
      </c>
    </row>
    <row r="191" s="13" customFormat="1">
      <c r="A191" s="13"/>
      <c r="B191" s="229"/>
      <c r="C191" s="230"/>
      <c r="D191" s="231" t="s">
        <v>138</v>
      </c>
      <c r="E191" s="232" t="s">
        <v>1</v>
      </c>
      <c r="F191" s="233" t="s">
        <v>249</v>
      </c>
      <c r="G191" s="230"/>
      <c r="H191" s="234">
        <v>93.311999999999998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138</v>
      </c>
      <c r="AU191" s="240" t="s">
        <v>86</v>
      </c>
      <c r="AV191" s="13" t="s">
        <v>86</v>
      </c>
      <c r="AW191" s="13" t="s">
        <v>32</v>
      </c>
      <c r="AX191" s="13" t="s">
        <v>84</v>
      </c>
      <c r="AY191" s="240" t="s">
        <v>130</v>
      </c>
    </row>
    <row r="192" s="2" customFormat="1" ht="33" customHeight="1">
      <c r="A192" s="38"/>
      <c r="B192" s="39"/>
      <c r="C192" s="215" t="s">
        <v>244</v>
      </c>
      <c r="D192" s="215" t="s">
        <v>132</v>
      </c>
      <c r="E192" s="216" t="s">
        <v>250</v>
      </c>
      <c r="F192" s="217" t="s">
        <v>251</v>
      </c>
      <c r="G192" s="218" t="s">
        <v>222</v>
      </c>
      <c r="H192" s="219">
        <v>30.600000000000001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41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136</v>
      </c>
      <c r="AT192" s="227" t="s">
        <v>132</v>
      </c>
      <c r="AU192" s="227" t="s">
        <v>86</v>
      </c>
      <c r="AY192" s="17" t="s">
        <v>130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84</v>
      </c>
      <c r="BK192" s="228">
        <f>ROUND(I192*H192,2)</f>
        <v>0</v>
      </c>
      <c r="BL192" s="17" t="s">
        <v>136</v>
      </c>
      <c r="BM192" s="227" t="s">
        <v>252</v>
      </c>
    </row>
    <row r="193" s="13" customFormat="1">
      <c r="A193" s="13"/>
      <c r="B193" s="229"/>
      <c r="C193" s="230"/>
      <c r="D193" s="231" t="s">
        <v>138</v>
      </c>
      <c r="E193" s="232" t="s">
        <v>1</v>
      </c>
      <c r="F193" s="233" t="s">
        <v>253</v>
      </c>
      <c r="G193" s="230"/>
      <c r="H193" s="234">
        <v>30.600000000000001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138</v>
      </c>
      <c r="AU193" s="240" t="s">
        <v>86</v>
      </c>
      <c r="AV193" s="13" t="s">
        <v>86</v>
      </c>
      <c r="AW193" s="13" t="s">
        <v>32</v>
      </c>
      <c r="AX193" s="13" t="s">
        <v>84</v>
      </c>
      <c r="AY193" s="240" t="s">
        <v>130</v>
      </c>
    </row>
    <row r="194" s="2" customFormat="1" ht="33" customHeight="1">
      <c r="A194" s="38"/>
      <c r="B194" s="39"/>
      <c r="C194" s="215" t="s">
        <v>7</v>
      </c>
      <c r="D194" s="215" t="s">
        <v>132</v>
      </c>
      <c r="E194" s="216" t="s">
        <v>254</v>
      </c>
      <c r="F194" s="217" t="s">
        <v>255</v>
      </c>
      <c r="G194" s="218" t="s">
        <v>222</v>
      </c>
      <c r="H194" s="219">
        <v>171.84</v>
      </c>
      <c r="I194" s="220"/>
      <c r="J194" s="221">
        <f>ROUND(I194*H194,2)</f>
        <v>0</v>
      </c>
      <c r="K194" s="222"/>
      <c r="L194" s="44"/>
      <c r="M194" s="223" t="s">
        <v>1</v>
      </c>
      <c r="N194" s="224" t="s">
        <v>41</v>
      </c>
      <c r="O194" s="91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136</v>
      </c>
      <c r="AT194" s="227" t="s">
        <v>132</v>
      </c>
      <c r="AU194" s="227" t="s">
        <v>86</v>
      </c>
      <c r="AY194" s="17" t="s">
        <v>130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84</v>
      </c>
      <c r="BK194" s="228">
        <f>ROUND(I194*H194,2)</f>
        <v>0</v>
      </c>
      <c r="BL194" s="17" t="s">
        <v>136</v>
      </c>
      <c r="BM194" s="227" t="s">
        <v>256</v>
      </c>
    </row>
    <row r="195" s="13" customFormat="1">
      <c r="A195" s="13"/>
      <c r="B195" s="229"/>
      <c r="C195" s="230"/>
      <c r="D195" s="231" t="s">
        <v>138</v>
      </c>
      <c r="E195" s="232" t="s">
        <v>1</v>
      </c>
      <c r="F195" s="233" t="s">
        <v>257</v>
      </c>
      <c r="G195" s="230"/>
      <c r="H195" s="234">
        <v>171.84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138</v>
      </c>
      <c r="AU195" s="240" t="s">
        <v>86</v>
      </c>
      <c r="AV195" s="13" t="s">
        <v>86</v>
      </c>
      <c r="AW195" s="13" t="s">
        <v>32</v>
      </c>
      <c r="AX195" s="13" t="s">
        <v>84</v>
      </c>
      <c r="AY195" s="240" t="s">
        <v>130</v>
      </c>
    </row>
    <row r="196" s="2" customFormat="1" ht="33" customHeight="1">
      <c r="A196" s="38"/>
      <c r="B196" s="39"/>
      <c r="C196" s="215" t="s">
        <v>258</v>
      </c>
      <c r="D196" s="215" t="s">
        <v>132</v>
      </c>
      <c r="E196" s="216" t="s">
        <v>259</v>
      </c>
      <c r="F196" s="217" t="s">
        <v>260</v>
      </c>
      <c r="G196" s="218" t="s">
        <v>222</v>
      </c>
      <c r="H196" s="219">
        <v>751.79999999999995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41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136</v>
      </c>
      <c r="AT196" s="227" t="s">
        <v>132</v>
      </c>
      <c r="AU196" s="227" t="s">
        <v>86</v>
      </c>
      <c r="AY196" s="17" t="s">
        <v>130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84</v>
      </c>
      <c r="BK196" s="228">
        <f>ROUND(I196*H196,2)</f>
        <v>0</v>
      </c>
      <c r="BL196" s="17" t="s">
        <v>136</v>
      </c>
      <c r="BM196" s="227" t="s">
        <v>261</v>
      </c>
    </row>
    <row r="197" s="13" customFormat="1">
      <c r="A197" s="13"/>
      <c r="B197" s="229"/>
      <c r="C197" s="230"/>
      <c r="D197" s="231" t="s">
        <v>138</v>
      </c>
      <c r="E197" s="232" t="s">
        <v>1</v>
      </c>
      <c r="F197" s="233" t="s">
        <v>262</v>
      </c>
      <c r="G197" s="230"/>
      <c r="H197" s="234">
        <v>751.79999999999995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138</v>
      </c>
      <c r="AU197" s="240" t="s">
        <v>86</v>
      </c>
      <c r="AV197" s="13" t="s">
        <v>86</v>
      </c>
      <c r="AW197" s="13" t="s">
        <v>32</v>
      </c>
      <c r="AX197" s="13" t="s">
        <v>84</v>
      </c>
      <c r="AY197" s="240" t="s">
        <v>130</v>
      </c>
    </row>
    <row r="198" s="2" customFormat="1" ht="24.15" customHeight="1">
      <c r="A198" s="38"/>
      <c r="B198" s="39"/>
      <c r="C198" s="215" t="s">
        <v>263</v>
      </c>
      <c r="D198" s="215" t="s">
        <v>132</v>
      </c>
      <c r="E198" s="216" t="s">
        <v>264</v>
      </c>
      <c r="F198" s="217" t="s">
        <v>265</v>
      </c>
      <c r="G198" s="218" t="s">
        <v>143</v>
      </c>
      <c r="H198" s="219">
        <v>5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41</v>
      </c>
      <c r="O198" s="91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136</v>
      </c>
      <c r="AT198" s="227" t="s">
        <v>132</v>
      </c>
      <c r="AU198" s="227" t="s">
        <v>86</v>
      </c>
      <c r="AY198" s="17" t="s">
        <v>130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84</v>
      </c>
      <c r="BK198" s="228">
        <f>ROUND(I198*H198,2)</f>
        <v>0</v>
      </c>
      <c r="BL198" s="17" t="s">
        <v>136</v>
      </c>
      <c r="BM198" s="227" t="s">
        <v>266</v>
      </c>
    </row>
    <row r="199" s="2" customFormat="1" ht="24.15" customHeight="1">
      <c r="A199" s="38"/>
      <c r="B199" s="39"/>
      <c r="C199" s="215" t="s">
        <v>267</v>
      </c>
      <c r="D199" s="215" t="s">
        <v>132</v>
      </c>
      <c r="E199" s="216" t="s">
        <v>268</v>
      </c>
      <c r="F199" s="217" t="s">
        <v>269</v>
      </c>
      <c r="G199" s="218" t="s">
        <v>143</v>
      </c>
      <c r="H199" s="219">
        <v>3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41</v>
      </c>
      <c r="O199" s="91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136</v>
      </c>
      <c r="AT199" s="227" t="s">
        <v>132</v>
      </c>
      <c r="AU199" s="227" t="s">
        <v>86</v>
      </c>
      <c r="AY199" s="17" t="s">
        <v>130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84</v>
      </c>
      <c r="BK199" s="228">
        <f>ROUND(I199*H199,2)</f>
        <v>0</v>
      </c>
      <c r="BL199" s="17" t="s">
        <v>136</v>
      </c>
      <c r="BM199" s="227" t="s">
        <v>270</v>
      </c>
    </row>
    <row r="200" s="2" customFormat="1" ht="24.15" customHeight="1">
      <c r="A200" s="38"/>
      <c r="B200" s="39"/>
      <c r="C200" s="215" t="s">
        <v>271</v>
      </c>
      <c r="D200" s="215" t="s">
        <v>132</v>
      </c>
      <c r="E200" s="216" t="s">
        <v>272</v>
      </c>
      <c r="F200" s="217" t="s">
        <v>273</v>
      </c>
      <c r="G200" s="218" t="s">
        <v>143</v>
      </c>
      <c r="H200" s="219">
        <v>70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41</v>
      </c>
      <c r="O200" s="91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136</v>
      </c>
      <c r="AT200" s="227" t="s">
        <v>132</v>
      </c>
      <c r="AU200" s="227" t="s">
        <v>86</v>
      </c>
      <c r="AY200" s="17" t="s">
        <v>130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84</v>
      </c>
      <c r="BK200" s="228">
        <f>ROUND(I200*H200,2)</f>
        <v>0</v>
      </c>
      <c r="BL200" s="17" t="s">
        <v>136</v>
      </c>
      <c r="BM200" s="227" t="s">
        <v>274</v>
      </c>
    </row>
    <row r="201" s="13" customFormat="1">
      <c r="A201" s="13"/>
      <c r="B201" s="229"/>
      <c r="C201" s="230"/>
      <c r="D201" s="231" t="s">
        <v>138</v>
      </c>
      <c r="E201" s="232" t="s">
        <v>1</v>
      </c>
      <c r="F201" s="233" t="s">
        <v>275</v>
      </c>
      <c r="G201" s="230"/>
      <c r="H201" s="234">
        <v>70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138</v>
      </c>
      <c r="AU201" s="240" t="s">
        <v>86</v>
      </c>
      <c r="AV201" s="13" t="s">
        <v>86</v>
      </c>
      <c r="AW201" s="13" t="s">
        <v>32</v>
      </c>
      <c r="AX201" s="13" t="s">
        <v>84</v>
      </c>
      <c r="AY201" s="240" t="s">
        <v>130</v>
      </c>
    </row>
    <row r="202" s="2" customFormat="1" ht="24.15" customHeight="1">
      <c r="A202" s="38"/>
      <c r="B202" s="39"/>
      <c r="C202" s="215" t="s">
        <v>276</v>
      </c>
      <c r="D202" s="215" t="s">
        <v>132</v>
      </c>
      <c r="E202" s="216" t="s">
        <v>277</v>
      </c>
      <c r="F202" s="217" t="s">
        <v>278</v>
      </c>
      <c r="G202" s="218" t="s">
        <v>143</v>
      </c>
      <c r="H202" s="219">
        <v>42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41</v>
      </c>
      <c r="O202" s="91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136</v>
      </c>
      <c r="AT202" s="227" t="s">
        <v>132</v>
      </c>
      <c r="AU202" s="227" t="s">
        <v>86</v>
      </c>
      <c r="AY202" s="17" t="s">
        <v>130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84</v>
      </c>
      <c r="BK202" s="228">
        <f>ROUND(I202*H202,2)</f>
        <v>0</v>
      </c>
      <c r="BL202" s="17" t="s">
        <v>136</v>
      </c>
      <c r="BM202" s="227" t="s">
        <v>279</v>
      </c>
    </row>
    <row r="203" s="13" customFormat="1">
      <c r="A203" s="13"/>
      <c r="B203" s="229"/>
      <c r="C203" s="230"/>
      <c r="D203" s="231" t="s">
        <v>138</v>
      </c>
      <c r="E203" s="232" t="s">
        <v>1</v>
      </c>
      <c r="F203" s="233" t="s">
        <v>280</v>
      </c>
      <c r="G203" s="230"/>
      <c r="H203" s="234">
        <v>42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138</v>
      </c>
      <c r="AU203" s="240" t="s">
        <v>86</v>
      </c>
      <c r="AV203" s="13" t="s">
        <v>86</v>
      </c>
      <c r="AW203" s="13" t="s">
        <v>32</v>
      </c>
      <c r="AX203" s="13" t="s">
        <v>84</v>
      </c>
      <c r="AY203" s="240" t="s">
        <v>130</v>
      </c>
    </row>
    <row r="204" s="2" customFormat="1" ht="37.8" customHeight="1">
      <c r="A204" s="38"/>
      <c r="B204" s="39"/>
      <c r="C204" s="215" t="s">
        <v>281</v>
      </c>
      <c r="D204" s="215" t="s">
        <v>132</v>
      </c>
      <c r="E204" s="216" t="s">
        <v>282</v>
      </c>
      <c r="F204" s="217" t="s">
        <v>283</v>
      </c>
      <c r="G204" s="218" t="s">
        <v>222</v>
      </c>
      <c r="H204" s="219">
        <v>1337.96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41</v>
      </c>
      <c r="O204" s="91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136</v>
      </c>
      <c r="AT204" s="227" t="s">
        <v>132</v>
      </c>
      <c r="AU204" s="227" t="s">
        <v>86</v>
      </c>
      <c r="AY204" s="17" t="s">
        <v>130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84</v>
      </c>
      <c r="BK204" s="228">
        <f>ROUND(I204*H204,2)</f>
        <v>0</v>
      </c>
      <c r="BL204" s="17" t="s">
        <v>136</v>
      </c>
      <c r="BM204" s="227" t="s">
        <v>284</v>
      </c>
    </row>
    <row r="205" s="13" customFormat="1">
      <c r="A205" s="13"/>
      <c r="B205" s="229"/>
      <c r="C205" s="230"/>
      <c r="D205" s="231" t="s">
        <v>138</v>
      </c>
      <c r="E205" s="232" t="s">
        <v>1</v>
      </c>
      <c r="F205" s="233" t="s">
        <v>285</v>
      </c>
      <c r="G205" s="230"/>
      <c r="H205" s="234">
        <v>105.12000000000001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138</v>
      </c>
      <c r="AU205" s="240" t="s">
        <v>86</v>
      </c>
      <c r="AV205" s="13" t="s">
        <v>86</v>
      </c>
      <c r="AW205" s="13" t="s">
        <v>32</v>
      </c>
      <c r="AX205" s="13" t="s">
        <v>76</v>
      </c>
      <c r="AY205" s="240" t="s">
        <v>130</v>
      </c>
    </row>
    <row r="206" s="13" customFormat="1">
      <c r="A206" s="13"/>
      <c r="B206" s="229"/>
      <c r="C206" s="230"/>
      <c r="D206" s="231" t="s">
        <v>138</v>
      </c>
      <c r="E206" s="232" t="s">
        <v>1</v>
      </c>
      <c r="F206" s="233" t="s">
        <v>286</v>
      </c>
      <c r="G206" s="230"/>
      <c r="H206" s="234">
        <v>156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138</v>
      </c>
      <c r="AU206" s="240" t="s">
        <v>86</v>
      </c>
      <c r="AV206" s="13" t="s">
        <v>86</v>
      </c>
      <c r="AW206" s="13" t="s">
        <v>32</v>
      </c>
      <c r="AX206" s="13" t="s">
        <v>76</v>
      </c>
      <c r="AY206" s="240" t="s">
        <v>130</v>
      </c>
    </row>
    <row r="207" s="13" customFormat="1">
      <c r="A207" s="13"/>
      <c r="B207" s="229"/>
      <c r="C207" s="230"/>
      <c r="D207" s="231" t="s">
        <v>138</v>
      </c>
      <c r="E207" s="232" t="s">
        <v>1</v>
      </c>
      <c r="F207" s="233" t="s">
        <v>287</v>
      </c>
      <c r="G207" s="230"/>
      <c r="H207" s="234">
        <v>31.5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138</v>
      </c>
      <c r="AU207" s="240" t="s">
        <v>86</v>
      </c>
      <c r="AV207" s="13" t="s">
        <v>86</v>
      </c>
      <c r="AW207" s="13" t="s">
        <v>32</v>
      </c>
      <c r="AX207" s="13" t="s">
        <v>76</v>
      </c>
      <c r="AY207" s="240" t="s">
        <v>130</v>
      </c>
    </row>
    <row r="208" s="13" customFormat="1">
      <c r="A208" s="13"/>
      <c r="B208" s="229"/>
      <c r="C208" s="230"/>
      <c r="D208" s="231" t="s">
        <v>138</v>
      </c>
      <c r="E208" s="232" t="s">
        <v>1</v>
      </c>
      <c r="F208" s="233" t="s">
        <v>288</v>
      </c>
      <c r="G208" s="230"/>
      <c r="H208" s="234">
        <v>112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138</v>
      </c>
      <c r="AU208" s="240" t="s">
        <v>86</v>
      </c>
      <c r="AV208" s="13" t="s">
        <v>86</v>
      </c>
      <c r="AW208" s="13" t="s">
        <v>32</v>
      </c>
      <c r="AX208" s="13" t="s">
        <v>76</v>
      </c>
      <c r="AY208" s="240" t="s">
        <v>130</v>
      </c>
    </row>
    <row r="209" s="13" customFormat="1">
      <c r="A209" s="13"/>
      <c r="B209" s="229"/>
      <c r="C209" s="230"/>
      <c r="D209" s="231" t="s">
        <v>138</v>
      </c>
      <c r="E209" s="232" t="s">
        <v>1</v>
      </c>
      <c r="F209" s="233" t="s">
        <v>289</v>
      </c>
      <c r="G209" s="230"/>
      <c r="H209" s="234">
        <v>114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138</v>
      </c>
      <c r="AU209" s="240" t="s">
        <v>86</v>
      </c>
      <c r="AV209" s="13" t="s">
        <v>86</v>
      </c>
      <c r="AW209" s="13" t="s">
        <v>32</v>
      </c>
      <c r="AX209" s="13" t="s">
        <v>76</v>
      </c>
      <c r="AY209" s="240" t="s">
        <v>130</v>
      </c>
    </row>
    <row r="210" s="13" customFormat="1">
      <c r="A210" s="13"/>
      <c r="B210" s="229"/>
      <c r="C210" s="230"/>
      <c r="D210" s="231" t="s">
        <v>138</v>
      </c>
      <c r="E210" s="232" t="s">
        <v>1</v>
      </c>
      <c r="F210" s="233" t="s">
        <v>290</v>
      </c>
      <c r="G210" s="230"/>
      <c r="H210" s="234">
        <v>150.36000000000001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138</v>
      </c>
      <c r="AU210" s="240" t="s">
        <v>86</v>
      </c>
      <c r="AV210" s="13" t="s">
        <v>86</v>
      </c>
      <c r="AW210" s="13" t="s">
        <v>32</v>
      </c>
      <c r="AX210" s="13" t="s">
        <v>76</v>
      </c>
      <c r="AY210" s="240" t="s">
        <v>130</v>
      </c>
    </row>
    <row r="211" s="15" customFormat="1">
      <c r="A211" s="15"/>
      <c r="B211" s="252"/>
      <c r="C211" s="253"/>
      <c r="D211" s="231" t="s">
        <v>138</v>
      </c>
      <c r="E211" s="254" t="s">
        <v>1</v>
      </c>
      <c r="F211" s="255" t="s">
        <v>291</v>
      </c>
      <c r="G211" s="253"/>
      <c r="H211" s="256">
        <v>668.98000000000002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2" t="s">
        <v>138</v>
      </c>
      <c r="AU211" s="262" t="s">
        <v>86</v>
      </c>
      <c r="AV211" s="15" t="s">
        <v>150</v>
      </c>
      <c r="AW211" s="15" t="s">
        <v>32</v>
      </c>
      <c r="AX211" s="15" t="s">
        <v>76</v>
      </c>
      <c r="AY211" s="262" t="s">
        <v>130</v>
      </c>
    </row>
    <row r="212" s="13" customFormat="1">
      <c r="A212" s="13"/>
      <c r="B212" s="229"/>
      <c r="C212" s="230"/>
      <c r="D212" s="231" t="s">
        <v>138</v>
      </c>
      <c r="E212" s="232" t="s">
        <v>1</v>
      </c>
      <c r="F212" s="233" t="s">
        <v>292</v>
      </c>
      <c r="G212" s="230"/>
      <c r="H212" s="234">
        <v>668.98000000000002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138</v>
      </c>
      <c r="AU212" s="240" t="s">
        <v>86</v>
      </c>
      <c r="AV212" s="13" t="s">
        <v>86</v>
      </c>
      <c r="AW212" s="13" t="s">
        <v>32</v>
      </c>
      <c r="AX212" s="13" t="s">
        <v>76</v>
      </c>
      <c r="AY212" s="240" t="s">
        <v>130</v>
      </c>
    </row>
    <row r="213" s="14" customFormat="1">
      <c r="A213" s="14"/>
      <c r="B213" s="241"/>
      <c r="C213" s="242"/>
      <c r="D213" s="231" t="s">
        <v>138</v>
      </c>
      <c r="E213" s="243" t="s">
        <v>1</v>
      </c>
      <c r="F213" s="244" t="s">
        <v>228</v>
      </c>
      <c r="G213" s="242"/>
      <c r="H213" s="245">
        <v>1337.96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1" t="s">
        <v>138</v>
      </c>
      <c r="AU213" s="251" t="s">
        <v>86</v>
      </c>
      <c r="AV213" s="14" t="s">
        <v>136</v>
      </c>
      <c r="AW213" s="14" t="s">
        <v>32</v>
      </c>
      <c r="AX213" s="14" t="s">
        <v>84</v>
      </c>
      <c r="AY213" s="251" t="s">
        <v>130</v>
      </c>
    </row>
    <row r="214" s="2" customFormat="1" ht="37.8" customHeight="1">
      <c r="A214" s="38"/>
      <c r="B214" s="39"/>
      <c r="C214" s="215" t="s">
        <v>293</v>
      </c>
      <c r="D214" s="215" t="s">
        <v>132</v>
      </c>
      <c r="E214" s="216" t="s">
        <v>294</v>
      </c>
      <c r="F214" s="217" t="s">
        <v>295</v>
      </c>
      <c r="G214" s="218" t="s">
        <v>222</v>
      </c>
      <c r="H214" s="219">
        <v>996.17200000000003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41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136</v>
      </c>
      <c r="AT214" s="227" t="s">
        <v>132</v>
      </c>
      <c r="AU214" s="227" t="s">
        <v>86</v>
      </c>
      <c r="AY214" s="17" t="s">
        <v>130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84</v>
      </c>
      <c r="BK214" s="228">
        <f>ROUND(I214*H214,2)</f>
        <v>0</v>
      </c>
      <c r="BL214" s="17" t="s">
        <v>136</v>
      </c>
      <c r="BM214" s="227" t="s">
        <v>296</v>
      </c>
    </row>
    <row r="215" s="13" customFormat="1">
      <c r="A215" s="13"/>
      <c r="B215" s="229"/>
      <c r="C215" s="230"/>
      <c r="D215" s="231" t="s">
        <v>138</v>
      </c>
      <c r="E215" s="232" t="s">
        <v>1</v>
      </c>
      <c r="F215" s="233" t="s">
        <v>232</v>
      </c>
      <c r="G215" s="230"/>
      <c r="H215" s="234">
        <v>275.94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138</v>
      </c>
      <c r="AU215" s="240" t="s">
        <v>86</v>
      </c>
      <c r="AV215" s="13" t="s">
        <v>86</v>
      </c>
      <c r="AW215" s="13" t="s">
        <v>32</v>
      </c>
      <c r="AX215" s="13" t="s">
        <v>76</v>
      </c>
      <c r="AY215" s="240" t="s">
        <v>130</v>
      </c>
    </row>
    <row r="216" s="13" customFormat="1">
      <c r="A216" s="13"/>
      <c r="B216" s="229"/>
      <c r="C216" s="230"/>
      <c r="D216" s="231" t="s">
        <v>138</v>
      </c>
      <c r="E216" s="232" t="s">
        <v>1</v>
      </c>
      <c r="F216" s="233" t="s">
        <v>233</v>
      </c>
      <c r="G216" s="230"/>
      <c r="H216" s="234">
        <v>72.900000000000006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138</v>
      </c>
      <c r="AU216" s="240" t="s">
        <v>86</v>
      </c>
      <c r="AV216" s="13" t="s">
        <v>86</v>
      </c>
      <c r="AW216" s="13" t="s">
        <v>32</v>
      </c>
      <c r="AX216" s="13" t="s">
        <v>76</v>
      </c>
      <c r="AY216" s="240" t="s">
        <v>130</v>
      </c>
    </row>
    <row r="217" s="13" customFormat="1">
      <c r="A217" s="13"/>
      <c r="B217" s="229"/>
      <c r="C217" s="230"/>
      <c r="D217" s="231" t="s">
        <v>138</v>
      </c>
      <c r="E217" s="232" t="s">
        <v>1</v>
      </c>
      <c r="F217" s="233" t="s">
        <v>234</v>
      </c>
      <c r="G217" s="230"/>
      <c r="H217" s="234">
        <v>118.40000000000001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138</v>
      </c>
      <c r="AU217" s="240" t="s">
        <v>86</v>
      </c>
      <c r="AV217" s="13" t="s">
        <v>86</v>
      </c>
      <c r="AW217" s="13" t="s">
        <v>32</v>
      </c>
      <c r="AX217" s="13" t="s">
        <v>76</v>
      </c>
      <c r="AY217" s="240" t="s">
        <v>130</v>
      </c>
    </row>
    <row r="218" s="13" customFormat="1">
      <c r="A218" s="13"/>
      <c r="B218" s="229"/>
      <c r="C218" s="230"/>
      <c r="D218" s="231" t="s">
        <v>138</v>
      </c>
      <c r="E218" s="232" t="s">
        <v>1</v>
      </c>
      <c r="F218" s="233" t="s">
        <v>249</v>
      </c>
      <c r="G218" s="230"/>
      <c r="H218" s="234">
        <v>93.311999999999998</v>
      </c>
      <c r="I218" s="235"/>
      <c r="J218" s="230"/>
      <c r="K218" s="230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138</v>
      </c>
      <c r="AU218" s="240" t="s">
        <v>86</v>
      </c>
      <c r="AV218" s="13" t="s">
        <v>86</v>
      </c>
      <c r="AW218" s="13" t="s">
        <v>32</v>
      </c>
      <c r="AX218" s="13" t="s">
        <v>76</v>
      </c>
      <c r="AY218" s="240" t="s">
        <v>130</v>
      </c>
    </row>
    <row r="219" s="13" customFormat="1">
      <c r="A219" s="13"/>
      <c r="B219" s="229"/>
      <c r="C219" s="230"/>
      <c r="D219" s="231" t="s">
        <v>138</v>
      </c>
      <c r="E219" s="232" t="s">
        <v>1</v>
      </c>
      <c r="F219" s="233" t="s">
        <v>253</v>
      </c>
      <c r="G219" s="230"/>
      <c r="H219" s="234">
        <v>30.600000000000001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138</v>
      </c>
      <c r="AU219" s="240" t="s">
        <v>86</v>
      </c>
      <c r="AV219" s="13" t="s">
        <v>86</v>
      </c>
      <c r="AW219" s="13" t="s">
        <v>32</v>
      </c>
      <c r="AX219" s="13" t="s">
        <v>76</v>
      </c>
      <c r="AY219" s="240" t="s">
        <v>130</v>
      </c>
    </row>
    <row r="220" s="13" customFormat="1">
      <c r="A220" s="13"/>
      <c r="B220" s="229"/>
      <c r="C220" s="230"/>
      <c r="D220" s="231" t="s">
        <v>138</v>
      </c>
      <c r="E220" s="232" t="s">
        <v>1</v>
      </c>
      <c r="F220" s="233" t="s">
        <v>257</v>
      </c>
      <c r="G220" s="230"/>
      <c r="H220" s="234">
        <v>171.84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0" t="s">
        <v>138</v>
      </c>
      <c r="AU220" s="240" t="s">
        <v>86</v>
      </c>
      <c r="AV220" s="13" t="s">
        <v>86</v>
      </c>
      <c r="AW220" s="13" t="s">
        <v>32</v>
      </c>
      <c r="AX220" s="13" t="s">
        <v>76</v>
      </c>
      <c r="AY220" s="240" t="s">
        <v>130</v>
      </c>
    </row>
    <row r="221" s="13" customFormat="1">
      <c r="A221" s="13"/>
      <c r="B221" s="229"/>
      <c r="C221" s="230"/>
      <c r="D221" s="231" t="s">
        <v>138</v>
      </c>
      <c r="E221" s="232" t="s">
        <v>1</v>
      </c>
      <c r="F221" s="233" t="s">
        <v>262</v>
      </c>
      <c r="G221" s="230"/>
      <c r="H221" s="234">
        <v>751.79999999999995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138</v>
      </c>
      <c r="AU221" s="240" t="s">
        <v>86</v>
      </c>
      <c r="AV221" s="13" t="s">
        <v>86</v>
      </c>
      <c r="AW221" s="13" t="s">
        <v>32</v>
      </c>
      <c r="AX221" s="13" t="s">
        <v>76</v>
      </c>
      <c r="AY221" s="240" t="s">
        <v>130</v>
      </c>
    </row>
    <row r="222" s="15" customFormat="1">
      <c r="A222" s="15"/>
      <c r="B222" s="252"/>
      <c r="C222" s="253"/>
      <c r="D222" s="231" t="s">
        <v>138</v>
      </c>
      <c r="E222" s="254" t="s">
        <v>1</v>
      </c>
      <c r="F222" s="255" t="s">
        <v>291</v>
      </c>
      <c r="G222" s="253"/>
      <c r="H222" s="256">
        <v>1514.7919999999999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2" t="s">
        <v>138</v>
      </c>
      <c r="AU222" s="262" t="s">
        <v>86</v>
      </c>
      <c r="AV222" s="15" t="s">
        <v>150</v>
      </c>
      <c r="AW222" s="15" t="s">
        <v>32</v>
      </c>
      <c r="AX222" s="15" t="s">
        <v>76</v>
      </c>
      <c r="AY222" s="262" t="s">
        <v>130</v>
      </c>
    </row>
    <row r="223" s="13" customFormat="1">
      <c r="A223" s="13"/>
      <c r="B223" s="229"/>
      <c r="C223" s="230"/>
      <c r="D223" s="231" t="s">
        <v>138</v>
      </c>
      <c r="E223" s="232" t="s">
        <v>1</v>
      </c>
      <c r="F223" s="233" t="s">
        <v>297</v>
      </c>
      <c r="G223" s="230"/>
      <c r="H223" s="234">
        <v>-518.62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138</v>
      </c>
      <c r="AU223" s="240" t="s">
        <v>86</v>
      </c>
      <c r="AV223" s="13" t="s">
        <v>86</v>
      </c>
      <c r="AW223" s="13" t="s">
        <v>32</v>
      </c>
      <c r="AX223" s="13" t="s">
        <v>76</v>
      </c>
      <c r="AY223" s="240" t="s">
        <v>130</v>
      </c>
    </row>
    <row r="224" s="14" customFormat="1">
      <c r="A224" s="14"/>
      <c r="B224" s="241"/>
      <c r="C224" s="242"/>
      <c r="D224" s="231" t="s">
        <v>138</v>
      </c>
      <c r="E224" s="243" t="s">
        <v>1</v>
      </c>
      <c r="F224" s="244" t="s">
        <v>228</v>
      </c>
      <c r="G224" s="242"/>
      <c r="H224" s="245">
        <v>996.17199999999991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138</v>
      </c>
      <c r="AU224" s="251" t="s">
        <v>86</v>
      </c>
      <c r="AV224" s="14" t="s">
        <v>136</v>
      </c>
      <c r="AW224" s="14" t="s">
        <v>32</v>
      </c>
      <c r="AX224" s="14" t="s">
        <v>84</v>
      </c>
      <c r="AY224" s="251" t="s">
        <v>130</v>
      </c>
    </row>
    <row r="225" s="2" customFormat="1" ht="37.8" customHeight="1">
      <c r="A225" s="38"/>
      <c r="B225" s="39"/>
      <c r="C225" s="215" t="s">
        <v>298</v>
      </c>
      <c r="D225" s="215" t="s">
        <v>132</v>
      </c>
      <c r="E225" s="216" t="s">
        <v>299</v>
      </c>
      <c r="F225" s="217" t="s">
        <v>300</v>
      </c>
      <c r="G225" s="218" t="s">
        <v>222</v>
      </c>
      <c r="H225" s="219">
        <v>608.55999999999995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41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136</v>
      </c>
      <c r="AT225" s="227" t="s">
        <v>132</v>
      </c>
      <c r="AU225" s="227" t="s">
        <v>86</v>
      </c>
      <c r="AY225" s="17" t="s">
        <v>130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84</v>
      </c>
      <c r="BK225" s="228">
        <f>ROUND(I225*H225,2)</f>
        <v>0</v>
      </c>
      <c r="BL225" s="17" t="s">
        <v>136</v>
      </c>
      <c r="BM225" s="227" t="s">
        <v>301</v>
      </c>
    </row>
    <row r="226" s="13" customFormat="1">
      <c r="A226" s="13"/>
      <c r="B226" s="229"/>
      <c r="C226" s="230"/>
      <c r="D226" s="231" t="s">
        <v>138</v>
      </c>
      <c r="E226" s="232" t="s">
        <v>1</v>
      </c>
      <c r="F226" s="233" t="s">
        <v>224</v>
      </c>
      <c r="G226" s="230"/>
      <c r="H226" s="234">
        <v>213.36000000000001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138</v>
      </c>
      <c r="AU226" s="240" t="s">
        <v>86</v>
      </c>
      <c r="AV226" s="13" t="s">
        <v>86</v>
      </c>
      <c r="AW226" s="13" t="s">
        <v>32</v>
      </c>
      <c r="AX226" s="13" t="s">
        <v>76</v>
      </c>
      <c r="AY226" s="240" t="s">
        <v>130</v>
      </c>
    </row>
    <row r="227" s="13" customFormat="1">
      <c r="A227" s="13"/>
      <c r="B227" s="229"/>
      <c r="C227" s="230"/>
      <c r="D227" s="231" t="s">
        <v>138</v>
      </c>
      <c r="E227" s="232" t="s">
        <v>1</v>
      </c>
      <c r="F227" s="233" t="s">
        <v>225</v>
      </c>
      <c r="G227" s="230"/>
      <c r="H227" s="234">
        <v>128.80000000000001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138</v>
      </c>
      <c r="AU227" s="240" t="s">
        <v>86</v>
      </c>
      <c r="AV227" s="13" t="s">
        <v>86</v>
      </c>
      <c r="AW227" s="13" t="s">
        <v>32</v>
      </c>
      <c r="AX227" s="13" t="s">
        <v>76</v>
      </c>
      <c r="AY227" s="240" t="s">
        <v>130</v>
      </c>
    </row>
    <row r="228" s="13" customFormat="1">
      <c r="A228" s="13"/>
      <c r="B228" s="229"/>
      <c r="C228" s="230"/>
      <c r="D228" s="231" t="s">
        <v>138</v>
      </c>
      <c r="E228" s="232" t="s">
        <v>1</v>
      </c>
      <c r="F228" s="233" t="s">
        <v>226</v>
      </c>
      <c r="G228" s="230"/>
      <c r="H228" s="234">
        <v>242.47999999999999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138</v>
      </c>
      <c r="AU228" s="240" t="s">
        <v>86</v>
      </c>
      <c r="AV228" s="13" t="s">
        <v>86</v>
      </c>
      <c r="AW228" s="13" t="s">
        <v>32</v>
      </c>
      <c r="AX228" s="13" t="s">
        <v>76</v>
      </c>
      <c r="AY228" s="240" t="s">
        <v>130</v>
      </c>
    </row>
    <row r="229" s="13" customFormat="1">
      <c r="A229" s="13"/>
      <c r="B229" s="229"/>
      <c r="C229" s="230"/>
      <c r="D229" s="231" t="s">
        <v>138</v>
      </c>
      <c r="E229" s="232" t="s">
        <v>1</v>
      </c>
      <c r="F229" s="233" t="s">
        <v>227</v>
      </c>
      <c r="G229" s="230"/>
      <c r="H229" s="234">
        <v>23.920000000000002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138</v>
      </c>
      <c r="AU229" s="240" t="s">
        <v>86</v>
      </c>
      <c r="AV229" s="13" t="s">
        <v>86</v>
      </c>
      <c r="AW229" s="13" t="s">
        <v>32</v>
      </c>
      <c r="AX229" s="13" t="s">
        <v>76</v>
      </c>
      <c r="AY229" s="240" t="s">
        <v>130</v>
      </c>
    </row>
    <row r="230" s="14" customFormat="1">
      <c r="A230" s="14"/>
      <c r="B230" s="241"/>
      <c r="C230" s="242"/>
      <c r="D230" s="231" t="s">
        <v>138</v>
      </c>
      <c r="E230" s="243" t="s">
        <v>1</v>
      </c>
      <c r="F230" s="244" t="s">
        <v>228</v>
      </c>
      <c r="G230" s="242"/>
      <c r="H230" s="245">
        <v>608.55999999999995</v>
      </c>
      <c r="I230" s="246"/>
      <c r="J230" s="242"/>
      <c r="K230" s="242"/>
      <c r="L230" s="247"/>
      <c r="M230" s="248"/>
      <c r="N230" s="249"/>
      <c r="O230" s="249"/>
      <c r="P230" s="249"/>
      <c r="Q230" s="249"/>
      <c r="R230" s="249"/>
      <c r="S230" s="249"/>
      <c r="T230" s="25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1" t="s">
        <v>138</v>
      </c>
      <c r="AU230" s="251" t="s">
        <v>86</v>
      </c>
      <c r="AV230" s="14" t="s">
        <v>136</v>
      </c>
      <c r="AW230" s="14" t="s">
        <v>32</v>
      </c>
      <c r="AX230" s="14" t="s">
        <v>84</v>
      </c>
      <c r="AY230" s="251" t="s">
        <v>130</v>
      </c>
    </row>
    <row r="231" s="2" customFormat="1" ht="37.8" customHeight="1">
      <c r="A231" s="38"/>
      <c r="B231" s="39"/>
      <c r="C231" s="215" t="s">
        <v>302</v>
      </c>
      <c r="D231" s="215" t="s">
        <v>132</v>
      </c>
      <c r="E231" s="216" t="s">
        <v>303</v>
      </c>
      <c r="F231" s="217" t="s">
        <v>304</v>
      </c>
      <c r="G231" s="218" t="s">
        <v>222</v>
      </c>
      <c r="H231" s="219">
        <v>4980.8599999999997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41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136</v>
      </c>
      <c r="AT231" s="227" t="s">
        <v>132</v>
      </c>
      <c r="AU231" s="227" t="s">
        <v>86</v>
      </c>
      <c r="AY231" s="17" t="s">
        <v>130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84</v>
      </c>
      <c r="BK231" s="228">
        <f>ROUND(I231*H231,2)</f>
        <v>0</v>
      </c>
      <c r="BL231" s="17" t="s">
        <v>136</v>
      </c>
      <c r="BM231" s="227" t="s">
        <v>305</v>
      </c>
    </row>
    <row r="232" s="13" customFormat="1">
      <c r="A232" s="13"/>
      <c r="B232" s="229"/>
      <c r="C232" s="230"/>
      <c r="D232" s="231" t="s">
        <v>138</v>
      </c>
      <c r="E232" s="232" t="s">
        <v>1</v>
      </c>
      <c r="F232" s="233" t="s">
        <v>306</v>
      </c>
      <c r="G232" s="230"/>
      <c r="H232" s="234">
        <v>4980.8599999999997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138</v>
      </c>
      <c r="AU232" s="240" t="s">
        <v>86</v>
      </c>
      <c r="AV232" s="13" t="s">
        <v>86</v>
      </c>
      <c r="AW232" s="13" t="s">
        <v>32</v>
      </c>
      <c r="AX232" s="13" t="s">
        <v>84</v>
      </c>
      <c r="AY232" s="240" t="s">
        <v>130</v>
      </c>
    </row>
    <row r="233" s="2" customFormat="1" ht="44.25" customHeight="1">
      <c r="A233" s="38"/>
      <c r="B233" s="39"/>
      <c r="C233" s="215" t="s">
        <v>307</v>
      </c>
      <c r="D233" s="215" t="s">
        <v>132</v>
      </c>
      <c r="E233" s="216" t="s">
        <v>308</v>
      </c>
      <c r="F233" s="217" t="s">
        <v>309</v>
      </c>
      <c r="G233" s="218" t="s">
        <v>222</v>
      </c>
      <c r="H233" s="219">
        <v>3042.8000000000002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41</v>
      </c>
      <c r="O233" s="91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136</v>
      </c>
      <c r="AT233" s="227" t="s">
        <v>132</v>
      </c>
      <c r="AU233" s="227" t="s">
        <v>86</v>
      </c>
      <c r="AY233" s="17" t="s">
        <v>130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84</v>
      </c>
      <c r="BK233" s="228">
        <f>ROUND(I233*H233,2)</f>
        <v>0</v>
      </c>
      <c r="BL233" s="17" t="s">
        <v>136</v>
      </c>
      <c r="BM233" s="227" t="s">
        <v>310</v>
      </c>
    </row>
    <row r="234" s="13" customFormat="1">
      <c r="A234" s="13"/>
      <c r="B234" s="229"/>
      <c r="C234" s="230"/>
      <c r="D234" s="231" t="s">
        <v>138</v>
      </c>
      <c r="E234" s="232" t="s">
        <v>1</v>
      </c>
      <c r="F234" s="233" t="s">
        <v>224</v>
      </c>
      <c r="G234" s="230"/>
      <c r="H234" s="234">
        <v>213.36000000000001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138</v>
      </c>
      <c r="AU234" s="240" t="s">
        <v>86</v>
      </c>
      <c r="AV234" s="13" t="s">
        <v>86</v>
      </c>
      <c r="AW234" s="13" t="s">
        <v>32</v>
      </c>
      <c r="AX234" s="13" t="s">
        <v>76</v>
      </c>
      <c r="AY234" s="240" t="s">
        <v>130</v>
      </c>
    </row>
    <row r="235" s="13" customFormat="1">
      <c r="A235" s="13"/>
      <c r="B235" s="229"/>
      <c r="C235" s="230"/>
      <c r="D235" s="231" t="s">
        <v>138</v>
      </c>
      <c r="E235" s="232" t="s">
        <v>1</v>
      </c>
      <c r="F235" s="233" t="s">
        <v>225</v>
      </c>
      <c r="G235" s="230"/>
      <c r="H235" s="234">
        <v>128.80000000000001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138</v>
      </c>
      <c r="AU235" s="240" t="s">
        <v>86</v>
      </c>
      <c r="AV235" s="13" t="s">
        <v>86</v>
      </c>
      <c r="AW235" s="13" t="s">
        <v>32</v>
      </c>
      <c r="AX235" s="13" t="s">
        <v>76</v>
      </c>
      <c r="AY235" s="240" t="s">
        <v>130</v>
      </c>
    </row>
    <row r="236" s="13" customFormat="1">
      <c r="A236" s="13"/>
      <c r="B236" s="229"/>
      <c r="C236" s="230"/>
      <c r="D236" s="231" t="s">
        <v>138</v>
      </c>
      <c r="E236" s="232" t="s">
        <v>1</v>
      </c>
      <c r="F236" s="233" t="s">
        <v>226</v>
      </c>
      <c r="G236" s="230"/>
      <c r="H236" s="234">
        <v>242.47999999999999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138</v>
      </c>
      <c r="AU236" s="240" t="s">
        <v>86</v>
      </c>
      <c r="AV236" s="13" t="s">
        <v>86</v>
      </c>
      <c r="AW236" s="13" t="s">
        <v>32</v>
      </c>
      <c r="AX236" s="13" t="s">
        <v>76</v>
      </c>
      <c r="AY236" s="240" t="s">
        <v>130</v>
      </c>
    </row>
    <row r="237" s="13" customFormat="1">
      <c r="A237" s="13"/>
      <c r="B237" s="229"/>
      <c r="C237" s="230"/>
      <c r="D237" s="231" t="s">
        <v>138</v>
      </c>
      <c r="E237" s="232" t="s">
        <v>1</v>
      </c>
      <c r="F237" s="233" t="s">
        <v>227</v>
      </c>
      <c r="G237" s="230"/>
      <c r="H237" s="234">
        <v>23.920000000000002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138</v>
      </c>
      <c r="AU237" s="240" t="s">
        <v>86</v>
      </c>
      <c r="AV237" s="13" t="s">
        <v>86</v>
      </c>
      <c r="AW237" s="13" t="s">
        <v>32</v>
      </c>
      <c r="AX237" s="13" t="s">
        <v>76</v>
      </c>
      <c r="AY237" s="240" t="s">
        <v>130</v>
      </c>
    </row>
    <row r="238" s="15" customFormat="1">
      <c r="A238" s="15"/>
      <c r="B238" s="252"/>
      <c r="C238" s="253"/>
      <c r="D238" s="231" t="s">
        <v>138</v>
      </c>
      <c r="E238" s="254" t="s">
        <v>1</v>
      </c>
      <c r="F238" s="255" t="s">
        <v>291</v>
      </c>
      <c r="G238" s="253"/>
      <c r="H238" s="256">
        <v>608.55999999999995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2" t="s">
        <v>138</v>
      </c>
      <c r="AU238" s="262" t="s">
        <v>86</v>
      </c>
      <c r="AV238" s="15" t="s">
        <v>150</v>
      </c>
      <c r="AW238" s="15" t="s">
        <v>32</v>
      </c>
      <c r="AX238" s="15" t="s">
        <v>76</v>
      </c>
      <c r="AY238" s="262" t="s">
        <v>130</v>
      </c>
    </row>
    <row r="239" s="13" customFormat="1">
      <c r="A239" s="13"/>
      <c r="B239" s="229"/>
      <c r="C239" s="230"/>
      <c r="D239" s="231" t="s">
        <v>138</v>
      </c>
      <c r="E239" s="232" t="s">
        <v>1</v>
      </c>
      <c r="F239" s="233" t="s">
        <v>311</v>
      </c>
      <c r="G239" s="230"/>
      <c r="H239" s="234">
        <v>3042.8000000000002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138</v>
      </c>
      <c r="AU239" s="240" t="s">
        <v>86</v>
      </c>
      <c r="AV239" s="13" t="s">
        <v>86</v>
      </c>
      <c r="AW239" s="13" t="s">
        <v>32</v>
      </c>
      <c r="AX239" s="13" t="s">
        <v>84</v>
      </c>
      <c r="AY239" s="240" t="s">
        <v>130</v>
      </c>
    </row>
    <row r="240" s="2" customFormat="1" ht="24.15" customHeight="1">
      <c r="A240" s="38"/>
      <c r="B240" s="39"/>
      <c r="C240" s="215" t="s">
        <v>312</v>
      </c>
      <c r="D240" s="215" t="s">
        <v>132</v>
      </c>
      <c r="E240" s="216" t="s">
        <v>313</v>
      </c>
      <c r="F240" s="217" t="s">
        <v>314</v>
      </c>
      <c r="G240" s="218" t="s">
        <v>222</v>
      </c>
      <c r="H240" s="219">
        <v>668.98000000000002</v>
      </c>
      <c r="I240" s="220"/>
      <c r="J240" s="221">
        <f>ROUND(I240*H240,2)</f>
        <v>0</v>
      </c>
      <c r="K240" s="222"/>
      <c r="L240" s="44"/>
      <c r="M240" s="223" t="s">
        <v>1</v>
      </c>
      <c r="N240" s="224" t="s">
        <v>41</v>
      </c>
      <c r="O240" s="91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7" t="s">
        <v>136</v>
      </c>
      <c r="AT240" s="227" t="s">
        <v>132</v>
      </c>
      <c r="AU240" s="227" t="s">
        <v>86</v>
      </c>
      <c r="AY240" s="17" t="s">
        <v>130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84</v>
      </c>
      <c r="BK240" s="228">
        <f>ROUND(I240*H240,2)</f>
        <v>0</v>
      </c>
      <c r="BL240" s="17" t="s">
        <v>136</v>
      </c>
      <c r="BM240" s="227" t="s">
        <v>315</v>
      </c>
    </row>
    <row r="241" s="13" customFormat="1">
      <c r="A241" s="13"/>
      <c r="B241" s="229"/>
      <c r="C241" s="230"/>
      <c r="D241" s="231" t="s">
        <v>138</v>
      </c>
      <c r="E241" s="232" t="s">
        <v>1</v>
      </c>
      <c r="F241" s="233" t="s">
        <v>285</v>
      </c>
      <c r="G241" s="230"/>
      <c r="H241" s="234">
        <v>105.12000000000001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138</v>
      </c>
      <c r="AU241" s="240" t="s">
        <v>86</v>
      </c>
      <c r="AV241" s="13" t="s">
        <v>86</v>
      </c>
      <c r="AW241" s="13" t="s">
        <v>32</v>
      </c>
      <c r="AX241" s="13" t="s">
        <v>76</v>
      </c>
      <c r="AY241" s="240" t="s">
        <v>130</v>
      </c>
    </row>
    <row r="242" s="13" customFormat="1">
      <c r="A242" s="13"/>
      <c r="B242" s="229"/>
      <c r="C242" s="230"/>
      <c r="D242" s="231" t="s">
        <v>138</v>
      </c>
      <c r="E242" s="232" t="s">
        <v>1</v>
      </c>
      <c r="F242" s="233" t="s">
        <v>286</v>
      </c>
      <c r="G242" s="230"/>
      <c r="H242" s="234">
        <v>156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138</v>
      </c>
      <c r="AU242" s="240" t="s">
        <v>86</v>
      </c>
      <c r="AV242" s="13" t="s">
        <v>86</v>
      </c>
      <c r="AW242" s="13" t="s">
        <v>32</v>
      </c>
      <c r="AX242" s="13" t="s">
        <v>76</v>
      </c>
      <c r="AY242" s="240" t="s">
        <v>130</v>
      </c>
    </row>
    <row r="243" s="13" customFormat="1">
      <c r="A243" s="13"/>
      <c r="B243" s="229"/>
      <c r="C243" s="230"/>
      <c r="D243" s="231" t="s">
        <v>138</v>
      </c>
      <c r="E243" s="232" t="s">
        <v>1</v>
      </c>
      <c r="F243" s="233" t="s">
        <v>287</v>
      </c>
      <c r="G243" s="230"/>
      <c r="H243" s="234">
        <v>31.5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138</v>
      </c>
      <c r="AU243" s="240" t="s">
        <v>86</v>
      </c>
      <c r="AV243" s="13" t="s">
        <v>86</v>
      </c>
      <c r="AW243" s="13" t="s">
        <v>32</v>
      </c>
      <c r="AX243" s="13" t="s">
        <v>76</v>
      </c>
      <c r="AY243" s="240" t="s">
        <v>130</v>
      </c>
    </row>
    <row r="244" s="13" customFormat="1">
      <c r="A244" s="13"/>
      <c r="B244" s="229"/>
      <c r="C244" s="230"/>
      <c r="D244" s="231" t="s">
        <v>138</v>
      </c>
      <c r="E244" s="232" t="s">
        <v>1</v>
      </c>
      <c r="F244" s="233" t="s">
        <v>288</v>
      </c>
      <c r="G244" s="230"/>
      <c r="H244" s="234">
        <v>112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138</v>
      </c>
      <c r="AU244" s="240" t="s">
        <v>86</v>
      </c>
      <c r="AV244" s="13" t="s">
        <v>86</v>
      </c>
      <c r="AW244" s="13" t="s">
        <v>32</v>
      </c>
      <c r="AX244" s="13" t="s">
        <v>76</v>
      </c>
      <c r="AY244" s="240" t="s">
        <v>130</v>
      </c>
    </row>
    <row r="245" s="13" customFormat="1">
      <c r="A245" s="13"/>
      <c r="B245" s="229"/>
      <c r="C245" s="230"/>
      <c r="D245" s="231" t="s">
        <v>138</v>
      </c>
      <c r="E245" s="232" t="s">
        <v>1</v>
      </c>
      <c r="F245" s="233" t="s">
        <v>289</v>
      </c>
      <c r="G245" s="230"/>
      <c r="H245" s="234">
        <v>114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138</v>
      </c>
      <c r="AU245" s="240" t="s">
        <v>86</v>
      </c>
      <c r="AV245" s="13" t="s">
        <v>86</v>
      </c>
      <c r="AW245" s="13" t="s">
        <v>32</v>
      </c>
      <c r="AX245" s="13" t="s">
        <v>76</v>
      </c>
      <c r="AY245" s="240" t="s">
        <v>130</v>
      </c>
    </row>
    <row r="246" s="13" customFormat="1">
      <c r="A246" s="13"/>
      <c r="B246" s="229"/>
      <c r="C246" s="230"/>
      <c r="D246" s="231" t="s">
        <v>138</v>
      </c>
      <c r="E246" s="232" t="s">
        <v>1</v>
      </c>
      <c r="F246" s="233" t="s">
        <v>290</v>
      </c>
      <c r="G246" s="230"/>
      <c r="H246" s="234">
        <v>150.36000000000001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138</v>
      </c>
      <c r="AU246" s="240" t="s">
        <v>86</v>
      </c>
      <c r="AV246" s="13" t="s">
        <v>86</v>
      </c>
      <c r="AW246" s="13" t="s">
        <v>32</v>
      </c>
      <c r="AX246" s="13" t="s">
        <v>76</v>
      </c>
      <c r="AY246" s="240" t="s">
        <v>130</v>
      </c>
    </row>
    <row r="247" s="14" customFormat="1">
      <c r="A247" s="14"/>
      <c r="B247" s="241"/>
      <c r="C247" s="242"/>
      <c r="D247" s="231" t="s">
        <v>138</v>
      </c>
      <c r="E247" s="243" t="s">
        <v>1</v>
      </c>
      <c r="F247" s="244" t="s">
        <v>228</v>
      </c>
      <c r="G247" s="242"/>
      <c r="H247" s="245">
        <v>668.98000000000002</v>
      </c>
      <c r="I247" s="246"/>
      <c r="J247" s="242"/>
      <c r="K247" s="242"/>
      <c r="L247" s="247"/>
      <c r="M247" s="248"/>
      <c r="N247" s="249"/>
      <c r="O247" s="249"/>
      <c r="P247" s="249"/>
      <c r="Q247" s="249"/>
      <c r="R247" s="249"/>
      <c r="S247" s="249"/>
      <c r="T247" s="250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1" t="s">
        <v>138</v>
      </c>
      <c r="AU247" s="251" t="s">
        <v>86</v>
      </c>
      <c r="AV247" s="14" t="s">
        <v>136</v>
      </c>
      <c r="AW247" s="14" t="s">
        <v>32</v>
      </c>
      <c r="AX247" s="14" t="s">
        <v>84</v>
      </c>
      <c r="AY247" s="251" t="s">
        <v>130</v>
      </c>
    </row>
    <row r="248" s="2" customFormat="1" ht="37.8" customHeight="1">
      <c r="A248" s="38"/>
      <c r="B248" s="39"/>
      <c r="C248" s="215" t="s">
        <v>316</v>
      </c>
      <c r="D248" s="215" t="s">
        <v>132</v>
      </c>
      <c r="E248" s="216" t="s">
        <v>317</v>
      </c>
      <c r="F248" s="217" t="s">
        <v>318</v>
      </c>
      <c r="G248" s="218" t="s">
        <v>222</v>
      </c>
      <c r="H248" s="219">
        <v>518.62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41</v>
      </c>
      <c r="O248" s="91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136</v>
      </c>
      <c r="AT248" s="227" t="s">
        <v>132</v>
      </c>
      <c r="AU248" s="227" t="s">
        <v>86</v>
      </c>
      <c r="AY248" s="17" t="s">
        <v>130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84</v>
      </c>
      <c r="BK248" s="228">
        <f>ROUND(I248*H248,2)</f>
        <v>0</v>
      </c>
      <c r="BL248" s="17" t="s">
        <v>136</v>
      </c>
      <c r="BM248" s="227" t="s">
        <v>319</v>
      </c>
    </row>
    <row r="249" s="13" customFormat="1">
      <c r="A249" s="13"/>
      <c r="B249" s="229"/>
      <c r="C249" s="230"/>
      <c r="D249" s="231" t="s">
        <v>138</v>
      </c>
      <c r="E249" s="232" t="s">
        <v>1</v>
      </c>
      <c r="F249" s="233" t="s">
        <v>285</v>
      </c>
      <c r="G249" s="230"/>
      <c r="H249" s="234">
        <v>105.12000000000001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138</v>
      </c>
      <c r="AU249" s="240" t="s">
        <v>86</v>
      </c>
      <c r="AV249" s="13" t="s">
        <v>86</v>
      </c>
      <c r="AW249" s="13" t="s">
        <v>32</v>
      </c>
      <c r="AX249" s="13" t="s">
        <v>76</v>
      </c>
      <c r="AY249" s="240" t="s">
        <v>130</v>
      </c>
    </row>
    <row r="250" s="13" customFormat="1">
      <c r="A250" s="13"/>
      <c r="B250" s="229"/>
      <c r="C250" s="230"/>
      <c r="D250" s="231" t="s">
        <v>138</v>
      </c>
      <c r="E250" s="232" t="s">
        <v>1</v>
      </c>
      <c r="F250" s="233" t="s">
        <v>286</v>
      </c>
      <c r="G250" s="230"/>
      <c r="H250" s="234">
        <v>156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0" t="s">
        <v>138</v>
      </c>
      <c r="AU250" s="240" t="s">
        <v>86</v>
      </c>
      <c r="AV250" s="13" t="s">
        <v>86</v>
      </c>
      <c r="AW250" s="13" t="s">
        <v>32</v>
      </c>
      <c r="AX250" s="13" t="s">
        <v>76</v>
      </c>
      <c r="AY250" s="240" t="s">
        <v>130</v>
      </c>
    </row>
    <row r="251" s="13" customFormat="1">
      <c r="A251" s="13"/>
      <c r="B251" s="229"/>
      <c r="C251" s="230"/>
      <c r="D251" s="231" t="s">
        <v>138</v>
      </c>
      <c r="E251" s="232" t="s">
        <v>1</v>
      </c>
      <c r="F251" s="233" t="s">
        <v>287</v>
      </c>
      <c r="G251" s="230"/>
      <c r="H251" s="234">
        <v>31.5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138</v>
      </c>
      <c r="AU251" s="240" t="s">
        <v>86</v>
      </c>
      <c r="AV251" s="13" t="s">
        <v>86</v>
      </c>
      <c r="AW251" s="13" t="s">
        <v>32</v>
      </c>
      <c r="AX251" s="13" t="s">
        <v>76</v>
      </c>
      <c r="AY251" s="240" t="s">
        <v>130</v>
      </c>
    </row>
    <row r="252" s="13" customFormat="1">
      <c r="A252" s="13"/>
      <c r="B252" s="229"/>
      <c r="C252" s="230"/>
      <c r="D252" s="231" t="s">
        <v>138</v>
      </c>
      <c r="E252" s="232" t="s">
        <v>1</v>
      </c>
      <c r="F252" s="233" t="s">
        <v>288</v>
      </c>
      <c r="G252" s="230"/>
      <c r="H252" s="234">
        <v>112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138</v>
      </c>
      <c r="AU252" s="240" t="s">
        <v>86</v>
      </c>
      <c r="AV252" s="13" t="s">
        <v>86</v>
      </c>
      <c r="AW252" s="13" t="s">
        <v>32</v>
      </c>
      <c r="AX252" s="13" t="s">
        <v>76</v>
      </c>
      <c r="AY252" s="240" t="s">
        <v>130</v>
      </c>
    </row>
    <row r="253" s="13" customFormat="1">
      <c r="A253" s="13"/>
      <c r="B253" s="229"/>
      <c r="C253" s="230"/>
      <c r="D253" s="231" t="s">
        <v>138</v>
      </c>
      <c r="E253" s="232" t="s">
        <v>1</v>
      </c>
      <c r="F253" s="233" t="s">
        <v>289</v>
      </c>
      <c r="G253" s="230"/>
      <c r="H253" s="234">
        <v>114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138</v>
      </c>
      <c r="AU253" s="240" t="s">
        <v>86</v>
      </c>
      <c r="AV253" s="13" t="s">
        <v>86</v>
      </c>
      <c r="AW253" s="13" t="s">
        <v>32</v>
      </c>
      <c r="AX253" s="13" t="s">
        <v>76</v>
      </c>
      <c r="AY253" s="240" t="s">
        <v>130</v>
      </c>
    </row>
    <row r="254" s="14" customFormat="1">
      <c r="A254" s="14"/>
      <c r="B254" s="241"/>
      <c r="C254" s="242"/>
      <c r="D254" s="231" t="s">
        <v>138</v>
      </c>
      <c r="E254" s="243" t="s">
        <v>1</v>
      </c>
      <c r="F254" s="244" t="s">
        <v>228</v>
      </c>
      <c r="G254" s="242"/>
      <c r="H254" s="245">
        <v>518.62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138</v>
      </c>
      <c r="AU254" s="251" t="s">
        <v>86</v>
      </c>
      <c r="AV254" s="14" t="s">
        <v>136</v>
      </c>
      <c r="AW254" s="14" t="s">
        <v>32</v>
      </c>
      <c r="AX254" s="14" t="s">
        <v>84</v>
      </c>
      <c r="AY254" s="251" t="s">
        <v>130</v>
      </c>
    </row>
    <row r="255" s="2" customFormat="1" ht="16.5" customHeight="1">
      <c r="A255" s="38"/>
      <c r="B255" s="39"/>
      <c r="C255" s="215" t="s">
        <v>320</v>
      </c>
      <c r="D255" s="215" t="s">
        <v>132</v>
      </c>
      <c r="E255" s="216" t="s">
        <v>321</v>
      </c>
      <c r="F255" s="217" t="s">
        <v>322</v>
      </c>
      <c r="G255" s="218" t="s">
        <v>222</v>
      </c>
      <c r="H255" s="219">
        <v>1514.7919999999999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41</v>
      </c>
      <c r="O255" s="91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136</v>
      </c>
      <c r="AT255" s="227" t="s">
        <v>132</v>
      </c>
      <c r="AU255" s="227" t="s">
        <v>86</v>
      </c>
      <c r="AY255" s="17" t="s">
        <v>130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84</v>
      </c>
      <c r="BK255" s="228">
        <f>ROUND(I255*H255,2)</f>
        <v>0</v>
      </c>
      <c r="BL255" s="17" t="s">
        <v>136</v>
      </c>
      <c r="BM255" s="227" t="s">
        <v>323</v>
      </c>
    </row>
    <row r="256" s="13" customFormat="1">
      <c r="A256" s="13"/>
      <c r="B256" s="229"/>
      <c r="C256" s="230"/>
      <c r="D256" s="231" t="s">
        <v>138</v>
      </c>
      <c r="E256" s="232" t="s">
        <v>1</v>
      </c>
      <c r="F256" s="233" t="s">
        <v>324</v>
      </c>
      <c r="G256" s="230"/>
      <c r="H256" s="234">
        <v>996.17200000000003</v>
      </c>
      <c r="I256" s="235"/>
      <c r="J256" s="230"/>
      <c r="K256" s="230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138</v>
      </c>
      <c r="AU256" s="240" t="s">
        <v>86</v>
      </c>
      <c r="AV256" s="13" t="s">
        <v>86</v>
      </c>
      <c r="AW256" s="13" t="s">
        <v>32</v>
      </c>
      <c r="AX256" s="13" t="s">
        <v>76</v>
      </c>
      <c r="AY256" s="240" t="s">
        <v>130</v>
      </c>
    </row>
    <row r="257" s="13" customFormat="1">
      <c r="A257" s="13"/>
      <c r="B257" s="229"/>
      <c r="C257" s="230"/>
      <c r="D257" s="231" t="s">
        <v>138</v>
      </c>
      <c r="E257" s="232" t="s">
        <v>1</v>
      </c>
      <c r="F257" s="233" t="s">
        <v>325</v>
      </c>
      <c r="G257" s="230"/>
      <c r="H257" s="234">
        <v>518.62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138</v>
      </c>
      <c r="AU257" s="240" t="s">
        <v>86</v>
      </c>
      <c r="AV257" s="13" t="s">
        <v>86</v>
      </c>
      <c r="AW257" s="13" t="s">
        <v>32</v>
      </c>
      <c r="AX257" s="13" t="s">
        <v>76</v>
      </c>
      <c r="AY257" s="240" t="s">
        <v>130</v>
      </c>
    </row>
    <row r="258" s="14" customFormat="1">
      <c r="A258" s="14"/>
      <c r="B258" s="241"/>
      <c r="C258" s="242"/>
      <c r="D258" s="231" t="s">
        <v>138</v>
      </c>
      <c r="E258" s="243" t="s">
        <v>1</v>
      </c>
      <c r="F258" s="244" t="s">
        <v>228</v>
      </c>
      <c r="G258" s="242"/>
      <c r="H258" s="245">
        <v>1514.7919999999999</v>
      </c>
      <c r="I258" s="246"/>
      <c r="J258" s="242"/>
      <c r="K258" s="242"/>
      <c r="L258" s="247"/>
      <c r="M258" s="248"/>
      <c r="N258" s="249"/>
      <c r="O258" s="249"/>
      <c r="P258" s="249"/>
      <c r="Q258" s="249"/>
      <c r="R258" s="249"/>
      <c r="S258" s="249"/>
      <c r="T258" s="25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1" t="s">
        <v>138</v>
      </c>
      <c r="AU258" s="251" t="s">
        <v>86</v>
      </c>
      <c r="AV258" s="14" t="s">
        <v>136</v>
      </c>
      <c r="AW258" s="14" t="s">
        <v>32</v>
      </c>
      <c r="AX258" s="14" t="s">
        <v>84</v>
      </c>
      <c r="AY258" s="251" t="s">
        <v>130</v>
      </c>
    </row>
    <row r="259" s="2" customFormat="1" ht="24.15" customHeight="1">
      <c r="A259" s="38"/>
      <c r="B259" s="39"/>
      <c r="C259" s="215" t="s">
        <v>326</v>
      </c>
      <c r="D259" s="215" t="s">
        <v>132</v>
      </c>
      <c r="E259" s="216" t="s">
        <v>327</v>
      </c>
      <c r="F259" s="217" t="s">
        <v>328</v>
      </c>
      <c r="G259" s="218" t="s">
        <v>222</v>
      </c>
      <c r="H259" s="219">
        <v>608.55999999999995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41</v>
      </c>
      <c r="O259" s="91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136</v>
      </c>
      <c r="AT259" s="227" t="s">
        <v>132</v>
      </c>
      <c r="AU259" s="227" t="s">
        <v>86</v>
      </c>
      <c r="AY259" s="17" t="s">
        <v>130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84</v>
      </c>
      <c r="BK259" s="228">
        <f>ROUND(I259*H259,2)</f>
        <v>0</v>
      </c>
      <c r="BL259" s="17" t="s">
        <v>136</v>
      </c>
      <c r="BM259" s="227" t="s">
        <v>329</v>
      </c>
    </row>
    <row r="260" s="13" customFormat="1">
      <c r="A260" s="13"/>
      <c r="B260" s="229"/>
      <c r="C260" s="230"/>
      <c r="D260" s="231" t="s">
        <v>138</v>
      </c>
      <c r="E260" s="232" t="s">
        <v>1</v>
      </c>
      <c r="F260" s="233" t="s">
        <v>224</v>
      </c>
      <c r="G260" s="230"/>
      <c r="H260" s="234">
        <v>213.36000000000001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138</v>
      </c>
      <c r="AU260" s="240" t="s">
        <v>86</v>
      </c>
      <c r="AV260" s="13" t="s">
        <v>86</v>
      </c>
      <c r="AW260" s="13" t="s">
        <v>32</v>
      </c>
      <c r="AX260" s="13" t="s">
        <v>76</v>
      </c>
      <c r="AY260" s="240" t="s">
        <v>130</v>
      </c>
    </row>
    <row r="261" s="13" customFormat="1">
      <c r="A261" s="13"/>
      <c r="B261" s="229"/>
      <c r="C261" s="230"/>
      <c r="D261" s="231" t="s">
        <v>138</v>
      </c>
      <c r="E261" s="232" t="s">
        <v>1</v>
      </c>
      <c r="F261" s="233" t="s">
        <v>225</v>
      </c>
      <c r="G261" s="230"/>
      <c r="H261" s="234">
        <v>128.80000000000001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138</v>
      </c>
      <c r="AU261" s="240" t="s">
        <v>86</v>
      </c>
      <c r="AV261" s="13" t="s">
        <v>86</v>
      </c>
      <c r="AW261" s="13" t="s">
        <v>32</v>
      </c>
      <c r="AX261" s="13" t="s">
        <v>76</v>
      </c>
      <c r="AY261" s="240" t="s">
        <v>130</v>
      </c>
    </row>
    <row r="262" s="13" customFormat="1">
      <c r="A262" s="13"/>
      <c r="B262" s="229"/>
      <c r="C262" s="230"/>
      <c r="D262" s="231" t="s">
        <v>138</v>
      </c>
      <c r="E262" s="232" t="s">
        <v>1</v>
      </c>
      <c r="F262" s="233" t="s">
        <v>226</v>
      </c>
      <c r="G262" s="230"/>
      <c r="H262" s="234">
        <v>242.47999999999999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0" t="s">
        <v>138</v>
      </c>
      <c r="AU262" s="240" t="s">
        <v>86</v>
      </c>
      <c r="AV262" s="13" t="s">
        <v>86</v>
      </c>
      <c r="AW262" s="13" t="s">
        <v>32</v>
      </c>
      <c r="AX262" s="13" t="s">
        <v>76</v>
      </c>
      <c r="AY262" s="240" t="s">
        <v>130</v>
      </c>
    </row>
    <row r="263" s="13" customFormat="1">
      <c r="A263" s="13"/>
      <c r="B263" s="229"/>
      <c r="C263" s="230"/>
      <c r="D263" s="231" t="s">
        <v>138</v>
      </c>
      <c r="E263" s="232" t="s">
        <v>1</v>
      </c>
      <c r="F263" s="233" t="s">
        <v>227</v>
      </c>
      <c r="G263" s="230"/>
      <c r="H263" s="234">
        <v>23.920000000000002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138</v>
      </c>
      <c r="AU263" s="240" t="s">
        <v>86</v>
      </c>
      <c r="AV263" s="13" t="s">
        <v>86</v>
      </c>
      <c r="AW263" s="13" t="s">
        <v>32</v>
      </c>
      <c r="AX263" s="13" t="s">
        <v>76</v>
      </c>
      <c r="AY263" s="240" t="s">
        <v>130</v>
      </c>
    </row>
    <row r="264" s="14" customFormat="1">
      <c r="A264" s="14"/>
      <c r="B264" s="241"/>
      <c r="C264" s="242"/>
      <c r="D264" s="231" t="s">
        <v>138</v>
      </c>
      <c r="E264" s="243" t="s">
        <v>1</v>
      </c>
      <c r="F264" s="244" t="s">
        <v>228</v>
      </c>
      <c r="G264" s="242"/>
      <c r="H264" s="245">
        <v>608.55999999999995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138</v>
      </c>
      <c r="AU264" s="251" t="s">
        <v>86</v>
      </c>
      <c r="AV264" s="14" t="s">
        <v>136</v>
      </c>
      <c r="AW264" s="14" t="s">
        <v>32</v>
      </c>
      <c r="AX264" s="14" t="s">
        <v>84</v>
      </c>
      <c r="AY264" s="251" t="s">
        <v>130</v>
      </c>
    </row>
    <row r="265" s="2" customFormat="1" ht="24.15" customHeight="1">
      <c r="A265" s="38"/>
      <c r="B265" s="39"/>
      <c r="C265" s="215" t="s">
        <v>330</v>
      </c>
      <c r="D265" s="215" t="s">
        <v>132</v>
      </c>
      <c r="E265" s="216" t="s">
        <v>331</v>
      </c>
      <c r="F265" s="217" t="s">
        <v>332</v>
      </c>
      <c r="G265" s="218" t="s">
        <v>222</v>
      </c>
      <c r="H265" s="219">
        <v>316.37299999999999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41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136</v>
      </c>
      <c r="AT265" s="227" t="s">
        <v>132</v>
      </c>
      <c r="AU265" s="227" t="s">
        <v>86</v>
      </c>
      <c r="AY265" s="17" t="s">
        <v>130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84</v>
      </c>
      <c r="BK265" s="228">
        <f>ROUND(I265*H265,2)</f>
        <v>0</v>
      </c>
      <c r="BL265" s="17" t="s">
        <v>136</v>
      </c>
      <c r="BM265" s="227" t="s">
        <v>333</v>
      </c>
    </row>
    <row r="266" s="13" customFormat="1">
      <c r="A266" s="13"/>
      <c r="B266" s="229"/>
      <c r="C266" s="230"/>
      <c r="D266" s="231" t="s">
        <v>138</v>
      </c>
      <c r="E266" s="232" t="s">
        <v>1</v>
      </c>
      <c r="F266" s="233" t="s">
        <v>334</v>
      </c>
      <c r="G266" s="230"/>
      <c r="H266" s="234">
        <v>316.37299999999999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0" t="s">
        <v>138</v>
      </c>
      <c r="AU266" s="240" t="s">
        <v>86</v>
      </c>
      <c r="AV266" s="13" t="s">
        <v>86</v>
      </c>
      <c r="AW266" s="13" t="s">
        <v>32</v>
      </c>
      <c r="AX266" s="13" t="s">
        <v>76</v>
      </c>
      <c r="AY266" s="240" t="s">
        <v>130</v>
      </c>
    </row>
    <row r="267" s="14" customFormat="1">
      <c r="A267" s="14"/>
      <c r="B267" s="241"/>
      <c r="C267" s="242"/>
      <c r="D267" s="231" t="s">
        <v>138</v>
      </c>
      <c r="E267" s="243" t="s">
        <v>1</v>
      </c>
      <c r="F267" s="244" t="s">
        <v>228</v>
      </c>
      <c r="G267" s="242"/>
      <c r="H267" s="245">
        <v>316.37299999999999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1" t="s">
        <v>138</v>
      </c>
      <c r="AU267" s="251" t="s">
        <v>86</v>
      </c>
      <c r="AV267" s="14" t="s">
        <v>136</v>
      </c>
      <c r="AW267" s="14" t="s">
        <v>32</v>
      </c>
      <c r="AX267" s="14" t="s">
        <v>84</v>
      </c>
      <c r="AY267" s="251" t="s">
        <v>130</v>
      </c>
    </row>
    <row r="268" s="2" customFormat="1" ht="16.5" customHeight="1">
      <c r="A268" s="38"/>
      <c r="B268" s="39"/>
      <c r="C268" s="263" t="s">
        <v>335</v>
      </c>
      <c r="D268" s="263" t="s">
        <v>336</v>
      </c>
      <c r="E268" s="264" t="s">
        <v>337</v>
      </c>
      <c r="F268" s="265" t="s">
        <v>338</v>
      </c>
      <c r="G268" s="266" t="s">
        <v>339</v>
      </c>
      <c r="H268" s="267">
        <v>569.471</v>
      </c>
      <c r="I268" s="268"/>
      <c r="J268" s="269">
        <f>ROUND(I268*H268,2)</f>
        <v>0</v>
      </c>
      <c r="K268" s="270"/>
      <c r="L268" s="271"/>
      <c r="M268" s="272" t="s">
        <v>1</v>
      </c>
      <c r="N268" s="273" t="s">
        <v>41</v>
      </c>
      <c r="O268" s="91"/>
      <c r="P268" s="225">
        <f>O268*H268</f>
        <v>0</v>
      </c>
      <c r="Q268" s="225">
        <v>1</v>
      </c>
      <c r="R268" s="225">
        <f>Q268*H268</f>
        <v>569.471</v>
      </c>
      <c r="S268" s="225">
        <v>0</v>
      </c>
      <c r="T268" s="226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7" t="s">
        <v>180</v>
      </c>
      <c r="AT268" s="227" t="s">
        <v>336</v>
      </c>
      <c r="AU268" s="227" t="s">
        <v>86</v>
      </c>
      <c r="AY268" s="17" t="s">
        <v>130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84</v>
      </c>
      <c r="BK268" s="228">
        <f>ROUND(I268*H268,2)</f>
        <v>0</v>
      </c>
      <c r="BL268" s="17" t="s">
        <v>136</v>
      </c>
      <c r="BM268" s="227" t="s">
        <v>340</v>
      </c>
    </row>
    <row r="269" s="13" customFormat="1">
      <c r="A269" s="13"/>
      <c r="B269" s="229"/>
      <c r="C269" s="230"/>
      <c r="D269" s="231" t="s">
        <v>138</v>
      </c>
      <c r="E269" s="232" t="s">
        <v>1</v>
      </c>
      <c r="F269" s="233" t="s">
        <v>341</v>
      </c>
      <c r="G269" s="230"/>
      <c r="H269" s="234">
        <v>569.471</v>
      </c>
      <c r="I269" s="235"/>
      <c r="J269" s="230"/>
      <c r="K269" s="230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138</v>
      </c>
      <c r="AU269" s="240" t="s">
        <v>86</v>
      </c>
      <c r="AV269" s="13" t="s">
        <v>86</v>
      </c>
      <c r="AW269" s="13" t="s">
        <v>32</v>
      </c>
      <c r="AX269" s="13" t="s">
        <v>84</v>
      </c>
      <c r="AY269" s="240" t="s">
        <v>130</v>
      </c>
    </row>
    <row r="270" s="2" customFormat="1" ht="24.15" customHeight="1">
      <c r="A270" s="38"/>
      <c r="B270" s="39"/>
      <c r="C270" s="215" t="s">
        <v>342</v>
      </c>
      <c r="D270" s="215" t="s">
        <v>132</v>
      </c>
      <c r="E270" s="216" t="s">
        <v>343</v>
      </c>
      <c r="F270" s="217" t="s">
        <v>344</v>
      </c>
      <c r="G270" s="218" t="s">
        <v>222</v>
      </c>
      <c r="H270" s="219">
        <v>150.36000000000001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41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136</v>
      </c>
      <c r="AT270" s="227" t="s">
        <v>132</v>
      </c>
      <c r="AU270" s="227" t="s">
        <v>86</v>
      </c>
      <c r="AY270" s="17" t="s">
        <v>130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84</v>
      </c>
      <c r="BK270" s="228">
        <f>ROUND(I270*H270,2)</f>
        <v>0</v>
      </c>
      <c r="BL270" s="17" t="s">
        <v>136</v>
      </c>
      <c r="BM270" s="227" t="s">
        <v>345</v>
      </c>
    </row>
    <row r="271" s="13" customFormat="1">
      <c r="A271" s="13"/>
      <c r="B271" s="229"/>
      <c r="C271" s="230"/>
      <c r="D271" s="231" t="s">
        <v>138</v>
      </c>
      <c r="E271" s="232" t="s">
        <v>1</v>
      </c>
      <c r="F271" s="233" t="s">
        <v>290</v>
      </c>
      <c r="G271" s="230"/>
      <c r="H271" s="234">
        <v>150.36000000000001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138</v>
      </c>
      <c r="AU271" s="240" t="s">
        <v>86</v>
      </c>
      <c r="AV271" s="13" t="s">
        <v>86</v>
      </c>
      <c r="AW271" s="13" t="s">
        <v>32</v>
      </c>
      <c r="AX271" s="13" t="s">
        <v>76</v>
      </c>
      <c r="AY271" s="240" t="s">
        <v>130</v>
      </c>
    </row>
    <row r="272" s="14" customFormat="1">
      <c r="A272" s="14"/>
      <c r="B272" s="241"/>
      <c r="C272" s="242"/>
      <c r="D272" s="231" t="s">
        <v>138</v>
      </c>
      <c r="E272" s="243" t="s">
        <v>1</v>
      </c>
      <c r="F272" s="244" t="s">
        <v>228</v>
      </c>
      <c r="G272" s="242"/>
      <c r="H272" s="245">
        <v>150.36000000000001</v>
      </c>
      <c r="I272" s="246"/>
      <c r="J272" s="242"/>
      <c r="K272" s="242"/>
      <c r="L272" s="247"/>
      <c r="M272" s="248"/>
      <c r="N272" s="249"/>
      <c r="O272" s="249"/>
      <c r="P272" s="249"/>
      <c r="Q272" s="249"/>
      <c r="R272" s="249"/>
      <c r="S272" s="249"/>
      <c r="T272" s="25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1" t="s">
        <v>138</v>
      </c>
      <c r="AU272" s="251" t="s">
        <v>86</v>
      </c>
      <c r="AV272" s="14" t="s">
        <v>136</v>
      </c>
      <c r="AW272" s="14" t="s">
        <v>32</v>
      </c>
      <c r="AX272" s="14" t="s">
        <v>84</v>
      </c>
      <c r="AY272" s="251" t="s">
        <v>130</v>
      </c>
    </row>
    <row r="273" s="2" customFormat="1" ht="24.15" customHeight="1">
      <c r="A273" s="38"/>
      <c r="B273" s="39"/>
      <c r="C273" s="215" t="s">
        <v>346</v>
      </c>
      <c r="D273" s="215" t="s">
        <v>132</v>
      </c>
      <c r="E273" s="216" t="s">
        <v>347</v>
      </c>
      <c r="F273" s="217" t="s">
        <v>348</v>
      </c>
      <c r="G273" s="218" t="s">
        <v>143</v>
      </c>
      <c r="H273" s="219">
        <v>70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41</v>
      </c>
      <c r="O273" s="91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136</v>
      </c>
      <c r="AT273" s="227" t="s">
        <v>132</v>
      </c>
      <c r="AU273" s="227" t="s">
        <v>86</v>
      </c>
      <c r="AY273" s="17" t="s">
        <v>130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84</v>
      </c>
      <c r="BK273" s="228">
        <f>ROUND(I273*H273,2)</f>
        <v>0</v>
      </c>
      <c r="BL273" s="17" t="s">
        <v>136</v>
      </c>
      <c r="BM273" s="227" t="s">
        <v>349</v>
      </c>
    </row>
    <row r="274" s="13" customFormat="1">
      <c r="A274" s="13"/>
      <c r="B274" s="229"/>
      <c r="C274" s="230"/>
      <c r="D274" s="231" t="s">
        <v>138</v>
      </c>
      <c r="E274" s="232" t="s">
        <v>1</v>
      </c>
      <c r="F274" s="233" t="s">
        <v>275</v>
      </c>
      <c r="G274" s="230"/>
      <c r="H274" s="234">
        <v>70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138</v>
      </c>
      <c r="AU274" s="240" t="s">
        <v>86</v>
      </c>
      <c r="AV274" s="13" t="s">
        <v>86</v>
      </c>
      <c r="AW274" s="13" t="s">
        <v>32</v>
      </c>
      <c r="AX274" s="13" t="s">
        <v>84</v>
      </c>
      <c r="AY274" s="240" t="s">
        <v>130</v>
      </c>
    </row>
    <row r="275" s="2" customFormat="1" ht="24.15" customHeight="1">
      <c r="A275" s="38"/>
      <c r="B275" s="39"/>
      <c r="C275" s="215" t="s">
        <v>350</v>
      </c>
      <c r="D275" s="215" t="s">
        <v>132</v>
      </c>
      <c r="E275" s="216" t="s">
        <v>351</v>
      </c>
      <c r="F275" s="217" t="s">
        <v>352</v>
      </c>
      <c r="G275" s="218" t="s">
        <v>143</v>
      </c>
      <c r="H275" s="219">
        <v>42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41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136</v>
      </c>
      <c r="AT275" s="227" t="s">
        <v>132</v>
      </c>
      <c r="AU275" s="227" t="s">
        <v>86</v>
      </c>
      <c r="AY275" s="17" t="s">
        <v>130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84</v>
      </c>
      <c r="BK275" s="228">
        <f>ROUND(I275*H275,2)</f>
        <v>0</v>
      </c>
      <c r="BL275" s="17" t="s">
        <v>136</v>
      </c>
      <c r="BM275" s="227" t="s">
        <v>353</v>
      </c>
    </row>
    <row r="276" s="13" customFormat="1">
      <c r="A276" s="13"/>
      <c r="B276" s="229"/>
      <c r="C276" s="230"/>
      <c r="D276" s="231" t="s">
        <v>138</v>
      </c>
      <c r="E276" s="232" t="s">
        <v>1</v>
      </c>
      <c r="F276" s="233" t="s">
        <v>280</v>
      </c>
      <c r="G276" s="230"/>
      <c r="H276" s="234">
        <v>42</v>
      </c>
      <c r="I276" s="235"/>
      <c r="J276" s="230"/>
      <c r="K276" s="230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138</v>
      </c>
      <c r="AU276" s="240" t="s">
        <v>86</v>
      </c>
      <c r="AV276" s="13" t="s">
        <v>86</v>
      </c>
      <c r="AW276" s="13" t="s">
        <v>32</v>
      </c>
      <c r="AX276" s="13" t="s">
        <v>84</v>
      </c>
      <c r="AY276" s="240" t="s">
        <v>130</v>
      </c>
    </row>
    <row r="277" s="2" customFormat="1" ht="24.15" customHeight="1">
      <c r="A277" s="38"/>
      <c r="B277" s="39"/>
      <c r="C277" s="215" t="s">
        <v>354</v>
      </c>
      <c r="D277" s="215" t="s">
        <v>132</v>
      </c>
      <c r="E277" s="216" t="s">
        <v>355</v>
      </c>
      <c r="F277" s="217" t="s">
        <v>356</v>
      </c>
      <c r="G277" s="218" t="s">
        <v>222</v>
      </c>
      <c r="H277" s="219">
        <v>380.52600000000001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41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136</v>
      </c>
      <c r="AT277" s="227" t="s">
        <v>132</v>
      </c>
      <c r="AU277" s="227" t="s">
        <v>86</v>
      </c>
      <c r="AY277" s="17" t="s">
        <v>130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84</v>
      </c>
      <c r="BK277" s="228">
        <f>ROUND(I277*H277,2)</f>
        <v>0</v>
      </c>
      <c r="BL277" s="17" t="s">
        <v>136</v>
      </c>
      <c r="BM277" s="227" t="s">
        <v>357</v>
      </c>
    </row>
    <row r="278" s="13" customFormat="1">
      <c r="A278" s="13"/>
      <c r="B278" s="229"/>
      <c r="C278" s="230"/>
      <c r="D278" s="231" t="s">
        <v>138</v>
      </c>
      <c r="E278" s="232" t="s">
        <v>1</v>
      </c>
      <c r="F278" s="233" t="s">
        <v>358</v>
      </c>
      <c r="G278" s="230"/>
      <c r="H278" s="234">
        <v>426.517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138</v>
      </c>
      <c r="AU278" s="240" t="s">
        <v>86</v>
      </c>
      <c r="AV278" s="13" t="s">
        <v>86</v>
      </c>
      <c r="AW278" s="13" t="s">
        <v>32</v>
      </c>
      <c r="AX278" s="13" t="s">
        <v>76</v>
      </c>
      <c r="AY278" s="240" t="s">
        <v>130</v>
      </c>
    </row>
    <row r="279" s="13" customFormat="1">
      <c r="A279" s="13"/>
      <c r="B279" s="229"/>
      <c r="C279" s="230"/>
      <c r="D279" s="231" t="s">
        <v>138</v>
      </c>
      <c r="E279" s="232" t="s">
        <v>1</v>
      </c>
      <c r="F279" s="233" t="s">
        <v>359</v>
      </c>
      <c r="G279" s="230"/>
      <c r="H279" s="234">
        <v>-45.991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0" t="s">
        <v>138</v>
      </c>
      <c r="AU279" s="240" t="s">
        <v>86</v>
      </c>
      <c r="AV279" s="13" t="s">
        <v>86</v>
      </c>
      <c r="AW279" s="13" t="s">
        <v>32</v>
      </c>
      <c r="AX279" s="13" t="s">
        <v>76</v>
      </c>
      <c r="AY279" s="240" t="s">
        <v>130</v>
      </c>
    </row>
    <row r="280" s="14" customFormat="1">
      <c r="A280" s="14"/>
      <c r="B280" s="241"/>
      <c r="C280" s="242"/>
      <c r="D280" s="231" t="s">
        <v>138</v>
      </c>
      <c r="E280" s="243" t="s">
        <v>1</v>
      </c>
      <c r="F280" s="244" t="s">
        <v>228</v>
      </c>
      <c r="G280" s="242"/>
      <c r="H280" s="245">
        <v>380.52600000000001</v>
      </c>
      <c r="I280" s="246"/>
      <c r="J280" s="242"/>
      <c r="K280" s="242"/>
      <c r="L280" s="247"/>
      <c r="M280" s="248"/>
      <c r="N280" s="249"/>
      <c r="O280" s="249"/>
      <c r="P280" s="249"/>
      <c r="Q280" s="249"/>
      <c r="R280" s="249"/>
      <c r="S280" s="249"/>
      <c r="T280" s="25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1" t="s">
        <v>138</v>
      </c>
      <c r="AU280" s="251" t="s">
        <v>86</v>
      </c>
      <c r="AV280" s="14" t="s">
        <v>136</v>
      </c>
      <c r="AW280" s="14" t="s">
        <v>32</v>
      </c>
      <c r="AX280" s="14" t="s">
        <v>84</v>
      </c>
      <c r="AY280" s="251" t="s">
        <v>130</v>
      </c>
    </row>
    <row r="281" s="2" customFormat="1" ht="16.5" customHeight="1">
      <c r="A281" s="38"/>
      <c r="B281" s="39"/>
      <c r="C281" s="263" t="s">
        <v>360</v>
      </c>
      <c r="D281" s="263" t="s">
        <v>336</v>
      </c>
      <c r="E281" s="264" t="s">
        <v>361</v>
      </c>
      <c r="F281" s="265" t="s">
        <v>362</v>
      </c>
      <c r="G281" s="266" t="s">
        <v>339</v>
      </c>
      <c r="H281" s="267">
        <v>684.947</v>
      </c>
      <c r="I281" s="268"/>
      <c r="J281" s="269">
        <f>ROUND(I281*H281,2)</f>
        <v>0</v>
      </c>
      <c r="K281" s="270"/>
      <c r="L281" s="271"/>
      <c r="M281" s="272" t="s">
        <v>1</v>
      </c>
      <c r="N281" s="273" t="s">
        <v>41</v>
      </c>
      <c r="O281" s="91"/>
      <c r="P281" s="225">
        <f>O281*H281</f>
        <v>0</v>
      </c>
      <c r="Q281" s="225">
        <v>1</v>
      </c>
      <c r="R281" s="225">
        <f>Q281*H281</f>
        <v>684.947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180</v>
      </c>
      <c r="AT281" s="227" t="s">
        <v>336</v>
      </c>
      <c r="AU281" s="227" t="s">
        <v>86</v>
      </c>
      <c r="AY281" s="17" t="s">
        <v>130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84</v>
      </c>
      <c r="BK281" s="228">
        <f>ROUND(I281*H281,2)</f>
        <v>0</v>
      </c>
      <c r="BL281" s="17" t="s">
        <v>136</v>
      </c>
      <c r="BM281" s="227" t="s">
        <v>363</v>
      </c>
    </row>
    <row r="282" s="13" customFormat="1">
      <c r="A282" s="13"/>
      <c r="B282" s="229"/>
      <c r="C282" s="230"/>
      <c r="D282" s="231" t="s">
        <v>138</v>
      </c>
      <c r="E282" s="232" t="s">
        <v>1</v>
      </c>
      <c r="F282" s="233" t="s">
        <v>364</v>
      </c>
      <c r="G282" s="230"/>
      <c r="H282" s="234">
        <v>684.947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138</v>
      </c>
      <c r="AU282" s="240" t="s">
        <v>86</v>
      </c>
      <c r="AV282" s="13" t="s">
        <v>86</v>
      </c>
      <c r="AW282" s="13" t="s">
        <v>32</v>
      </c>
      <c r="AX282" s="13" t="s">
        <v>84</v>
      </c>
      <c r="AY282" s="240" t="s">
        <v>130</v>
      </c>
    </row>
    <row r="283" s="2" customFormat="1" ht="33" customHeight="1">
      <c r="A283" s="38"/>
      <c r="B283" s="39"/>
      <c r="C283" s="215" t="s">
        <v>365</v>
      </c>
      <c r="D283" s="215" t="s">
        <v>132</v>
      </c>
      <c r="E283" s="216" t="s">
        <v>366</v>
      </c>
      <c r="F283" s="217" t="s">
        <v>367</v>
      </c>
      <c r="G283" s="218" t="s">
        <v>135</v>
      </c>
      <c r="H283" s="219">
        <v>2368.8000000000002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41</v>
      </c>
      <c r="O283" s="91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136</v>
      </c>
      <c r="AT283" s="227" t="s">
        <v>132</v>
      </c>
      <c r="AU283" s="227" t="s">
        <v>86</v>
      </c>
      <c r="AY283" s="17" t="s">
        <v>130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84</v>
      </c>
      <c r="BK283" s="228">
        <f>ROUND(I283*H283,2)</f>
        <v>0</v>
      </c>
      <c r="BL283" s="17" t="s">
        <v>136</v>
      </c>
      <c r="BM283" s="227" t="s">
        <v>368</v>
      </c>
    </row>
    <row r="284" s="13" customFormat="1">
      <c r="A284" s="13"/>
      <c r="B284" s="229"/>
      <c r="C284" s="230"/>
      <c r="D284" s="231" t="s">
        <v>138</v>
      </c>
      <c r="E284" s="232" t="s">
        <v>1</v>
      </c>
      <c r="F284" s="233" t="s">
        <v>139</v>
      </c>
      <c r="G284" s="230"/>
      <c r="H284" s="234">
        <v>2368.8000000000002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138</v>
      </c>
      <c r="AU284" s="240" t="s">
        <v>86</v>
      </c>
      <c r="AV284" s="13" t="s">
        <v>86</v>
      </c>
      <c r="AW284" s="13" t="s">
        <v>32</v>
      </c>
      <c r="AX284" s="13" t="s">
        <v>84</v>
      </c>
      <c r="AY284" s="240" t="s">
        <v>130</v>
      </c>
    </row>
    <row r="285" s="2" customFormat="1" ht="24.15" customHeight="1">
      <c r="A285" s="38"/>
      <c r="B285" s="39"/>
      <c r="C285" s="215" t="s">
        <v>369</v>
      </c>
      <c r="D285" s="215" t="s">
        <v>132</v>
      </c>
      <c r="E285" s="216" t="s">
        <v>370</v>
      </c>
      <c r="F285" s="217" t="s">
        <v>371</v>
      </c>
      <c r="G285" s="218" t="s">
        <v>135</v>
      </c>
      <c r="H285" s="219">
        <v>2368.8000000000002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41</v>
      </c>
      <c r="O285" s="91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136</v>
      </c>
      <c r="AT285" s="227" t="s">
        <v>132</v>
      </c>
      <c r="AU285" s="227" t="s">
        <v>86</v>
      </c>
      <c r="AY285" s="17" t="s">
        <v>130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84</v>
      </c>
      <c r="BK285" s="228">
        <f>ROUND(I285*H285,2)</f>
        <v>0</v>
      </c>
      <c r="BL285" s="17" t="s">
        <v>136</v>
      </c>
      <c r="BM285" s="227" t="s">
        <v>372</v>
      </c>
    </row>
    <row r="286" s="13" customFormat="1">
      <c r="A286" s="13"/>
      <c r="B286" s="229"/>
      <c r="C286" s="230"/>
      <c r="D286" s="231" t="s">
        <v>138</v>
      </c>
      <c r="E286" s="232" t="s">
        <v>1</v>
      </c>
      <c r="F286" s="233" t="s">
        <v>139</v>
      </c>
      <c r="G286" s="230"/>
      <c r="H286" s="234">
        <v>2368.8000000000002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138</v>
      </c>
      <c r="AU286" s="240" t="s">
        <v>86</v>
      </c>
      <c r="AV286" s="13" t="s">
        <v>86</v>
      </c>
      <c r="AW286" s="13" t="s">
        <v>32</v>
      </c>
      <c r="AX286" s="13" t="s">
        <v>84</v>
      </c>
      <c r="AY286" s="240" t="s">
        <v>130</v>
      </c>
    </row>
    <row r="287" s="2" customFormat="1" ht="16.5" customHeight="1">
      <c r="A287" s="38"/>
      <c r="B287" s="39"/>
      <c r="C287" s="263" t="s">
        <v>373</v>
      </c>
      <c r="D287" s="263" t="s">
        <v>336</v>
      </c>
      <c r="E287" s="264" t="s">
        <v>374</v>
      </c>
      <c r="F287" s="265" t="s">
        <v>375</v>
      </c>
      <c r="G287" s="266" t="s">
        <v>376</v>
      </c>
      <c r="H287" s="267">
        <v>236.88</v>
      </c>
      <c r="I287" s="268"/>
      <c r="J287" s="269">
        <f>ROUND(I287*H287,2)</f>
        <v>0</v>
      </c>
      <c r="K287" s="270"/>
      <c r="L287" s="271"/>
      <c r="M287" s="272" t="s">
        <v>1</v>
      </c>
      <c r="N287" s="273" t="s">
        <v>41</v>
      </c>
      <c r="O287" s="91"/>
      <c r="P287" s="225">
        <f>O287*H287</f>
        <v>0</v>
      </c>
      <c r="Q287" s="225">
        <v>0.001</v>
      </c>
      <c r="R287" s="225">
        <f>Q287*H287</f>
        <v>0.23688000000000001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180</v>
      </c>
      <c r="AT287" s="227" t="s">
        <v>336</v>
      </c>
      <c r="AU287" s="227" t="s">
        <v>86</v>
      </c>
      <c r="AY287" s="17" t="s">
        <v>130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84</v>
      </c>
      <c r="BK287" s="228">
        <f>ROUND(I287*H287,2)</f>
        <v>0</v>
      </c>
      <c r="BL287" s="17" t="s">
        <v>136</v>
      </c>
      <c r="BM287" s="227" t="s">
        <v>377</v>
      </c>
    </row>
    <row r="288" s="13" customFormat="1">
      <c r="A288" s="13"/>
      <c r="B288" s="229"/>
      <c r="C288" s="230"/>
      <c r="D288" s="231" t="s">
        <v>138</v>
      </c>
      <c r="E288" s="232" t="s">
        <v>1</v>
      </c>
      <c r="F288" s="233" t="s">
        <v>378</v>
      </c>
      <c r="G288" s="230"/>
      <c r="H288" s="234">
        <v>236.88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138</v>
      </c>
      <c r="AU288" s="240" t="s">
        <v>86</v>
      </c>
      <c r="AV288" s="13" t="s">
        <v>86</v>
      </c>
      <c r="AW288" s="13" t="s">
        <v>32</v>
      </c>
      <c r="AX288" s="13" t="s">
        <v>84</v>
      </c>
      <c r="AY288" s="240" t="s">
        <v>130</v>
      </c>
    </row>
    <row r="289" s="2" customFormat="1" ht="24.15" customHeight="1">
      <c r="A289" s="38"/>
      <c r="B289" s="39"/>
      <c r="C289" s="215" t="s">
        <v>379</v>
      </c>
      <c r="D289" s="215" t="s">
        <v>132</v>
      </c>
      <c r="E289" s="216" t="s">
        <v>380</v>
      </c>
      <c r="F289" s="217" t="s">
        <v>381</v>
      </c>
      <c r="G289" s="218" t="s">
        <v>135</v>
      </c>
      <c r="H289" s="219">
        <v>1521.4000000000001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41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136</v>
      </c>
      <c r="AT289" s="227" t="s">
        <v>132</v>
      </c>
      <c r="AU289" s="227" t="s">
        <v>86</v>
      </c>
      <c r="AY289" s="17" t="s">
        <v>130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84</v>
      </c>
      <c r="BK289" s="228">
        <f>ROUND(I289*H289,2)</f>
        <v>0</v>
      </c>
      <c r="BL289" s="17" t="s">
        <v>136</v>
      </c>
      <c r="BM289" s="227" t="s">
        <v>382</v>
      </c>
    </row>
    <row r="290" s="13" customFormat="1">
      <c r="A290" s="13"/>
      <c r="B290" s="229"/>
      <c r="C290" s="230"/>
      <c r="D290" s="231" t="s">
        <v>138</v>
      </c>
      <c r="E290" s="232" t="s">
        <v>1</v>
      </c>
      <c r="F290" s="233" t="s">
        <v>383</v>
      </c>
      <c r="G290" s="230"/>
      <c r="H290" s="234">
        <v>533.39999999999998</v>
      </c>
      <c r="I290" s="235"/>
      <c r="J290" s="230"/>
      <c r="K290" s="230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138</v>
      </c>
      <c r="AU290" s="240" t="s">
        <v>86</v>
      </c>
      <c r="AV290" s="13" t="s">
        <v>86</v>
      </c>
      <c r="AW290" s="13" t="s">
        <v>32</v>
      </c>
      <c r="AX290" s="13" t="s">
        <v>76</v>
      </c>
      <c r="AY290" s="240" t="s">
        <v>130</v>
      </c>
    </row>
    <row r="291" s="13" customFormat="1">
      <c r="A291" s="13"/>
      <c r="B291" s="229"/>
      <c r="C291" s="230"/>
      <c r="D291" s="231" t="s">
        <v>138</v>
      </c>
      <c r="E291" s="232" t="s">
        <v>1</v>
      </c>
      <c r="F291" s="233" t="s">
        <v>384</v>
      </c>
      <c r="G291" s="230"/>
      <c r="H291" s="234">
        <v>322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0" t="s">
        <v>138</v>
      </c>
      <c r="AU291" s="240" t="s">
        <v>86</v>
      </c>
      <c r="AV291" s="13" t="s">
        <v>86</v>
      </c>
      <c r="AW291" s="13" t="s">
        <v>32</v>
      </c>
      <c r="AX291" s="13" t="s">
        <v>76</v>
      </c>
      <c r="AY291" s="240" t="s">
        <v>130</v>
      </c>
    </row>
    <row r="292" s="13" customFormat="1">
      <c r="A292" s="13"/>
      <c r="B292" s="229"/>
      <c r="C292" s="230"/>
      <c r="D292" s="231" t="s">
        <v>138</v>
      </c>
      <c r="E292" s="232" t="s">
        <v>1</v>
      </c>
      <c r="F292" s="233" t="s">
        <v>385</v>
      </c>
      <c r="G292" s="230"/>
      <c r="H292" s="234">
        <v>606.20000000000005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138</v>
      </c>
      <c r="AU292" s="240" t="s">
        <v>86</v>
      </c>
      <c r="AV292" s="13" t="s">
        <v>86</v>
      </c>
      <c r="AW292" s="13" t="s">
        <v>32</v>
      </c>
      <c r="AX292" s="13" t="s">
        <v>76</v>
      </c>
      <c r="AY292" s="240" t="s">
        <v>130</v>
      </c>
    </row>
    <row r="293" s="13" customFormat="1">
      <c r="A293" s="13"/>
      <c r="B293" s="229"/>
      <c r="C293" s="230"/>
      <c r="D293" s="231" t="s">
        <v>138</v>
      </c>
      <c r="E293" s="232" t="s">
        <v>1</v>
      </c>
      <c r="F293" s="233" t="s">
        <v>386</v>
      </c>
      <c r="G293" s="230"/>
      <c r="H293" s="234">
        <v>59.799999999999997</v>
      </c>
      <c r="I293" s="235"/>
      <c r="J293" s="230"/>
      <c r="K293" s="230"/>
      <c r="L293" s="236"/>
      <c r="M293" s="237"/>
      <c r="N293" s="238"/>
      <c r="O293" s="238"/>
      <c r="P293" s="238"/>
      <c r="Q293" s="238"/>
      <c r="R293" s="238"/>
      <c r="S293" s="238"/>
      <c r="T293" s="23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0" t="s">
        <v>138</v>
      </c>
      <c r="AU293" s="240" t="s">
        <v>86</v>
      </c>
      <c r="AV293" s="13" t="s">
        <v>86</v>
      </c>
      <c r="AW293" s="13" t="s">
        <v>32</v>
      </c>
      <c r="AX293" s="13" t="s">
        <v>76</v>
      </c>
      <c r="AY293" s="240" t="s">
        <v>130</v>
      </c>
    </row>
    <row r="294" s="14" customFormat="1">
      <c r="A294" s="14"/>
      <c r="B294" s="241"/>
      <c r="C294" s="242"/>
      <c r="D294" s="231" t="s">
        <v>138</v>
      </c>
      <c r="E294" s="243" t="s">
        <v>1</v>
      </c>
      <c r="F294" s="244" t="s">
        <v>228</v>
      </c>
      <c r="G294" s="242"/>
      <c r="H294" s="245">
        <v>1521.3999999999999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1" t="s">
        <v>138</v>
      </c>
      <c r="AU294" s="251" t="s">
        <v>86</v>
      </c>
      <c r="AV294" s="14" t="s">
        <v>136</v>
      </c>
      <c r="AW294" s="14" t="s">
        <v>32</v>
      </c>
      <c r="AX294" s="14" t="s">
        <v>84</v>
      </c>
      <c r="AY294" s="251" t="s">
        <v>130</v>
      </c>
    </row>
    <row r="295" s="2" customFormat="1" ht="33" customHeight="1">
      <c r="A295" s="38"/>
      <c r="B295" s="39"/>
      <c r="C295" s="215" t="s">
        <v>387</v>
      </c>
      <c r="D295" s="215" t="s">
        <v>132</v>
      </c>
      <c r="E295" s="216" t="s">
        <v>388</v>
      </c>
      <c r="F295" s="217" t="s">
        <v>389</v>
      </c>
      <c r="G295" s="218" t="s">
        <v>143</v>
      </c>
      <c r="H295" s="219">
        <v>40</v>
      </c>
      <c r="I295" s="220"/>
      <c r="J295" s="221">
        <f>ROUND(I295*H295,2)</f>
        <v>0</v>
      </c>
      <c r="K295" s="222"/>
      <c r="L295" s="44"/>
      <c r="M295" s="223" t="s">
        <v>1</v>
      </c>
      <c r="N295" s="224" t="s">
        <v>41</v>
      </c>
      <c r="O295" s="91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136</v>
      </c>
      <c r="AT295" s="227" t="s">
        <v>132</v>
      </c>
      <c r="AU295" s="227" t="s">
        <v>86</v>
      </c>
      <c r="AY295" s="17" t="s">
        <v>130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84</v>
      </c>
      <c r="BK295" s="228">
        <f>ROUND(I295*H295,2)</f>
        <v>0</v>
      </c>
      <c r="BL295" s="17" t="s">
        <v>136</v>
      </c>
      <c r="BM295" s="227" t="s">
        <v>390</v>
      </c>
    </row>
    <row r="296" s="13" customFormat="1">
      <c r="A296" s="13"/>
      <c r="B296" s="229"/>
      <c r="C296" s="230"/>
      <c r="D296" s="231" t="s">
        <v>138</v>
      </c>
      <c r="E296" s="232" t="s">
        <v>1</v>
      </c>
      <c r="F296" s="233" t="s">
        <v>379</v>
      </c>
      <c r="G296" s="230"/>
      <c r="H296" s="234">
        <v>40</v>
      </c>
      <c r="I296" s="235"/>
      <c r="J296" s="230"/>
      <c r="K296" s="230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138</v>
      </c>
      <c r="AU296" s="240" t="s">
        <v>86</v>
      </c>
      <c r="AV296" s="13" t="s">
        <v>86</v>
      </c>
      <c r="AW296" s="13" t="s">
        <v>32</v>
      </c>
      <c r="AX296" s="13" t="s">
        <v>84</v>
      </c>
      <c r="AY296" s="240" t="s">
        <v>130</v>
      </c>
    </row>
    <row r="297" s="2" customFormat="1" ht="16.5" customHeight="1">
      <c r="A297" s="38"/>
      <c r="B297" s="39"/>
      <c r="C297" s="263" t="s">
        <v>391</v>
      </c>
      <c r="D297" s="263" t="s">
        <v>336</v>
      </c>
      <c r="E297" s="264" t="s">
        <v>392</v>
      </c>
      <c r="F297" s="265" t="s">
        <v>393</v>
      </c>
      <c r="G297" s="266" t="s">
        <v>222</v>
      </c>
      <c r="H297" s="267">
        <v>40</v>
      </c>
      <c r="I297" s="268"/>
      <c r="J297" s="269">
        <f>ROUND(I297*H297,2)</f>
        <v>0</v>
      </c>
      <c r="K297" s="270"/>
      <c r="L297" s="271"/>
      <c r="M297" s="272" t="s">
        <v>1</v>
      </c>
      <c r="N297" s="273" t="s">
        <v>41</v>
      </c>
      <c r="O297" s="91"/>
      <c r="P297" s="225">
        <f>O297*H297</f>
        <v>0</v>
      </c>
      <c r="Q297" s="225">
        <v>0.22</v>
      </c>
      <c r="R297" s="225">
        <f>Q297*H297</f>
        <v>8.8000000000000007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180</v>
      </c>
      <c r="AT297" s="227" t="s">
        <v>336</v>
      </c>
      <c r="AU297" s="227" t="s">
        <v>86</v>
      </c>
      <c r="AY297" s="17" t="s">
        <v>130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84</v>
      </c>
      <c r="BK297" s="228">
        <f>ROUND(I297*H297,2)</f>
        <v>0</v>
      </c>
      <c r="BL297" s="17" t="s">
        <v>136</v>
      </c>
      <c r="BM297" s="227" t="s">
        <v>394</v>
      </c>
    </row>
    <row r="298" s="2" customFormat="1" ht="24.15" customHeight="1">
      <c r="A298" s="38"/>
      <c r="B298" s="39"/>
      <c r="C298" s="215" t="s">
        <v>395</v>
      </c>
      <c r="D298" s="215" t="s">
        <v>132</v>
      </c>
      <c r="E298" s="216" t="s">
        <v>396</v>
      </c>
      <c r="F298" s="217" t="s">
        <v>397</v>
      </c>
      <c r="G298" s="218" t="s">
        <v>143</v>
      </c>
      <c r="H298" s="219">
        <v>40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41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136</v>
      </c>
      <c r="AT298" s="227" t="s">
        <v>132</v>
      </c>
      <c r="AU298" s="227" t="s">
        <v>86</v>
      </c>
      <c r="AY298" s="17" t="s">
        <v>130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84</v>
      </c>
      <c r="BK298" s="228">
        <f>ROUND(I298*H298,2)</f>
        <v>0</v>
      </c>
      <c r="BL298" s="17" t="s">
        <v>136</v>
      </c>
      <c r="BM298" s="227" t="s">
        <v>398</v>
      </c>
    </row>
    <row r="299" s="13" customFormat="1">
      <c r="A299" s="13"/>
      <c r="B299" s="229"/>
      <c r="C299" s="230"/>
      <c r="D299" s="231" t="s">
        <v>138</v>
      </c>
      <c r="E299" s="232" t="s">
        <v>1</v>
      </c>
      <c r="F299" s="233" t="s">
        <v>379</v>
      </c>
      <c r="G299" s="230"/>
      <c r="H299" s="234">
        <v>40</v>
      </c>
      <c r="I299" s="235"/>
      <c r="J299" s="230"/>
      <c r="K299" s="230"/>
      <c r="L299" s="236"/>
      <c r="M299" s="237"/>
      <c r="N299" s="238"/>
      <c r="O299" s="238"/>
      <c r="P299" s="238"/>
      <c r="Q299" s="238"/>
      <c r="R299" s="238"/>
      <c r="S299" s="238"/>
      <c r="T299" s="23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0" t="s">
        <v>138</v>
      </c>
      <c r="AU299" s="240" t="s">
        <v>86</v>
      </c>
      <c r="AV299" s="13" t="s">
        <v>86</v>
      </c>
      <c r="AW299" s="13" t="s">
        <v>32</v>
      </c>
      <c r="AX299" s="13" t="s">
        <v>84</v>
      </c>
      <c r="AY299" s="240" t="s">
        <v>130</v>
      </c>
    </row>
    <row r="300" s="2" customFormat="1" ht="16.5" customHeight="1">
      <c r="A300" s="38"/>
      <c r="B300" s="39"/>
      <c r="C300" s="263" t="s">
        <v>399</v>
      </c>
      <c r="D300" s="263" t="s">
        <v>336</v>
      </c>
      <c r="E300" s="264" t="s">
        <v>400</v>
      </c>
      <c r="F300" s="265" t="s">
        <v>401</v>
      </c>
      <c r="G300" s="266" t="s">
        <v>143</v>
      </c>
      <c r="H300" s="267">
        <v>20</v>
      </c>
      <c r="I300" s="268"/>
      <c r="J300" s="269">
        <f>ROUND(I300*H300,2)</f>
        <v>0</v>
      </c>
      <c r="K300" s="270"/>
      <c r="L300" s="271"/>
      <c r="M300" s="272" t="s">
        <v>1</v>
      </c>
      <c r="N300" s="273" t="s">
        <v>41</v>
      </c>
      <c r="O300" s="91"/>
      <c r="P300" s="225">
        <f>O300*H300</f>
        <v>0</v>
      </c>
      <c r="Q300" s="225">
        <v>0.063</v>
      </c>
      <c r="R300" s="225">
        <f>Q300*H300</f>
        <v>1.26</v>
      </c>
      <c r="S300" s="225">
        <v>0</v>
      </c>
      <c r="T300" s="226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180</v>
      </c>
      <c r="AT300" s="227" t="s">
        <v>336</v>
      </c>
      <c r="AU300" s="227" t="s">
        <v>86</v>
      </c>
      <c r="AY300" s="17" t="s">
        <v>130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84</v>
      </c>
      <c r="BK300" s="228">
        <f>ROUND(I300*H300,2)</f>
        <v>0</v>
      </c>
      <c r="BL300" s="17" t="s">
        <v>136</v>
      </c>
      <c r="BM300" s="227" t="s">
        <v>402</v>
      </c>
    </row>
    <row r="301" s="13" customFormat="1">
      <c r="A301" s="13"/>
      <c r="B301" s="229"/>
      <c r="C301" s="230"/>
      <c r="D301" s="231" t="s">
        <v>138</v>
      </c>
      <c r="E301" s="232" t="s">
        <v>1</v>
      </c>
      <c r="F301" s="233" t="s">
        <v>244</v>
      </c>
      <c r="G301" s="230"/>
      <c r="H301" s="234">
        <v>20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138</v>
      </c>
      <c r="AU301" s="240" t="s">
        <v>86</v>
      </c>
      <c r="AV301" s="13" t="s">
        <v>86</v>
      </c>
      <c r="AW301" s="13" t="s">
        <v>32</v>
      </c>
      <c r="AX301" s="13" t="s">
        <v>84</v>
      </c>
      <c r="AY301" s="240" t="s">
        <v>130</v>
      </c>
    </row>
    <row r="302" s="2" customFormat="1" ht="16.5" customHeight="1">
      <c r="A302" s="38"/>
      <c r="B302" s="39"/>
      <c r="C302" s="263" t="s">
        <v>403</v>
      </c>
      <c r="D302" s="263" t="s">
        <v>336</v>
      </c>
      <c r="E302" s="264" t="s">
        <v>404</v>
      </c>
      <c r="F302" s="265" t="s">
        <v>405</v>
      </c>
      <c r="G302" s="266" t="s">
        <v>143</v>
      </c>
      <c r="H302" s="267">
        <v>20</v>
      </c>
      <c r="I302" s="268"/>
      <c r="J302" s="269">
        <f>ROUND(I302*H302,2)</f>
        <v>0</v>
      </c>
      <c r="K302" s="270"/>
      <c r="L302" s="271"/>
      <c r="M302" s="272" t="s">
        <v>1</v>
      </c>
      <c r="N302" s="273" t="s">
        <v>41</v>
      </c>
      <c r="O302" s="91"/>
      <c r="P302" s="225">
        <f>O302*H302</f>
        <v>0</v>
      </c>
      <c r="Q302" s="225">
        <v>0.01</v>
      </c>
      <c r="R302" s="225">
        <f>Q302*H302</f>
        <v>0.20000000000000001</v>
      </c>
      <c r="S302" s="225">
        <v>0</v>
      </c>
      <c r="T302" s="22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180</v>
      </c>
      <c r="AT302" s="227" t="s">
        <v>336</v>
      </c>
      <c r="AU302" s="227" t="s">
        <v>86</v>
      </c>
      <c r="AY302" s="17" t="s">
        <v>130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84</v>
      </c>
      <c r="BK302" s="228">
        <f>ROUND(I302*H302,2)</f>
        <v>0</v>
      </c>
      <c r="BL302" s="17" t="s">
        <v>136</v>
      </c>
      <c r="BM302" s="227" t="s">
        <v>406</v>
      </c>
    </row>
    <row r="303" s="13" customFormat="1">
      <c r="A303" s="13"/>
      <c r="B303" s="229"/>
      <c r="C303" s="230"/>
      <c r="D303" s="231" t="s">
        <v>138</v>
      </c>
      <c r="E303" s="232" t="s">
        <v>1</v>
      </c>
      <c r="F303" s="233" t="s">
        <v>244</v>
      </c>
      <c r="G303" s="230"/>
      <c r="H303" s="234">
        <v>20</v>
      </c>
      <c r="I303" s="235"/>
      <c r="J303" s="230"/>
      <c r="K303" s="230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138</v>
      </c>
      <c r="AU303" s="240" t="s">
        <v>86</v>
      </c>
      <c r="AV303" s="13" t="s">
        <v>86</v>
      </c>
      <c r="AW303" s="13" t="s">
        <v>32</v>
      </c>
      <c r="AX303" s="13" t="s">
        <v>84</v>
      </c>
      <c r="AY303" s="240" t="s">
        <v>130</v>
      </c>
    </row>
    <row r="304" s="2" customFormat="1" ht="24.15" customHeight="1">
      <c r="A304" s="38"/>
      <c r="B304" s="39"/>
      <c r="C304" s="215" t="s">
        <v>407</v>
      </c>
      <c r="D304" s="215" t="s">
        <v>132</v>
      </c>
      <c r="E304" s="216" t="s">
        <v>408</v>
      </c>
      <c r="F304" s="217" t="s">
        <v>409</v>
      </c>
      <c r="G304" s="218" t="s">
        <v>143</v>
      </c>
      <c r="H304" s="219">
        <v>40</v>
      </c>
      <c r="I304" s="220"/>
      <c r="J304" s="221">
        <f>ROUND(I304*H304,2)</f>
        <v>0</v>
      </c>
      <c r="K304" s="222"/>
      <c r="L304" s="44"/>
      <c r="M304" s="223" t="s">
        <v>1</v>
      </c>
      <c r="N304" s="224" t="s">
        <v>41</v>
      </c>
      <c r="O304" s="91"/>
      <c r="P304" s="225">
        <f>O304*H304</f>
        <v>0</v>
      </c>
      <c r="Q304" s="225">
        <v>5.0000000000000002E-05</v>
      </c>
      <c r="R304" s="225">
        <f>Q304*H304</f>
        <v>0.002</v>
      </c>
      <c r="S304" s="225">
        <v>0</v>
      </c>
      <c r="T304" s="22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7" t="s">
        <v>136</v>
      </c>
      <c r="AT304" s="227" t="s">
        <v>132</v>
      </c>
      <c r="AU304" s="227" t="s">
        <v>86</v>
      </c>
      <c r="AY304" s="17" t="s">
        <v>130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84</v>
      </c>
      <c r="BK304" s="228">
        <f>ROUND(I304*H304,2)</f>
        <v>0</v>
      </c>
      <c r="BL304" s="17" t="s">
        <v>136</v>
      </c>
      <c r="BM304" s="227" t="s">
        <v>410</v>
      </c>
    </row>
    <row r="305" s="2" customFormat="1" ht="21.75" customHeight="1">
      <c r="A305" s="38"/>
      <c r="B305" s="39"/>
      <c r="C305" s="263" t="s">
        <v>411</v>
      </c>
      <c r="D305" s="263" t="s">
        <v>336</v>
      </c>
      <c r="E305" s="264" t="s">
        <v>412</v>
      </c>
      <c r="F305" s="265" t="s">
        <v>413</v>
      </c>
      <c r="G305" s="266" t="s">
        <v>143</v>
      </c>
      <c r="H305" s="267">
        <v>120</v>
      </c>
      <c r="I305" s="268"/>
      <c r="J305" s="269">
        <f>ROUND(I305*H305,2)</f>
        <v>0</v>
      </c>
      <c r="K305" s="270"/>
      <c r="L305" s="271"/>
      <c r="M305" s="272" t="s">
        <v>1</v>
      </c>
      <c r="N305" s="273" t="s">
        <v>41</v>
      </c>
      <c r="O305" s="91"/>
      <c r="P305" s="225">
        <f>O305*H305</f>
        <v>0</v>
      </c>
      <c r="Q305" s="225">
        <v>0.0047200000000000002</v>
      </c>
      <c r="R305" s="225">
        <f>Q305*H305</f>
        <v>0.56640000000000001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180</v>
      </c>
      <c r="AT305" s="227" t="s">
        <v>336</v>
      </c>
      <c r="AU305" s="227" t="s">
        <v>86</v>
      </c>
      <c r="AY305" s="17" t="s">
        <v>130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84</v>
      </c>
      <c r="BK305" s="228">
        <f>ROUND(I305*H305,2)</f>
        <v>0</v>
      </c>
      <c r="BL305" s="17" t="s">
        <v>136</v>
      </c>
      <c r="BM305" s="227" t="s">
        <v>414</v>
      </c>
    </row>
    <row r="306" s="12" customFormat="1" ht="22.8" customHeight="1">
      <c r="A306" s="12"/>
      <c r="B306" s="199"/>
      <c r="C306" s="200"/>
      <c r="D306" s="201" t="s">
        <v>75</v>
      </c>
      <c r="E306" s="213" t="s">
        <v>86</v>
      </c>
      <c r="F306" s="213" t="s">
        <v>415</v>
      </c>
      <c r="G306" s="200"/>
      <c r="H306" s="200"/>
      <c r="I306" s="203"/>
      <c r="J306" s="214">
        <f>BK306</f>
        <v>0</v>
      </c>
      <c r="K306" s="200"/>
      <c r="L306" s="205"/>
      <c r="M306" s="206"/>
      <c r="N306" s="207"/>
      <c r="O306" s="207"/>
      <c r="P306" s="208">
        <f>SUM(P307:P341)</f>
        <v>0</v>
      </c>
      <c r="Q306" s="207"/>
      <c r="R306" s="208">
        <f>SUM(R307:R341)</f>
        <v>438.7343682799999</v>
      </c>
      <c r="S306" s="207"/>
      <c r="T306" s="209">
        <f>SUM(T307:T341)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0" t="s">
        <v>84</v>
      </c>
      <c r="AT306" s="211" t="s">
        <v>75</v>
      </c>
      <c r="AU306" s="211" t="s">
        <v>84</v>
      </c>
      <c r="AY306" s="210" t="s">
        <v>130</v>
      </c>
      <c r="BK306" s="212">
        <f>SUM(BK307:BK341)</f>
        <v>0</v>
      </c>
    </row>
    <row r="307" s="2" customFormat="1" ht="33" customHeight="1">
      <c r="A307" s="38"/>
      <c r="B307" s="39"/>
      <c r="C307" s="215" t="s">
        <v>416</v>
      </c>
      <c r="D307" s="215" t="s">
        <v>132</v>
      </c>
      <c r="E307" s="216" t="s">
        <v>417</v>
      </c>
      <c r="F307" s="217" t="s">
        <v>418</v>
      </c>
      <c r="G307" s="218" t="s">
        <v>165</v>
      </c>
      <c r="H307" s="219">
        <v>1074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41</v>
      </c>
      <c r="O307" s="91"/>
      <c r="P307" s="225">
        <f>O307*H307</f>
        <v>0</v>
      </c>
      <c r="Q307" s="225">
        <v>0.2044</v>
      </c>
      <c r="R307" s="225">
        <f>Q307*H307</f>
        <v>219.5256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136</v>
      </c>
      <c r="AT307" s="227" t="s">
        <v>132</v>
      </c>
      <c r="AU307" s="227" t="s">
        <v>86</v>
      </c>
      <c r="AY307" s="17" t="s">
        <v>130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84</v>
      </c>
      <c r="BK307" s="228">
        <f>ROUND(I307*H307,2)</f>
        <v>0</v>
      </c>
      <c r="BL307" s="17" t="s">
        <v>136</v>
      </c>
      <c r="BM307" s="227" t="s">
        <v>419</v>
      </c>
    </row>
    <row r="308" s="13" customFormat="1">
      <c r="A308" s="13"/>
      <c r="B308" s="229"/>
      <c r="C308" s="230"/>
      <c r="D308" s="231" t="s">
        <v>138</v>
      </c>
      <c r="E308" s="232" t="s">
        <v>1</v>
      </c>
      <c r="F308" s="233" t="s">
        <v>420</v>
      </c>
      <c r="G308" s="230"/>
      <c r="H308" s="234">
        <v>1074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138</v>
      </c>
      <c r="AU308" s="240" t="s">
        <v>86</v>
      </c>
      <c r="AV308" s="13" t="s">
        <v>86</v>
      </c>
      <c r="AW308" s="13" t="s">
        <v>32</v>
      </c>
      <c r="AX308" s="13" t="s">
        <v>84</v>
      </c>
      <c r="AY308" s="240" t="s">
        <v>130</v>
      </c>
    </row>
    <row r="309" s="2" customFormat="1" ht="21.75" customHeight="1">
      <c r="A309" s="38"/>
      <c r="B309" s="39"/>
      <c r="C309" s="215" t="s">
        <v>421</v>
      </c>
      <c r="D309" s="215" t="s">
        <v>132</v>
      </c>
      <c r="E309" s="216" t="s">
        <v>422</v>
      </c>
      <c r="F309" s="217" t="s">
        <v>423</v>
      </c>
      <c r="G309" s="218" t="s">
        <v>143</v>
      </c>
      <c r="H309" s="219">
        <v>6</v>
      </c>
      <c r="I309" s="220"/>
      <c r="J309" s="221">
        <f>ROUND(I309*H309,2)</f>
        <v>0</v>
      </c>
      <c r="K309" s="222"/>
      <c r="L309" s="44"/>
      <c r="M309" s="223" t="s">
        <v>1</v>
      </c>
      <c r="N309" s="224" t="s">
        <v>41</v>
      </c>
      <c r="O309" s="91"/>
      <c r="P309" s="225">
        <f>O309*H309</f>
        <v>0</v>
      </c>
      <c r="Q309" s="225">
        <v>0.31422</v>
      </c>
      <c r="R309" s="225">
        <f>Q309*H309</f>
        <v>1.8853200000000001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136</v>
      </c>
      <c r="AT309" s="227" t="s">
        <v>132</v>
      </c>
      <c r="AU309" s="227" t="s">
        <v>86</v>
      </c>
      <c r="AY309" s="17" t="s">
        <v>130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84</v>
      </c>
      <c r="BK309" s="228">
        <f>ROUND(I309*H309,2)</f>
        <v>0</v>
      </c>
      <c r="BL309" s="17" t="s">
        <v>136</v>
      </c>
      <c r="BM309" s="227" t="s">
        <v>424</v>
      </c>
    </row>
    <row r="310" s="2" customFormat="1" ht="24.15" customHeight="1">
      <c r="A310" s="38"/>
      <c r="B310" s="39"/>
      <c r="C310" s="215" t="s">
        <v>425</v>
      </c>
      <c r="D310" s="215" t="s">
        <v>132</v>
      </c>
      <c r="E310" s="216" t="s">
        <v>426</v>
      </c>
      <c r="F310" s="217" t="s">
        <v>427</v>
      </c>
      <c r="G310" s="218" t="s">
        <v>135</v>
      </c>
      <c r="H310" s="219">
        <v>1181.4000000000001</v>
      </c>
      <c r="I310" s="220"/>
      <c r="J310" s="221">
        <f>ROUND(I310*H310,2)</f>
        <v>0</v>
      </c>
      <c r="K310" s="222"/>
      <c r="L310" s="44"/>
      <c r="M310" s="223" t="s">
        <v>1</v>
      </c>
      <c r="N310" s="224" t="s">
        <v>41</v>
      </c>
      <c r="O310" s="91"/>
      <c r="P310" s="225">
        <f>O310*H310</f>
        <v>0</v>
      </c>
      <c r="Q310" s="225">
        <v>0.00010000000000000001</v>
      </c>
      <c r="R310" s="225">
        <f>Q310*H310</f>
        <v>0.11814000000000001</v>
      </c>
      <c r="S310" s="225">
        <v>0</v>
      </c>
      <c r="T310" s="22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7" t="s">
        <v>136</v>
      </c>
      <c r="AT310" s="227" t="s">
        <v>132</v>
      </c>
      <c r="AU310" s="227" t="s">
        <v>86</v>
      </c>
      <c r="AY310" s="17" t="s">
        <v>130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84</v>
      </c>
      <c r="BK310" s="228">
        <f>ROUND(I310*H310,2)</f>
        <v>0</v>
      </c>
      <c r="BL310" s="17" t="s">
        <v>136</v>
      </c>
      <c r="BM310" s="227" t="s">
        <v>428</v>
      </c>
    </row>
    <row r="311" s="13" customFormat="1">
      <c r="A311" s="13"/>
      <c r="B311" s="229"/>
      <c r="C311" s="230"/>
      <c r="D311" s="231" t="s">
        <v>138</v>
      </c>
      <c r="E311" s="232" t="s">
        <v>1</v>
      </c>
      <c r="F311" s="233" t="s">
        <v>429</v>
      </c>
      <c r="G311" s="230"/>
      <c r="H311" s="234">
        <v>1181.4000000000001</v>
      </c>
      <c r="I311" s="235"/>
      <c r="J311" s="230"/>
      <c r="K311" s="230"/>
      <c r="L311" s="236"/>
      <c r="M311" s="237"/>
      <c r="N311" s="238"/>
      <c r="O311" s="238"/>
      <c r="P311" s="238"/>
      <c r="Q311" s="238"/>
      <c r="R311" s="238"/>
      <c r="S311" s="238"/>
      <c r="T311" s="23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0" t="s">
        <v>138</v>
      </c>
      <c r="AU311" s="240" t="s">
        <v>86</v>
      </c>
      <c r="AV311" s="13" t="s">
        <v>86</v>
      </c>
      <c r="AW311" s="13" t="s">
        <v>32</v>
      </c>
      <c r="AX311" s="13" t="s">
        <v>76</v>
      </c>
      <c r="AY311" s="240" t="s">
        <v>130</v>
      </c>
    </row>
    <row r="312" s="14" customFormat="1">
      <c r="A312" s="14"/>
      <c r="B312" s="241"/>
      <c r="C312" s="242"/>
      <c r="D312" s="231" t="s">
        <v>138</v>
      </c>
      <c r="E312" s="243" t="s">
        <v>1</v>
      </c>
      <c r="F312" s="244" t="s">
        <v>228</v>
      </c>
      <c r="G312" s="242"/>
      <c r="H312" s="245">
        <v>1181.4000000000001</v>
      </c>
      <c r="I312" s="246"/>
      <c r="J312" s="242"/>
      <c r="K312" s="242"/>
      <c r="L312" s="247"/>
      <c r="M312" s="248"/>
      <c r="N312" s="249"/>
      <c r="O312" s="249"/>
      <c r="P312" s="249"/>
      <c r="Q312" s="249"/>
      <c r="R312" s="249"/>
      <c r="S312" s="249"/>
      <c r="T312" s="25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1" t="s">
        <v>138</v>
      </c>
      <c r="AU312" s="251" t="s">
        <v>86</v>
      </c>
      <c r="AV312" s="14" t="s">
        <v>136</v>
      </c>
      <c r="AW312" s="14" t="s">
        <v>32</v>
      </c>
      <c r="AX312" s="14" t="s">
        <v>84</v>
      </c>
      <c r="AY312" s="251" t="s">
        <v>130</v>
      </c>
    </row>
    <row r="313" s="2" customFormat="1" ht="24.15" customHeight="1">
      <c r="A313" s="38"/>
      <c r="B313" s="39"/>
      <c r="C313" s="263" t="s">
        <v>430</v>
      </c>
      <c r="D313" s="263" t="s">
        <v>336</v>
      </c>
      <c r="E313" s="264" t="s">
        <v>431</v>
      </c>
      <c r="F313" s="265" t="s">
        <v>432</v>
      </c>
      <c r="G313" s="266" t="s">
        <v>135</v>
      </c>
      <c r="H313" s="267">
        <v>1240.47</v>
      </c>
      <c r="I313" s="268"/>
      <c r="J313" s="269">
        <f>ROUND(I313*H313,2)</f>
        <v>0</v>
      </c>
      <c r="K313" s="270"/>
      <c r="L313" s="271"/>
      <c r="M313" s="272" t="s">
        <v>1</v>
      </c>
      <c r="N313" s="273" t="s">
        <v>41</v>
      </c>
      <c r="O313" s="91"/>
      <c r="P313" s="225">
        <f>O313*H313</f>
        <v>0</v>
      </c>
      <c r="Q313" s="225">
        <v>0.00029999999999999997</v>
      </c>
      <c r="R313" s="225">
        <f>Q313*H313</f>
        <v>0.372141</v>
      </c>
      <c r="S313" s="225">
        <v>0</v>
      </c>
      <c r="T313" s="226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7" t="s">
        <v>180</v>
      </c>
      <c r="AT313" s="227" t="s">
        <v>336</v>
      </c>
      <c r="AU313" s="227" t="s">
        <v>86</v>
      </c>
      <c r="AY313" s="17" t="s">
        <v>130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84</v>
      </c>
      <c r="BK313" s="228">
        <f>ROUND(I313*H313,2)</f>
        <v>0</v>
      </c>
      <c r="BL313" s="17" t="s">
        <v>136</v>
      </c>
      <c r="BM313" s="227" t="s">
        <v>433</v>
      </c>
    </row>
    <row r="314" s="2" customFormat="1" ht="33" customHeight="1">
      <c r="A314" s="38"/>
      <c r="B314" s="39"/>
      <c r="C314" s="215" t="s">
        <v>434</v>
      </c>
      <c r="D314" s="215" t="s">
        <v>132</v>
      </c>
      <c r="E314" s="216" t="s">
        <v>435</v>
      </c>
      <c r="F314" s="217" t="s">
        <v>436</v>
      </c>
      <c r="G314" s="218" t="s">
        <v>222</v>
      </c>
      <c r="H314" s="219">
        <v>107.84999999999999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41</v>
      </c>
      <c r="O314" s="91"/>
      <c r="P314" s="225">
        <f>O314*H314</f>
        <v>0</v>
      </c>
      <c r="Q314" s="225">
        <v>1.98</v>
      </c>
      <c r="R314" s="225">
        <f>Q314*H314</f>
        <v>213.54299999999998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136</v>
      </c>
      <c r="AT314" s="227" t="s">
        <v>132</v>
      </c>
      <c r="AU314" s="227" t="s">
        <v>86</v>
      </c>
      <c r="AY314" s="17" t="s">
        <v>130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84</v>
      </c>
      <c r="BK314" s="228">
        <f>ROUND(I314*H314,2)</f>
        <v>0</v>
      </c>
      <c r="BL314" s="17" t="s">
        <v>136</v>
      </c>
      <c r="BM314" s="227" t="s">
        <v>437</v>
      </c>
    </row>
    <row r="315" s="13" customFormat="1">
      <c r="A315" s="13"/>
      <c r="B315" s="229"/>
      <c r="C315" s="230"/>
      <c r="D315" s="231" t="s">
        <v>138</v>
      </c>
      <c r="E315" s="232" t="s">
        <v>1</v>
      </c>
      <c r="F315" s="233" t="s">
        <v>438</v>
      </c>
      <c r="G315" s="230"/>
      <c r="H315" s="234">
        <v>34.289999999999999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138</v>
      </c>
      <c r="AU315" s="240" t="s">
        <v>86</v>
      </c>
      <c r="AV315" s="13" t="s">
        <v>86</v>
      </c>
      <c r="AW315" s="13" t="s">
        <v>32</v>
      </c>
      <c r="AX315" s="13" t="s">
        <v>76</v>
      </c>
      <c r="AY315" s="240" t="s">
        <v>130</v>
      </c>
    </row>
    <row r="316" s="13" customFormat="1">
      <c r="A316" s="13"/>
      <c r="B316" s="229"/>
      <c r="C316" s="230"/>
      <c r="D316" s="231" t="s">
        <v>138</v>
      </c>
      <c r="E316" s="232" t="s">
        <v>1</v>
      </c>
      <c r="F316" s="233" t="s">
        <v>439</v>
      </c>
      <c r="G316" s="230"/>
      <c r="H316" s="234">
        <v>0.90000000000000002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138</v>
      </c>
      <c r="AU316" s="240" t="s">
        <v>86</v>
      </c>
      <c r="AV316" s="13" t="s">
        <v>86</v>
      </c>
      <c r="AW316" s="13" t="s">
        <v>32</v>
      </c>
      <c r="AX316" s="13" t="s">
        <v>76</v>
      </c>
      <c r="AY316" s="240" t="s">
        <v>130</v>
      </c>
    </row>
    <row r="317" s="13" customFormat="1">
      <c r="A317" s="13"/>
      <c r="B317" s="229"/>
      <c r="C317" s="230"/>
      <c r="D317" s="231" t="s">
        <v>138</v>
      </c>
      <c r="E317" s="232" t="s">
        <v>1</v>
      </c>
      <c r="F317" s="233" t="s">
        <v>440</v>
      </c>
      <c r="G317" s="230"/>
      <c r="H317" s="234">
        <v>20.699999999999999</v>
      </c>
      <c r="I317" s="235"/>
      <c r="J317" s="230"/>
      <c r="K317" s="230"/>
      <c r="L317" s="236"/>
      <c r="M317" s="237"/>
      <c r="N317" s="238"/>
      <c r="O317" s="238"/>
      <c r="P317" s="238"/>
      <c r="Q317" s="238"/>
      <c r="R317" s="238"/>
      <c r="S317" s="238"/>
      <c r="T317" s="239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0" t="s">
        <v>138</v>
      </c>
      <c r="AU317" s="240" t="s">
        <v>86</v>
      </c>
      <c r="AV317" s="13" t="s">
        <v>86</v>
      </c>
      <c r="AW317" s="13" t="s">
        <v>32</v>
      </c>
      <c r="AX317" s="13" t="s">
        <v>76</v>
      </c>
      <c r="AY317" s="240" t="s">
        <v>130</v>
      </c>
    </row>
    <row r="318" s="13" customFormat="1">
      <c r="A318" s="13"/>
      <c r="B318" s="229"/>
      <c r="C318" s="230"/>
      <c r="D318" s="231" t="s">
        <v>138</v>
      </c>
      <c r="E318" s="232" t="s">
        <v>1</v>
      </c>
      <c r="F318" s="233" t="s">
        <v>441</v>
      </c>
      <c r="G318" s="230"/>
      <c r="H318" s="234">
        <v>51.960000000000001</v>
      </c>
      <c r="I318" s="235"/>
      <c r="J318" s="230"/>
      <c r="K318" s="230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138</v>
      </c>
      <c r="AU318" s="240" t="s">
        <v>86</v>
      </c>
      <c r="AV318" s="13" t="s">
        <v>86</v>
      </c>
      <c r="AW318" s="13" t="s">
        <v>32</v>
      </c>
      <c r="AX318" s="13" t="s">
        <v>76</v>
      </c>
      <c r="AY318" s="240" t="s">
        <v>130</v>
      </c>
    </row>
    <row r="319" s="14" customFormat="1">
      <c r="A319" s="14"/>
      <c r="B319" s="241"/>
      <c r="C319" s="242"/>
      <c r="D319" s="231" t="s">
        <v>138</v>
      </c>
      <c r="E319" s="243" t="s">
        <v>1</v>
      </c>
      <c r="F319" s="244" t="s">
        <v>228</v>
      </c>
      <c r="G319" s="242"/>
      <c r="H319" s="245">
        <v>107.84999999999999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1" t="s">
        <v>138</v>
      </c>
      <c r="AU319" s="251" t="s">
        <v>86</v>
      </c>
      <c r="AV319" s="14" t="s">
        <v>136</v>
      </c>
      <c r="AW319" s="14" t="s">
        <v>32</v>
      </c>
      <c r="AX319" s="14" t="s">
        <v>84</v>
      </c>
      <c r="AY319" s="251" t="s">
        <v>130</v>
      </c>
    </row>
    <row r="320" s="2" customFormat="1" ht="24.15" customHeight="1">
      <c r="A320" s="38"/>
      <c r="B320" s="39"/>
      <c r="C320" s="215" t="s">
        <v>442</v>
      </c>
      <c r="D320" s="215" t="s">
        <v>132</v>
      </c>
      <c r="E320" s="216" t="s">
        <v>443</v>
      </c>
      <c r="F320" s="217" t="s">
        <v>444</v>
      </c>
      <c r="G320" s="218" t="s">
        <v>222</v>
      </c>
      <c r="H320" s="219">
        <v>0.089999999999999997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41</v>
      </c>
      <c r="O320" s="91"/>
      <c r="P320" s="225">
        <f>O320*H320</f>
        <v>0</v>
      </c>
      <c r="Q320" s="225">
        <v>1.98</v>
      </c>
      <c r="R320" s="225">
        <f>Q320*H320</f>
        <v>0.1782</v>
      </c>
      <c r="S320" s="225">
        <v>0</v>
      </c>
      <c r="T320" s="22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136</v>
      </c>
      <c r="AT320" s="227" t="s">
        <v>132</v>
      </c>
      <c r="AU320" s="227" t="s">
        <v>86</v>
      </c>
      <c r="AY320" s="17" t="s">
        <v>130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84</v>
      </c>
      <c r="BK320" s="228">
        <f>ROUND(I320*H320,2)</f>
        <v>0</v>
      </c>
      <c r="BL320" s="17" t="s">
        <v>136</v>
      </c>
      <c r="BM320" s="227" t="s">
        <v>445</v>
      </c>
    </row>
    <row r="321" s="13" customFormat="1">
      <c r="A321" s="13"/>
      <c r="B321" s="229"/>
      <c r="C321" s="230"/>
      <c r="D321" s="231" t="s">
        <v>138</v>
      </c>
      <c r="E321" s="232" t="s">
        <v>1</v>
      </c>
      <c r="F321" s="233" t="s">
        <v>446</v>
      </c>
      <c r="G321" s="230"/>
      <c r="H321" s="234">
        <v>0.089999999999999997</v>
      </c>
      <c r="I321" s="235"/>
      <c r="J321" s="230"/>
      <c r="K321" s="230"/>
      <c r="L321" s="236"/>
      <c r="M321" s="237"/>
      <c r="N321" s="238"/>
      <c r="O321" s="238"/>
      <c r="P321" s="238"/>
      <c r="Q321" s="238"/>
      <c r="R321" s="238"/>
      <c r="S321" s="238"/>
      <c r="T321" s="23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0" t="s">
        <v>138</v>
      </c>
      <c r="AU321" s="240" t="s">
        <v>86</v>
      </c>
      <c r="AV321" s="13" t="s">
        <v>86</v>
      </c>
      <c r="AW321" s="13" t="s">
        <v>32</v>
      </c>
      <c r="AX321" s="13" t="s">
        <v>84</v>
      </c>
      <c r="AY321" s="240" t="s">
        <v>130</v>
      </c>
    </row>
    <row r="322" s="2" customFormat="1" ht="24.15" customHeight="1">
      <c r="A322" s="38"/>
      <c r="B322" s="39"/>
      <c r="C322" s="215" t="s">
        <v>447</v>
      </c>
      <c r="D322" s="215" t="s">
        <v>132</v>
      </c>
      <c r="E322" s="216" t="s">
        <v>448</v>
      </c>
      <c r="F322" s="217" t="s">
        <v>449</v>
      </c>
      <c r="G322" s="218" t="s">
        <v>222</v>
      </c>
      <c r="H322" s="219">
        <v>0.59199999999999997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41</v>
      </c>
      <c r="O322" s="91"/>
      <c r="P322" s="225">
        <f>O322*H322</f>
        <v>0</v>
      </c>
      <c r="Q322" s="225">
        <v>2.2563399999999998</v>
      </c>
      <c r="R322" s="225">
        <f>Q322*H322</f>
        <v>1.3357532799999998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136</v>
      </c>
      <c r="AT322" s="227" t="s">
        <v>132</v>
      </c>
      <c r="AU322" s="227" t="s">
        <v>86</v>
      </c>
      <c r="AY322" s="17" t="s">
        <v>130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84</v>
      </c>
      <c r="BK322" s="228">
        <f>ROUND(I322*H322,2)</f>
        <v>0</v>
      </c>
      <c r="BL322" s="17" t="s">
        <v>136</v>
      </c>
      <c r="BM322" s="227" t="s">
        <v>450</v>
      </c>
    </row>
    <row r="323" s="13" customFormat="1">
      <c r="A323" s="13"/>
      <c r="B323" s="229"/>
      <c r="C323" s="230"/>
      <c r="D323" s="231" t="s">
        <v>138</v>
      </c>
      <c r="E323" s="232" t="s">
        <v>1</v>
      </c>
      <c r="F323" s="233" t="s">
        <v>451</v>
      </c>
      <c r="G323" s="230"/>
      <c r="H323" s="234">
        <v>0.59199999999999997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138</v>
      </c>
      <c r="AU323" s="240" t="s">
        <v>86</v>
      </c>
      <c r="AV323" s="13" t="s">
        <v>86</v>
      </c>
      <c r="AW323" s="13" t="s">
        <v>32</v>
      </c>
      <c r="AX323" s="13" t="s">
        <v>84</v>
      </c>
      <c r="AY323" s="240" t="s">
        <v>130</v>
      </c>
    </row>
    <row r="324" s="2" customFormat="1" ht="16.5" customHeight="1">
      <c r="A324" s="38"/>
      <c r="B324" s="39"/>
      <c r="C324" s="215" t="s">
        <v>452</v>
      </c>
      <c r="D324" s="215" t="s">
        <v>132</v>
      </c>
      <c r="E324" s="216" t="s">
        <v>453</v>
      </c>
      <c r="F324" s="217" t="s">
        <v>454</v>
      </c>
      <c r="G324" s="218" t="s">
        <v>135</v>
      </c>
      <c r="H324" s="219">
        <v>3.6000000000000001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41</v>
      </c>
      <c r="O324" s="91"/>
      <c r="P324" s="225">
        <f>O324*H324</f>
        <v>0</v>
      </c>
      <c r="Q324" s="225">
        <v>0.0026900000000000001</v>
      </c>
      <c r="R324" s="225">
        <f>Q324*H324</f>
        <v>0.0096839999999999999</v>
      </c>
      <c r="S324" s="225">
        <v>0</v>
      </c>
      <c r="T324" s="22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136</v>
      </c>
      <c r="AT324" s="227" t="s">
        <v>132</v>
      </c>
      <c r="AU324" s="227" t="s">
        <v>86</v>
      </c>
      <c r="AY324" s="17" t="s">
        <v>130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84</v>
      </c>
      <c r="BK324" s="228">
        <f>ROUND(I324*H324,2)</f>
        <v>0</v>
      </c>
      <c r="BL324" s="17" t="s">
        <v>136</v>
      </c>
      <c r="BM324" s="227" t="s">
        <v>455</v>
      </c>
    </row>
    <row r="325" s="13" customFormat="1">
      <c r="A325" s="13"/>
      <c r="B325" s="229"/>
      <c r="C325" s="230"/>
      <c r="D325" s="231" t="s">
        <v>138</v>
      </c>
      <c r="E325" s="232" t="s">
        <v>1</v>
      </c>
      <c r="F325" s="233" t="s">
        <v>456</v>
      </c>
      <c r="G325" s="230"/>
      <c r="H325" s="234">
        <v>3.6000000000000001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0" t="s">
        <v>138</v>
      </c>
      <c r="AU325" s="240" t="s">
        <v>86</v>
      </c>
      <c r="AV325" s="13" t="s">
        <v>86</v>
      </c>
      <c r="AW325" s="13" t="s">
        <v>32</v>
      </c>
      <c r="AX325" s="13" t="s">
        <v>84</v>
      </c>
      <c r="AY325" s="240" t="s">
        <v>130</v>
      </c>
    </row>
    <row r="326" s="2" customFormat="1" ht="16.5" customHeight="1">
      <c r="A326" s="38"/>
      <c r="B326" s="39"/>
      <c r="C326" s="215" t="s">
        <v>457</v>
      </c>
      <c r="D326" s="215" t="s">
        <v>132</v>
      </c>
      <c r="E326" s="216" t="s">
        <v>458</v>
      </c>
      <c r="F326" s="217" t="s">
        <v>459</v>
      </c>
      <c r="G326" s="218" t="s">
        <v>135</v>
      </c>
      <c r="H326" s="219">
        <v>3.6000000000000001</v>
      </c>
      <c r="I326" s="220"/>
      <c r="J326" s="221">
        <f>ROUND(I326*H326,2)</f>
        <v>0</v>
      </c>
      <c r="K326" s="222"/>
      <c r="L326" s="44"/>
      <c r="M326" s="223" t="s">
        <v>1</v>
      </c>
      <c r="N326" s="224" t="s">
        <v>41</v>
      </c>
      <c r="O326" s="91"/>
      <c r="P326" s="225">
        <f>O326*H326</f>
        <v>0</v>
      </c>
      <c r="Q326" s="225">
        <v>0</v>
      </c>
      <c r="R326" s="225">
        <f>Q326*H326</f>
        <v>0</v>
      </c>
      <c r="S326" s="225">
        <v>0</v>
      </c>
      <c r="T326" s="22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7" t="s">
        <v>136</v>
      </c>
      <c r="AT326" s="227" t="s">
        <v>132</v>
      </c>
      <c r="AU326" s="227" t="s">
        <v>86</v>
      </c>
      <c r="AY326" s="17" t="s">
        <v>130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84</v>
      </c>
      <c r="BK326" s="228">
        <f>ROUND(I326*H326,2)</f>
        <v>0</v>
      </c>
      <c r="BL326" s="17" t="s">
        <v>136</v>
      </c>
      <c r="BM326" s="227" t="s">
        <v>460</v>
      </c>
    </row>
    <row r="327" s="13" customFormat="1">
      <c r="A327" s="13"/>
      <c r="B327" s="229"/>
      <c r="C327" s="230"/>
      <c r="D327" s="231" t="s">
        <v>138</v>
      </c>
      <c r="E327" s="232" t="s">
        <v>1</v>
      </c>
      <c r="F327" s="233" t="s">
        <v>456</v>
      </c>
      <c r="G327" s="230"/>
      <c r="H327" s="234">
        <v>3.6000000000000001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138</v>
      </c>
      <c r="AU327" s="240" t="s">
        <v>86</v>
      </c>
      <c r="AV327" s="13" t="s">
        <v>86</v>
      </c>
      <c r="AW327" s="13" t="s">
        <v>32</v>
      </c>
      <c r="AX327" s="13" t="s">
        <v>84</v>
      </c>
      <c r="AY327" s="240" t="s">
        <v>130</v>
      </c>
    </row>
    <row r="328" s="2" customFormat="1" ht="24.15" customHeight="1">
      <c r="A328" s="38"/>
      <c r="B328" s="39"/>
      <c r="C328" s="215" t="s">
        <v>461</v>
      </c>
      <c r="D328" s="215" t="s">
        <v>132</v>
      </c>
      <c r="E328" s="216" t="s">
        <v>462</v>
      </c>
      <c r="F328" s="217" t="s">
        <v>463</v>
      </c>
      <c r="G328" s="218" t="s">
        <v>339</v>
      </c>
      <c r="H328" s="219">
        <v>0.01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41</v>
      </c>
      <c r="O328" s="91"/>
      <c r="P328" s="225">
        <f>O328*H328</f>
        <v>0</v>
      </c>
      <c r="Q328" s="225">
        <v>1.0591699999999999</v>
      </c>
      <c r="R328" s="225">
        <f>Q328*H328</f>
        <v>0.010591699999999999</v>
      </c>
      <c r="S328" s="225">
        <v>0</v>
      </c>
      <c r="T328" s="22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136</v>
      </c>
      <c r="AT328" s="227" t="s">
        <v>132</v>
      </c>
      <c r="AU328" s="227" t="s">
        <v>86</v>
      </c>
      <c r="AY328" s="17" t="s">
        <v>130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84</v>
      </c>
      <c r="BK328" s="228">
        <f>ROUND(I328*H328,2)</f>
        <v>0</v>
      </c>
      <c r="BL328" s="17" t="s">
        <v>136</v>
      </c>
      <c r="BM328" s="227" t="s">
        <v>464</v>
      </c>
    </row>
    <row r="329" s="13" customFormat="1">
      <c r="A329" s="13"/>
      <c r="B329" s="229"/>
      <c r="C329" s="230"/>
      <c r="D329" s="231" t="s">
        <v>138</v>
      </c>
      <c r="E329" s="232" t="s">
        <v>1</v>
      </c>
      <c r="F329" s="233" t="s">
        <v>6</v>
      </c>
      <c r="G329" s="230"/>
      <c r="H329" s="234">
        <v>0.01</v>
      </c>
      <c r="I329" s="235"/>
      <c r="J329" s="230"/>
      <c r="K329" s="230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138</v>
      </c>
      <c r="AU329" s="240" t="s">
        <v>86</v>
      </c>
      <c r="AV329" s="13" t="s">
        <v>86</v>
      </c>
      <c r="AW329" s="13" t="s">
        <v>32</v>
      </c>
      <c r="AX329" s="13" t="s">
        <v>84</v>
      </c>
      <c r="AY329" s="240" t="s">
        <v>130</v>
      </c>
    </row>
    <row r="330" s="2" customFormat="1" ht="21.75" customHeight="1">
      <c r="A330" s="38"/>
      <c r="B330" s="39"/>
      <c r="C330" s="215" t="s">
        <v>465</v>
      </c>
      <c r="D330" s="215" t="s">
        <v>132</v>
      </c>
      <c r="E330" s="216" t="s">
        <v>466</v>
      </c>
      <c r="F330" s="217" t="s">
        <v>467</v>
      </c>
      <c r="G330" s="218" t="s">
        <v>339</v>
      </c>
      <c r="H330" s="219">
        <v>0.029999999999999999</v>
      </c>
      <c r="I330" s="220"/>
      <c r="J330" s="221">
        <f>ROUND(I330*H330,2)</f>
        <v>0</v>
      </c>
      <c r="K330" s="222"/>
      <c r="L330" s="44"/>
      <c r="M330" s="223" t="s">
        <v>1</v>
      </c>
      <c r="N330" s="224" t="s">
        <v>41</v>
      </c>
      <c r="O330" s="91"/>
      <c r="P330" s="225">
        <f>O330*H330</f>
        <v>0</v>
      </c>
      <c r="Q330" s="225">
        <v>1.0601700000000001</v>
      </c>
      <c r="R330" s="225">
        <f>Q330*H330</f>
        <v>0.031805100000000003</v>
      </c>
      <c r="S330" s="225">
        <v>0</v>
      </c>
      <c r="T330" s="22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136</v>
      </c>
      <c r="AT330" s="227" t="s">
        <v>132</v>
      </c>
      <c r="AU330" s="227" t="s">
        <v>86</v>
      </c>
      <c r="AY330" s="17" t="s">
        <v>130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84</v>
      </c>
      <c r="BK330" s="228">
        <f>ROUND(I330*H330,2)</f>
        <v>0</v>
      </c>
      <c r="BL330" s="17" t="s">
        <v>136</v>
      </c>
      <c r="BM330" s="227" t="s">
        <v>468</v>
      </c>
    </row>
    <row r="331" s="13" customFormat="1">
      <c r="A331" s="13"/>
      <c r="B331" s="229"/>
      <c r="C331" s="230"/>
      <c r="D331" s="231" t="s">
        <v>138</v>
      </c>
      <c r="E331" s="232" t="s">
        <v>1</v>
      </c>
      <c r="F331" s="233" t="s">
        <v>469</v>
      </c>
      <c r="G331" s="230"/>
      <c r="H331" s="234">
        <v>0.029999999999999999</v>
      </c>
      <c r="I331" s="235"/>
      <c r="J331" s="230"/>
      <c r="K331" s="230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138</v>
      </c>
      <c r="AU331" s="240" t="s">
        <v>86</v>
      </c>
      <c r="AV331" s="13" t="s">
        <v>86</v>
      </c>
      <c r="AW331" s="13" t="s">
        <v>32</v>
      </c>
      <c r="AX331" s="13" t="s">
        <v>84</v>
      </c>
      <c r="AY331" s="240" t="s">
        <v>130</v>
      </c>
    </row>
    <row r="332" s="2" customFormat="1" ht="24.15" customHeight="1">
      <c r="A332" s="38"/>
      <c r="B332" s="39"/>
      <c r="C332" s="215" t="s">
        <v>470</v>
      </c>
      <c r="D332" s="215" t="s">
        <v>132</v>
      </c>
      <c r="E332" s="216" t="s">
        <v>471</v>
      </c>
      <c r="F332" s="217" t="s">
        <v>472</v>
      </c>
      <c r="G332" s="218" t="s">
        <v>222</v>
      </c>
      <c r="H332" s="219">
        <v>0.71999999999999997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41</v>
      </c>
      <c r="O332" s="91"/>
      <c r="P332" s="225">
        <f>O332*H332</f>
        <v>0</v>
      </c>
      <c r="Q332" s="225">
        <v>2.2563399999999998</v>
      </c>
      <c r="R332" s="225">
        <f>Q332*H332</f>
        <v>1.6245647999999997</v>
      </c>
      <c r="S332" s="225">
        <v>0</v>
      </c>
      <c r="T332" s="22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136</v>
      </c>
      <c r="AT332" s="227" t="s">
        <v>132</v>
      </c>
      <c r="AU332" s="227" t="s">
        <v>86</v>
      </c>
      <c r="AY332" s="17" t="s">
        <v>130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84</v>
      </c>
      <c r="BK332" s="228">
        <f>ROUND(I332*H332,2)</f>
        <v>0</v>
      </c>
      <c r="BL332" s="17" t="s">
        <v>136</v>
      </c>
      <c r="BM332" s="227" t="s">
        <v>473</v>
      </c>
    </row>
    <row r="333" s="13" customFormat="1">
      <c r="A333" s="13"/>
      <c r="B333" s="229"/>
      <c r="C333" s="230"/>
      <c r="D333" s="231" t="s">
        <v>138</v>
      </c>
      <c r="E333" s="232" t="s">
        <v>1</v>
      </c>
      <c r="F333" s="233" t="s">
        <v>239</v>
      </c>
      <c r="G333" s="230"/>
      <c r="H333" s="234">
        <v>0.71999999999999997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0" t="s">
        <v>138</v>
      </c>
      <c r="AU333" s="240" t="s">
        <v>86</v>
      </c>
      <c r="AV333" s="13" t="s">
        <v>86</v>
      </c>
      <c r="AW333" s="13" t="s">
        <v>32</v>
      </c>
      <c r="AX333" s="13" t="s">
        <v>84</v>
      </c>
      <c r="AY333" s="240" t="s">
        <v>130</v>
      </c>
    </row>
    <row r="334" s="2" customFormat="1" ht="16.5" customHeight="1">
      <c r="A334" s="38"/>
      <c r="B334" s="39"/>
      <c r="C334" s="215" t="s">
        <v>474</v>
      </c>
      <c r="D334" s="215" t="s">
        <v>132</v>
      </c>
      <c r="E334" s="216" t="s">
        <v>475</v>
      </c>
      <c r="F334" s="217" t="s">
        <v>476</v>
      </c>
      <c r="G334" s="218" t="s">
        <v>135</v>
      </c>
      <c r="H334" s="219">
        <v>9.5999999999999996</v>
      </c>
      <c r="I334" s="220"/>
      <c r="J334" s="221">
        <f>ROUND(I334*H334,2)</f>
        <v>0</v>
      </c>
      <c r="K334" s="222"/>
      <c r="L334" s="44"/>
      <c r="M334" s="223" t="s">
        <v>1</v>
      </c>
      <c r="N334" s="224" t="s">
        <v>41</v>
      </c>
      <c r="O334" s="91"/>
      <c r="P334" s="225">
        <f>O334*H334</f>
        <v>0</v>
      </c>
      <c r="Q334" s="225">
        <v>0.00264</v>
      </c>
      <c r="R334" s="225">
        <f>Q334*H334</f>
        <v>0.025343999999999998</v>
      </c>
      <c r="S334" s="225">
        <v>0</v>
      </c>
      <c r="T334" s="226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7" t="s">
        <v>136</v>
      </c>
      <c r="AT334" s="227" t="s">
        <v>132</v>
      </c>
      <c r="AU334" s="227" t="s">
        <v>86</v>
      </c>
      <c r="AY334" s="17" t="s">
        <v>130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84</v>
      </c>
      <c r="BK334" s="228">
        <f>ROUND(I334*H334,2)</f>
        <v>0</v>
      </c>
      <c r="BL334" s="17" t="s">
        <v>136</v>
      </c>
      <c r="BM334" s="227" t="s">
        <v>477</v>
      </c>
    </row>
    <row r="335" s="13" customFormat="1">
      <c r="A335" s="13"/>
      <c r="B335" s="229"/>
      <c r="C335" s="230"/>
      <c r="D335" s="231" t="s">
        <v>138</v>
      </c>
      <c r="E335" s="232" t="s">
        <v>1</v>
      </c>
      <c r="F335" s="233" t="s">
        <v>478</v>
      </c>
      <c r="G335" s="230"/>
      <c r="H335" s="234">
        <v>9.5999999999999996</v>
      </c>
      <c r="I335" s="235"/>
      <c r="J335" s="230"/>
      <c r="K335" s="230"/>
      <c r="L335" s="236"/>
      <c r="M335" s="237"/>
      <c r="N335" s="238"/>
      <c r="O335" s="238"/>
      <c r="P335" s="238"/>
      <c r="Q335" s="238"/>
      <c r="R335" s="238"/>
      <c r="S335" s="238"/>
      <c r="T335" s="23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0" t="s">
        <v>138</v>
      </c>
      <c r="AU335" s="240" t="s">
        <v>86</v>
      </c>
      <c r="AV335" s="13" t="s">
        <v>86</v>
      </c>
      <c r="AW335" s="13" t="s">
        <v>32</v>
      </c>
      <c r="AX335" s="13" t="s">
        <v>84</v>
      </c>
      <c r="AY335" s="240" t="s">
        <v>130</v>
      </c>
    </row>
    <row r="336" s="2" customFormat="1" ht="16.5" customHeight="1">
      <c r="A336" s="38"/>
      <c r="B336" s="39"/>
      <c r="C336" s="215" t="s">
        <v>479</v>
      </c>
      <c r="D336" s="215" t="s">
        <v>132</v>
      </c>
      <c r="E336" s="216" t="s">
        <v>480</v>
      </c>
      <c r="F336" s="217" t="s">
        <v>481</v>
      </c>
      <c r="G336" s="218" t="s">
        <v>135</v>
      </c>
      <c r="H336" s="219">
        <v>9.5999999999999996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41</v>
      </c>
      <c r="O336" s="91"/>
      <c r="P336" s="225">
        <f>O336*H336</f>
        <v>0</v>
      </c>
      <c r="Q336" s="225">
        <v>0</v>
      </c>
      <c r="R336" s="225">
        <f>Q336*H336</f>
        <v>0</v>
      </c>
      <c r="S336" s="225">
        <v>0</v>
      </c>
      <c r="T336" s="22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136</v>
      </c>
      <c r="AT336" s="227" t="s">
        <v>132</v>
      </c>
      <c r="AU336" s="227" t="s">
        <v>86</v>
      </c>
      <c r="AY336" s="17" t="s">
        <v>130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84</v>
      </c>
      <c r="BK336" s="228">
        <f>ROUND(I336*H336,2)</f>
        <v>0</v>
      </c>
      <c r="BL336" s="17" t="s">
        <v>136</v>
      </c>
      <c r="BM336" s="227" t="s">
        <v>482</v>
      </c>
    </row>
    <row r="337" s="13" customFormat="1">
      <c r="A337" s="13"/>
      <c r="B337" s="229"/>
      <c r="C337" s="230"/>
      <c r="D337" s="231" t="s">
        <v>138</v>
      </c>
      <c r="E337" s="232" t="s">
        <v>1</v>
      </c>
      <c r="F337" s="233" t="s">
        <v>478</v>
      </c>
      <c r="G337" s="230"/>
      <c r="H337" s="234">
        <v>9.5999999999999996</v>
      </c>
      <c r="I337" s="235"/>
      <c r="J337" s="230"/>
      <c r="K337" s="230"/>
      <c r="L337" s="236"/>
      <c r="M337" s="237"/>
      <c r="N337" s="238"/>
      <c r="O337" s="238"/>
      <c r="P337" s="238"/>
      <c r="Q337" s="238"/>
      <c r="R337" s="238"/>
      <c r="S337" s="238"/>
      <c r="T337" s="239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0" t="s">
        <v>138</v>
      </c>
      <c r="AU337" s="240" t="s">
        <v>86</v>
      </c>
      <c r="AV337" s="13" t="s">
        <v>86</v>
      </c>
      <c r="AW337" s="13" t="s">
        <v>32</v>
      </c>
      <c r="AX337" s="13" t="s">
        <v>84</v>
      </c>
      <c r="AY337" s="240" t="s">
        <v>130</v>
      </c>
    </row>
    <row r="338" s="2" customFormat="1" ht="24.15" customHeight="1">
      <c r="A338" s="38"/>
      <c r="B338" s="39"/>
      <c r="C338" s="215" t="s">
        <v>483</v>
      </c>
      <c r="D338" s="215" t="s">
        <v>132</v>
      </c>
      <c r="E338" s="216" t="s">
        <v>484</v>
      </c>
      <c r="F338" s="217" t="s">
        <v>485</v>
      </c>
      <c r="G338" s="218" t="s">
        <v>339</v>
      </c>
      <c r="H338" s="219">
        <v>0.019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41</v>
      </c>
      <c r="O338" s="91"/>
      <c r="P338" s="225">
        <f>O338*H338</f>
        <v>0</v>
      </c>
      <c r="Q338" s="225">
        <v>1.05962</v>
      </c>
      <c r="R338" s="225">
        <f>Q338*H338</f>
        <v>0.020132779999999999</v>
      </c>
      <c r="S338" s="225">
        <v>0</v>
      </c>
      <c r="T338" s="22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136</v>
      </c>
      <c r="AT338" s="227" t="s">
        <v>132</v>
      </c>
      <c r="AU338" s="227" t="s">
        <v>86</v>
      </c>
      <c r="AY338" s="17" t="s">
        <v>130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84</v>
      </c>
      <c r="BK338" s="228">
        <f>ROUND(I338*H338,2)</f>
        <v>0</v>
      </c>
      <c r="BL338" s="17" t="s">
        <v>136</v>
      </c>
      <c r="BM338" s="227" t="s">
        <v>486</v>
      </c>
    </row>
    <row r="339" s="13" customFormat="1">
      <c r="A339" s="13"/>
      <c r="B339" s="229"/>
      <c r="C339" s="230"/>
      <c r="D339" s="231" t="s">
        <v>138</v>
      </c>
      <c r="E339" s="232" t="s">
        <v>1</v>
      </c>
      <c r="F339" s="233" t="s">
        <v>487</v>
      </c>
      <c r="G339" s="230"/>
      <c r="H339" s="234">
        <v>0.019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138</v>
      </c>
      <c r="AU339" s="240" t="s">
        <v>86</v>
      </c>
      <c r="AV339" s="13" t="s">
        <v>86</v>
      </c>
      <c r="AW339" s="13" t="s">
        <v>32</v>
      </c>
      <c r="AX339" s="13" t="s">
        <v>84</v>
      </c>
      <c r="AY339" s="240" t="s">
        <v>130</v>
      </c>
    </row>
    <row r="340" s="2" customFormat="1" ht="21.75" customHeight="1">
      <c r="A340" s="38"/>
      <c r="B340" s="39"/>
      <c r="C340" s="215" t="s">
        <v>488</v>
      </c>
      <c r="D340" s="215" t="s">
        <v>132</v>
      </c>
      <c r="E340" s="216" t="s">
        <v>489</v>
      </c>
      <c r="F340" s="217" t="s">
        <v>490</v>
      </c>
      <c r="G340" s="218" t="s">
        <v>339</v>
      </c>
      <c r="H340" s="219">
        <v>0.050999999999999997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41</v>
      </c>
      <c r="O340" s="91"/>
      <c r="P340" s="225">
        <f>O340*H340</f>
        <v>0</v>
      </c>
      <c r="Q340" s="225">
        <v>1.0606199999999999</v>
      </c>
      <c r="R340" s="225">
        <f>Q340*H340</f>
        <v>0.054091619999999993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136</v>
      </c>
      <c r="AT340" s="227" t="s">
        <v>132</v>
      </c>
      <c r="AU340" s="227" t="s">
        <v>86</v>
      </c>
      <c r="AY340" s="17" t="s">
        <v>130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84</v>
      </c>
      <c r="BK340" s="228">
        <f>ROUND(I340*H340,2)</f>
        <v>0</v>
      </c>
      <c r="BL340" s="17" t="s">
        <v>136</v>
      </c>
      <c r="BM340" s="227" t="s">
        <v>491</v>
      </c>
    </row>
    <row r="341" s="13" customFormat="1">
      <c r="A341" s="13"/>
      <c r="B341" s="229"/>
      <c r="C341" s="230"/>
      <c r="D341" s="231" t="s">
        <v>138</v>
      </c>
      <c r="E341" s="232" t="s">
        <v>1</v>
      </c>
      <c r="F341" s="233" t="s">
        <v>492</v>
      </c>
      <c r="G341" s="230"/>
      <c r="H341" s="234">
        <v>0.050999999999999997</v>
      </c>
      <c r="I341" s="235"/>
      <c r="J341" s="230"/>
      <c r="K341" s="230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138</v>
      </c>
      <c r="AU341" s="240" t="s">
        <v>86</v>
      </c>
      <c r="AV341" s="13" t="s">
        <v>86</v>
      </c>
      <c r="AW341" s="13" t="s">
        <v>32</v>
      </c>
      <c r="AX341" s="13" t="s">
        <v>84</v>
      </c>
      <c r="AY341" s="240" t="s">
        <v>130</v>
      </c>
    </row>
    <row r="342" s="12" customFormat="1" ht="22.8" customHeight="1">
      <c r="A342" s="12"/>
      <c r="B342" s="199"/>
      <c r="C342" s="200"/>
      <c r="D342" s="201" t="s">
        <v>75</v>
      </c>
      <c r="E342" s="213" t="s">
        <v>150</v>
      </c>
      <c r="F342" s="213" t="s">
        <v>493</v>
      </c>
      <c r="G342" s="200"/>
      <c r="H342" s="200"/>
      <c r="I342" s="203"/>
      <c r="J342" s="214">
        <f>BK342</f>
        <v>0</v>
      </c>
      <c r="K342" s="200"/>
      <c r="L342" s="205"/>
      <c r="M342" s="206"/>
      <c r="N342" s="207"/>
      <c r="O342" s="207"/>
      <c r="P342" s="208">
        <f>SUM(P343:P366)</f>
        <v>0</v>
      </c>
      <c r="Q342" s="207"/>
      <c r="R342" s="208">
        <f>SUM(R343:R366)</f>
        <v>36.785157800000007</v>
      </c>
      <c r="S342" s="207"/>
      <c r="T342" s="209">
        <f>SUM(T343:T366)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0" t="s">
        <v>84</v>
      </c>
      <c r="AT342" s="211" t="s">
        <v>75</v>
      </c>
      <c r="AU342" s="211" t="s">
        <v>84</v>
      </c>
      <c r="AY342" s="210" t="s">
        <v>130</v>
      </c>
      <c r="BK342" s="212">
        <f>SUM(BK343:BK366)</f>
        <v>0</v>
      </c>
    </row>
    <row r="343" s="2" customFormat="1" ht="24.15" customHeight="1">
      <c r="A343" s="38"/>
      <c r="B343" s="39"/>
      <c r="C343" s="215" t="s">
        <v>494</v>
      </c>
      <c r="D343" s="215" t="s">
        <v>132</v>
      </c>
      <c r="E343" s="216" t="s">
        <v>495</v>
      </c>
      <c r="F343" s="217" t="s">
        <v>496</v>
      </c>
      <c r="G343" s="218" t="s">
        <v>135</v>
      </c>
      <c r="H343" s="219">
        <v>1.98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41</v>
      </c>
      <c r="O343" s="91"/>
      <c r="P343" s="225">
        <f>O343*H343</f>
        <v>0</v>
      </c>
      <c r="Q343" s="225">
        <v>0.0025000000000000001</v>
      </c>
      <c r="R343" s="225">
        <f>Q343*H343</f>
        <v>0.0049500000000000004</v>
      </c>
      <c r="S343" s="225">
        <v>0</v>
      </c>
      <c r="T343" s="22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136</v>
      </c>
      <c r="AT343" s="227" t="s">
        <v>132</v>
      </c>
      <c r="AU343" s="227" t="s">
        <v>86</v>
      </c>
      <c r="AY343" s="17" t="s">
        <v>130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84</v>
      </c>
      <c r="BK343" s="228">
        <f>ROUND(I343*H343,2)</f>
        <v>0</v>
      </c>
      <c r="BL343" s="17" t="s">
        <v>136</v>
      </c>
      <c r="BM343" s="227" t="s">
        <v>497</v>
      </c>
    </row>
    <row r="344" s="13" customFormat="1">
      <c r="A344" s="13"/>
      <c r="B344" s="229"/>
      <c r="C344" s="230"/>
      <c r="D344" s="231" t="s">
        <v>138</v>
      </c>
      <c r="E344" s="232" t="s">
        <v>1</v>
      </c>
      <c r="F344" s="233" t="s">
        <v>498</v>
      </c>
      <c r="G344" s="230"/>
      <c r="H344" s="234">
        <v>1.98</v>
      </c>
      <c r="I344" s="235"/>
      <c r="J344" s="230"/>
      <c r="K344" s="230"/>
      <c r="L344" s="236"/>
      <c r="M344" s="237"/>
      <c r="N344" s="238"/>
      <c r="O344" s="238"/>
      <c r="P344" s="238"/>
      <c r="Q344" s="238"/>
      <c r="R344" s="238"/>
      <c r="S344" s="238"/>
      <c r="T344" s="239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0" t="s">
        <v>138</v>
      </c>
      <c r="AU344" s="240" t="s">
        <v>86</v>
      </c>
      <c r="AV344" s="13" t="s">
        <v>86</v>
      </c>
      <c r="AW344" s="13" t="s">
        <v>32</v>
      </c>
      <c r="AX344" s="13" t="s">
        <v>84</v>
      </c>
      <c r="AY344" s="240" t="s">
        <v>130</v>
      </c>
    </row>
    <row r="345" s="2" customFormat="1" ht="16.5" customHeight="1">
      <c r="A345" s="38"/>
      <c r="B345" s="39"/>
      <c r="C345" s="215" t="s">
        <v>499</v>
      </c>
      <c r="D345" s="215" t="s">
        <v>132</v>
      </c>
      <c r="E345" s="216" t="s">
        <v>500</v>
      </c>
      <c r="F345" s="217" t="s">
        <v>501</v>
      </c>
      <c r="G345" s="218" t="s">
        <v>222</v>
      </c>
      <c r="H345" s="219">
        <v>1.8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41</v>
      </c>
      <c r="O345" s="91"/>
      <c r="P345" s="225">
        <f>O345*H345</f>
        <v>0</v>
      </c>
      <c r="Q345" s="225">
        <v>2.2563399999999998</v>
      </c>
      <c r="R345" s="225">
        <f>Q345*H345</f>
        <v>4.0614119999999998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136</v>
      </c>
      <c r="AT345" s="227" t="s">
        <v>132</v>
      </c>
      <c r="AU345" s="227" t="s">
        <v>86</v>
      </c>
      <c r="AY345" s="17" t="s">
        <v>130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84</v>
      </c>
      <c r="BK345" s="228">
        <f>ROUND(I345*H345,2)</f>
        <v>0</v>
      </c>
      <c r="BL345" s="17" t="s">
        <v>136</v>
      </c>
      <c r="BM345" s="227" t="s">
        <v>502</v>
      </c>
    </row>
    <row r="346" s="13" customFormat="1">
      <c r="A346" s="13"/>
      <c r="B346" s="229"/>
      <c r="C346" s="230"/>
      <c r="D346" s="231" t="s">
        <v>138</v>
      </c>
      <c r="E346" s="232" t="s">
        <v>1</v>
      </c>
      <c r="F346" s="233" t="s">
        <v>503</v>
      </c>
      <c r="G346" s="230"/>
      <c r="H346" s="234">
        <v>1.8</v>
      </c>
      <c r="I346" s="235"/>
      <c r="J346" s="230"/>
      <c r="K346" s="230"/>
      <c r="L346" s="236"/>
      <c r="M346" s="237"/>
      <c r="N346" s="238"/>
      <c r="O346" s="238"/>
      <c r="P346" s="238"/>
      <c r="Q346" s="238"/>
      <c r="R346" s="238"/>
      <c r="S346" s="238"/>
      <c r="T346" s="23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0" t="s">
        <v>138</v>
      </c>
      <c r="AU346" s="240" t="s">
        <v>86</v>
      </c>
      <c r="AV346" s="13" t="s">
        <v>86</v>
      </c>
      <c r="AW346" s="13" t="s">
        <v>32</v>
      </c>
      <c r="AX346" s="13" t="s">
        <v>84</v>
      </c>
      <c r="AY346" s="240" t="s">
        <v>130</v>
      </c>
    </row>
    <row r="347" s="2" customFormat="1" ht="24.15" customHeight="1">
      <c r="A347" s="38"/>
      <c r="B347" s="39"/>
      <c r="C347" s="215" t="s">
        <v>504</v>
      </c>
      <c r="D347" s="215" t="s">
        <v>132</v>
      </c>
      <c r="E347" s="216" t="s">
        <v>505</v>
      </c>
      <c r="F347" s="217" t="s">
        <v>506</v>
      </c>
      <c r="G347" s="218" t="s">
        <v>135</v>
      </c>
      <c r="H347" s="219">
        <v>14.4</v>
      </c>
      <c r="I347" s="220"/>
      <c r="J347" s="221">
        <f>ROUND(I347*H347,2)</f>
        <v>0</v>
      </c>
      <c r="K347" s="222"/>
      <c r="L347" s="44"/>
      <c r="M347" s="223" t="s">
        <v>1</v>
      </c>
      <c r="N347" s="224" t="s">
        <v>41</v>
      </c>
      <c r="O347" s="91"/>
      <c r="P347" s="225">
        <f>O347*H347</f>
        <v>0</v>
      </c>
      <c r="Q347" s="225">
        <v>0.0024399999999999999</v>
      </c>
      <c r="R347" s="225">
        <f>Q347*H347</f>
        <v>0.035136000000000001</v>
      </c>
      <c r="S347" s="225">
        <v>0</v>
      </c>
      <c r="T347" s="22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7" t="s">
        <v>136</v>
      </c>
      <c r="AT347" s="227" t="s">
        <v>132</v>
      </c>
      <c r="AU347" s="227" t="s">
        <v>86</v>
      </c>
      <c r="AY347" s="17" t="s">
        <v>130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84</v>
      </c>
      <c r="BK347" s="228">
        <f>ROUND(I347*H347,2)</f>
        <v>0</v>
      </c>
      <c r="BL347" s="17" t="s">
        <v>136</v>
      </c>
      <c r="BM347" s="227" t="s">
        <v>507</v>
      </c>
    </row>
    <row r="348" s="13" customFormat="1">
      <c r="A348" s="13"/>
      <c r="B348" s="229"/>
      <c r="C348" s="230"/>
      <c r="D348" s="231" t="s">
        <v>138</v>
      </c>
      <c r="E348" s="232" t="s">
        <v>1</v>
      </c>
      <c r="F348" s="233" t="s">
        <v>508</v>
      </c>
      <c r="G348" s="230"/>
      <c r="H348" s="234">
        <v>14.4</v>
      </c>
      <c r="I348" s="235"/>
      <c r="J348" s="230"/>
      <c r="K348" s="230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138</v>
      </c>
      <c r="AU348" s="240" t="s">
        <v>86</v>
      </c>
      <c r="AV348" s="13" t="s">
        <v>86</v>
      </c>
      <c r="AW348" s="13" t="s">
        <v>32</v>
      </c>
      <c r="AX348" s="13" t="s">
        <v>84</v>
      </c>
      <c r="AY348" s="240" t="s">
        <v>130</v>
      </c>
    </row>
    <row r="349" s="2" customFormat="1" ht="24.15" customHeight="1">
      <c r="A349" s="38"/>
      <c r="B349" s="39"/>
      <c r="C349" s="215" t="s">
        <v>509</v>
      </c>
      <c r="D349" s="215" t="s">
        <v>132</v>
      </c>
      <c r="E349" s="216" t="s">
        <v>510</v>
      </c>
      <c r="F349" s="217" t="s">
        <v>511</v>
      </c>
      <c r="G349" s="218" t="s">
        <v>135</v>
      </c>
      <c r="H349" s="219">
        <v>14.4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41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136</v>
      </c>
      <c r="AT349" s="227" t="s">
        <v>132</v>
      </c>
      <c r="AU349" s="227" t="s">
        <v>86</v>
      </c>
      <c r="AY349" s="17" t="s">
        <v>130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84</v>
      </c>
      <c r="BK349" s="228">
        <f>ROUND(I349*H349,2)</f>
        <v>0</v>
      </c>
      <c r="BL349" s="17" t="s">
        <v>136</v>
      </c>
      <c r="BM349" s="227" t="s">
        <v>512</v>
      </c>
    </row>
    <row r="350" s="13" customFormat="1">
      <c r="A350" s="13"/>
      <c r="B350" s="229"/>
      <c r="C350" s="230"/>
      <c r="D350" s="231" t="s">
        <v>138</v>
      </c>
      <c r="E350" s="232" t="s">
        <v>1</v>
      </c>
      <c r="F350" s="233" t="s">
        <v>508</v>
      </c>
      <c r="G350" s="230"/>
      <c r="H350" s="234">
        <v>14.4</v>
      </c>
      <c r="I350" s="235"/>
      <c r="J350" s="230"/>
      <c r="K350" s="230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138</v>
      </c>
      <c r="AU350" s="240" t="s">
        <v>86</v>
      </c>
      <c r="AV350" s="13" t="s">
        <v>86</v>
      </c>
      <c r="AW350" s="13" t="s">
        <v>32</v>
      </c>
      <c r="AX350" s="13" t="s">
        <v>84</v>
      </c>
      <c r="AY350" s="240" t="s">
        <v>130</v>
      </c>
    </row>
    <row r="351" s="2" customFormat="1" ht="21.75" customHeight="1">
      <c r="A351" s="38"/>
      <c r="B351" s="39"/>
      <c r="C351" s="215" t="s">
        <v>513</v>
      </c>
      <c r="D351" s="215" t="s">
        <v>132</v>
      </c>
      <c r="E351" s="216" t="s">
        <v>514</v>
      </c>
      <c r="F351" s="217" t="s">
        <v>515</v>
      </c>
      <c r="G351" s="218" t="s">
        <v>339</v>
      </c>
      <c r="H351" s="219">
        <v>0.080000000000000002</v>
      </c>
      <c r="I351" s="220"/>
      <c r="J351" s="221">
        <f>ROUND(I351*H351,2)</f>
        <v>0</v>
      </c>
      <c r="K351" s="222"/>
      <c r="L351" s="44"/>
      <c r="M351" s="223" t="s">
        <v>1</v>
      </c>
      <c r="N351" s="224" t="s">
        <v>41</v>
      </c>
      <c r="O351" s="91"/>
      <c r="P351" s="225">
        <f>O351*H351</f>
        <v>0</v>
      </c>
      <c r="Q351" s="225">
        <v>1.05237</v>
      </c>
      <c r="R351" s="225">
        <f>Q351*H351</f>
        <v>0.084189600000000003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136</v>
      </c>
      <c r="AT351" s="227" t="s">
        <v>132</v>
      </c>
      <c r="AU351" s="227" t="s">
        <v>86</v>
      </c>
      <c r="AY351" s="17" t="s">
        <v>130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84</v>
      </c>
      <c r="BK351" s="228">
        <f>ROUND(I351*H351,2)</f>
        <v>0</v>
      </c>
      <c r="BL351" s="17" t="s">
        <v>136</v>
      </c>
      <c r="BM351" s="227" t="s">
        <v>516</v>
      </c>
    </row>
    <row r="352" s="13" customFormat="1">
      <c r="A352" s="13"/>
      <c r="B352" s="229"/>
      <c r="C352" s="230"/>
      <c r="D352" s="231" t="s">
        <v>138</v>
      </c>
      <c r="E352" s="232" t="s">
        <v>1</v>
      </c>
      <c r="F352" s="233" t="s">
        <v>517</v>
      </c>
      <c r="G352" s="230"/>
      <c r="H352" s="234">
        <v>0.080000000000000002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0" t="s">
        <v>138</v>
      </c>
      <c r="AU352" s="240" t="s">
        <v>86</v>
      </c>
      <c r="AV352" s="13" t="s">
        <v>86</v>
      </c>
      <c r="AW352" s="13" t="s">
        <v>32</v>
      </c>
      <c r="AX352" s="13" t="s">
        <v>84</v>
      </c>
      <c r="AY352" s="240" t="s">
        <v>130</v>
      </c>
    </row>
    <row r="353" s="2" customFormat="1" ht="24.15" customHeight="1">
      <c r="A353" s="38"/>
      <c r="B353" s="39"/>
      <c r="C353" s="215" t="s">
        <v>518</v>
      </c>
      <c r="D353" s="215" t="s">
        <v>132</v>
      </c>
      <c r="E353" s="216" t="s">
        <v>519</v>
      </c>
      <c r="F353" s="217" t="s">
        <v>520</v>
      </c>
      <c r="G353" s="218" t="s">
        <v>143</v>
      </c>
      <c r="H353" s="219">
        <v>200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41</v>
      </c>
      <c r="O353" s="91"/>
      <c r="P353" s="225">
        <f>O353*H353</f>
        <v>0</v>
      </c>
      <c r="Q353" s="225">
        <v>0.082659999999999997</v>
      </c>
      <c r="R353" s="225">
        <f>Q353*H353</f>
        <v>16.532</v>
      </c>
      <c r="S353" s="225">
        <v>0</v>
      </c>
      <c r="T353" s="22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136</v>
      </c>
      <c r="AT353" s="227" t="s">
        <v>132</v>
      </c>
      <c r="AU353" s="227" t="s">
        <v>86</v>
      </c>
      <c r="AY353" s="17" t="s">
        <v>130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84</v>
      </c>
      <c r="BK353" s="228">
        <f>ROUND(I353*H353,2)</f>
        <v>0</v>
      </c>
      <c r="BL353" s="17" t="s">
        <v>136</v>
      </c>
      <c r="BM353" s="227" t="s">
        <v>521</v>
      </c>
    </row>
    <row r="354" s="13" customFormat="1">
      <c r="A354" s="13"/>
      <c r="B354" s="229"/>
      <c r="C354" s="230"/>
      <c r="D354" s="231" t="s">
        <v>138</v>
      </c>
      <c r="E354" s="232" t="s">
        <v>1</v>
      </c>
      <c r="F354" s="233" t="s">
        <v>522</v>
      </c>
      <c r="G354" s="230"/>
      <c r="H354" s="234">
        <v>200</v>
      </c>
      <c r="I354" s="235"/>
      <c r="J354" s="230"/>
      <c r="K354" s="230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138</v>
      </c>
      <c r="AU354" s="240" t="s">
        <v>86</v>
      </c>
      <c r="AV354" s="13" t="s">
        <v>86</v>
      </c>
      <c r="AW354" s="13" t="s">
        <v>32</v>
      </c>
      <c r="AX354" s="13" t="s">
        <v>84</v>
      </c>
      <c r="AY354" s="240" t="s">
        <v>130</v>
      </c>
    </row>
    <row r="355" s="2" customFormat="1" ht="24.15" customHeight="1">
      <c r="A355" s="38"/>
      <c r="B355" s="39"/>
      <c r="C355" s="263" t="s">
        <v>523</v>
      </c>
      <c r="D355" s="263" t="s">
        <v>336</v>
      </c>
      <c r="E355" s="264" t="s">
        <v>524</v>
      </c>
      <c r="F355" s="265" t="s">
        <v>525</v>
      </c>
      <c r="G355" s="266" t="s">
        <v>143</v>
      </c>
      <c r="H355" s="267">
        <v>210</v>
      </c>
      <c r="I355" s="268"/>
      <c r="J355" s="269">
        <f>ROUND(I355*H355,2)</f>
        <v>0</v>
      </c>
      <c r="K355" s="270"/>
      <c r="L355" s="271"/>
      <c r="M355" s="272" t="s">
        <v>1</v>
      </c>
      <c r="N355" s="273" t="s">
        <v>41</v>
      </c>
      <c r="O355" s="91"/>
      <c r="P355" s="225">
        <f>O355*H355</f>
        <v>0</v>
      </c>
      <c r="Q355" s="225">
        <v>0.071999999999999995</v>
      </c>
      <c r="R355" s="225">
        <f>Q355*H355</f>
        <v>15.119999999999999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180</v>
      </c>
      <c r="AT355" s="227" t="s">
        <v>336</v>
      </c>
      <c r="AU355" s="227" t="s">
        <v>86</v>
      </c>
      <c r="AY355" s="17" t="s">
        <v>130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84</v>
      </c>
      <c r="BK355" s="228">
        <f>ROUND(I355*H355,2)</f>
        <v>0</v>
      </c>
      <c r="BL355" s="17" t="s">
        <v>136</v>
      </c>
      <c r="BM355" s="227" t="s">
        <v>526</v>
      </c>
    </row>
    <row r="356" s="13" customFormat="1">
      <c r="A356" s="13"/>
      <c r="B356" s="229"/>
      <c r="C356" s="230"/>
      <c r="D356" s="231" t="s">
        <v>138</v>
      </c>
      <c r="E356" s="230"/>
      <c r="F356" s="233" t="s">
        <v>527</v>
      </c>
      <c r="G356" s="230"/>
      <c r="H356" s="234">
        <v>210</v>
      </c>
      <c r="I356" s="235"/>
      <c r="J356" s="230"/>
      <c r="K356" s="230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138</v>
      </c>
      <c r="AU356" s="240" t="s">
        <v>86</v>
      </c>
      <c r="AV356" s="13" t="s">
        <v>86</v>
      </c>
      <c r="AW356" s="13" t="s">
        <v>4</v>
      </c>
      <c r="AX356" s="13" t="s">
        <v>84</v>
      </c>
      <c r="AY356" s="240" t="s">
        <v>130</v>
      </c>
    </row>
    <row r="357" s="2" customFormat="1" ht="16.5" customHeight="1">
      <c r="A357" s="38"/>
      <c r="B357" s="39"/>
      <c r="C357" s="215" t="s">
        <v>528</v>
      </c>
      <c r="D357" s="215" t="s">
        <v>132</v>
      </c>
      <c r="E357" s="216" t="s">
        <v>529</v>
      </c>
      <c r="F357" s="217" t="s">
        <v>530</v>
      </c>
      <c r="G357" s="218" t="s">
        <v>222</v>
      </c>
      <c r="H357" s="219">
        <v>0.39600000000000002</v>
      </c>
      <c r="I357" s="220"/>
      <c r="J357" s="221">
        <f>ROUND(I357*H357,2)</f>
        <v>0</v>
      </c>
      <c r="K357" s="222"/>
      <c r="L357" s="44"/>
      <c r="M357" s="223" t="s">
        <v>1</v>
      </c>
      <c r="N357" s="224" t="s">
        <v>41</v>
      </c>
      <c r="O357" s="91"/>
      <c r="P357" s="225">
        <f>O357*H357</f>
        <v>0</v>
      </c>
      <c r="Q357" s="225">
        <v>2.2563499999999999</v>
      </c>
      <c r="R357" s="225">
        <f>Q357*H357</f>
        <v>0.89351459999999994</v>
      </c>
      <c r="S357" s="225">
        <v>0</v>
      </c>
      <c r="T357" s="22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136</v>
      </c>
      <c r="AT357" s="227" t="s">
        <v>132</v>
      </c>
      <c r="AU357" s="227" t="s">
        <v>86</v>
      </c>
      <c r="AY357" s="17" t="s">
        <v>130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84</v>
      </c>
      <c r="BK357" s="228">
        <f>ROUND(I357*H357,2)</f>
        <v>0</v>
      </c>
      <c r="BL357" s="17" t="s">
        <v>136</v>
      </c>
      <c r="BM357" s="227" t="s">
        <v>531</v>
      </c>
    </row>
    <row r="358" s="13" customFormat="1">
      <c r="A358" s="13"/>
      <c r="B358" s="229"/>
      <c r="C358" s="230"/>
      <c r="D358" s="231" t="s">
        <v>138</v>
      </c>
      <c r="E358" s="232" t="s">
        <v>1</v>
      </c>
      <c r="F358" s="233" t="s">
        <v>532</v>
      </c>
      <c r="G358" s="230"/>
      <c r="H358" s="234">
        <v>0.39600000000000002</v>
      </c>
      <c r="I358" s="235"/>
      <c r="J358" s="230"/>
      <c r="K358" s="230"/>
      <c r="L358" s="236"/>
      <c r="M358" s="237"/>
      <c r="N358" s="238"/>
      <c r="O358" s="238"/>
      <c r="P358" s="238"/>
      <c r="Q358" s="238"/>
      <c r="R358" s="238"/>
      <c r="S358" s="238"/>
      <c r="T358" s="23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0" t="s">
        <v>138</v>
      </c>
      <c r="AU358" s="240" t="s">
        <v>86</v>
      </c>
      <c r="AV358" s="13" t="s">
        <v>86</v>
      </c>
      <c r="AW358" s="13" t="s">
        <v>32</v>
      </c>
      <c r="AX358" s="13" t="s">
        <v>84</v>
      </c>
      <c r="AY358" s="240" t="s">
        <v>130</v>
      </c>
    </row>
    <row r="359" s="2" customFormat="1" ht="16.5" customHeight="1">
      <c r="A359" s="38"/>
      <c r="B359" s="39"/>
      <c r="C359" s="215" t="s">
        <v>533</v>
      </c>
      <c r="D359" s="215" t="s">
        <v>132</v>
      </c>
      <c r="E359" s="216" t="s">
        <v>534</v>
      </c>
      <c r="F359" s="217" t="s">
        <v>535</v>
      </c>
      <c r="G359" s="218" t="s">
        <v>135</v>
      </c>
      <c r="H359" s="219">
        <v>4.4400000000000004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41</v>
      </c>
      <c r="O359" s="91"/>
      <c r="P359" s="225">
        <f>O359*H359</f>
        <v>0</v>
      </c>
      <c r="Q359" s="225">
        <v>0.0027499999999999998</v>
      </c>
      <c r="R359" s="225">
        <f>Q359*H359</f>
        <v>0.01221</v>
      </c>
      <c r="S359" s="225">
        <v>0</v>
      </c>
      <c r="T359" s="22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136</v>
      </c>
      <c r="AT359" s="227" t="s">
        <v>132</v>
      </c>
      <c r="AU359" s="227" t="s">
        <v>86</v>
      </c>
      <c r="AY359" s="17" t="s">
        <v>130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84</v>
      </c>
      <c r="BK359" s="228">
        <f>ROUND(I359*H359,2)</f>
        <v>0</v>
      </c>
      <c r="BL359" s="17" t="s">
        <v>136</v>
      </c>
      <c r="BM359" s="227" t="s">
        <v>536</v>
      </c>
    </row>
    <row r="360" s="13" customFormat="1">
      <c r="A360" s="13"/>
      <c r="B360" s="229"/>
      <c r="C360" s="230"/>
      <c r="D360" s="231" t="s">
        <v>138</v>
      </c>
      <c r="E360" s="232" t="s">
        <v>1</v>
      </c>
      <c r="F360" s="233" t="s">
        <v>537</v>
      </c>
      <c r="G360" s="230"/>
      <c r="H360" s="234">
        <v>4.4400000000000004</v>
      </c>
      <c r="I360" s="235"/>
      <c r="J360" s="230"/>
      <c r="K360" s="230"/>
      <c r="L360" s="236"/>
      <c r="M360" s="237"/>
      <c r="N360" s="238"/>
      <c r="O360" s="238"/>
      <c r="P360" s="238"/>
      <c r="Q360" s="238"/>
      <c r="R360" s="238"/>
      <c r="S360" s="238"/>
      <c r="T360" s="239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0" t="s">
        <v>138</v>
      </c>
      <c r="AU360" s="240" t="s">
        <v>86</v>
      </c>
      <c r="AV360" s="13" t="s">
        <v>86</v>
      </c>
      <c r="AW360" s="13" t="s">
        <v>32</v>
      </c>
      <c r="AX360" s="13" t="s">
        <v>84</v>
      </c>
      <c r="AY360" s="240" t="s">
        <v>130</v>
      </c>
    </row>
    <row r="361" s="2" customFormat="1" ht="16.5" customHeight="1">
      <c r="A361" s="38"/>
      <c r="B361" s="39"/>
      <c r="C361" s="215" t="s">
        <v>538</v>
      </c>
      <c r="D361" s="215" t="s">
        <v>132</v>
      </c>
      <c r="E361" s="216" t="s">
        <v>539</v>
      </c>
      <c r="F361" s="217" t="s">
        <v>540</v>
      </c>
      <c r="G361" s="218" t="s">
        <v>135</v>
      </c>
      <c r="H361" s="219">
        <v>4.4400000000000004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41</v>
      </c>
      <c r="O361" s="91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136</v>
      </c>
      <c r="AT361" s="227" t="s">
        <v>132</v>
      </c>
      <c r="AU361" s="227" t="s">
        <v>86</v>
      </c>
      <c r="AY361" s="17" t="s">
        <v>130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84</v>
      </c>
      <c r="BK361" s="228">
        <f>ROUND(I361*H361,2)</f>
        <v>0</v>
      </c>
      <c r="BL361" s="17" t="s">
        <v>136</v>
      </c>
      <c r="BM361" s="227" t="s">
        <v>541</v>
      </c>
    </row>
    <row r="362" s="13" customFormat="1">
      <c r="A362" s="13"/>
      <c r="B362" s="229"/>
      <c r="C362" s="230"/>
      <c r="D362" s="231" t="s">
        <v>138</v>
      </c>
      <c r="E362" s="232" t="s">
        <v>1</v>
      </c>
      <c r="F362" s="233" t="s">
        <v>537</v>
      </c>
      <c r="G362" s="230"/>
      <c r="H362" s="234">
        <v>4.4400000000000004</v>
      </c>
      <c r="I362" s="235"/>
      <c r="J362" s="230"/>
      <c r="K362" s="230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138</v>
      </c>
      <c r="AU362" s="240" t="s">
        <v>86</v>
      </c>
      <c r="AV362" s="13" t="s">
        <v>86</v>
      </c>
      <c r="AW362" s="13" t="s">
        <v>32</v>
      </c>
      <c r="AX362" s="13" t="s">
        <v>84</v>
      </c>
      <c r="AY362" s="240" t="s">
        <v>130</v>
      </c>
    </row>
    <row r="363" s="2" customFormat="1" ht="21.75" customHeight="1">
      <c r="A363" s="38"/>
      <c r="B363" s="39"/>
      <c r="C363" s="215" t="s">
        <v>542</v>
      </c>
      <c r="D363" s="215" t="s">
        <v>132</v>
      </c>
      <c r="E363" s="216" t="s">
        <v>543</v>
      </c>
      <c r="F363" s="217" t="s">
        <v>544</v>
      </c>
      <c r="G363" s="218" t="s">
        <v>339</v>
      </c>
      <c r="H363" s="219">
        <v>0.01</v>
      </c>
      <c r="I363" s="220"/>
      <c r="J363" s="221">
        <f>ROUND(I363*H363,2)</f>
        <v>0</v>
      </c>
      <c r="K363" s="222"/>
      <c r="L363" s="44"/>
      <c r="M363" s="223" t="s">
        <v>1</v>
      </c>
      <c r="N363" s="224" t="s">
        <v>41</v>
      </c>
      <c r="O363" s="91"/>
      <c r="P363" s="225">
        <f>O363*H363</f>
        <v>0</v>
      </c>
      <c r="Q363" s="225">
        <v>1.0361400000000001</v>
      </c>
      <c r="R363" s="225">
        <f>Q363*H363</f>
        <v>0.010361400000000002</v>
      </c>
      <c r="S363" s="225">
        <v>0</v>
      </c>
      <c r="T363" s="22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7" t="s">
        <v>136</v>
      </c>
      <c r="AT363" s="227" t="s">
        <v>132</v>
      </c>
      <c r="AU363" s="227" t="s">
        <v>86</v>
      </c>
      <c r="AY363" s="17" t="s">
        <v>130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84</v>
      </c>
      <c r="BK363" s="228">
        <f>ROUND(I363*H363,2)</f>
        <v>0</v>
      </c>
      <c r="BL363" s="17" t="s">
        <v>136</v>
      </c>
      <c r="BM363" s="227" t="s">
        <v>545</v>
      </c>
    </row>
    <row r="364" s="13" customFormat="1">
      <c r="A364" s="13"/>
      <c r="B364" s="229"/>
      <c r="C364" s="230"/>
      <c r="D364" s="231" t="s">
        <v>138</v>
      </c>
      <c r="E364" s="232" t="s">
        <v>1</v>
      </c>
      <c r="F364" s="233" t="s">
        <v>6</v>
      </c>
      <c r="G364" s="230"/>
      <c r="H364" s="234">
        <v>0.01</v>
      </c>
      <c r="I364" s="235"/>
      <c r="J364" s="230"/>
      <c r="K364" s="230"/>
      <c r="L364" s="236"/>
      <c r="M364" s="237"/>
      <c r="N364" s="238"/>
      <c r="O364" s="238"/>
      <c r="P364" s="238"/>
      <c r="Q364" s="238"/>
      <c r="R364" s="238"/>
      <c r="S364" s="238"/>
      <c r="T364" s="23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0" t="s">
        <v>138</v>
      </c>
      <c r="AU364" s="240" t="s">
        <v>86</v>
      </c>
      <c r="AV364" s="13" t="s">
        <v>86</v>
      </c>
      <c r="AW364" s="13" t="s">
        <v>32</v>
      </c>
      <c r="AX364" s="13" t="s">
        <v>84</v>
      </c>
      <c r="AY364" s="240" t="s">
        <v>130</v>
      </c>
    </row>
    <row r="365" s="2" customFormat="1" ht="16.5" customHeight="1">
      <c r="A365" s="38"/>
      <c r="B365" s="39"/>
      <c r="C365" s="215" t="s">
        <v>546</v>
      </c>
      <c r="D365" s="215" t="s">
        <v>132</v>
      </c>
      <c r="E365" s="216" t="s">
        <v>547</v>
      </c>
      <c r="F365" s="217" t="s">
        <v>548</v>
      </c>
      <c r="G365" s="218" t="s">
        <v>339</v>
      </c>
      <c r="H365" s="219">
        <v>0.029999999999999999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41</v>
      </c>
      <c r="O365" s="91"/>
      <c r="P365" s="225">
        <f>O365*H365</f>
        <v>0</v>
      </c>
      <c r="Q365" s="225">
        <v>1.0461400000000001</v>
      </c>
      <c r="R365" s="225">
        <f>Q365*H365</f>
        <v>0.031384200000000001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136</v>
      </c>
      <c r="AT365" s="227" t="s">
        <v>132</v>
      </c>
      <c r="AU365" s="227" t="s">
        <v>86</v>
      </c>
      <c r="AY365" s="17" t="s">
        <v>130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84</v>
      </c>
      <c r="BK365" s="228">
        <f>ROUND(I365*H365,2)</f>
        <v>0</v>
      </c>
      <c r="BL365" s="17" t="s">
        <v>136</v>
      </c>
      <c r="BM365" s="227" t="s">
        <v>549</v>
      </c>
    </row>
    <row r="366" s="13" customFormat="1">
      <c r="A366" s="13"/>
      <c r="B366" s="229"/>
      <c r="C366" s="230"/>
      <c r="D366" s="231" t="s">
        <v>138</v>
      </c>
      <c r="E366" s="232" t="s">
        <v>1</v>
      </c>
      <c r="F366" s="233" t="s">
        <v>469</v>
      </c>
      <c r="G366" s="230"/>
      <c r="H366" s="234">
        <v>0.029999999999999999</v>
      </c>
      <c r="I366" s="235"/>
      <c r="J366" s="230"/>
      <c r="K366" s="230"/>
      <c r="L366" s="236"/>
      <c r="M366" s="237"/>
      <c r="N366" s="238"/>
      <c r="O366" s="238"/>
      <c r="P366" s="238"/>
      <c r="Q366" s="238"/>
      <c r="R366" s="238"/>
      <c r="S366" s="238"/>
      <c r="T366" s="23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0" t="s">
        <v>138</v>
      </c>
      <c r="AU366" s="240" t="s">
        <v>86</v>
      </c>
      <c r="AV366" s="13" t="s">
        <v>86</v>
      </c>
      <c r="AW366" s="13" t="s">
        <v>32</v>
      </c>
      <c r="AX366" s="13" t="s">
        <v>84</v>
      </c>
      <c r="AY366" s="240" t="s">
        <v>130</v>
      </c>
    </row>
    <row r="367" s="12" customFormat="1" ht="22.8" customHeight="1">
      <c r="A367" s="12"/>
      <c r="B367" s="199"/>
      <c r="C367" s="200"/>
      <c r="D367" s="201" t="s">
        <v>75</v>
      </c>
      <c r="E367" s="213" t="s">
        <v>136</v>
      </c>
      <c r="F367" s="213" t="s">
        <v>550</v>
      </c>
      <c r="G367" s="200"/>
      <c r="H367" s="200"/>
      <c r="I367" s="203"/>
      <c r="J367" s="214">
        <f>BK367</f>
        <v>0</v>
      </c>
      <c r="K367" s="200"/>
      <c r="L367" s="205"/>
      <c r="M367" s="206"/>
      <c r="N367" s="207"/>
      <c r="O367" s="207"/>
      <c r="P367" s="208">
        <f>SUM(P368:P371)</f>
        <v>0</v>
      </c>
      <c r="Q367" s="207"/>
      <c r="R367" s="208">
        <f>SUM(R368:R371)</f>
        <v>0.28057128000000003</v>
      </c>
      <c r="S367" s="207"/>
      <c r="T367" s="209">
        <f>SUM(T368:T371)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0" t="s">
        <v>84</v>
      </c>
      <c r="AT367" s="211" t="s">
        <v>75</v>
      </c>
      <c r="AU367" s="211" t="s">
        <v>84</v>
      </c>
      <c r="AY367" s="210" t="s">
        <v>130</v>
      </c>
      <c r="BK367" s="212">
        <f>SUM(BK368:BK371)</f>
        <v>0</v>
      </c>
    </row>
    <row r="368" s="2" customFormat="1" ht="16.5" customHeight="1">
      <c r="A368" s="38"/>
      <c r="B368" s="39"/>
      <c r="C368" s="215" t="s">
        <v>551</v>
      </c>
      <c r="D368" s="215" t="s">
        <v>132</v>
      </c>
      <c r="E368" s="216" t="s">
        <v>552</v>
      </c>
      <c r="F368" s="217" t="s">
        <v>553</v>
      </c>
      <c r="G368" s="218" t="s">
        <v>339</v>
      </c>
      <c r="H368" s="219">
        <v>0.26400000000000001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41</v>
      </c>
      <c r="O368" s="91"/>
      <c r="P368" s="225">
        <f>O368*H368</f>
        <v>0</v>
      </c>
      <c r="Q368" s="225">
        <v>1.06277</v>
      </c>
      <c r="R368" s="225">
        <f>Q368*H368</f>
        <v>0.28057128000000003</v>
      </c>
      <c r="S368" s="225">
        <v>0</v>
      </c>
      <c r="T368" s="226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136</v>
      </c>
      <c r="AT368" s="227" t="s">
        <v>132</v>
      </c>
      <c r="AU368" s="227" t="s">
        <v>86</v>
      </c>
      <c r="AY368" s="17" t="s">
        <v>130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84</v>
      </c>
      <c r="BK368" s="228">
        <f>ROUND(I368*H368,2)</f>
        <v>0</v>
      </c>
      <c r="BL368" s="17" t="s">
        <v>136</v>
      </c>
      <c r="BM368" s="227" t="s">
        <v>554</v>
      </c>
    </row>
    <row r="369" s="13" customFormat="1">
      <c r="A369" s="13"/>
      <c r="B369" s="229"/>
      <c r="C369" s="230"/>
      <c r="D369" s="231" t="s">
        <v>138</v>
      </c>
      <c r="E369" s="232" t="s">
        <v>1</v>
      </c>
      <c r="F369" s="233" t="s">
        <v>555</v>
      </c>
      <c r="G369" s="230"/>
      <c r="H369" s="234">
        <v>0.26400000000000001</v>
      </c>
      <c r="I369" s="235"/>
      <c r="J369" s="230"/>
      <c r="K369" s="230"/>
      <c r="L369" s="236"/>
      <c r="M369" s="237"/>
      <c r="N369" s="238"/>
      <c r="O369" s="238"/>
      <c r="P369" s="238"/>
      <c r="Q369" s="238"/>
      <c r="R369" s="238"/>
      <c r="S369" s="238"/>
      <c r="T369" s="23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0" t="s">
        <v>138</v>
      </c>
      <c r="AU369" s="240" t="s">
        <v>86</v>
      </c>
      <c r="AV369" s="13" t="s">
        <v>86</v>
      </c>
      <c r="AW369" s="13" t="s">
        <v>32</v>
      </c>
      <c r="AX369" s="13" t="s">
        <v>84</v>
      </c>
      <c r="AY369" s="240" t="s">
        <v>130</v>
      </c>
    </row>
    <row r="370" s="2" customFormat="1" ht="21.75" customHeight="1">
      <c r="A370" s="38"/>
      <c r="B370" s="39"/>
      <c r="C370" s="215" t="s">
        <v>556</v>
      </c>
      <c r="D370" s="215" t="s">
        <v>132</v>
      </c>
      <c r="E370" s="216" t="s">
        <v>557</v>
      </c>
      <c r="F370" s="217" t="s">
        <v>558</v>
      </c>
      <c r="G370" s="218" t="s">
        <v>222</v>
      </c>
      <c r="H370" s="219">
        <v>2.3100000000000001</v>
      </c>
      <c r="I370" s="220"/>
      <c r="J370" s="221">
        <f>ROUND(I370*H370,2)</f>
        <v>0</v>
      </c>
      <c r="K370" s="222"/>
      <c r="L370" s="44"/>
      <c r="M370" s="223" t="s">
        <v>1</v>
      </c>
      <c r="N370" s="224" t="s">
        <v>41</v>
      </c>
      <c r="O370" s="91"/>
      <c r="P370" s="225">
        <f>O370*H370</f>
        <v>0</v>
      </c>
      <c r="Q370" s="225">
        <v>0</v>
      </c>
      <c r="R370" s="225">
        <f>Q370*H370</f>
        <v>0</v>
      </c>
      <c r="S370" s="225">
        <v>0</v>
      </c>
      <c r="T370" s="226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7" t="s">
        <v>136</v>
      </c>
      <c r="AT370" s="227" t="s">
        <v>132</v>
      </c>
      <c r="AU370" s="227" t="s">
        <v>86</v>
      </c>
      <c r="AY370" s="17" t="s">
        <v>130</v>
      </c>
      <c r="BE370" s="228">
        <f>IF(N370="základní",J370,0)</f>
        <v>0</v>
      </c>
      <c r="BF370" s="228">
        <f>IF(N370="snížená",J370,0)</f>
        <v>0</v>
      </c>
      <c r="BG370" s="228">
        <f>IF(N370="zákl. přenesená",J370,0)</f>
        <v>0</v>
      </c>
      <c r="BH370" s="228">
        <f>IF(N370="sníž. přenesená",J370,0)</f>
        <v>0</v>
      </c>
      <c r="BI370" s="228">
        <f>IF(N370="nulová",J370,0)</f>
        <v>0</v>
      </c>
      <c r="BJ370" s="17" t="s">
        <v>84</v>
      </c>
      <c r="BK370" s="228">
        <f>ROUND(I370*H370,2)</f>
        <v>0</v>
      </c>
      <c r="BL370" s="17" t="s">
        <v>136</v>
      </c>
      <c r="BM370" s="227" t="s">
        <v>559</v>
      </c>
    </row>
    <row r="371" s="13" customFormat="1">
      <c r="A371" s="13"/>
      <c r="B371" s="229"/>
      <c r="C371" s="230"/>
      <c r="D371" s="231" t="s">
        <v>138</v>
      </c>
      <c r="E371" s="232" t="s">
        <v>1</v>
      </c>
      <c r="F371" s="233" t="s">
        <v>560</v>
      </c>
      <c r="G371" s="230"/>
      <c r="H371" s="234">
        <v>2.3100000000000001</v>
      </c>
      <c r="I371" s="235"/>
      <c r="J371" s="230"/>
      <c r="K371" s="230"/>
      <c r="L371" s="236"/>
      <c r="M371" s="237"/>
      <c r="N371" s="238"/>
      <c r="O371" s="238"/>
      <c r="P371" s="238"/>
      <c r="Q371" s="238"/>
      <c r="R371" s="238"/>
      <c r="S371" s="238"/>
      <c r="T371" s="23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0" t="s">
        <v>138</v>
      </c>
      <c r="AU371" s="240" t="s">
        <v>86</v>
      </c>
      <c r="AV371" s="13" t="s">
        <v>86</v>
      </c>
      <c r="AW371" s="13" t="s">
        <v>32</v>
      </c>
      <c r="AX371" s="13" t="s">
        <v>84</v>
      </c>
      <c r="AY371" s="240" t="s">
        <v>130</v>
      </c>
    </row>
    <row r="372" s="12" customFormat="1" ht="22.8" customHeight="1">
      <c r="A372" s="12"/>
      <c r="B372" s="199"/>
      <c r="C372" s="200"/>
      <c r="D372" s="201" t="s">
        <v>75</v>
      </c>
      <c r="E372" s="213" t="s">
        <v>145</v>
      </c>
      <c r="F372" s="213" t="s">
        <v>561</v>
      </c>
      <c r="G372" s="200"/>
      <c r="H372" s="200"/>
      <c r="I372" s="203"/>
      <c r="J372" s="214">
        <f>BK372</f>
        <v>0</v>
      </c>
      <c r="K372" s="200"/>
      <c r="L372" s="205"/>
      <c r="M372" s="206"/>
      <c r="N372" s="207"/>
      <c r="O372" s="207"/>
      <c r="P372" s="208">
        <f>SUM(P373:P436)</f>
        <v>0</v>
      </c>
      <c r="Q372" s="207"/>
      <c r="R372" s="208">
        <f>SUM(R373:R436)</f>
        <v>438.35344199999997</v>
      </c>
      <c r="S372" s="207"/>
      <c r="T372" s="209">
        <f>SUM(T373:T436)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0" t="s">
        <v>84</v>
      </c>
      <c r="AT372" s="211" t="s">
        <v>75</v>
      </c>
      <c r="AU372" s="211" t="s">
        <v>84</v>
      </c>
      <c r="AY372" s="210" t="s">
        <v>130</v>
      </c>
      <c r="BK372" s="212">
        <f>SUM(BK373:BK436)</f>
        <v>0</v>
      </c>
    </row>
    <row r="373" s="2" customFormat="1" ht="21.75" customHeight="1">
      <c r="A373" s="38"/>
      <c r="B373" s="39"/>
      <c r="C373" s="215" t="s">
        <v>562</v>
      </c>
      <c r="D373" s="215" t="s">
        <v>132</v>
      </c>
      <c r="E373" s="216" t="s">
        <v>563</v>
      </c>
      <c r="F373" s="217" t="s">
        <v>564</v>
      </c>
      <c r="G373" s="218" t="s">
        <v>135</v>
      </c>
      <c r="H373" s="219">
        <v>1521.4000000000001</v>
      </c>
      <c r="I373" s="220"/>
      <c r="J373" s="221">
        <f>ROUND(I373*H373,2)</f>
        <v>0</v>
      </c>
      <c r="K373" s="222"/>
      <c r="L373" s="44"/>
      <c r="M373" s="223" t="s">
        <v>1</v>
      </c>
      <c r="N373" s="224" t="s">
        <v>41</v>
      </c>
      <c r="O373" s="91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7" t="s">
        <v>136</v>
      </c>
      <c r="AT373" s="227" t="s">
        <v>132</v>
      </c>
      <c r="AU373" s="227" t="s">
        <v>86</v>
      </c>
      <c r="AY373" s="17" t="s">
        <v>130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84</v>
      </c>
      <c r="BK373" s="228">
        <f>ROUND(I373*H373,2)</f>
        <v>0</v>
      </c>
      <c r="BL373" s="17" t="s">
        <v>136</v>
      </c>
      <c r="BM373" s="227" t="s">
        <v>565</v>
      </c>
    </row>
    <row r="374" s="13" customFormat="1">
      <c r="A374" s="13"/>
      <c r="B374" s="229"/>
      <c r="C374" s="230"/>
      <c r="D374" s="231" t="s">
        <v>138</v>
      </c>
      <c r="E374" s="232" t="s">
        <v>1</v>
      </c>
      <c r="F374" s="233" t="s">
        <v>383</v>
      </c>
      <c r="G374" s="230"/>
      <c r="H374" s="234">
        <v>533.39999999999998</v>
      </c>
      <c r="I374" s="235"/>
      <c r="J374" s="230"/>
      <c r="K374" s="230"/>
      <c r="L374" s="236"/>
      <c r="M374" s="237"/>
      <c r="N374" s="238"/>
      <c r="O374" s="238"/>
      <c r="P374" s="238"/>
      <c r="Q374" s="238"/>
      <c r="R374" s="238"/>
      <c r="S374" s="238"/>
      <c r="T374" s="239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0" t="s">
        <v>138</v>
      </c>
      <c r="AU374" s="240" t="s">
        <v>86</v>
      </c>
      <c r="AV374" s="13" t="s">
        <v>86</v>
      </c>
      <c r="AW374" s="13" t="s">
        <v>32</v>
      </c>
      <c r="AX374" s="13" t="s">
        <v>76</v>
      </c>
      <c r="AY374" s="240" t="s">
        <v>130</v>
      </c>
    </row>
    <row r="375" s="13" customFormat="1">
      <c r="A375" s="13"/>
      <c r="B375" s="229"/>
      <c r="C375" s="230"/>
      <c r="D375" s="231" t="s">
        <v>138</v>
      </c>
      <c r="E375" s="232" t="s">
        <v>1</v>
      </c>
      <c r="F375" s="233" t="s">
        <v>384</v>
      </c>
      <c r="G375" s="230"/>
      <c r="H375" s="234">
        <v>322</v>
      </c>
      <c r="I375" s="235"/>
      <c r="J375" s="230"/>
      <c r="K375" s="230"/>
      <c r="L375" s="236"/>
      <c r="M375" s="237"/>
      <c r="N375" s="238"/>
      <c r="O375" s="238"/>
      <c r="P375" s="238"/>
      <c r="Q375" s="238"/>
      <c r="R375" s="238"/>
      <c r="S375" s="238"/>
      <c r="T375" s="23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0" t="s">
        <v>138</v>
      </c>
      <c r="AU375" s="240" t="s">
        <v>86</v>
      </c>
      <c r="AV375" s="13" t="s">
        <v>86</v>
      </c>
      <c r="AW375" s="13" t="s">
        <v>32</v>
      </c>
      <c r="AX375" s="13" t="s">
        <v>76</v>
      </c>
      <c r="AY375" s="240" t="s">
        <v>130</v>
      </c>
    </row>
    <row r="376" s="13" customFormat="1">
      <c r="A376" s="13"/>
      <c r="B376" s="229"/>
      <c r="C376" s="230"/>
      <c r="D376" s="231" t="s">
        <v>138</v>
      </c>
      <c r="E376" s="232" t="s">
        <v>1</v>
      </c>
      <c r="F376" s="233" t="s">
        <v>385</v>
      </c>
      <c r="G376" s="230"/>
      <c r="H376" s="234">
        <v>606.20000000000005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0" t="s">
        <v>138</v>
      </c>
      <c r="AU376" s="240" t="s">
        <v>86</v>
      </c>
      <c r="AV376" s="13" t="s">
        <v>86</v>
      </c>
      <c r="AW376" s="13" t="s">
        <v>32</v>
      </c>
      <c r="AX376" s="13" t="s">
        <v>76</v>
      </c>
      <c r="AY376" s="240" t="s">
        <v>130</v>
      </c>
    </row>
    <row r="377" s="13" customFormat="1">
      <c r="A377" s="13"/>
      <c r="B377" s="229"/>
      <c r="C377" s="230"/>
      <c r="D377" s="231" t="s">
        <v>138</v>
      </c>
      <c r="E377" s="232" t="s">
        <v>1</v>
      </c>
      <c r="F377" s="233" t="s">
        <v>386</v>
      </c>
      <c r="G377" s="230"/>
      <c r="H377" s="234">
        <v>59.799999999999997</v>
      </c>
      <c r="I377" s="235"/>
      <c r="J377" s="230"/>
      <c r="K377" s="230"/>
      <c r="L377" s="236"/>
      <c r="M377" s="237"/>
      <c r="N377" s="238"/>
      <c r="O377" s="238"/>
      <c r="P377" s="238"/>
      <c r="Q377" s="238"/>
      <c r="R377" s="238"/>
      <c r="S377" s="238"/>
      <c r="T377" s="23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0" t="s">
        <v>138</v>
      </c>
      <c r="AU377" s="240" t="s">
        <v>86</v>
      </c>
      <c r="AV377" s="13" t="s">
        <v>86</v>
      </c>
      <c r="AW377" s="13" t="s">
        <v>32</v>
      </c>
      <c r="AX377" s="13" t="s">
        <v>76</v>
      </c>
      <c r="AY377" s="240" t="s">
        <v>130</v>
      </c>
    </row>
    <row r="378" s="14" customFormat="1">
      <c r="A378" s="14"/>
      <c r="B378" s="241"/>
      <c r="C378" s="242"/>
      <c r="D378" s="231" t="s">
        <v>138</v>
      </c>
      <c r="E378" s="243" t="s">
        <v>1</v>
      </c>
      <c r="F378" s="244" t="s">
        <v>228</v>
      </c>
      <c r="G378" s="242"/>
      <c r="H378" s="245">
        <v>1521.3999999999999</v>
      </c>
      <c r="I378" s="246"/>
      <c r="J378" s="242"/>
      <c r="K378" s="242"/>
      <c r="L378" s="247"/>
      <c r="M378" s="248"/>
      <c r="N378" s="249"/>
      <c r="O378" s="249"/>
      <c r="P378" s="249"/>
      <c r="Q378" s="249"/>
      <c r="R378" s="249"/>
      <c r="S378" s="249"/>
      <c r="T378" s="25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1" t="s">
        <v>138</v>
      </c>
      <c r="AU378" s="251" t="s">
        <v>86</v>
      </c>
      <c r="AV378" s="14" t="s">
        <v>136</v>
      </c>
      <c r="AW378" s="14" t="s">
        <v>32</v>
      </c>
      <c r="AX378" s="14" t="s">
        <v>84</v>
      </c>
      <c r="AY378" s="251" t="s">
        <v>130</v>
      </c>
    </row>
    <row r="379" s="2" customFormat="1" ht="16.5" customHeight="1">
      <c r="A379" s="38"/>
      <c r="B379" s="39"/>
      <c r="C379" s="215" t="s">
        <v>566</v>
      </c>
      <c r="D379" s="215" t="s">
        <v>132</v>
      </c>
      <c r="E379" s="216" t="s">
        <v>567</v>
      </c>
      <c r="F379" s="217" t="s">
        <v>568</v>
      </c>
      <c r="G379" s="218" t="s">
        <v>135</v>
      </c>
      <c r="H379" s="219">
        <v>3340.8000000000002</v>
      </c>
      <c r="I379" s="220"/>
      <c r="J379" s="221">
        <f>ROUND(I379*H379,2)</f>
        <v>0</v>
      </c>
      <c r="K379" s="222"/>
      <c r="L379" s="44"/>
      <c r="M379" s="223" t="s">
        <v>1</v>
      </c>
      <c r="N379" s="224" t="s">
        <v>41</v>
      </c>
      <c r="O379" s="91"/>
      <c r="P379" s="225">
        <f>O379*H379</f>
        <v>0</v>
      </c>
      <c r="Q379" s="225">
        <v>0</v>
      </c>
      <c r="R379" s="225">
        <f>Q379*H379</f>
        <v>0</v>
      </c>
      <c r="S379" s="225">
        <v>0</v>
      </c>
      <c r="T379" s="22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136</v>
      </c>
      <c r="AT379" s="227" t="s">
        <v>132</v>
      </c>
      <c r="AU379" s="227" t="s">
        <v>86</v>
      </c>
      <c r="AY379" s="17" t="s">
        <v>130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84</v>
      </c>
      <c r="BK379" s="228">
        <f>ROUND(I379*H379,2)</f>
        <v>0</v>
      </c>
      <c r="BL379" s="17" t="s">
        <v>136</v>
      </c>
      <c r="BM379" s="227" t="s">
        <v>569</v>
      </c>
    </row>
    <row r="380" s="13" customFormat="1">
      <c r="A380" s="13"/>
      <c r="B380" s="229"/>
      <c r="C380" s="230"/>
      <c r="D380" s="231" t="s">
        <v>138</v>
      </c>
      <c r="E380" s="232" t="s">
        <v>1</v>
      </c>
      <c r="F380" s="233" t="s">
        <v>570</v>
      </c>
      <c r="G380" s="230"/>
      <c r="H380" s="234">
        <v>1219.2000000000001</v>
      </c>
      <c r="I380" s="235"/>
      <c r="J380" s="230"/>
      <c r="K380" s="230"/>
      <c r="L380" s="236"/>
      <c r="M380" s="237"/>
      <c r="N380" s="238"/>
      <c r="O380" s="238"/>
      <c r="P380" s="238"/>
      <c r="Q380" s="238"/>
      <c r="R380" s="238"/>
      <c r="S380" s="238"/>
      <c r="T380" s="239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0" t="s">
        <v>138</v>
      </c>
      <c r="AU380" s="240" t="s">
        <v>86</v>
      </c>
      <c r="AV380" s="13" t="s">
        <v>86</v>
      </c>
      <c r="AW380" s="13" t="s">
        <v>32</v>
      </c>
      <c r="AX380" s="13" t="s">
        <v>76</v>
      </c>
      <c r="AY380" s="240" t="s">
        <v>130</v>
      </c>
    </row>
    <row r="381" s="13" customFormat="1">
      <c r="A381" s="13"/>
      <c r="B381" s="229"/>
      <c r="C381" s="230"/>
      <c r="D381" s="231" t="s">
        <v>138</v>
      </c>
      <c r="E381" s="232" t="s">
        <v>1</v>
      </c>
      <c r="F381" s="233" t="s">
        <v>571</v>
      </c>
      <c r="G381" s="230"/>
      <c r="H381" s="234">
        <v>736</v>
      </c>
      <c r="I381" s="235"/>
      <c r="J381" s="230"/>
      <c r="K381" s="230"/>
      <c r="L381" s="236"/>
      <c r="M381" s="237"/>
      <c r="N381" s="238"/>
      <c r="O381" s="238"/>
      <c r="P381" s="238"/>
      <c r="Q381" s="238"/>
      <c r="R381" s="238"/>
      <c r="S381" s="238"/>
      <c r="T381" s="23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0" t="s">
        <v>138</v>
      </c>
      <c r="AU381" s="240" t="s">
        <v>86</v>
      </c>
      <c r="AV381" s="13" t="s">
        <v>86</v>
      </c>
      <c r="AW381" s="13" t="s">
        <v>32</v>
      </c>
      <c r="AX381" s="13" t="s">
        <v>76</v>
      </c>
      <c r="AY381" s="240" t="s">
        <v>130</v>
      </c>
    </row>
    <row r="382" s="13" customFormat="1">
      <c r="A382" s="13"/>
      <c r="B382" s="229"/>
      <c r="C382" s="230"/>
      <c r="D382" s="231" t="s">
        <v>138</v>
      </c>
      <c r="E382" s="232" t="s">
        <v>1</v>
      </c>
      <c r="F382" s="233" t="s">
        <v>572</v>
      </c>
      <c r="G382" s="230"/>
      <c r="H382" s="234">
        <v>1385.5999999999999</v>
      </c>
      <c r="I382" s="235"/>
      <c r="J382" s="230"/>
      <c r="K382" s="230"/>
      <c r="L382" s="236"/>
      <c r="M382" s="237"/>
      <c r="N382" s="238"/>
      <c r="O382" s="238"/>
      <c r="P382" s="238"/>
      <c r="Q382" s="238"/>
      <c r="R382" s="238"/>
      <c r="S382" s="238"/>
      <c r="T382" s="239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0" t="s">
        <v>138</v>
      </c>
      <c r="AU382" s="240" t="s">
        <v>86</v>
      </c>
      <c r="AV382" s="13" t="s">
        <v>86</v>
      </c>
      <c r="AW382" s="13" t="s">
        <v>32</v>
      </c>
      <c r="AX382" s="13" t="s">
        <v>76</v>
      </c>
      <c r="AY382" s="240" t="s">
        <v>130</v>
      </c>
    </row>
    <row r="383" s="14" customFormat="1">
      <c r="A383" s="14"/>
      <c r="B383" s="241"/>
      <c r="C383" s="242"/>
      <c r="D383" s="231" t="s">
        <v>138</v>
      </c>
      <c r="E383" s="243" t="s">
        <v>1</v>
      </c>
      <c r="F383" s="244" t="s">
        <v>228</v>
      </c>
      <c r="G383" s="242"/>
      <c r="H383" s="245">
        <v>3340.8000000000002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1" t="s">
        <v>138</v>
      </c>
      <c r="AU383" s="251" t="s">
        <v>86</v>
      </c>
      <c r="AV383" s="14" t="s">
        <v>136</v>
      </c>
      <c r="AW383" s="14" t="s">
        <v>32</v>
      </c>
      <c r="AX383" s="14" t="s">
        <v>84</v>
      </c>
      <c r="AY383" s="251" t="s">
        <v>130</v>
      </c>
    </row>
    <row r="384" s="2" customFormat="1" ht="16.5" customHeight="1">
      <c r="A384" s="38"/>
      <c r="B384" s="39"/>
      <c r="C384" s="215" t="s">
        <v>184</v>
      </c>
      <c r="D384" s="215" t="s">
        <v>132</v>
      </c>
      <c r="E384" s="216" t="s">
        <v>573</v>
      </c>
      <c r="F384" s="217" t="s">
        <v>574</v>
      </c>
      <c r="G384" s="218" t="s">
        <v>135</v>
      </c>
      <c r="H384" s="219">
        <v>90</v>
      </c>
      <c r="I384" s="220"/>
      <c r="J384" s="221">
        <f>ROUND(I384*H384,2)</f>
        <v>0</v>
      </c>
      <c r="K384" s="222"/>
      <c r="L384" s="44"/>
      <c r="M384" s="223" t="s">
        <v>1</v>
      </c>
      <c r="N384" s="224" t="s">
        <v>41</v>
      </c>
      <c r="O384" s="91"/>
      <c r="P384" s="225">
        <f>O384*H384</f>
        <v>0</v>
      </c>
      <c r="Q384" s="225">
        <v>0</v>
      </c>
      <c r="R384" s="225">
        <f>Q384*H384</f>
        <v>0</v>
      </c>
      <c r="S384" s="225">
        <v>0</v>
      </c>
      <c r="T384" s="22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7" t="s">
        <v>136</v>
      </c>
      <c r="AT384" s="227" t="s">
        <v>132</v>
      </c>
      <c r="AU384" s="227" t="s">
        <v>86</v>
      </c>
      <c r="AY384" s="17" t="s">
        <v>130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84</v>
      </c>
      <c r="BK384" s="228">
        <f>ROUND(I384*H384,2)</f>
        <v>0</v>
      </c>
      <c r="BL384" s="17" t="s">
        <v>136</v>
      </c>
      <c r="BM384" s="227" t="s">
        <v>575</v>
      </c>
    </row>
    <row r="385" s="13" customFormat="1">
      <c r="A385" s="13"/>
      <c r="B385" s="229"/>
      <c r="C385" s="230"/>
      <c r="D385" s="231" t="s">
        <v>138</v>
      </c>
      <c r="E385" s="232" t="s">
        <v>1</v>
      </c>
      <c r="F385" s="233" t="s">
        <v>576</v>
      </c>
      <c r="G385" s="230"/>
      <c r="H385" s="234">
        <v>90</v>
      </c>
      <c r="I385" s="235"/>
      <c r="J385" s="230"/>
      <c r="K385" s="230"/>
      <c r="L385" s="236"/>
      <c r="M385" s="237"/>
      <c r="N385" s="238"/>
      <c r="O385" s="238"/>
      <c r="P385" s="238"/>
      <c r="Q385" s="238"/>
      <c r="R385" s="238"/>
      <c r="S385" s="238"/>
      <c r="T385" s="23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0" t="s">
        <v>138</v>
      </c>
      <c r="AU385" s="240" t="s">
        <v>86</v>
      </c>
      <c r="AV385" s="13" t="s">
        <v>86</v>
      </c>
      <c r="AW385" s="13" t="s">
        <v>32</v>
      </c>
      <c r="AX385" s="13" t="s">
        <v>84</v>
      </c>
      <c r="AY385" s="240" t="s">
        <v>130</v>
      </c>
    </row>
    <row r="386" s="2" customFormat="1" ht="24.15" customHeight="1">
      <c r="A386" s="38"/>
      <c r="B386" s="39"/>
      <c r="C386" s="215" t="s">
        <v>577</v>
      </c>
      <c r="D386" s="215" t="s">
        <v>132</v>
      </c>
      <c r="E386" s="216" t="s">
        <v>578</v>
      </c>
      <c r="F386" s="217" t="s">
        <v>579</v>
      </c>
      <c r="G386" s="218" t="s">
        <v>135</v>
      </c>
      <c r="H386" s="219">
        <v>1521.4000000000001</v>
      </c>
      <c r="I386" s="220"/>
      <c r="J386" s="221">
        <f>ROUND(I386*H386,2)</f>
        <v>0</v>
      </c>
      <c r="K386" s="222"/>
      <c r="L386" s="44"/>
      <c r="M386" s="223" t="s">
        <v>1</v>
      </c>
      <c r="N386" s="224" t="s">
        <v>41</v>
      </c>
      <c r="O386" s="91"/>
      <c r="P386" s="225">
        <f>O386*H386</f>
        <v>0</v>
      </c>
      <c r="Q386" s="225">
        <v>0</v>
      </c>
      <c r="R386" s="225">
        <f>Q386*H386</f>
        <v>0</v>
      </c>
      <c r="S386" s="225">
        <v>0</v>
      </c>
      <c r="T386" s="22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7" t="s">
        <v>136</v>
      </c>
      <c r="AT386" s="227" t="s">
        <v>132</v>
      </c>
      <c r="AU386" s="227" t="s">
        <v>86</v>
      </c>
      <c r="AY386" s="17" t="s">
        <v>130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17" t="s">
        <v>84</v>
      </c>
      <c r="BK386" s="228">
        <f>ROUND(I386*H386,2)</f>
        <v>0</v>
      </c>
      <c r="BL386" s="17" t="s">
        <v>136</v>
      </c>
      <c r="BM386" s="227" t="s">
        <v>580</v>
      </c>
    </row>
    <row r="387" s="13" customFormat="1">
      <c r="A387" s="13"/>
      <c r="B387" s="229"/>
      <c r="C387" s="230"/>
      <c r="D387" s="231" t="s">
        <v>138</v>
      </c>
      <c r="E387" s="232" t="s">
        <v>1</v>
      </c>
      <c r="F387" s="233" t="s">
        <v>383</v>
      </c>
      <c r="G387" s="230"/>
      <c r="H387" s="234">
        <v>533.39999999999998</v>
      </c>
      <c r="I387" s="235"/>
      <c r="J387" s="230"/>
      <c r="K387" s="230"/>
      <c r="L387" s="236"/>
      <c r="M387" s="237"/>
      <c r="N387" s="238"/>
      <c r="O387" s="238"/>
      <c r="P387" s="238"/>
      <c r="Q387" s="238"/>
      <c r="R387" s="238"/>
      <c r="S387" s="238"/>
      <c r="T387" s="239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0" t="s">
        <v>138</v>
      </c>
      <c r="AU387" s="240" t="s">
        <v>86</v>
      </c>
      <c r="AV387" s="13" t="s">
        <v>86</v>
      </c>
      <c r="AW387" s="13" t="s">
        <v>32</v>
      </c>
      <c r="AX387" s="13" t="s">
        <v>76</v>
      </c>
      <c r="AY387" s="240" t="s">
        <v>130</v>
      </c>
    </row>
    <row r="388" s="13" customFormat="1">
      <c r="A388" s="13"/>
      <c r="B388" s="229"/>
      <c r="C388" s="230"/>
      <c r="D388" s="231" t="s">
        <v>138</v>
      </c>
      <c r="E388" s="232" t="s">
        <v>1</v>
      </c>
      <c r="F388" s="233" t="s">
        <v>384</v>
      </c>
      <c r="G388" s="230"/>
      <c r="H388" s="234">
        <v>322</v>
      </c>
      <c r="I388" s="235"/>
      <c r="J388" s="230"/>
      <c r="K388" s="230"/>
      <c r="L388" s="236"/>
      <c r="M388" s="237"/>
      <c r="N388" s="238"/>
      <c r="O388" s="238"/>
      <c r="P388" s="238"/>
      <c r="Q388" s="238"/>
      <c r="R388" s="238"/>
      <c r="S388" s="238"/>
      <c r="T388" s="239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0" t="s">
        <v>138</v>
      </c>
      <c r="AU388" s="240" t="s">
        <v>86</v>
      </c>
      <c r="AV388" s="13" t="s">
        <v>86</v>
      </c>
      <c r="AW388" s="13" t="s">
        <v>32</v>
      </c>
      <c r="AX388" s="13" t="s">
        <v>76</v>
      </c>
      <c r="AY388" s="240" t="s">
        <v>130</v>
      </c>
    </row>
    <row r="389" s="13" customFormat="1">
      <c r="A389" s="13"/>
      <c r="B389" s="229"/>
      <c r="C389" s="230"/>
      <c r="D389" s="231" t="s">
        <v>138</v>
      </c>
      <c r="E389" s="232" t="s">
        <v>1</v>
      </c>
      <c r="F389" s="233" t="s">
        <v>385</v>
      </c>
      <c r="G389" s="230"/>
      <c r="H389" s="234">
        <v>606.20000000000005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0" t="s">
        <v>138</v>
      </c>
      <c r="AU389" s="240" t="s">
        <v>86</v>
      </c>
      <c r="AV389" s="13" t="s">
        <v>86</v>
      </c>
      <c r="AW389" s="13" t="s">
        <v>32</v>
      </c>
      <c r="AX389" s="13" t="s">
        <v>76</v>
      </c>
      <c r="AY389" s="240" t="s">
        <v>130</v>
      </c>
    </row>
    <row r="390" s="13" customFormat="1">
      <c r="A390" s="13"/>
      <c r="B390" s="229"/>
      <c r="C390" s="230"/>
      <c r="D390" s="231" t="s">
        <v>138</v>
      </c>
      <c r="E390" s="232" t="s">
        <v>1</v>
      </c>
      <c r="F390" s="233" t="s">
        <v>386</v>
      </c>
      <c r="G390" s="230"/>
      <c r="H390" s="234">
        <v>59.799999999999997</v>
      </c>
      <c r="I390" s="235"/>
      <c r="J390" s="230"/>
      <c r="K390" s="230"/>
      <c r="L390" s="236"/>
      <c r="M390" s="237"/>
      <c r="N390" s="238"/>
      <c r="O390" s="238"/>
      <c r="P390" s="238"/>
      <c r="Q390" s="238"/>
      <c r="R390" s="238"/>
      <c r="S390" s="238"/>
      <c r="T390" s="239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0" t="s">
        <v>138</v>
      </c>
      <c r="AU390" s="240" t="s">
        <v>86</v>
      </c>
      <c r="AV390" s="13" t="s">
        <v>86</v>
      </c>
      <c r="AW390" s="13" t="s">
        <v>32</v>
      </c>
      <c r="AX390" s="13" t="s">
        <v>76</v>
      </c>
      <c r="AY390" s="240" t="s">
        <v>130</v>
      </c>
    </row>
    <row r="391" s="14" customFormat="1">
      <c r="A391" s="14"/>
      <c r="B391" s="241"/>
      <c r="C391" s="242"/>
      <c r="D391" s="231" t="s">
        <v>138</v>
      </c>
      <c r="E391" s="243" t="s">
        <v>1</v>
      </c>
      <c r="F391" s="244" t="s">
        <v>228</v>
      </c>
      <c r="G391" s="242"/>
      <c r="H391" s="245">
        <v>1521.3999999999999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1" t="s">
        <v>138</v>
      </c>
      <c r="AU391" s="251" t="s">
        <v>86</v>
      </c>
      <c r="AV391" s="14" t="s">
        <v>136</v>
      </c>
      <c r="AW391" s="14" t="s">
        <v>32</v>
      </c>
      <c r="AX391" s="14" t="s">
        <v>84</v>
      </c>
      <c r="AY391" s="251" t="s">
        <v>130</v>
      </c>
    </row>
    <row r="392" s="2" customFormat="1" ht="24.15" customHeight="1">
      <c r="A392" s="38"/>
      <c r="B392" s="39"/>
      <c r="C392" s="215" t="s">
        <v>581</v>
      </c>
      <c r="D392" s="215" t="s">
        <v>132</v>
      </c>
      <c r="E392" s="216" t="s">
        <v>582</v>
      </c>
      <c r="F392" s="217" t="s">
        <v>583</v>
      </c>
      <c r="G392" s="218" t="s">
        <v>135</v>
      </c>
      <c r="H392" s="219">
        <v>216.5</v>
      </c>
      <c r="I392" s="220"/>
      <c r="J392" s="221">
        <f>ROUND(I392*H392,2)</f>
        <v>0</v>
      </c>
      <c r="K392" s="222"/>
      <c r="L392" s="44"/>
      <c r="M392" s="223" t="s">
        <v>1</v>
      </c>
      <c r="N392" s="224" t="s">
        <v>41</v>
      </c>
      <c r="O392" s="91"/>
      <c r="P392" s="225">
        <f>O392*H392</f>
        <v>0</v>
      </c>
      <c r="Q392" s="225">
        <v>0</v>
      </c>
      <c r="R392" s="225">
        <f>Q392*H392</f>
        <v>0</v>
      </c>
      <c r="S392" s="225">
        <v>0</v>
      </c>
      <c r="T392" s="226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7" t="s">
        <v>136</v>
      </c>
      <c r="AT392" s="227" t="s">
        <v>132</v>
      </c>
      <c r="AU392" s="227" t="s">
        <v>86</v>
      </c>
      <c r="AY392" s="17" t="s">
        <v>130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84</v>
      </c>
      <c r="BK392" s="228">
        <f>ROUND(I392*H392,2)</f>
        <v>0</v>
      </c>
      <c r="BL392" s="17" t="s">
        <v>136</v>
      </c>
      <c r="BM392" s="227" t="s">
        <v>584</v>
      </c>
    </row>
    <row r="393" s="13" customFormat="1">
      <c r="A393" s="13"/>
      <c r="B393" s="229"/>
      <c r="C393" s="230"/>
      <c r="D393" s="231" t="s">
        <v>138</v>
      </c>
      <c r="E393" s="232" t="s">
        <v>1</v>
      </c>
      <c r="F393" s="233" t="s">
        <v>585</v>
      </c>
      <c r="G393" s="230"/>
      <c r="H393" s="234">
        <v>216.5</v>
      </c>
      <c r="I393" s="235"/>
      <c r="J393" s="230"/>
      <c r="K393" s="230"/>
      <c r="L393" s="236"/>
      <c r="M393" s="237"/>
      <c r="N393" s="238"/>
      <c r="O393" s="238"/>
      <c r="P393" s="238"/>
      <c r="Q393" s="238"/>
      <c r="R393" s="238"/>
      <c r="S393" s="238"/>
      <c r="T393" s="23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0" t="s">
        <v>138</v>
      </c>
      <c r="AU393" s="240" t="s">
        <v>86</v>
      </c>
      <c r="AV393" s="13" t="s">
        <v>86</v>
      </c>
      <c r="AW393" s="13" t="s">
        <v>32</v>
      </c>
      <c r="AX393" s="13" t="s">
        <v>84</v>
      </c>
      <c r="AY393" s="240" t="s">
        <v>130</v>
      </c>
    </row>
    <row r="394" s="2" customFormat="1" ht="33" customHeight="1">
      <c r="A394" s="38"/>
      <c r="B394" s="39"/>
      <c r="C394" s="215" t="s">
        <v>586</v>
      </c>
      <c r="D394" s="215" t="s">
        <v>132</v>
      </c>
      <c r="E394" s="216" t="s">
        <v>587</v>
      </c>
      <c r="F394" s="217" t="s">
        <v>588</v>
      </c>
      <c r="G394" s="218" t="s">
        <v>135</v>
      </c>
      <c r="H394" s="219">
        <v>71.099999999999994</v>
      </c>
      <c r="I394" s="220"/>
      <c r="J394" s="221">
        <f>ROUND(I394*H394,2)</f>
        <v>0</v>
      </c>
      <c r="K394" s="222"/>
      <c r="L394" s="44"/>
      <c r="M394" s="223" t="s">
        <v>1</v>
      </c>
      <c r="N394" s="224" t="s">
        <v>41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0</v>
      </c>
      <c r="T394" s="226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136</v>
      </c>
      <c r="AT394" s="227" t="s">
        <v>132</v>
      </c>
      <c r="AU394" s="227" t="s">
        <v>86</v>
      </c>
      <c r="AY394" s="17" t="s">
        <v>130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84</v>
      </c>
      <c r="BK394" s="228">
        <f>ROUND(I394*H394,2)</f>
        <v>0</v>
      </c>
      <c r="BL394" s="17" t="s">
        <v>136</v>
      </c>
      <c r="BM394" s="227" t="s">
        <v>589</v>
      </c>
    </row>
    <row r="395" s="13" customFormat="1">
      <c r="A395" s="13"/>
      <c r="B395" s="229"/>
      <c r="C395" s="230"/>
      <c r="D395" s="231" t="s">
        <v>138</v>
      </c>
      <c r="E395" s="232" t="s">
        <v>1</v>
      </c>
      <c r="F395" s="233" t="s">
        <v>158</v>
      </c>
      <c r="G395" s="230"/>
      <c r="H395" s="234">
        <v>71.099999999999994</v>
      </c>
      <c r="I395" s="235"/>
      <c r="J395" s="230"/>
      <c r="K395" s="230"/>
      <c r="L395" s="236"/>
      <c r="M395" s="237"/>
      <c r="N395" s="238"/>
      <c r="O395" s="238"/>
      <c r="P395" s="238"/>
      <c r="Q395" s="238"/>
      <c r="R395" s="238"/>
      <c r="S395" s="238"/>
      <c r="T395" s="23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0" t="s">
        <v>138</v>
      </c>
      <c r="AU395" s="240" t="s">
        <v>86</v>
      </c>
      <c r="AV395" s="13" t="s">
        <v>86</v>
      </c>
      <c r="AW395" s="13" t="s">
        <v>32</v>
      </c>
      <c r="AX395" s="13" t="s">
        <v>84</v>
      </c>
      <c r="AY395" s="240" t="s">
        <v>130</v>
      </c>
    </row>
    <row r="396" s="2" customFormat="1" ht="33" customHeight="1">
      <c r="A396" s="38"/>
      <c r="B396" s="39"/>
      <c r="C396" s="215" t="s">
        <v>590</v>
      </c>
      <c r="D396" s="215" t="s">
        <v>132</v>
      </c>
      <c r="E396" s="216" t="s">
        <v>591</v>
      </c>
      <c r="F396" s="217" t="s">
        <v>592</v>
      </c>
      <c r="G396" s="218" t="s">
        <v>135</v>
      </c>
      <c r="H396" s="219">
        <v>71.099999999999994</v>
      </c>
      <c r="I396" s="220"/>
      <c r="J396" s="221">
        <f>ROUND(I396*H396,2)</f>
        <v>0</v>
      </c>
      <c r="K396" s="222"/>
      <c r="L396" s="44"/>
      <c r="M396" s="223" t="s">
        <v>1</v>
      </c>
      <c r="N396" s="224" t="s">
        <v>41</v>
      </c>
      <c r="O396" s="91"/>
      <c r="P396" s="225">
        <f>O396*H396</f>
        <v>0</v>
      </c>
      <c r="Q396" s="225">
        <v>0</v>
      </c>
      <c r="R396" s="225">
        <f>Q396*H396</f>
        <v>0</v>
      </c>
      <c r="S396" s="225">
        <v>0</v>
      </c>
      <c r="T396" s="226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7" t="s">
        <v>136</v>
      </c>
      <c r="AT396" s="227" t="s">
        <v>132</v>
      </c>
      <c r="AU396" s="227" t="s">
        <v>86</v>
      </c>
      <c r="AY396" s="17" t="s">
        <v>130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17" t="s">
        <v>84</v>
      </c>
      <c r="BK396" s="228">
        <f>ROUND(I396*H396,2)</f>
        <v>0</v>
      </c>
      <c r="BL396" s="17" t="s">
        <v>136</v>
      </c>
      <c r="BM396" s="227" t="s">
        <v>593</v>
      </c>
    </row>
    <row r="397" s="13" customFormat="1">
      <c r="A397" s="13"/>
      <c r="B397" s="229"/>
      <c r="C397" s="230"/>
      <c r="D397" s="231" t="s">
        <v>138</v>
      </c>
      <c r="E397" s="232" t="s">
        <v>1</v>
      </c>
      <c r="F397" s="233" t="s">
        <v>158</v>
      </c>
      <c r="G397" s="230"/>
      <c r="H397" s="234">
        <v>71.099999999999994</v>
      </c>
      <c r="I397" s="235"/>
      <c r="J397" s="230"/>
      <c r="K397" s="230"/>
      <c r="L397" s="236"/>
      <c r="M397" s="237"/>
      <c r="N397" s="238"/>
      <c r="O397" s="238"/>
      <c r="P397" s="238"/>
      <c r="Q397" s="238"/>
      <c r="R397" s="238"/>
      <c r="S397" s="238"/>
      <c r="T397" s="239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0" t="s">
        <v>138</v>
      </c>
      <c r="AU397" s="240" t="s">
        <v>86</v>
      </c>
      <c r="AV397" s="13" t="s">
        <v>86</v>
      </c>
      <c r="AW397" s="13" t="s">
        <v>32</v>
      </c>
      <c r="AX397" s="13" t="s">
        <v>84</v>
      </c>
      <c r="AY397" s="240" t="s">
        <v>130</v>
      </c>
    </row>
    <row r="398" s="2" customFormat="1" ht="33" customHeight="1">
      <c r="A398" s="38"/>
      <c r="B398" s="39"/>
      <c r="C398" s="215" t="s">
        <v>594</v>
      </c>
      <c r="D398" s="215" t="s">
        <v>132</v>
      </c>
      <c r="E398" s="216" t="s">
        <v>595</v>
      </c>
      <c r="F398" s="217" t="s">
        <v>596</v>
      </c>
      <c r="G398" s="218" t="s">
        <v>135</v>
      </c>
      <c r="H398" s="219">
        <v>216.5</v>
      </c>
      <c r="I398" s="220"/>
      <c r="J398" s="221">
        <f>ROUND(I398*H398,2)</f>
        <v>0</v>
      </c>
      <c r="K398" s="222"/>
      <c r="L398" s="44"/>
      <c r="M398" s="223" t="s">
        <v>1</v>
      </c>
      <c r="N398" s="224" t="s">
        <v>41</v>
      </c>
      <c r="O398" s="91"/>
      <c r="P398" s="225">
        <f>O398*H398</f>
        <v>0</v>
      </c>
      <c r="Q398" s="225">
        <v>0.40799999999999997</v>
      </c>
      <c r="R398" s="225">
        <f>Q398*H398</f>
        <v>88.331999999999994</v>
      </c>
      <c r="S398" s="225">
        <v>0</v>
      </c>
      <c r="T398" s="22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7" t="s">
        <v>136</v>
      </c>
      <c r="AT398" s="227" t="s">
        <v>132</v>
      </c>
      <c r="AU398" s="227" t="s">
        <v>86</v>
      </c>
      <c r="AY398" s="17" t="s">
        <v>130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84</v>
      </c>
      <c r="BK398" s="228">
        <f>ROUND(I398*H398,2)</f>
        <v>0</v>
      </c>
      <c r="BL398" s="17" t="s">
        <v>136</v>
      </c>
      <c r="BM398" s="227" t="s">
        <v>597</v>
      </c>
    </row>
    <row r="399" s="13" customFormat="1">
      <c r="A399" s="13"/>
      <c r="B399" s="229"/>
      <c r="C399" s="230"/>
      <c r="D399" s="231" t="s">
        <v>138</v>
      </c>
      <c r="E399" s="232" t="s">
        <v>1</v>
      </c>
      <c r="F399" s="233" t="s">
        <v>585</v>
      </c>
      <c r="G399" s="230"/>
      <c r="H399" s="234">
        <v>216.5</v>
      </c>
      <c r="I399" s="235"/>
      <c r="J399" s="230"/>
      <c r="K399" s="230"/>
      <c r="L399" s="236"/>
      <c r="M399" s="237"/>
      <c r="N399" s="238"/>
      <c r="O399" s="238"/>
      <c r="P399" s="238"/>
      <c r="Q399" s="238"/>
      <c r="R399" s="238"/>
      <c r="S399" s="238"/>
      <c r="T399" s="23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0" t="s">
        <v>138</v>
      </c>
      <c r="AU399" s="240" t="s">
        <v>86</v>
      </c>
      <c r="AV399" s="13" t="s">
        <v>86</v>
      </c>
      <c r="AW399" s="13" t="s">
        <v>32</v>
      </c>
      <c r="AX399" s="13" t="s">
        <v>84</v>
      </c>
      <c r="AY399" s="240" t="s">
        <v>130</v>
      </c>
    </row>
    <row r="400" s="2" customFormat="1" ht="21.75" customHeight="1">
      <c r="A400" s="38"/>
      <c r="B400" s="39"/>
      <c r="C400" s="215" t="s">
        <v>598</v>
      </c>
      <c r="D400" s="215" t="s">
        <v>132</v>
      </c>
      <c r="E400" s="216" t="s">
        <v>599</v>
      </c>
      <c r="F400" s="217" t="s">
        <v>600</v>
      </c>
      <c r="G400" s="218" t="s">
        <v>135</v>
      </c>
      <c r="H400" s="219">
        <v>1413.5999999999999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41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0</v>
      </c>
      <c r="T400" s="22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136</v>
      </c>
      <c r="AT400" s="227" t="s">
        <v>132</v>
      </c>
      <c r="AU400" s="227" t="s">
        <v>86</v>
      </c>
      <c r="AY400" s="17" t="s">
        <v>130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84</v>
      </c>
      <c r="BK400" s="228">
        <f>ROUND(I400*H400,2)</f>
        <v>0</v>
      </c>
      <c r="BL400" s="17" t="s">
        <v>136</v>
      </c>
      <c r="BM400" s="227" t="s">
        <v>601</v>
      </c>
    </row>
    <row r="401" s="13" customFormat="1">
      <c r="A401" s="13"/>
      <c r="B401" s="229"/>
      <c r="C401" s="230"/>
      <c r="D401" s="231" t="s">
        <v>138</v>
      </c>
      <c r="E401" s="232" t="s">
        <v>1</v>
      </c>
      <c r="F401" s="233" t="s">
        <v>602</v>
      </c>
      <c r="G401" s="230"/>
      <c r="H401" s="234">
        <v>1342.5</v>
      </c>
      <c r="I401" s="235"/>
      <c r="J401" s="230"/>
      <c r="K401" s="230"/>
      <c r="L401" s="236"/>
      <c r="M401" s="237"/>
      <c r="N401" s="238"/>
      <c r="O401" s="238"/>
      <c r="P401" s="238"/>
      <c r="Q401" s="238"/>
      <c r="R401" s="238"/>
      <c r="S401" s="238"/>
      <c r="T401" s="239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0" t="s">
        <v>138</v>
      </c>
      <c r="AU401" s="240" t="s">
        <v>86</v>
      </c>
      <c r="AV401" s="13" t="s">
        <v>86</v>
      </c>
      <c r="AW401" s="13" t="s">
        <v>32</v>
      </c>
      <c r="AX401" s="13" t="s">
        <v>76</v>
      </c>
      <c r="AY401" s="240" t="s">
        <v>130</v>
      </c>
    </row>
    <row r="402" s="13" customFormat="1">
      <c r="A402" s="13"/>
      <c r="B402" s="229"/>
      <c r="C402" s="230"/>
      <c r="D402" s="231" t="s">
        <v>138</v>
      </c>
      <c r="E402" s="232" t="s">
        <v>1</v>
      </c>
      <c r="F402" s="233" t="s">
        <v>158</v>
      </c>
      <c r="G402" s="230"/>
      <c r="H402" s="234">
        <v>71.099999999999994</v>
      </c>
      <c r="I402" s="235"/>
      <c r="J402" s="230"/>
      <c r="K402" s="230"/>
      <c r="L402" s="236"/>
      <c r="M402" s="237"/>
      <c r="N402" s="238"/>
      <c r="O402" s="238"/>
      <c r="P402" s="238"/>
      <c r="Q402" s="238"/>
      <c r="R402" s="238"/>
      <c r="S402" s="238"/>
      <c r="T402" s="23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0" t="s">
        <v>138</v>
      </c>
      <c r="AU402" s="240" t="s">
        <v>86</v>
      </c>
      <c r="AV402" s="13" t="s">
        <v>86</v>
      </c>
      <c r="AW402" s="13" t="s">
        <v>32</v>
      </c>
      <c r="AX402" s="13" t="s">
        <v>76</v>
      </c>
      <c r="AY402" s="240" t="s">
        <v>130</v>
      </c>
    </row>
    <row r="403" s="14" customFormat="1">
      <c r="A403" s="14"/>
      <c r="B403" s="241"/>
      <c r="C403" s="242"/>
      <c r="D403" s="231" t="s">
        <v>138</v>
      </c>
      <c r="E403" s="243" t="s">
        <v>1</v>
      </c>
      <c r="F403" s="244" t="s">
        <v>228</v>
      </c>
      <c r="G403" s="242"/>
      <c r="H403" s="245">
        <v>1413.5999999999999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1" t="s">
        <v>138</v>
      </c>
      <c r="AU403" s="251" t="s">
        <v>86</v>
      </c>
      <c r="AV403" s="14" t="s">
        <v>136</v>
      </c>
      <c r="AW403" s="14" t="s">
        <v>32</v>
      </c>
      <c r="AX403" s="14" t="s">
        <v>84</v>
      </c>
      <c r="AY403" s="251" t="s">
        <v>130</v>
      </c>
    </row>
    <row r="404" s="2" customFormat="1" ht="24.15" customHeight="1">
      <c r="A404" s="38"/>
      <c r="B404" s="39"/>
      <c r="C404" s="215" t="s">
        <v>603</v>
      </c>
      <c r="D404" s="215" t="s">
        <v>132</v>
      </c>
      <c r="E404" s="216" t="s">
        <v>604</v>
      </c>
      <c r="F404" s="217" t="s">
        <v>605</v>
      </c>
      <c r="G404" s="218" t="s">
        <v>135</v>
      </c>
      <c r="H404" s="219">
        <v>1342.5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41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136</v>
      </c>
      <c r="AT404" s="227" t="s">
        <v>132</v>
      </c>
      <c r="AU404" s="227" t="s">
        <v>86</v>
      </c>
      <c r="AY404" s="17" t="s">
        <v>130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84</v>
      </c>
      <c r="BK404" s="228">
        <f>ROUND(I404*H404,2)</f>
        <v>0</v>
      </c>
      <c r="BL404" s="17" t="s">
        <v>136</v>
      </c>
      <c r="BM404" s="227" t="s">
        <v>606</v>
      </c>
    </row>
    <row r="405" s="13" customFormat="1">
      <c r="A405" s="13"/>
      <c r="B405" s="229"/>
      <c r="C405" s="230"/>
      <c r="D405" s="231" t="s">
        <v>138</v>
      </c>
      <c r="E405" s="232" t="s">
        <v>1</v>
      </c>
      <c r="F405" s="233" t="s">
        <v>602</v>
      </c>
      <c r="G405" s="230"/>
      <c r="H405" s="234">
        <v>1342.5</v>
      </c>
      <c r="I405" s="235"/>
      <c r="J405" s="230"/>
      <c r="K405" s="230"/>
      <c r="L405" s="236"/>
      <c r="M405" s="237"/>
      <c r="N405" s="238"/>
      <c r="O405" s="238"/>
      <c r="P405" s="238"/>
      <c r="Q405" s="238"/>
      <c r="R405" s="238"/>
      <c r="S405" s="238"/>
      <c r="T405" s="239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0" t="s">
        <v>138</v>
      </c>
      <c r="AU405" s="240" t="s">
        <v>86</v>
      </c>
      <c r="AV405" s="13" t="s">
        <v>86</v>
      </c>
      <c r="AW405" s="13" t="s">
        <v>32</v>
      </c>
      <c r="AX405" s="13" t="s">
        <v>84</v>
      </c>
      <c r="AY405" s="240" t="s">
        <v>130</v>
      </c>
    </row>
    <row r="406" s="2" customFormat="1" ht="33" customHeight="1">
      <c r="A406" s="38"/>
      <c r="B406" s="39"/>
      <c r="C406" s="215" t="s">
        <v>607</v>
      </c>
      <c r="D406" s="215" t="s">
        <v>132</v>
      </c>
      <c r="E406" s="216" t="s">
        <v>608</v>
      </c>
      <c r="F406" s="217" t="s">
        <v>609</v>
      </c>
      <c r="G406" s="218" t="s">
        <v>135</v>
      </c>
      <c r="H406" s="219">
        <v>71.099999999999994</v>
      </c>
      <c r="I406" s="220"/>
      <c r="J406" s="221">
        <f>ROUND(I406*H406,2)</f>
        <v>0</v>
      </c>
      <c r="K406" s="222"/>
      <c r="L406" s="44"/>
      <c r="M406" s="223" t="s">
        <v>1</v>
      </c>
      <c r="N406" s="224" t="s">
        <v>41</v>
      </c>
      <c r="O406" s="91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7" t="s">
        <v>136</v>
      </c>
      <c r="AT406" s="227" t="s">
        <v>132</v>
      </c>
      <c r="AU406" s="227" t="s">
        <v>86</v>
      </c>
      <c r="AY406" s="17" t="s">
        <v>130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7" t="s">
        <v>84</v>
      </c>
      <c r="BK406" s="228">
        <f>ROUND(I406*H406,2)</f>
        <v>0</v>
      </c>
      <c r="BL406" s="17" t="s">
        <v>136</v>
      </c>
      <c r="BM406" s="227" t="s">
        <v>610</v>
      </c>
    </row>
    <row r="407" s="13" customFormat="1">
      <c r="A407" s="13"/>
      <c r="B407" s="229"/>
      <c r="C407" s="230"/>
      <c r="D407" s="231" t="s">
        <v>138</v>
      </c>
      <c r="E407" s="232" t="s">
        <v>1</v>
      </c>
      <c r="F407" s="233" t="s">
        <v>158</v>
      </c>
      <c r="G407" s="230"/>
      <c r="H407" s="234">
        <v>71.099999999999994</v>
      </c>
      <c r="I407" s="235"/>
      <c r="J407" s="230"/>
      <c r="K407" s="230"/>
      <c r="L407" s="236"/>
      <c r="M407" s="237"/>
      <c r="N407" s="238"/>
      <c r="O407" s="238"/>
      <c r="P407" s="238"/>
      <c r="Q407" s="238"/>
      <c r="R407" s="238"/>
      <c r="S407" s="238"/>
      <c r="T407" s="239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0" t="s">
        <v>138</v>
      </c>
      <c r="AU407" s="240" t="s">
        <v>86</v>
      </c>
      <c r="AV407" s="13" t="s">
        <v>86</v>
      </c>
      <c r="AW407" s="13" t="s">
        <v>32</v>
      </c>
      <c r="AX407" s="13" t="s">
        <v>84</v>
      </c>
      <c r="AY407" s="240" t="s">
        <v>130</v>
      </c>
    </row>
    <row r="408" s="2" customFormat="1" ht="24.15" customHeight="1">
      <c r="A408" s="38"/>
      <c r="B408" s="39"/>
      <c r="C408" s="215" t="s">
        <v>611</v>
      </c>
      <c r="D408" s="215" t="s">
        <v>132</v>
      </c>
      <c r="E408" s="216" t="s">
        <v>612</v>
      </c>
      <c r="F408" s="217" t="s">
        <v>613</v>
      </c>
      <c r="G408" s="218" t="s">
        <v>135</v>
      </c>
      <c r="H408" s="219">
        <v>1461.5999999999999</v>
      </c>
      <c r="I408" s="220"/>
      <c r="J408" s="221">
        <f>ROUND(I408*H408,2)</f>
        <v>0</v>
      </c>
      <c r="K408" s="222"/>
      <c r="L408" s="44"/>
      <c r="M408" s="223" t="s">
        <v>1</v>
      </c>
      <c r="N408" s="224" t="s">
        <v>41</v>
      </c>
      <c r="O408" s="91"/>
      <c r="P408" s="225">
        <f>O408*H408</f>
        <v>0</v>
      </c>
      <c r="Q408" s="225">
        <v>0.084250000000000005</v>
      </c>
      <c r="R408" s="225">
        <f>Q408*H408</f>
        <v>123.13979999999999</v>
      </c>
      <c r="S408" s="225">
        <v>0</v>
      </c>
      <c r="T408" s="226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7" t="s">
        <v>136</v>
      </c>
      <c r="AT408" s="227" t="s">
        <v>132</v>
      </c>
      <c r="AU408" s="227" t="s">
        <v>86</v>
      </c>
      <c r="AY408" s="17" t="s">
        <v>130</v>
      </c>
      <c r="BE408" s="228">
        <f>IF(N408="základní",J408,0)</f>
        <v>0</v>
      </c>
      <c r="BF408" s="228">
        <f>IF(N408="snížená",J408,0)</f>
        <v>0</v>
      </c>
      <c r="BG408" s="228">
        <f>IF(N408="zákl. přenesená",J408,0)</f>
        <v>0</v>
      </c>
      <c r="BH408" s="228">
        <f>IF(N408="sníž. přenesená",J408,0)</f>
        <v>0</v>
      </c>
      <c r="BI408" s="228">
        <f>IF(N408="nulová",J408,0)</f>
        <v>0</v>
      </c>
      <c r="BJ408" s="17" t="s">
        <v>84</v>
      </c>
      <c r="BK408" s="228">
        <f>ROUND(I408*H408,2)</f>
        <v>0</v>
      </c>
      <c r="BL408" s="17" t="s">
        <v>136</v>
      </c>
      <c r="BM408" s="227" t="s">
        <v>614</v>
      </c>
    </row>
    <row r="409" s="13" customFormat="1">
      <c r="A409" s="13"/>
      <c r="B409" s="229"/>
      <c r="C409" s="230"/>
      <c r="D409" s="231" t="s">
        <v>138</v>
      </c>
      <c r="E409" s="232" t="s">
        <v>1</v>
      </c>
      <c r="F409" s="233" t="s">
        <v>383</v>
      </c>
      <c r="G409" s="230"/>
      <c r="H409" s="234">
        <v>533.39999999999998</v>
      </c>
      <c r="I409" s="235"/>
      <c r="J409" s="230"/>
      <c r="K409" s="230"/>
      <c r="L409" s="236"/>
      <c r="M409" s="237"/>
      <c r="N409" s="238"/>
      <c r="O409" s="238"/>
      <c r="P409" s="238"/>
      <c r="Q409" s="238"/>
      <c r="R409" s="238"/>
      <c r="S409" s="238"/>
      <c r="T409" s="239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0" t="s">
        <v>138</v>
      </c>
      <c r="AU409" s="240" t="s">
        <v>86</v>
      </c>
      <c r="AV409" s="13" t="s">
        <v>86</v>
      </c>
      <c r="AW409" s="13" t="s">
        <v>32</v>
      </c>
      <c r="AX409" s="13" t="s">
        <v>76</v>
      </c>
      <c r="AY409" s="240" t="s">
        <v>130</v>
      </c>
    </row>
    <row r="410" s="13" customFormat="1">
      <c r="A410" s="13"/>
      <c r="B410" s="229"/>
      <c r="C410" s="230"/>
      <c r="D410" s="231" t="s">
        <v>138</v>
      </c>
      <c r="E410" s="232" t="s">
        <v>1</v>
      </c>
      <c r="F410" s="233" t="s">
        <v>384</v>
      </c>
      <c r="G410" s="230"/>
      <c r="H410" s="234">
        <v>322</v>
      </c>
      <c r="I410" s="235"/>
      <c r="J410" s="230"/>
      <c r="K410" s="230"/>
      <c r="L410" s="236"/>
      <c r="M410" s="237"/>
      <c r="N410" s="238"/>
      <c r="O410" s="238"/>
      <c r="P410" s="238"/>
      <c r="Q410" s="238"/>
      <c r="R410" s="238"/>
      <c r="S410" s="238"/>
      <c r="T410" s="23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0" t="s">
        <v>138</v>
      </c>
      <c r="AU410" s="240" t="s">
        <v>86</v>
      </c>
      <c r="AV410" s="13" t="s">
        <v>86</v>
      </c>
      <c r="AW410" s="13" t="s">
        <v>32</v>
      </c>
      <c r="AX410" s="13" t="s">
        <v>76</v>
      </c>
      <c r="AY410" s="240" t="s">
        <v>130</v>
      </c>
    </row>
    <row r="411" s="13" customFormat="1">
      <c r="A411" s="13"/>
      <c r="B411" s="229"/>
      <c r="C411" s="230"/>
      <c r="D411" s="231" t="s">
        <v>138</v>
      </c>
      <c r="E411" s="232" t="s">
        <v>1</v>
      </c>
      <c r="F411" s="233" t="s">
        <v>385</v>
      </c>
      <c r="G411" s="230"/>
      <c r="H411" s="234">
        <v>606.20000000000005</v>
      </c>
      <c r="I411" s="235"/>
      <c r="J411" s="230"/>
      <c r="K411" s="230"/>
      <c r="L411" s="236"/>
      <c r="M411" s="237"/>
      <c r="N411" s="238"/>
      <c r="O411" s="238"/>
      <c r="P411" s="238"/>
      <c r="Q411" s="238"/>
      <c r="R411" s="238"/>
      <c r="S411" s="238"/>
      <c r="T411" s="239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0" t="s">
        <v>138</v>
      </c>
      <c r="AU411" s="240" t="s">
        <v>86</v>
      </c>
      <c r="AV411" s="13" t="s">
        <v>86</v>
      </c>
      <c r="AW411" s="13" t="s">
        <v>32</v>
      </c>
      <c r="AX411" s="13" t="s">
        <v>76</v>
      </c>
      <c r="AY411" s="240" t="s">
        <v>130</v>
      </c>
    </row>
    <row r="412" s="14" customFormat="1">
      <c r="A412" s="14"/>
      <c r="B412" s="241"/>
      <c r="C412" s="242"/>
      <c r="D412" s="231" t="s">
        <v>138</v>
      </c>
      <c r="E412" s="243" t="s">
        <v>1</v>
      </c>
      <c r="F412" s="244" t="s">
        <v>228</v>
      </c>
      <c r="G412" s="242"/>
      <c r="H412" s="245">
        <v>1461.5999999999999</v>
      </c>
      <c r="I412" s="246"/>
      <c r="J412" s="242"/>
      <c r="K412" s="242"/>
      <c r="L412" s="247"/>
      <c r="M412" s="248"/>
      <c r="N412" s="249"/>
      <c r="O412" s="249"/>
      <c r="P412" s="249"/>
      <c r="Q412" s="249"/>
      <c r="R412" s="249"/>
      <c r="S412" s="249"/>
      <c r="T412" s="25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1" t="s">
        <v>138</v>
      </c>
      <c r="AU412" s="251" t="s">
        <v>86</v>
      </c>
      <c r="AV412" s="14" t="s">
        <v>136</v>
      </c>
      <c r="AW412" s="14" t="s">
        <v>32</v>
      </c>
      <c r="AX412" s="14" t="s">
        <v>84</v>
      </c>
      <c r="AY412" s="251" t="s">
        <v>130</v>
      </c>
    </row>
    <row r="413" s="2" customFormat="1" ht="16.5" customHeight="1">
      <c r="A413" s="38"/>
      <c r="B413" s="39"/>
      <c r="C413" s="263" t="s">
        <v>615</v>
      </c>
      <c r="D413" s="263" t="s">
        <v>336</v>
      </c>
      <c r="E413" s="264" t="s">
        <v>616</v>
      </c>
      <c r="F413" s="265" t="s">
        <v>617</v>
      </c>
      <c r="G413" s="266" t="s">
        <v>135</v>
      </c>
      <c r="H413" s="267">
        <v>1528.2539999999999</v>
      </c>
      <c r="I413" s="268"/>
      <c r="J413" s="269">
        <f>ROUND(I413*H413,2)</f>
        <v>0</v>
      </c>
      <c r="K413" s="270"/>
      <c r="L413" s="271"/>
      <c r="M413" s="272" t="s">
        <v>1</v>
      </c>
      <c r="N413" s="273" t="s">
        <v>41</v>
      </c>
      <c r="O413" s="91"/>
      <c r="P413" s="225">
        <f>O413*H413</f>
        <v>0</v>
      </c>
      <c r="Q413" s="225">
        <v>0.113</v>
      </c>
      <c r="R413" s="225">
        <f>Q413*H413</f>
        <v>172.692702</v>
      </c>
      <c r="S413" s="225">
        <v>0</v>
      </c>
      <c r="T413" s="22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7" t="s">
        <v>180</v>
      </c>
      <c r="AT413" s="227" t="s">
        <v>336</v>
      </c>
      <c r="AU413" s="227" t="s">
        <v>86</v>
      </c>
      <c r="AY413" s="17" t="s">
        <v>130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84</v>
      </c>
      <c r="BK413" s="228">
        <f>ROUND(I413*H413,2)</f>
        <v>0</v>
      </c>
      <c r="BL413" s="17" t="s">
        <v>136</v>
      </c>
      <c r="BM413" s="227" t="s">
        <v>618</v>
      </c>
    </row>
    <row r="414" s="13" customFormat="1">
      <c r="A414" s="13"/>
      <c r="B414" s="229"/>
      <c r="C414" s="230"/>
      <c r="D414" s="231" t="s">
        <v>138</v>
      </c>
      <c r="E414" s="232" t="s">
        <v>1</v>
      </c>
      <c r="F414" s="233" t="s">
        <v>619</v>
      </c>
      <c r="G414" s="230"/>
      <c r="H414" s="234">
        <v>560.07000000000005</v>
      </c>
      <c r="I414" s="235"/>
      <c r="J414" s="230"/>
      <c r="K414" s="230"/>
      <c r="L414" s="236"/>
      <c r="M414" s="237"/>
      <c r="N414" s="238"/>
      <c r="O414" s="238"/>
      <c r="P414" s="238"/>
      <c r="Q414" s="238"/>
      <c r="R414" s="238"/>
      <c r="S414" s="238"/>
      <c r="T414" s="239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0" t="s">
        <v>138</v>
      </c>
      <c r="AU414" s="240" t="s">
        <v>86</v>
      </c>
      <c r="AV414" s="13" t="s">
        <v>86</v>
      </c>
      <c r="AW414" s="13" t="s">
        <v>32</v>
      </c>
      <c r="AX414" s="13" t="s">
        <v>76</v>
      </c>
      <c r="AY414" s="240" t="s">
        <v>130</v>
      </c>
    </row>
    <row r="415" s="13" customFormat="1">
      <c r="A415" s="13"/>
      <c r="B415" s="229"/>
      <c r="C415" s="230"/>
      <c r="D415" s="231" t="s">
        <v>138</v>
      </c>
      <c r="E415" s="232" t="s">
        <v>1</v>
      </c>
      <c r="F415" s="233" t="s">
        <v>620</v>
      </c>
      <c r="G415" s="230"/>
      <c r="H415" s="234">
        <v>338.10000000000002</v>
      </c>
      <c r="I415" s="235"/>
      <c r="J415" s="230"/>
      <c r="K415" s="230"/>
      <c r="L415" s="236"/>
      <c r="M415" s="237"/>
      <c r="N415" s="238"/>
      <c r="O415" s="238"/>
      <c r="P415" s="238"/>
      <c r="Q415" s="238"/>
      <c r="R415" s="238"/>
      <c r="S415" s="238"/>
      <c r="T415" s="239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0" t="s">
        <v>138</v>
      </c>
      <c r="AU415" s="240" t="s">
        <v>86</v>
      </c>
      <c r="AV415" s="13" t="s">
        <v>86</v>
      </c>
      <c r="AW415" s="13" t="s">
        <v>32</v>
      </c>
      <c r="AX415" s="13" t="s">
        <v>76</v>
      </c>
      <c r="AY415" s="240" t="s">
        <v>130</v>
      </c>
    </row>
    <row r="416" s="13" customFormat="1">
      <c r="A416" s="13"/>
      <c r="B416" s="229"/>
      <c r="C416" s="230"/>
      <c r="D416" s="231" t="s">
        <v>138</v>
      </c>
      <c r="E416" s="232" t="s">
        <v>1</v>
      </c>
      <c r="F416" s="233" t="s">
        <v>621</v>
      </c>
      <c r="G416" s="230"/>
      <c r="H416" s="234">
        <v>636.50999999999999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0" t="s">
        <v>138</v>
      </c>
      <c r="AU416" s="240" t="s">
        <v>86</v>
      </c>
      <c r="AV416" s="13" t="s">
        <v>86</v>
      </c>
      <c r="AW416" s="13" t="s">
        <v>32</v>
      </c>
      <c r="AX416" s="13" t="s">
        <v>76</v>
      </c>
      <c r="AY416" s="240" t="s">
        <v>130</v>
      </c>
    </row>
    <row r="417" s="13" customFormat="1">
      <c r="A417" s="13"/>
      <c r="B417" s="229"/>
      <c r="C417" s="230"/>
      <c r="D417" s="231" t="s">
        <v>138</v>
      </c>
      <c r="E417" s="232" t="s">
        <v>1</v>
      </c>
      <c r="F417" s="233" t="s">
        <v>622</v>
      </c>
      <c r="G417" s="230"/>
      <c r="H417" s="234">
        <v>-6.4260000000000002</v>
      </c>
      <c r="I417" s="235"/>
      <c r="J417" s="230"/>
      <c r="K417" s="230"/>
      <c r="L417" s="236"/>
      <c r="M417" s="237"/>
      <c r="N417" s="238"/>
      <c r="O417" s="238"/>
      <c r="P417" s="238"/>
      <c r="Q417" s="238"/>
      <c r="R417" s="238"/>
      <c r="S417" s="238"/>
      <c r="T417" s="239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0" t="s">
        <v>138</v>
      </c>
      <c r="AU417" s="240" t="s">
        <v>86</v>
      </c>
      <c r="AV417" s="13" t="s">
        <v>86</v>
      </c>
      <c r="AW417" s="13" t="s">
        <v>32</v>
      </c>
      <c r="AX417" s="13" t="s">
        <v>76</v>
      </c>
      <c r="AY417" s="240" t="s">
        <v>130</v>
      </c>
    </row>
    <row r="418" s="14" customFormat="1">
      <c r="A418" s="14"/>
      <c r="B418" s="241"/>
      <c r="C418" s="242"/>
      <c r="D418" s="231" t="s">
        <v>138</v>
      </c>
      <c r="E418" s="243" t="s">
        <v>1</v>
      </c>
      <c r="F418" s="244" t="s">
        <v>228</v>
      </c>
      <c r="G418" s="242"/>
      <c r="H418" s="245">
        <v>1528.2540000000001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1" t="s">
        <v>138</v>
      </c>
      <c r="AU418" s="251" t="s">
        <v>86</v>
      </c>
      <c r="AV418" s="14" t="s">
        <v>136</v>
      </c>
      <c r="AW418" s="14" t="s">
        <v>32</v>
      </c>
      <c r="AX418" s="14" t="s">
        <v>84</v>
      </c>
      <c r="AY418" s="251" t="s">
        <v>130</v>
      </c>
    </row>
    <row r="419" s="2" customFormat="1" ht="24.15" customHeight="1">
      <c r="A419" s="38"/>
      <c r="B419" s="39"/>
      <c r="C419" s="263" t="s">
        <v>623</v>
      </c>
      <c r="D419" s="263" t="s">
        <v>336</v>
      </c>
      <c r="E419" s="264" t="s">
        <v>624</v>
      </c>
      <c r="F419" s="265" t="s">
        <v>625</v>
      </c>
      <c r="G419" s="266" t="s">
        <v>135</v>
      </c>
      <c r="H419" s="267">
        <v>6.4260000000000002</v>
      </c>
      <c r="I419" s="268"/>
      <c r="J419" s="269">
        <f>ROUND(I419*H419,2)</f>
        <v>0</v>
      </c>
      <c r="K419" s="270"/>
      <c r="L419" s="271"/>
      <c r="M419" s="272" t="s">
        <v>1</v>
      </c>
      <c r="N419" s="273" t="s">
        <v>41</v>
      </c>
      <c r="O419" s="91"/>
      <c r="P419" s="225">
        <f>O419*H419</f>
        <v>0</v>
      </c>
      <c r="Q419" s="225">
        <v>0.13</v>
      </c>
      <c r="R419" s="225">
        <f>Q419*H419</f>
        <v>0.83538000000000001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180</v>
      </c>
      <c r="AT419" s="227" t="s">
        <v>336</v>
      </c>
      <c r="AU419" s="227" t="s">
        <v>86</v>
      </c>
      <c r="AY419" s="17" t="s">
        <v>130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84</v>
      </c>
      <c r="BK419" s="228">
        <f>ROUND(I419*H419,2)</f>
        <v>0</v>
      </c>
      <c r="BL419" s="17" t="s">
        <v>136</v>
      </c>
      <c r="BM419" s="227" t="s">
        <v>626</v>
      </c>
    </row>
    <row r="420" s="13" customFormat="1">
      <c r="A420" s="13"/>
      <c r="B420" s="229"/>
      <c r="C420" s="230"/>
      <c r="D420" s="231" t="s">
        <v>138</v>
      </c>
      <c r="E420" s="232" t="s">
        <v>1</v>
      </c>
      <c r="F420" s="233" t="s">
        <v>627</v>
      </c>
      <c r="G420" s="230"/>
      <c r="H420" s="234">
        <v>6.4260000000000002</v>
      </c>
      <c r="I420" s="235"/>
      <c r="J420" s="230"/>
      <c r="K420" s="230"/>
      <c r="L420" s="236"/>
      <c r="M420" s="237"/>
      <c r="N420" s="238"/>
      <c r="O420" s="238"/>
      <c r="P420" s="238"/>
      <c r="Q420" s="238"/>
      <c r="R420" s="238"/>
      <c r="S420" s="238"/>
      <c r="T420" s="23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0" t="s">
        <v>138</v>
      </c>
      <c r="AU420" s="240" t="s">
        <v>86</v>
      </c>
      <c r="AV420" s="13" t="s">
        <v>86</v>
      </c>
      <c r="AW420" s="13" t="s">
        <v>32</v>
      </c>
      <c r="AX420" s="13" t="s">
        <v>84</v>
      </c>
      <c r="AY420" s="240" t="s">
        <v>130</v>
      </c>
    </row>
    <row r="421" s="2" customFormat="1" ht="24.15" customHeight="1">
      <c r="A421" s="38"/>
      <c r="B421" s="39"/>
      <c r="C421" s="215" t="s">
        <v>628</v>
      </c>
      <c r="D421" s="215" t="s">
        <v>132</v>
      </c>
      <c r="E421" s="216" t="s">
        <v>629</v>
      </c>
      <c r="F421" s="217" t="s">
        <v>630</v>
      </c>
      <c r="G421" s="218" t="s">
        <v>135</v>
      </c>
      <c r="H421" s="219">
        <v>59.799999999999997</v>
      </c>
      <c r="I421" s="220"/>
      <c r="J421" s="221">
        <f>ROUND(I421*H421,2)</f>
        <v>0</v>
      </c>
      <c r="K421" s="222"/>
      <c r="L421" s="44"/>
      <c r="M421" s="223" t="s">
        <v>1</v>
      </c>
      <c r="N421" s="224" t="s">
        <v>41</v>
      </c>
      <c r="O421" s="91"/>
      <c r="P421" s="225">
        <f>O421*H421</f>
        <v>0</v>
      </c>
      <c r="Q421" s="225">
        <v>0.085650000000000004</v>
      </c>
      <c r="R421" s="225">
        <f>Q421*H421</f>
        <v>5.1218700000000004</v>
      </c>
      <c r="S421" s="225">
        <v>0</v>
      </c>
      <c r="T421" s="22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7" t="s">
        <v>136</v>
      </c>
      <c r="AT421" s="227" t="s">
        <v>132</v>
      </c>
      <c r="AU421" s="227" t="s">
        <v>86</v>
      </c>
      <c r="AY421" s="17" t="s">
        <v>130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7" t="s">
        <v>84</v>
      </c>
      <c r="BK421" s="228">
        <f>ROUND(I421*H421,2)</f>
        <v>0</v>
      </c>
      <c r="BL421" s="17" t="s">
        <v>136</v>
      </c>
      <c r="BM421" s="227" t="s">
        <v>631</v>
      </c>
    </row>
    <row r="422" s="13" customFormat="1">
      <c r="A422" s="13"/>
      <c r="B422" s="229"/>
      <c r="C422" s="230"/>
      <c r="D422" s="231" t="s">
        <v>138</v>
      </c>
      <c r="E422" s="232" t="s">
        <v>1</v>
      </c>
      <c r="F422" s="233" t="s">
        <v>386</v>
      </c>
      <c r="G422" s="230"/>
      <c r="H422" s="234">
        <v>59.799999999999997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0" t="s">
        <v>138</v>
      </c>
      <c r="AU422" s="240" t="s">
        <v>86</v>
      </c>
      <c r="AV422" s="13" t="s">
        <v>86</v>
      </c>
      <c r="AW422" s="13" t="s">
        <v>32</v>
      </c>
      <c r="AX422" s="13" t="s">
        <v>84</v>
      </c>
      <c r="AY422" s="240" t="s">
        <v>130</v>
      </c>
    </row>
    <row r="423" s="2" customFormat="1" ht="16.5" customHeight="1">
      <c r="A423" s="38"/>
      <c r="B423" s="39"/>
      <c r="C423" s="263" t="s">
        <v>632</v>
      </c>
      <c r="D423" s="263" t="s">
        <v>336</v>
      </c>
      <c r="E423" s="264" t="s">
        <v>633</v>
      </c>
      <c r="F423" s="265" t="s">
        <v>634</v>
      </c>
      <c r="G423" s="266" t="s">
        <v>135</v>
      </c>
      <c r="H423" s="267">
        <v>51.869999999999997</v>
      </c>
      <c r="I423" s="268"/>
      <c r="J423" s="269">
        <f>ROUND(I423*H423,2)</f>
        <v>0</v>
      </c>
      <c r="K423" s="270"/>
      <c r="L423" s="271"/>
      <c r="M423" s="272" t="s">
        <v>1</v>
      </c>
      <c r="N423" s="273" t="s">
        <v>41</v>
      </c>
      <c r="O423" s="91"/>
      <c r="P423" s="225">
        <f>O423*H423</f>
        <v>0</v>
      </c>
      <c r="Q423" s="225">
        <v>0.17599999999999999</v>
      </c>
      <c r="R423" s="225">
        <f>Q423*H423</f>
        <v>9.1291199999999986</v>
      </c>
      <c r="S423" s="225">
        <v>0</v>
      </c>
      <c r="T423" s="226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7" t="s">
        <v>180</v>
      </c>
      <c r="AT423" s="227" t="s">
        <v>336</v>
      </c>
      <c r="AU423" s="227" t="s">
        <v>86</v>
      </c>
      <c r="AY423" s="17" t="s">
        <v>130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84</v>
      </c>
      <c r="BK423" s="228">
        <f>ROUND(I423*H423,2)</f>
        <v>0</v>
      </c>
      <c r="BL423" s="17" t="s">
        <v>136</v>
      </c>
      <c r="BM423" s="227" t="s">
        <v>635</v>
      </c>
    </row>
    <row r="424" s="13" customFormat="1">
      <c r="A424" s="13"/>
      <c r="B424" s="229"/>
      <c r="C424" s="230"/>
      <c r="D424" s="231" t="s">
        <v>138</v>
      </c>
      <c r="E424" s="232" t="s">
        <v>1</v>
      </c>
      <c r="F424" s="233" t="s">
        <v>636</v>
      </c>
      <c r="G424" s="230"/>
      <c r="H424" s="234">
        <v>51.869999999999997</v>
      </c>
      <c r="I424" s="235"/>
      <c r="J424" s="230"/>
      <c r="K424" s="230"/>
      <c r="L424" s="236"/>
      <c r="M424" s="237"/>
      <c r="N424" s="238"/>
      <c r="O424" s="238"/>
      <c r="P424" s="238"/>
      <c r="Q424" s="238"/>
      <c r="R424" s="238"/>
      <c r="S424" s="238"/>
      <c r="T424" s="239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0" t="s">
        <v>138</v>
      </c>
      <c r="AU424" s="240" t="s">
        <v>86</v>
      </c>
      <c r="AV424" s="13" t="s">
        <v>86</v>
      </c>
      <c r="AW424" s="13" t="s">
        <v>32</v>
      </c>
      <c r="AX424" s="13" t="s">
        <v>84</v>
      </c>
      <c r="AY424" s="240" t="s">
        <v>130</v>
      </c>
    </row>
    <row r="425" s="2" customFormat="1" ht="24.15" customHeight="1">
      <c r="A425" s="38"/>
      <c r="B425" s="39"/>
      <c r="C425" s="263" t="s">
        <v>637</v>
      </c>
      <c r="D425" s="263" t="s">
        <v>336</v>
      </c>
      <c r="E425" s="264" t="s">
        <v>638</v>
      </c>
      <c r="F425" s="265" t="s">
        <v>639</v>
      </c>
      <c r="G425" s="266" t="s">
        <v>135</v>
      </c>
      <c r="H425" s="267">
        <v>10.92</v>
      </c>
      <c r="I425" s="268"/>
      <c r="J425" s="269">
        <f>ROUND(I425*H425,2)</f>
        <v>0</v>
      </c>
      <c r="K425" s="270"/>
      <c r="L425" s="271"/>
      <c r="M425" s="272" t="s">
        <v>1</v>
      </c>
      <c r="N425" s="273" t="s">
        <v>41</v>
      </c>
      <c r="O425" s="91"/>
      <c r="P425" s="225">
        <f>O425*H425</f>
        <v>0</v>
      </c>
      <c r="Q425" s="225">
        <v>0.17599999999999999</v>
      </c>
      <c r="R425" s="225">
        <f>Q425*H425</f>
        <v>1.9219199999999999</v>
      </c>
      <c r="S425" s="225">
        <v>0</v>
      </c>
      <c r="T425" s="22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7" t="s">
        <v>180</v>
      </c>
      <c r="AT425" s="227" t="s">
        <v>336</v>
      </c>
      <c r="AU425" s="227" t="s">
        <v>86</v>
      </c>
      <c r="AY425" s="17" t="s">
        <v>130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7" t="s">
        <v>84</v>
      </c>
      <c r="BK425" s="228">
        <f>ROUND(I425*H425,2)</f>
        <v>0</v>
      </c>
      <c r="BL425" s="17" t="s">
        <v>136</v>
      </c>
      <c r="BM425" s="227" t="s">
        <v>640</v>
      </c>
    </row>
    <row r="426" s="13" customFormat="1">
      <c r="A426" s="13"/>
      <c r="B426" s="229"/>
      <c r="C426" s="230"/>
      <c r="D426" s="231" t="s">
        <v>138</v>
      </c>
      <c r="E426" s="232" t="s">
        <v>1</v>
      </c>
      <c r="F426" s="233" t="s">
        <v>641</v>
      </c>
      <c r="G426" s="230"/>
      <c r="H426" s="234">
        <v>10.92</v>
      </c>
      <c r="I426" s="235"/>
      <c r="J426" s="230"/>
      <c r="K426" s="230"/>
      <c r="L426" s="236"/>
      <c r="M426" s="237"/>
      <c r="N426" s="238"/>
      <c r="O426" s="238"/>
      <c r="P426" s="238"/>
      <c r="Q426" s="238"/>
      <c r="R426" s="238"/>
      <c r="S426" s="238"/>
      <c r="T426" s="23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0" t="s">
        <v>138</v>
      </c>
      <c r="AU426" s="240" t="s">
        <v>86</v>
      </c>
      <c r="AV426" s="13" t="s">
        <v>86</v>
      </c>
      <c r="AW426" s="13" t="s">
        <v>32</v>
      </c>
      <c r="AX426" s="13" t="s">
        <v>84</v>
      </c>
      <c r="AY426" s="240" t="s">
        <v>130</v>
      </c>
    </row>
    <row r="427" s="2" customFormat="1" ht="21.75" customHeight="1">
      <c r="A427" s="38"/>
      <c r="B427" s="39"/>
      <c r="C427" s="215" t="s">
        <v>642</v>
      </c>
      <c r="D427" s="215" t="s">
        <v>132</v>
      </c>
      <c r="E427" s="216" t="s">
        <v>643</v>
      </c>
      <c r="F427" s="217" t="s">
        <v>644</v>
      </c>
      <c r="G427" s="218" t="s">
        <v>165</v>
      </c>
      <c r="H427" s="219">
        <v>897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41</v>
      </c>
      <c r="O427" s="91"/>
      <c r="P427" s="225">
        <f>O427*H427</f>
        <v>0</v>
      </c>
      <c r="Q427" s="225">
        <v>0.0035999999999999999</v>
      </c>
      <c r="R427" s="225">
        <f>Q427*H427</f>
        <v>3.2292000000000001</v>
      </c>
      <c r="S427" s="225">
        <v>0</v>
      </c>
      <c r="T427" s="226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136</v>
      </c>
      <c r="AT427" s="227" t="s">
        <v>132</v>
      </c>
      <c r="AU427" s="227" t="s">
        <v>86</v>
      </c>
      <c r="AY427" s="17" t="s">
        <v>130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84</v>
      </c>
      <c r="BK427" s="228">
        <f>ROUND(I427*H427,2)</f>
        <v>0</v>
      </c>
      <c r="BL427" s="17" t="s">
        <v>136</v>
      </c>
      <c r="BM427" s="227" t="s">
        <v>645</v>
      </c>
    </row>
    <row r="428" s="13" customFormat="1">
      <c r="A428" s="13"/>
      <c r="B428" s="229"/>
      <c r="C428" s="230"/>
      <c r="D428" s="231" t="s">
        <v>138</v>
      </c>
      <c r="E428" s="232" t="s">
        <v>1</v>
      </c>
      <c r="F428" s="233" t="s">
        <v>646</v>
      </c>
      <c r="G428" s="230"/>
      <c r="H428" s="234">
        <v>462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0" t="s">
        <v>138</v>
      </c>
      <c r="AU428" s="240" t="s">
        <v>86</v>
      </c>
      <c r="AV428" s="13" t="s">
        <v>86</v>
      </c>
      <c r="AW428" s="13" t="s">
        <v>32</v>
      </c>
      <c r="AX428" s="13" t="s">
        <v>76</v>
      </c>
      <c r="AY428" s="240" t="s">
        <v>130</v>
      </c>
    </row>
    <row r="429" s="13" customFormat="1">
      <c r="A429" s="13"/>
      <c r="B429" s="229"/>
      <c r="C429" s="230"/>
      <c r="D429" s="231" t="s">
        <v>138</v>
      </c>
      <c r="E429" s="232" t="s">
        <v>1</v>
      </c>
      <c r="F429" s="233" t="s">
        <v>647</v>
      </c>
      <c r="G429" s="230"/>
      <c r="H429" s="234">
        <v>435</v>
      </c>
      <c r="I429" s="235"/>
      <c r="J429" s="230"/>
      <c r="K429" s="230"/>
      <c r="L429" s="236"/>
      <c r="M429" s="237"/>
      <c r="N429" s="238"/>
      <c r="O429" s="238"/>
      <c r="P429" s="238"/>
      <c r="Q429" s="238"/>
      <c r="R429" s="238"/>
      <c r="S429" s="238"/>
      <c r="T429" s="239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0" t="s">
        <v>138</v>
      </c>
      <c r="AU429" s="240" t="s">
        <v>86</v>
      </c>
      <c r="AV429" s="13" t="s">
        <v>86</v>
      </c>
      <c r="AW429" s="13" t="s">
        <v>32</v>
      </c>
      <c r="AX429" s="13" t="s">
        <v>76</v>
      </c>
      <c r="AY429" s="240" t="s">
        <v>130</v>
      </c>
    </row>
    <row r="430" s="14" customFormat="1">
      <c r="A430" s="14"/>
      <c r="B430" s="241"/>
      <c r="C430" s="242"/>
      <c r="D430" s="231" t="s">
        <v>138</v>
      </c>
      <c r="E430" s="243" t="s">
        <v>1</v>
      </c>
      <c r="F430" s="244" t="s">
        <v>228</v>
      </c>
      <c r="G430" s="242"/>
      <c r="H430" s="245">
        <v>897</v>
      </c>
      <c r="I430" s="246"/>
      <c r="J430" s="242"/>
      <c r="K430" s="242"/>
      <c r="L430" s="247"/>
      <c r="M430" s="248"/>
      <c r="N430" s="249"/>
      <c r="O430" s="249"/>
      <c r="P430" s="249"/>
      <c r="Q430" s="249"/>
      <c r="R430" s="249"/>
      <c r="S430" s="249"/>
      <c r="T430" s="250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1" t="s">
        <v>138</v>
      </c>
      <c r="AU430" s="251" t="s">
        <v>86</v>
      </c>
      <c r="AV430" s="14" t="s">
        <v>136</v>
      </c>
      <c r="AW430" s="14" t="s">
        <v>32</v>
      </c>
      <c r="AX430" s="14" t="s">
        <v>84</v>
      </c>
      <c r="AY430" s="251" t="s">
        <v>130</v>
      </c>
    </row>
    <row r="431" s="2" customFormat="1" ht="24.15" customHeight="1">
      <c r="A431" s="38"/>
      <c r="B431" s="39"/>
      <c r="C431" s="215" t="s">
        <v>648</v>
      </c>
      <c r="D431" s="215" t="s">
        <v>132</v>
      </c>
      <c r="E431" s="216" t="s">
        <v>649</v>
      </c>
      <c r="F431" s="217" t="s">
        <v>650</v>
      </c>
      <c r="G431" s="218" t="s">
        <v>135</v>
      </c>
      <c r="H431" s="219">
        <v>224.25</v>
      </c>
      <c r="I431" s="220"/>
      <c r="J431" s="221">
        <f>ROUND(I431*H431,2)</f>
        <v>0</v>
      </c>
      <c r="K431" s="222"/>
      <c r="L431" s="44"/>
      <c r="M431" s="223" t="s">
        <v>1</v>
      </c>
      <c r="N431" s="224" t="s">
        <v>41</v>
      </c>
      <c r="O431" s="91"/>
      <c r="P431" s="225">
        <f>O431*H431</f>
        <v>0</v>
      </c>
      <c r="Q431" s="225">
        <v>0.15140000000000001</v>
      </c>
      <c r="R431" s="225">
        <f>Q431*H431</f>
        <v>33.951450000000001</v>
      </c>
      <c r="S431" s="225">
        <v>0</v>
      </c>
      <c r="T431" s="226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7" t="s">
        <v>136</v>
      </c>
      <c r="AT431" s="227" t="s">
        <v>132</v>
      </c>
      <c r="AU431" s="227" t="s">
        <v>86</v>
      </c>
      <c r="AY431" s="17" t="s">
        <v>130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84</v>
      </c>
      <c r="BK431" s="228">
        <f>ROUND(I431*H431,2)</f>
        <v>0</v>
      </c>
      <c r="BL431" s="17" t="s">
        <v>136</v>
      </c>
      <c r="BM431" s="227" t="s">
        <v>651</v>
      </c>
    </row>
    <row r="432" s="13" customFormat="1">
      <c r="A432" s="13"/>
      <c r="B432" s="229"/>
      <c r="C432" s="230"/>
      <c r="D432" s="231" t="s">
        <v>138</v>
      </c>
      <c r="E432" s="232" t="s">
        <v>1</v>
      </c>
      <c r="F432" s="233" t="s">
        <v>652</v>
      </c>
      <c r="G432" s="230"/>
      <c r="H432" s="234">
        <v>115.5</v>
      </c>
      <c r="I432" s="235"/>
      <c r="J432" s="230"/>
      <c r="K432" s="230"/>
      <c r="L432" s="236"/>
      <c r="M432" s="237"/>
      <c r="N432" s="238"/>
      <c r="O432" s="238"/>
      <c r="P432" s="238"/>
      <c r="Q432" s="238"/>
      <c r="R432" s="238"/>
      <c r="S432" s="238"/>
      <c r="T432" s="239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0" t="s">
        <v>138</v>
      </c>
      <c r="AU432" s="240" t="s">
        <v>86</v>
      </c>
      <c r="AV432" s="13" t="s">
        <v>86</v>
      </c>
      <c r="AW432" s="13" t="s">
        <v>32</v>
      </c>
      <c r="AX432" s="13" t="s">
        <v>76</v>
      </c>
      <c r="AY432" s="240" t="s">
        <v>130</v>
      </c>
    </row>
    <row r="433" s="13" customFormat="1">
      <c r="A433" s="13"/>
      <c r="B433" s="229"/>
      <c r="C433" s="230"/>
      <c r="D433" s="231" t="s">
        <v>138</v>
      </c>
      <c r="E433" s="232" t="s">
        <v>1</v>
      </c>
      <c r="F433" s="233" t="s">
        <v>653</v>
      </c>
      <c r="G433" s="230"/>
      <c r="H433" s="234">
        <v>108.75</v>
      </c>
      <c r="I433" s="235"/>
      <c r="J433" s="230"/>
      <c r="K433" s="230"/>
      <c r="L433" s="236"/>
      <c r="M433" s="237"/>
      <c r="N433" s="238"/>
      <c r="O433" s="238"/>
      <c r="P433" s="238"/>
      <c r="Q433" s="238"/>
      <c r="R433" s="238"/>
      <c r="S433" s="238"/>
      <c r="T433" s="239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0" t="s">
        <v>138</v>
      </c>
      <c r="AU433" s="240" t="s">
        <v>86</v>
      </c>
      <c r="AV433" s="13" t="s">
        <v>86</v>
      </c>
      <c r="AW433" s="13" t="s">
        <v>32</v>
      </c>
      <c r="AX433" s="13" t="s">
        <v>76</v>
      </c>
      <c r="AY433" s="240" t="s">
        <v>130</v>
      </c>
    </row>
    <row r="434" s="14" customFormat="1">
      <c r="A434" s="14"/>
      <c r="B434" s="241"/>
      <c r="C434" s="242"/>
      <c r="D434" s="231" t="s">
        <v>138</v>
      </c>
      <c r="E434" s="243" t="s">
        <v>1</v>
      </c>
      <c r="F434" s="244" t="s">
        <v>228</v>
      </c>
      <c r="G434" s="242"/>
      <c r="H434" s="245">
        <v>224.25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1" t="s">
        <v>138</v>
      </c>
      <c r="AU434" s="251" t="s">
        <v>86</v>
      </c>
      <c r="AV434" s="14" t="s">
        <v>136</v>
      </c>
      <c r="AW434" s="14" t="s">
        <v>32</v>
      </c>
      <c r="AX434" s="14" t="s">
        <v>84</v>
      </c>
      <c r="AY434" s="251" t="s">
        <v>130</v>
      </c>
    </row>
    <row r="435" s="2" customFormat="1" ht="37.8" customHeight="1">
      <c r="A435" s="38"/>
      <c r="B435" s="39"/>
      <c r="C435" s="215" t="s">
        <v>654</v>
      </c>
      <c r="D435" s="215" t="s">
        <v>132</v>
      </c>
      <c r="E435" s="216" t="s">
        <v>655</v>
      </c>
      <c r="F435" s="217" t="s">
        <v>656</v>
      </c>
      <c r="G435" s="218" t="s">
        <v>143</v>
      </c>
      <c r="H435" s="219">
        <v>4</v>
      </c>
      <c r="I435" s="220"/>
      <c r="J435" s="221">
        <f>ROUND(I435*H435,2)</f>
        <v>0</v>
      </c>
      <c r="K435" s="222"/>
      <c r="L435" s="44"/>
      <c r="M435" s="223" t="s">
        <v>1</v>
      </c>
      <c r="N435" s="224" t="s">
        <v>41</v>
      </c>
      <c r="O435" s="91"/>
      <c r="P435" s="225">
        <f>O435*H435</f>
        <v>0</v>
      </c>
      <c r="Q435" s="225">
        <v>0</v>
      </c>
      <c r="R435" s="225">
        <f>Q435*H435</f>
        <v>0</v>
      </c>
      <c r="S435" s="225">
        <v>0</v>
      </c>
      <c r="T435" s="226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7" t="s">
        <v>136</v>
      </c>
      <c r="AT435" s="227" t="s">
        <v>132</v>
      </c>
      <c r="AU435" s="227" t="s">
        <v>86</v>
      </c>
      <c r="AY435" s="17" t="s">
        <v>130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84</v>
      </c>
      <c r="BK435" s="228">
        <f>ROUND(I435*H435,2)</f>
        <v>0</v>
      </c>
      <c r="BL435" s="17" t="s">
        <v>136</v>
      </c>
      <c r="BM435" s="227" t="s">
        <v>657</v>
      </c>
    </row>
    <row r="436" s="2" customFormat="1" ht="24.15" customHeight="1">
      <c r="A436" s="38"/>
      <c r="B436" s="39"/>
      <c r="C436" s="215" t="s">
        <v>658</v>
      </c>
      <c r="D436" s="215" t="s">
        <v>132</v>
      </c>
      <c r="E436" s="216" t="s">
        <v>659</v>
      </c>
      <c r="F436" s="217" t="s">
        <v>660</v>
      </c>
      <c r="G436" s="218" t="s">
        <v>661</v>
      </c>
      <c r="H436" s="219">
        <v>1</v>
      </c>
      <c r="I436" s="220"/>
      <c r="J436" s="221">
        <f>ROUND(I436*H436,2)</f>
        <v>0</v>
      </c>
      <c r="K436" s="222"/>
      <c r="L436" s="44"/>
      <c r="M436" s="223" t="s">
        <v>1</v>
      </c>
      <c r="N436" s="224" t="s">
        <v>41</v>
      </c>
      <c r="O436" s="91"/>
      <c r="P436" s="225">
        <f>O436*H436</f>
        <v>0</v>
      </c>
      <c r="Q436" s="225">
        <v>0</v>
      </c>
      <c r="R436" s="225">
        <f>Q436*H436</f>
        <v>0</v>
      </c>
      <c r="S436" s="225">
        <v>0</v>
      </c>
      <c r="T436" s="226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7" t="s">
        <v>136</v>
      </c>
      <c r="AT436" s="227" t="s">
        <v>132</v>
      </c>
      <c r="AU436" s="227" t="s">
        <v>86</v>
      </c>
      <c r="AY436" s="17" t="s">
        <v>130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7" t="s">
        <v>84</v>
      </c>
      <c r="BK436" s="228">
        <f>ROUND(I436*H436,2)</f>
        <v>0</v>
      </c>
      <c r="BL436" s="17" t="s">
        <v>136</v>
      </c>
      <c r="BM436" s="227" t="s">
        <v>662</v>
      </c>
    </row>
    <row r="437" s="12" customFormat="1" ht="22.8" customHeight="1">
      <c r="A437" s="12"/>
      <c r="B437" s="199"/>
      <c r="C437" s="200"/>
      <c r="D437" s="201" t="s">
        <v>75</v>
      </c>
      <c r="E437" s="213" t="s">
        <v>180</v>
      </c>
      <c r="F437" s="213" t="s">
        <v>663</v>
      </c>
      <c r="G437" s="200"/>
      <c r="H437" s="200"/>
      <c r="I437" s="203"/>
      <c r="J437" s="214">
        <f>BK437</f>
        <v>0</v>
      </c>
      <c r="K437" s="200"/>
      <c r="L437" s="205"/>
      <c r="M437" s="206"/>
      <c r="N437" s="207"/>
      <c r="O437" s="207"/>
      <c r="P437" s="208">
        <f>SUM(P438:P476)</f>
        <v>0</v>
      </c>
      <c r="Q437" s="207"/>
      <c r="R437" s="208">
        <f>SUM(R438:R476)</f>
        <v>17.011503399999999</v>
      </c>
      <c r="S437" s="207"/>
      <c r="T437" s="209">
        <f>SUM(T438:T476)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0" t="s">
        <v>84</v>
      </c>
      <c r="AT437" s="211" t="s">
        <v>75</v>
      </c>
      <c r="AU437" s="211" t="s">
        <v>84</v>
      </c>
      <c r="AY437" s="210" t="s">
        <v>130</v>
      </c>
      <c r="BK437" s="212">
        <f>SUM(BK438:BK476)</f>
        <v>0</v>
      </c>
    </row>
    <row r="438" s="2" customFormat="1" ht="24.15" customHeight="1">
      <c r="A438" s="38"/>
      <c r="B438" s="39"/>
      <c r="C438" s="215" t="s">
        <v>664</v>
      </c>
      <c r="D438" s="215" t="s">
        <v>132</v>
      </c>
      <c r="E438" s="216" t="s">
        <v>665</v>
      </c>
      <c r="F438" s="217" t="s">
        <v>666</v>
      </c>
      <c r="G438" s="218" t="s">
        <v>165</v>
      </c>
      <c r="H438" s="219">
        <v>34</v>
      </c>
      <c r="I438" s="220"/>
      <c r="J438" s="221">
        <f>ROUND(I438*H438,2)</f>
        <v>0</v>
      </c>
      <c r="K438" s="222"/>
      <c r="L438" s="44"/>
      <c r="M438" s="223" t="s">
        <v>1</v>
      </c>
      <c r="N438" s="224" t="s">
        <v>41</v>
      </c>
      <c r="O438" s="91"/>
      <c r="P438" s="225">
        <f>O438*H438</f>
        <v>0</v>
      </c>
      <c r="Q438" s="225">
        <v>1.0000000000000001E-05</v>
      </c>
      <c r="R438" s="225">
        <f>Q438*H438</f>
        <v>0.00034000000000000002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136</v>
      </c>
      <c r="AT438" s="227" t="s">
        <v>132</v>
      </c>
      <c r="AU438" s="227" t="s">
        <v>86</v>
      </c>
      <c r="AY438" s="17" t="s">
        <v>130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84</v>
      </c>
      <c r="BK438" s="228">
        <f>ROUND(I438*H438,2)</f>
        <v>0</v>
      </c>
      <c r="BL438" s="17" t="s">
        <v>136</v>
      </c>
      <c r="BM438" s="227" t="s">
        <v>667</v>
      </c>
    </row>
    <row r="439" s="13" customFormat="1">
      <c r="A439" s="13"/>
      <c r="B439" s="229"/>
      <c r="C439" s="230"/>
      <c r="D439" s="231" t="s">
        <v>138</v>
      </c>
      <c r="E439" s="232" t="s">
        <v>1</v>
      </c>
      <c r="F439" s="233" t="s">
        <v>668</v>
      </c>
      <c r="G439" s="230"/>
      <c r="H439" s="234">
        <v>34</v>
      </c>
      <c r="I439" s="235"/>
      <c r="J439" s="230"/>
      <c r="K439" s="230"/>
      <c r="L439" s="236"/>
      <c r="M439" s="237"/>
      <c r="N439" s="238"/>
      <c r="O439" s="238"/>
      <c r="P439" s="238"/>
      <c r="Q439" s="238"/>
      <c r="R439" s="238"/>
      <c r="S439" s="238"/>
      <c r="T439" s="239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0" t="s">
        <v>138</v>
      </c>
      <c r="AU439" s="240" t="s">
        <v>86</v>
      </c>
      <c r="AV439" s="13" t="s">
        <v>86</v>
      </c>
      <c r="AW439" s="13" t="s">
        <v>32</v>
      </c>
      <c r="AX439" s="13" t="s">
        <v>84</v>
      </c>
      <c r="AY439" s="240" t="s">
        <v>130</v>
      </c>
    </row>
    <row r="440" s="2" customFormat="1" ht="24.15" customHeight="1">
      <c r="A440" s="38"/>
      <c r="B440" s="39"/>
      <c r="C440" s="263" t="s">
        <v>669</v>
      </c>
      <c r="D440" s="263" t="s">
        <v>336</v>
      </c>
      <c r="E440" s="264" t="s">
        <v>670</v>
      </c>
      <c r="F440" s="265" t="s">
        <v>671</v>
      </c>
      <c r="G440" s="266" t="s">
        <v>165</v>
      </c>
      <c r="H440" s="267">
        <v>35.700000000000003</v>
      </c>
      <c r="I440" s="268"/>
      <c r="J440" s="269">
        <f>ROUND(I440*H440,2)</f>
        <v>0</v>
      </c>
      <c r="K440" s="270"/>
      <c r="L440" s="271"/>
      <c r="M440" s="272" t="s">
        <v>1</v>
      </c>
      <c r="N440" s="273" t="s">
        <v>41</v>
      </c>
      <c r="O440" s="91"/>
      <c r="P440" s="225">
        <f>O440*H440</f>
        <v>0</v>
      </c>
      <c r="Q440" s="225">
        <v>0.0028999999999999998</v>
      </c>
      <c r="R440" s="225">
        <f>Q440*H440</f>
        <v>0.10353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180</v>
      </c>
      <c r="AT440" s="227" t="s">
        <v>336</v>
      </c>
      <c r="AU440" s="227" t="s">
        <v>86</v>
      </c>
      <c r="AY440" s="17" t="s">
        <v>130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84</v>
      </c>
      <c r="BK440" s="228">
        <f>ROUND(I440*H440,2)</f>
        <v>0</v>
      </c>
      <c r="BL440" s="17" t="s">
        <v>136</v>
      </c>
      <c r="BM440" s="227" t="s">
        <v>672</v>
      </c>
    </row>
    <row r="441" s="13" customFormat="1">
      <c r="A441" s="13"/>
      <c r="B441" s="229"/>
      <c r="C441" s="230"/>
      <c r="D441" s="231" t="s">
        <v>138</v>
      </c>
      <c r="E441" s="232" t="s">
        <v>1</v>
      </c>
      <c r="F441" s="233" t="s">
        <v>673</v>
      </c>
      <c r="G441" s="230"/>
      <c r="H441" s="234">
        <v>35.700000000000003</v>
      </c>
      <c r="I441" s="235"/>
      <c r="J441" s="230"/>
      <c r="K441" s="230"/>
      <c r="L441" s="236"/>
      <c r="M441" s="237"/>
      <c r="N441" s="238"/>
      <c r="O441" s="238"/>
      <c r="P441" s="238"/>
      <c r="Q441" s="238"/>
      <c r="R441" s="238"/>
      <c r="S441" s="238"/>
      <c r="T441" s="239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0" t="s">
        <v>138</v>
      </c>
      <c r="AU441" s="240" t="s">
        <v>86</v>
      </c>
      <c r="AV441" s="13" t="s">
        <v>86</v>
      </c>
      <c r="AW441" s="13" t="s">
        <v>32</v>
      </c>
      <c r="AX441" s="13" t="s">
        <v>84</v>
      </c>
      <c r="AY441" s="240" t="s">
        <v>130</v>
      </c>
    </row>
    <row r="442" s="2" customFormat="1" ht="24.15" customHeight="1">
      <c r="A442" s="38"/>
      <c r="B442" s="39"/>
      <c r="C442" s="215" t="s">
        <v>674</v>
      </c>
      <c r="D442" s="215" t="s">
        <v>132</v>
      </c>
      <c r="E442" s="216" t="s">
        <v>675</v>
      </c>
      <c r="F442" s="217" t="s">
        <v>676</v>
      </c>
      <c r="G442" s="218" t="s">
        <v>165</v>
      </c>
      <c r="H442" s="219">
        <v>937.38999999999999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41</v>
      </c>
      <c r="O442" s="91"/>
      <c r="P442" s="225">
        <f>O442*H442</f>
        <v>0</v>
      </c>
      <c r="Q442" s="225">
        <v>2.0000000000000002E-05</v>
      </c>
      <c r="R442" s="225">
        <f>Q442*H442</f>
        <v>0.018747800000000002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136</v>
      </c>
      <c r="AT442" s="227" t="s">
        <v>132</v>
      </c>
      <c r="AU442" s="227" t="s">
        <v>86</v>
      </c>
      <c r="AY442" s="17" t="s">
        <v>130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84</v>
      </c>
      <c r="BK442" s="228">
        <f>ROUND(I442*H442,2)</f>
        <v>0</v>
      </c>
      <c r="BL442" s="17" t="s">
        <v>136</v>
      </c>
      <c r="BM442" s="227" t="s">
        <v>677</v>
      </c>
    </row>
    <row r="443" s="13" customFormat="1">
      <c r="A443" s="13"/>
      <c r="B443" s="229"/>
      <c r="C443" s="230"/>
      <c r="D443" s="231" t="s">
        <v>138</v>
      </c>
      <c r="E443" s="232" t="s">
        <v>1</v>
      </c>
      <c r="F443" s="233" t="s">
        <v>678</v>
      </c>
      <c r="G443" s="230"/>
      <c r="H443" s="234">
        <v>937.38999999999999</v>
      </c>
      <c r="I443" s="235"/>
      <c r="J443" s="230"/>
      <c r="K443" s="230"/>
      <c r="L443" s="236"/>
      <c r="M443" s="237"/>
      <c r="N443" s="238"/>
      <c r="O443" s="238"/>
      <c r="P443" s="238"/>
      <c r="Q443" s="238"/>
      <c r="R443" s="238"/>
      <c r="S443" s="238"/>
      <c r="T443" s="239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0" t="s">
        <v>138</v>
      </c>
      <c r="AU443" s="240" t="s">
        <v>86</v>
      </c>
      <c r="AV443" s="13" t="s">
        <v>86</v>
      </c>
      <c r="AW443" s="13" t="s">
        <v>32</v>
      </c>
      <c r="AX443" s="13" t="s">
        <v>84</v>
      </c>
      <c r="AY443" s="240" t="s">
        <v>130</v>
      </c>
    </row>
    <row r="444" s="2" customFormat="1" ht="24.15" customHeight="1">
      <c r="A444" s="38"/>
      <c r="B444" s="39"/>
      <c r="C444" s="263" t="s">
        <v>679</v>
      </c>
      <c r="D444" s="263" t="s">
        <v>336</v>
      </c>
      <c r="E444" s="264" t="s">
        <v>680</v>
      </c>
      <c r="F444" s="265" t="s">
        <v>681</v>
      </c>
      <c r="G444" s="266" t="s">
        <v>165</v>
      </c>
      <c r="H444" s="267">
        <v>984.25999999999999</v>
      </c>
      <c r="I444" s="268"/>
      <c r="J444" s="269">
        <f>ROUND(I444*H444,2)</f>
        <v>0</v>
      </c>
      <c r="K444" s="270"/>
      <c r="L444" s="271"/>
      <c r="M444" s="272" t="s">
        <v>1</v>
      </c>
      <c r="N444" s="273" t="s">
        <v>41</v>
      </c>
      <c r="O444" s="91"/>
      <c r="P444" s="225">
        <f>O444*H444</f>
        <v>0</v>
      </c>
      <c r="Q444" s="225">
        <v>0.0036600000000000001</v>
      </c>
      <c r="R444" s="225">
        <f>Q444*H444</f>
        <v>3.6023915999999998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180</v>
      </c>
      <c r="AT444" s="227" t="s">
        <v>336</v>
      </c>
      <c r="AU444" s="227" t="s">
        <v>86</v>
      </c>
      <c r="AY444" s="17" t="s">
        <v>130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84</v>
      </c>
      <c r="BK444" s="228">
        <f>ROUND(I444*H444,2)</f>
        <v>0</v>
      </c>
      <c r="BL444" s="17" t="s">
        <v>136</v>
      </c>
      <c r="BM444" s="227" t="s">
        <v>682</v>
      </c>
    </row>
    <row r="445" s="13" customFormat="1">
      <c r="A445" s="13"/>
      <c r="B445" s="229"/>
      <c r="C445" s="230"/>
      <c r="D445" s="231" t="s">
        <v>138</v>
      </c>
      <c r="E445" s="232" t="s">
        <v>1</v>
      </c>
      <c r="F445" s="233" t="s">
        <v>683</v>
      </c>
      <c r="G445" s="230"/>
      <c r="H445" s="234">
        <v>984.25999999999999</v>
      </c>
      <c r="I445" s="235"/>
      <c r="J445" s="230"/>
      <c r="K445" s="230"/>
      <c r="L445" s="236"/>
      <c r="M445" s="237"/>
      <c r="N445" s="238"/>
      <c r="O445" s="238"/>
      <c r="P445" s="238"/>
      <c r="Q445" s="238"/>
      <c r="R445" s="238"/>
      <c r="S445" s="238"/>
      <c r="T445" s="23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0" t="s">
        <v>138</v>
      </c>
      <c r="AU445" s="240" t="s">
        <v>86</v>
      </c>
      <c r="AV445" s="13" t="s">
        <v>86</v>
      </c>
      <c r="AW445" s="13" t="s">
        <v>32</v>
      </c>
      <c r="AX445" s="13" t="s">
        <v>84</v>
      </c>
      <c r="AY445" s="240" t="s">
        <v>130</v>
      </c>
    </row>
    <row r="446" s="2" customFormat="1" ht="24.15" customHeight="1">
      <c r="A446" s="38"/>
      <c r="B446" s="39"/>
      <c r="C446" s="215" t="s">
        <v>684</v>
      </c>
      <c r="D446" s="215" t="s">
        <v>132</v>
      </c>
      <c r="E446" s="216" t="s">
        <v>685</v>
      </c>
      <c r="F446" s="217" t="s">
        <v>686</v>
      </c>
      <c r="G446" s="218" t="s">
        <v>165</v>
      </c>
      <c r="H446" s="219">
        <v>36</v>
      </c>
      <c r="I446" s="220"/>
      <c r="J446" s="221">
        <f>ROUND(I446*H446,2)</f>
        <v>0</v>
      </c>
      <c r="K446" s="222"/>
      <c r="L446" s="44"/>
      <c r="M446" s="223" t="s">
        <v>1</v>
      </c>
      <c r="N446" s="224" t="s">
        <v>41</v>
      </c>
      <c r="O446" s="91"/>
      <c r="P446" s="225">
        <f>O446*H446</f>
        <v>0</v>
      </c>
      <c r="Q446" s="225">
        <v>3.0000000000000001E-05</v>
      </c>
      <c r="R446" s="225">
        <f>Q446*H446</f>
        <v>0.00108</v>
      </c>
      <c r="S446" s="225">
        <v>0</v>
      </c>
      <c r="T446" s="22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7" t="s">
        <v>136</v>
      </c>
      <c r="AT446" s="227" t="s">
        <v>132</v>
      </c>
      <c r="AU446" s="227" t="s">
        <v>86</v>
      </c>
      <c r="AY446" s="17" t="s">
        <v>130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84</v>
      </c>
      <c r="BK446" s="228">
        <f>ROUND(I446*H446,2)</f>
        <v>0</v>
      </c>
      <c r="BL446" s="17" t="s">
        <v>136</v>
      </c>
      <c r="BM446" s="227" t="s">
        <v>687</v>
      </c>
    </row>
    <row r="447" s="13" customFormat="1">
      <c r="A447" s="13"/>
      <c r="B447" s="229"/>
      <c r="C447" s="230"/>
      <c r="D447" s="231" t="s">
        <v>138</v>
      </c>
      <c r="E447" s="232" t="s">
        <v>1</v>
      </c>
      <c r="F447" s="233" t="s">
        <v>688</v>
      </c>
      <c r="G447" s="230"/>
      <c r="H447" s="234">
        <v>36</v>
      </c>
      <c r="I447" s="235"/>
      <c r="J447" s="230"/>
      <c r="K447" s="230"/>
      <c r="L447" s="236"/>
      <c r="M447" s="237"/>
      <c r="N447" s="238"/>
      <c r="O447" s="238"/>
      <c r="P447" s="238"/>
      <c r="Q447" s="238"/>
      <c r="R447" s="238"/>
      <c r="S447" s="238"/>
      <c r="T447" s="23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0" t="s">
        <v>138</v>
      </c>
      <c r="AU447" s="240" t="s">
        <v>86</v>
      </c>
      <c r="AV447" s="13" t="s">
        <v>86</v>
      </c>
      <c r="AW447" s="13" t="s">
        <v>32</v>
      </c>
      <c r="AX447" s="13" t="s">
        <v>84</v>
      </c>
      <c r="AY447" s="240" t="s">
        <v>130</v>
      </c>
    </row>
    <row r="448" s="2" customFormat="1" ht="24.15" customHeight="1">
      <c r="A448" s="38"/>
      <c r="B448" s="39"/>
      <c r="C448" s="263" t="s">
        <v>689</v>
      </c>
      <c r="D448" s="263" t="s">
        <v>336</v>
      </c>
      <c r="E448" s="264" t="s">
        <v>690</v>
      </c>
      <c r="F448" s="265" t="s">
        <v>691</v>
      </c>
      <c r="G448" s="266" t="s">
        <v>165</v>
      </c>
      <c r="H448" s="267">
        <v>37.799999999999997</v>
      </c>
      <c r="I448" s="268"/>
      <c r="J448" s="269">
        <f>ROUND(I448*H448,2)</f>
        <v>0</v>
      </c>
      <c r="K448" s="270"/>
      <c r="L448" s="271"/>
      <c r="M448" s="272" t="s">
        <v>1</v>
      </c>
      <c r="N448" s="273" t="s">
        <v>41</v>
      </c>
      <c r="O448" s="91"/>
      <c r="P448" s="225">
        <f>O448*H448</f>
        <v>0</v>
      </c>
      <c r="Q448" s="225">
        <v>0.0081799999999999998</v>
      </c>
      <c r="R448" s="225">
        <f>Q448*H448</f>
        <v>0.30920399999999998</v>
      </c>
      <c r="S448" s="225">
        <v>0</v>
      </c>
      <c r="T448" s="226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7" t="s">
        <v>180</v>
      </c>
      <c r="AT448" s="227" t="s">
        <v>336</v>
      </c>
      <c r="AU448" s="227" t="s">
        <v>86</v>
      </c>
      <c r="AY448" s="17" t="s">
        <v>130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84</v>
      </c>
      <c r="BK448" s="228">
        <f>ROUND(I448*H448,2)</f>
        <v>0</v>
      </c>
      <c r="BL448" s="17" t="s">
        <v>136</v>
      </c>
      <c r="BM448" s="227" t="s">
        <v>692</v>
      </c>
    </row>
    <row r="449" s="13" customFormat="1">
      <c r="A449" s="13"/>
      <c r="B449" s="229"/>
      <c r="C449" s="230"/>
      <c r="D449" s="231" t="s">
        <v>138</v>
      </c>
      <c r="E449" s="232" t="s">
        <v>1</v>
      </c>
      <c r="F449" s="233" t="s">
        <v>693</v>
      </c>
      <c r="G449" s="230"/>
      <c r="H449" s="234">
        <v>37.799999999999997</v>
      </c>
      <c r="I449" s="235"/>
      <c r="J449" s="230"/>
      <c r="K449" s="230"/>
      <c r="L449" s="236"/>
      <c r="M449" s="237"/>
      <c r="N449" s="238"/>
      <c r="O449" s="238"/>
      <c r="P449" s="238"/>
      <c r="Q449" s="238"/>
      <c r="R449" s="238"/>
      <c r="S449" s="238"/>
      <c r="T449" s="239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0" t="s">
        <v>138</v>
      </c>
      <c r="AU449" s="240" t="s">
        <v>86</v>
      </c>
      <c r="AV449" s="13" t="s">
        <v>86</v>
      </c>
      <c r="AW449" s="13" t="s">
        <v>32</v>
      </c>
      <c r="AX449" s="13" t="s">
        <v>84</v>
      </c>
      <c r="AY449" s="240" t="s">
        <v>130</v>
      </c>
    </row>
    <row r="450" s="2" customFormat="1" ht="33" customHeight="1">
      <c r="A450" s="38"/>
      <c r="B450" s="39"/>
      <c r="C450" s="215" t="s">
        <v>694</v>
      </c>
      <c r="D450" s="215" t="s">
        <v>132</v>
      </c>
      <c r="E450" s="216" t="s">
        <v>695</v>
      </c>
      <c r="F450" s="217" t="s">
        <v>696</v>
      </c>
      <c r="G450" s="218" t="s">
        <v>143</v>
      </c>
      <c r="H450" s="219">
        <v>6</v>
      </c>
      <c r="I450" s="220"/>
      <c r="J450" s="221">
        <f>ROUND(I450*H450,2)</f>
        <v>0</v>
      </c>
      <c r="K450" s="222"/>
      <c r="L450" s="44"/>
      <c r="M450" s="223" t="s">
        <v>1</v>
      </c>
      <c r="N450" s="224" t="s">
        <v>41</v>
      </c>
      <c r="O450" s="91"/>
      <c r="P450" s="225">
        <f>O450*H450</f>
        <v>0</v>
      </c>
      <c r="Q450" s="225">
        <v>6.9999999999999994E-05</v>
      </c>
      <c r="R450" s="225">
        <f>Q450*H450</f>
        <v>0.00041999999999999996</v>
      </c>
      <c r="S450" s="225">
        <v>0</v>
      </c>
      <c r="T450" s="226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7" t="s">
        <v>136</v>
      </c>
      <c r="AT450" s="227" t="s">
        <v>132</v>
      </c>
      <c r="AU450" s="227" t="s">
        <v>86</v>
      </c>
      <c r="AY450" s="17" t="s">
        <v>130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84</v>
      </c>
      <c r="BK450" s="228">
        <f>ROUND(I450*H450,2)</f>
        <v>0</v>
      </c>
      <c r="BL450" s="17" t="s">
        <v>136</v>
      </c>
      <c r="BM450" s="227" t="s">
        <v>697</v>
      </c>
    </row>
    <row r="451" s="2" customFormat="1" ht="21.75" customHeight="1">
      <c r="A451" s="38"/>
      <c r="B451" s="39"/>
      <c r="C451" s="215" t="s">
        <v>698</v>
      </c>
      <c r="D451" s="215" t="s">
        <v>132</v>
      </c>
      <c r="E451" s="216" t="s">
        <v>699</v>
      </c>
      <c r="F451" s="217" t="s">
        <v>700</v>
      </c>
      <c r="G451" s="218" t="s">
        <v>165</v>
      </c>
      <c r="H451" s="219">
        <v>34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41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136</v>
      </c>
      <c r="AT451" s="227" t="s">
        <v>132</v>
      </c>
      <c r="AU451" s="227" t="s">
        <v>86</v>
      </c>
      <c r="AY451" s="17" t="s">
        <v>130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84</v>
      </c>
      <c r="BK451" s="228">
        <f>ROUND(I451*H451,2)</f>
        <v>0</v>
      </c>
      <c r="BL451" s="17" t="s">
        <v>136</v>
      </c>
      <c r="BM451" s="227" t="s">
        <v>701</v>
      </c>
    </row>
    <row r="452" s="13" customFormat="1">
      <c r="A452" s="13"/>
      <c r="B452" s="229"/>
      <c r="C452" s="230"/>
      <c r="D452" s="231" t="s">
        <v>138</v>
      </c>
      <c r="E452" s="232" t="s">
        <v>1</v>
      </c>
      <c r="F452" s="233" t="s">
        <v>668</v>
      </c>
      <c r="G452" s="230"/>
      <c r="H452" s="234">
        <v>34</v>
      </c>
      <c r="I452" s="235"/>
      <c r="J452" s="230"/>
      <c r="K452" s="230"/>
      <c r="L452" s="236"/>
      <c r="M452" s="237"/>
      <c r="N452" s="238"/>
      <c r="O452" s="238"/>
      <c r="P452" s="238"/>
      <c r="Q452" s="238"/>
      <c r="R452" s="238"/>
      <c r="S452" s="238"/>
      <c r="T452" s="23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0" t="s">
        <v>138</v>
      </c>
      <c r="AU452" s="240" t="s">
        <v>86</v>
      </c>
      <c r="AV452" s="13" t="s">
        <v>86</v>
      </c>
      <c r="AW452" s="13" t="s">
        <v>32</v>
      </c>
      <c r="AX452" s="13" t="s">
        <v>84</v>
      </c>
      <c r="AY452" s="240" t="s">
        <v>130</v>
      </c>
    </row>
    <row r="453" s="2" customFormat="1" ht="24.15" customHeight="1">
      <c r="A453" s="38"/>
      <c r="B453" s="39"/>
      <c r="C453" s="215" t="s">
        <v>702</v>
      </c>
      <c r="D453" s="215" t="s">
        <v>132</v>
      </c>
      <c r="E453" s="216" t="s">
        <v>703</v>
      </c>
      <c r="F453" s="217" t="s">
        <v>704</v>
      </c>
      <c r="G453" s="218" t="s">
        <v>165</v>
      </c>
      <c r="H453" s="219">
        <v>937.38999999999999</v>
      </c>
      <c r="I453" s="220"/>
      <c r="J453" s="221">
        <f>ROUND(I453*H453,2)</f>
        <v>0</v>
      </c>
      <c r="K453" s="222"/>
      <c r="L453" s="44"/>
      <c r="M453" s="223" t="s">
        <v>1</v>
      </c>
      <c r="N453" s="224" t="s">
        <v>41</v>
      </c>
      <c r="O453" s="91"/>
      <c r="P453" s="225">
        <f>O453*H453</f>
        <v>0</v>
      </c>
      <c r="Q453" s="225">
        <v>0</v>
      </c>
      <c r="R453" s="225">
        <f>Q453*H453</f>
        <v>0</v>
      </c>
      <c r="S453" s="225">
        <v>0</v>
      </c>
      <c r="T453" s="226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7" t="s">
        <v>136</v>
      </c>
      <c r="AT453" s="227" t="s">
        <v>132</v>
      </c>
      <c r="AU453" s="227" t="s">
        <v>86</v>
      </c>
      <c r="AY453" s="17" t="s">
        <v>130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7" t="s">
        <v>84</v>
      </c>
      <c r="BK453" s="228">
        <f>ROUND(I453*H453,2)</f>
        <v>0</v>
      </c>
      <c r="BL453" s="17" t="s">
        <v>136</v>
      </c>
      <c r="BM453" s="227" t="s">
        <v>705</v>
      </c>
    </row>
    <row r="454" s="13" customFormat="1">
      <c r="A454" s="13"/>
      <c r="B454" s="229"/>
      <c r="C454" s="230"/>
      <c r="D454" s="231" t="s">
        <v>138</v>
      </c>
      <c r="E454" s="232" t="s">
        <v>1</v>
      </c>
      <c r="F454" s="233" t="s">
        <v>678</v>
      </c>
      <c r="G454" s="230"/>
      <c r="H454" s="234">
        <v>937.38999999999999</v>
      </c>
      <c r="I454" s="235"/>
      <c r="J454" s="230"/>
      <c r="K454" s="230"/>
      <c r="L454" s="236"/>
      <c r="M454" s="237"/>
      <c r="N454" s="238"/>
      <c r="O454" s="238"/>
      <c r="P454" s="238"/>
      <c r="Q454" s="238"/>
      <c r="R454" s="238"/>
      <c r="S454" s="238"/>
      <c r="T454" s="239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0" t="s">
        <v>138</v>
      </c>
      <c r="AU454" s="240" t="s">
        <v>86</v>
      </c>
      <c r="AV454" s="13" t="s">
        <v>86</v>
      </c>
      <c r="AW454" s="13" t="s">
        <v>32</v>
      </c>
      <c r="AX454" s="13" t="s">
        <v>84</v>
      </c>
      <c r="AY454" s="240" t="s">
        <v>130</v>
      </c>
    </row>
    <row r="455" s="2" customFormat="1" ht="24.15" customHeight="1">
      <c r="A455" s="38"/>
      <c r="B455" s="39"/>
      <c r="C455" s="215" t="s">
        <v>706</v>
      </c>
      <c r="D455" s="215" t="s">
        <v>132</v>
      </c>
      <c r="E455" s="216" t="s">
        <v>707</v>
      </c>
      <c r="F455" s="217" t="s">
        <v>708</v>
      </c>
      <c r="G455" s="218" t="s">
        <v>143</v>
      </c>
      <c r="H455" s="219">
        <v>24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41</v>
      </c>
      <c r="O455" s="91"/>
      <c r="P455" s="225">
        <f>O455*H455</f>
        <v>0</v>
      </c>
      <c r="Q455" s="225">
        <v>0.049050000000000003</v>
      </c>
      <c r="R455" s="225">
        <f>Q455*H455</f>
        <v>1.1772</v>
      </c>
      <c r="S455" s="225">
        <v>0</v>
      </c>
      <c r="T455" s="226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136</v>
      </c>
      <c r="AT455" s="227" t="s">
        <v>132</v>
      </c>
      <c r="AU455" s="227" t="s">
        <v>86</v>
      </c>
      <c r="AY455" s="17" t="s">
        <v>130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84</v>
      </c>
      <c r="BK455" s="228">
        <f>ROUND(I455*H455,2)</f>
        <v>0</v>
      </c>
      <c r="BL455" s="17" t="s">
        <v>136</v>
      </c>
      <c r="BM455" s="227" t="s">
        <v>709</v>
      </c>
    </row>
    <row r="456" s="13" customFormat="1">
      <c r="A456" s="13"/>
      <c r="B456" s="229"/>
      <c r="C456" s="230"/>
      <c r="D456" s="231" t="s">
        <v>138</v>
      </c>
      <c r="E456" s="232" t="s">
        <v>1</v>
      </c>
      <c r="F456" s="233" t="s">
        <v>293</v>
      </c>
      <c r="G456" s="230"/>
      <c r="H456" s="234">
        <v>24</v>
      </c>
      <c r="I456" s="235"/>
      <c r="J456" s="230"/>
      <c r="K456" s="230"/>
      <c r="L456" s="236"/>
      <c r="M456" s="237"/>
      <c r="N456" s="238"/>
      <c r="O456" s="238"/>
      <c r="P456" s="238"/>
      <c r="Q456" s="238"/>
      <c r="R456" s="238"/>
      <c r="S456" s="238"/>
      <c r="T456" s="239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0" t="s">
        <v>138</v>
      </c>
      <c r="AU456" s="240" t="s">
        <v>86</v>
      </c>
      <c r="AV456" s="13" t="s">
        <v>86</v>
      </c>
      <c r="AW456" s="13" t="s">
        <v>32</v>
      </c>
      <c r="AX456" s="13" t="s">
        <v>84</v>
      </c>
      <c r="AY456" s="240" t="s">
        <v>130</v>
      </c>
    </row>
    <row r="457" s="2" customFormat="1" ht="24.15" customHeight="1">
      <c r="A457" s="38"/>
      <c r="B457" s="39"/>
      <c r="C457" s="215" t="s">
        <v>710</v>
      </c>
      <c r="D457" s="215" t="s">
        <v>132</v>
      </c>
      <c r="E457" s="216" t="s">
        <v>711</v>
      </c>
      <c r="F457" s="217" t="s">
        <v>712</v>
      </c>
      <c r="G457" s="218" t="s">
        <v>143</v>
      </c>
      <c r="H457" s="219">
        <v>24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41</v>
      </c>
      <c r="O457" s="91"/>
      <c r="P457" s="225">
        <f>O457*H457</f>
        <v>0</v>
      </c>
      <c r="Q457" s="225">
        <v>0</v>
      </c>
      <c r="R457" s="225">
        <f>Q457*H457</f>
        <v>0</v>
      </c>
      <c r="S457" s="225">
        <v>0</v>
      </c>
      <c r="T457" s="22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136</v>
      </c>
      <c r="AT457" s="227" t="s">
        <v>132</v>
      </c>
      <c r="AU457" s="227" t="s">
        <v>86</v>
      </c>
      <c r="AY457" s="17" t="s">
        <v>130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84</v>
      </c>
      <c r="BK457" s="228">
        <f>ROUND(I457*H457,2)</f>
        <v>0</v>
      </c>
      <c r="BL457" s="17" t="s">
        <v>136</v>
      </c>
      <c r="BM457" s="227" t="s">
        <v>713</v>
      </c>
    </row>
    <row r="458" s="13" customFormat="1">
      <c r="A458" s="13"/>
      <c r="B458" s="229"/>
      <c r="C458" s="230"/>
      <c r="D458" s="231" t="s">
        <v>138</v>
      </c>
      <c r="E458" s="232" t="s">
        <v>1</v>
      </c>
      <c r="F458" s="233" t="s">
        <v>293</v>
      </c>
      <c r="G458" s="230"/>
      <c r="H458" s="234">
        <v>24</v>
      </c>
      <c r="I458" s="235"/>
      <c r="J458" s="230"/>
      <c r="K458" s="230"/>
      <c r="L458" s="236"/>
      <c r="M458" s="237"/>
      <c r="N458" s="238"/>
      <c r="O458" s="238"/>
      <c r="P458" s="238"/>
      <c r="Q458" s="238"/>
      <c r="R458" s="238"/>
      <c r="S458" s="238"/>
      <c r="T458" s="239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0" t="s">
        <v>138</v>
      </c>
      <c r="AU458" s="240" t="s">
        <v>86</v>
      </c>
      <c r="AV458" s="13" t="s">
        <v>86</v>
      </c>
      <c r="AW458" s="13" t="s">
        <v>32</v>
      </c>
      <c r="AX458" s="13" t="s">
        <v>84</v>
      </c>
      <c r="AY458" s="240" t="s">
        <v>130</v>
      </c>
    </row>
    <row r="459" s="2" customFormat="1" ht="33" customHeight="1">
      <c r="A459" s="38"/>
      <c r="B459" s="39"/>
      <c r="C459" s="215" t="s">
        <v>714</v>
      </c>
      <c r="D459" s="215" t="s">
        <v>132</v>
      </c>
      <c r="E459" s="216" t="s">
        <v>715</v>
      </c>
      <c r="F459" s="217" t="s">
        <v>716</v>
      </c>
      <c r="G459" s="218" t="s">
        <v>143</v>
      </c>
      <c r="H459" s="219">
        <v>24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41</v>
      </c>
      <c r="O459" s="91"/>
      <c r="P459" s="225">
        <f>O459*H459</f>
        <v>0</v>
      </c>
      <c r="Q459" s="225">
        <v>0.037249999999999998</v>
      </c>
      <c r="R459" s="225">
        <f>Q459*H459</f>
        <v>0.89399999999999991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136</v>
      </c>
      <c r="AT459" s="227" t="s">
        <v>132</v>
      </c>
      <c r="AU459" s="227" t="s">
        <v>86</v>
      </c>
      <c r="AY459" s="17" t="s">
        <v>130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84</v>
      </c>
      <c r="BK459" s="228">
        <f>ROUND(I459*H459,2)</f>
        <v>0</v>
      </c>
      <c r="BL459" s="17" t="s">
        <v>136</v>
      </c>
      <c r="BM459" s="227" t="s">
        <v>717</v>
      </c>
    </row>
    <row r="460" s="13" customFormat="1">
      <c r="A460" s="13"/>
      <c r="B460" s="229"/>
      <c r="C460" s="230"/>
      <c r="D460" s="231" t="s">
        <v>138</v>
      </c>
      <c r="E460" s="232" t="s">
        <v>1</v>
      </c>
      <c r="F460" s="233" t="s">
        <v>293</v>
      </c>
      <c r="G460" s="230"/>
      <c r="H460" s="234">
        <v>24</v>
      </c>
      <c r="I460" s="235"/>
      <c r="J460" s="230"/>
      <c r="K460" s="230"/>
      <c r="L460" s="236"/>
      <c r="M460" s="237"/>
      <c r="N460" s="238"/>
      <c r="O460" s="238"/>
      <c r="P460" s="238"/>
      <c r="Q460" s="238"/>
      <c r="R460" s="238"/>
      <c r="S460" s="238"/>
      <c r="T460" s="23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0" t="s">
        <v>138</v>
      </c>
      <c r="AU460" s="240" t="s">
        <v>86</v>
      </c>
      <c r="AV460" s="13" t="s">
        <v>86</v>
      </c>
      <c r="AW460" s="13" t="s">
        <v>32</v>
      </c>
      <c r="AX460" s="13" t="s">
        <v>84</v>
      </c>
      <c r="AY460" s="240" t="s">
        <v>130</v>
      </c>
    </row>
    <row r="461" s="2" customFormat="1" ht="37.8" customHeight="1">
      <c r="A461" s="38"/>
      <c r="B461" s="39"/>
      <c r="C461" s="215" t="s">
        <v>718</v>
      </c>
      <c r="D461" s="215" t="s">
        <v>132</v>
      </c>
      <c r="E461" s="216" t="s">
        <v>719</v>
      </c>
      <c r="F461" s="217" t="s">
        <v>720</v>
      </c>
      <c r="G461" s="218" t="s">
        <v>143</v>
      </c>
      <c r="H461" s="219">
        <v>1</v>
      </c>
      <c r="I461" s="220"/>
      <c r="J461" s="221">
        <f>ROUND(I461*H461,2)</f>
        <v>0</v>
      </c>
      <c r="K461" s="222"/>
      <c r="L461" s="44"/>
      <c r="M461" s="223" t="s">
        <v>1</v>
      </c>
      <c r="N461" s="224" t="s">
        <v>41</v>
      </c>
      <c r="O461" s="91"/>
      <c r="P461" s="225">
        <f>O461*H461</f>
        <v>0</v>
      </c>
      <c r="Q461" s="225">
        <v>2.6148799999999999</v>
      </c>
      <c r="R461" s="225">
        <f>Q461*H461</f>
        <v>2.6148799999999999</v>
      </c>
      <c r="S461" s="225">
        <v>0</v>
      </c>
      <c r="T461" s="22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7" t="s">
        <v>136</v>
      </c>
      <c r="AT461" s="227" t="s">
        <v>132</v>
      </c>
      <c r="AU461" s="227" t="s">
        <v>86</v>
      </c>
      <c r="AY461" s="17" t="s">
        <v>130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7" t="s">
        <v>84</v>
      </c>
      <c r="BK461" s="228">
        <f>ROUND(I461*H461,2)</f>
        <v>0</v>
      </c>
      <c r="BL461" s="17" t="s">
        <v>136</v>
      </c>
      <c r="BM461" s="227" t="s">
        <v>721</v>
      </c>
    </row>
    <row r="462" s="13" customFormat="1">
      <c r="A462" s="13"/>
      <c r="B462" s="229"/>
      <c r="C462" s="230"/>
      <c r="D462" s="231" t="s">
        <v>138</v>
      </c>
      <c r="E462" s="232" t="s">
        <v>1</v>
      </c>
      <c r="F462" s="233" t="s">
        <v>84</v>
      </c>
      <c r="G462" s="230"/>
      <c r="H462" s="234">
        <v>1</v>
      </c>
      <c r="I462" s="235"/>
      <c r="J462" s="230"/>
      <c r="K462" s="230"/>
      <c r="L462" s="236"/>
      <c r="M462" s="237"/>
      <c r="N462" s="238"/>
      <c r="O462" s="238"/>
      <c r="P462" s="238"/>
      <c r="Q462" s="238"/>
      <c r="R462" s="238"/>
      <c r="S462" s="238"/>
      <c r="T462" s="239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0" t="s">
        <v>138</v>
      </c>
      <c r="AU462" s="240" t="s">
        <v>86</v>
      </c>
      <c r="AV462" s="13" t="s">
        <v>86</v>
      </c>
      <c r="AW462" s="13" t="s">
        <v>32</v>
      </c>
      <c r="AX462" s="13" t="s">
        <v>84</v>
      </c>
      <c r="AY462" s="240" t="s">
        <v>130</v>
      </c>
    </row>
    <row r="463" s="2" customFormat="1" ht="24.15" customHeight="1">
      <c r="A463" s="38"/>
      <c r="B463" s="39"/>
      <c r="C463" s="215" t="s">
        <v>722</v>
      </c>
      <c r="D463" s="215" t="s">
        <v>132</v>
      </c>
      <c r="E463" s="216" t="s">
        <v>723</v>
      </c>
      <c r="F463" s="217" t="s">
        <v>724</v>
      </c>
      <c r="G463" s="218" t="s">
        <v>143</v>
      </c>
      <c r="H463" s="219">
        <v>17</v>
      </c>
      <c r="I463" s="220"/>
      <c r="J463" s="221">
        <f>ROUND(I463*H463,2)</f>
        <v>0</v>
      </c>
      <c r="K463" s="222"/>
      <c r="L463" s="44"/>
      <c r="M463" s="223" t="s">
        <v>1</v>
      </c>
      <c r="N463" s="224" t="s">
        <v>41</v>
      </c>
      <c r="O463" s="91"/>
      <c r="P463" s="225">
        <f>O463*H463</f>
        <v>0</v>
      </c>
      <c r="Q463" s="225">
        <v>0.34089999999999998</v>
      </c>
      <c r="R463" s="225">
        <f>Q463*H463</f>
        <v>5.7952999999999992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136</v>
      </c>
      <c r="AT463" s="227" t="s">
        <v>132</v>
      </c>
      <c r="AU463" s="227" t="s">
        <v>86</v>
      </c>
      <c r="AY463" s="17" t="s">
        <v>130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84</v>
      </c>
      <c r="BK463" s="228">
        <f>ROUND(I463*H463,2)</f>
        <v>0</v>
      </c>
      <c r="BL463" s="17" t="s">
        <v>136</v>
      </c>
      <c r="BM463" s="227" t="s">
        <v>725</v>
      </c>
    </row>
    <row r="464" s="13" customFormat="1">
      <c r="A464" s="13"/>
      <c r="B464" s="229"/>
      <c r="C464" s="230"/>
      <c r="D464" s="231" t="s">
        <v>138</v>
      </c>
      <c r="E464" s="232" t="s">
        <v>1</v>
      </c>
      <c r="F464" s="233" t="s">
        <v>219</v>
      </c>
      <c r="G464" s="230"/>
      <c r="H464" s="234">
        <v>17</v>
      </c>
      <c r="I464" s="235"/>
      <c r="J464" s="230"/>
      <c r="K464" s="230"/>
      <c r="L464" s="236"/>
      <c r="M464" s="237"/>
      <c r="N464" s="238"/>
      <c r="O464" s="238"/>
      <c r="P464" s="238"/>
      <c r="Q464" s="238"/>
      <c r="R464" s="238"/>
      <c r="S464" s="238"/>
      <c r="T464" s="23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0" t="s">
        <v>138</v>
      </c>
      <c r="AU464" s="240" t="s">
        <v>86</v>
      </c>
      <c r="AV464" s="13" t="s">
        <v>86</v>
      </c>
      <c r="AW464" s="13" t="s">
        <v>32</v>
      </c>
      <c r="AX464" s="13" t="s">
        <v>84</v>
      </c>
      <c r="AY464" s="240" t="s">
        <v>130</v>
      </c>
    </row>
    <row r="465" s="2" customFormat="1" ht="16.5" customHeight="1">
      <c r="A465" s="38"/>
      <c r="B465" s="39"/>
      <c r="C465" s="263" t="s">
        <v>726</v>
      </c>
      <c r="D465" s="263" t="s">
        <v>336</v>
      </c>
      <c r="E465" s="264" t="s">
        <v>727</v>
      </c>
      <c r="F465" s="265" t="s">
        <v>728</v>
      </c>
      <c r="G465" s="266" t="s">
        <v>143</v>
      </c>
      <c r="H465" s="267">
        <v>17</v>
      </c>
      <c r="I465" s="268"/>
      <c r="J465" s="269">
        <f>ROUND(I465*H465,2)</f>
        <v>0</v>
      </c>
      <c r="K465" s="270"/>
      <c r="L465" s="271"/>
      <c r="M465" s="272" t="s">
        <v>1</v>
      </c>
      <c r="N465" s="273" t="s">
        <v>41</v>
      </c>
      <c r="O465" s="91"/>
      <c r="P465" s="225">
        <f>O465*H465</f>
        <v>0</v>
      </c>
      <c r="Q465" s="225">
        <v>0.01823</v>
      </c>
      <c r="R465" s="225">
        <f>Q465*H465</f>
        <v>0.30991000000000002</v>
      </c>
      <c r="S465" s="225">
        <v>0</v>
      </c>
      <c r="T465" s="22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180</v>
      </c>
      <c r="AT465" s="227" t="s">
        <v>336</v>
      </c>
      <c r="AU465" s="227" t="s">
        <v>86</v>
      </c>
      <c r="AY465" s="17" t="s">
        <v>130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84</v>
      </c>
      <c r="BK465" s="228">
        <f>ROUND(I465*H465,2)</f>
        <v>0</v>
      </c>
      <c r="BL465" s="17" t="s">
        <v>136</v>
      </c>
      <c r="BM465" s="227" t="s">
        <v>729</v>
      </c>
    </row>
    <row r="466" s="2" customFormat="1" ht="21.75" customHeight="1">
      <c r="A466" s="38"/>
      <c r="B466" s="39"/>
      <c r="C466" s="263" t="s">
        <v>730</v>
      </c>
      <c r="D466" s="263" t="s">
        <v>336</v>
      </c>
      <c r="E466" s="264" t="s">
        <v>731</v>
      </c>
      <c r="F466" s="265" t="s">
        <v>732</v>
      </c>
      <c r="G466" s="266" t="s">
        <v>143</v>
      </c>
      <c r="H466" s="267">
        <v>17</v>
      </c>
      <c r="I466" s="268"/>
      <c r="J466" s="269">
        <f>ROUND(I466*H466,2)</f>
        <v>0</v>
      </c>
      <c r="K466" s="270"/>
      <c r="L466" s="271"/>
      <c r="M466" s="272" t="s">
        <v>1</v>
      </c>
      <c r="N466" s="273" t="s">
        <v>41</v>
      </c>
      <c r="O466" s="91"/>
      <c r="P466" s="225">
        <f>O466*H466</f>
        <v>0</v>
      </c>
      <c r="Q466" s="225">
        <v>0.0085000000000000006</v>
      </c>
      <c r="R466" s="225">
        <f>Q466*H466</f>
        <v>0.14450000000000002</v>
      </c>
      <c r="S466" s="225">
        <v>0</v>
      </c>
      <c r="T466" s="22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180</v>
      </c>
      <c r="AT466" s="227" t="s">
        <v>336</v>
      </c>
      <c r="AU466" s="227" t="s">
        <v>86</v>
      </c>
      <c r="AY466" s="17" t="s">
        <v>130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84</v>
      </c>
      <c r="BK466" s="228">
        <f>ROUND(I466*H466,2)</f>
        <v>0</v>
      </c>
      <c r="BL466" s="17" t="s">
        <v>136</v>
      </c>
      <c r="BM466" s="227" t="s">
        <v>733</v>
      </c>
    </row>
    <row r="467" s="2" customFormat="1" ht="16.5" customHeight="1">
      <c r="A467" s="38"/>
      <c r="B467" s="39"/>
      <c r="C467" s="263" t="s">
        <v>734</v>
      </c>
      <c r="D467" s="263" t="s">
        <v>336</v>
      </c>
      <c r="E467" s="264" t="s">
        <v>735</v>
      </c>
      <c r="F467" s="265" t="s">
        <v>736</v>
      </c>
      <c r="G467" s="266" t="s">
        <v>143</v>
      </c>
      <c r="H467" s="267">
        <v>17</v>
      </c>
      <c r="I467" s="268"/>
      <c r="J467" s="269">
        <f>ROUND(I467*H467,2)</f>
        <v>0</v>
      </c>
      <c r="K467" s="270"/>
      <c r="L467" s="271"/>
      <c r="M467" s="272" t="s">
        <v>1</v>
      </c>
      <c r="N467" s="273" t="s">
        <v>41</v>
      </c>
      <c r="O467" s="91"/>
      <c r="P467" s="225">
        <f>O467*H467</f>
        <v>0</v>
      </c>
      <c r="Q467" s="225">
        <v>0.12</v>
      </c>
      <c r="R467" s="225">
        <f>Q467*H467</f>
        <v>2.04</v>
      </c>
      <c r="S467" s="225">
        <v>0</v>
      </c>
      <c r="T467" s="226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27" t="s">
        <v>180</v>
      </c>
      <c r="AT467" s="227" t="s">
        <v>336</v>
      </c>
      <c r="AU467" s="227" t="s">
        <v>86</v>
      </c>
      <c r="AY467" s="17" t="s">
        <v>130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84</v>
      </c>
      <c r="BK467" s="228">
        <f>ROUND(I467*H467,2)</f>
        <v>0</v>
      </c>
      <c r="BL467" s="17" t="s">
        <v>136</v>
      </c>
      <c r="BM467" s="227" t="s">
        <v>737</v>
      </c>
    </row>
    <row r="468" s="2" customFormat="1" ht="24.15" customHeight="1">
      <c r="A468" s="38"/>
      <c r="B468" s="39"/>
      <c r="C468" s="215" t="s">
        <v>738</v>
      </c>
      <c r="D468" s="215" t="s">
        <v>132</v>
      </c>
      <c r="E468" s="216" t="s">
        <v>739</v>
      </c>
      <c r="F468" s="217" t="s">
        <v>740</v>
      </c>
      <c r="G468" s="218" t="s">
        <v>165</v>
      </c>
      <c r="H468" s="219">
        <v>26</v>
      </c>
      <c r="I468" s="220"/>
      <c r="J468" s="221">
        <f>ROUND(I468*H468,2)</f>
        <v>0</v>
      </c>
      <c r="K468" s="222"/>
      <c r="L468" s="44"/>
      <c r="M468" s="223" t="s">
        <v>1</v>
      </c>
      <c r="N468" s="224" t="s">
        <v>41</v>
      </c>
      <c r="O468" s="91"/>
      <c r="P468" s="225">
        <f>O468*H468</f>
        <v>0</v>
      </c>
      <c r="Q468" s="225">
        <v>0</v>
      </c>
      <c r="R468" s="225">
        <f>Q468*H468</f>
        <v>0</v>
      </c>
      <c r="S468" s="225">
        <v>0</v>
      </c>
      <c r="T468" s="226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7" t="s">
        <v>136</v>
      </c>
      <c r="AT468" s="227" t="s">
        <v>132</v>
      </c>
      <c r="AU468" s="227" t="s">
        <v>86</v>
      </c>
      <c r="AY468" s="17" t="s">
        <v>130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84</v>
      </c>
      <c r="BK468" s="228">
        <f>ROUND(I468*H468,2)</f>
        <v>0</v>
      </c>
      <c r="BL468" s="17" t="s">
        <v>136</v>
      </c>
      <c r="BM468" s="227" t="s">
        <v>741</v>
      </c>
    </row>
    <row r="469" s="13" customFormat="1">
      <c r="A469" s="13"/>
      <c r="B469" s="229"/>
      <c r="C469" s="230"/>
      <c r="D469" s="231" t="s">
        <v>138</v>
      </c>
      <c r="E469" s="232" t="s">
        <v>1</v>
      </c>
      <c r="F469" s="233" t="s">
        <v>742</v>
      </c>
      <c r="G469" s="230"/>
      <c r="H469" s="234">
        <v>26</v>
      </c>
      <c r="I469" s="235"/>
      <c r="J469" s="230"/>
      <c r="K469" s="230"/>
      <c r="L469" s="236"/>
      <c r="M469" s="237"/>
      <c r="N469" s="238"/>
      <c r="O469" s="238"/>
      <c r="P469" s="238"/>
      <c r="Q469" s="238"/>
      <c r="R469" s="238"/>
      <c r="S469" s="238"/>
      <c r="T469" s="23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0" t="s">
        <v>138</v>
      </c>
      <c r="AU469" s="240" t="s">
        <v>86</v>
      </c>
      <c r="AV469" s="13" t="s">
        <v>86</v>
      </c>
      <c r="AW469" s="13" t="s">
        <v>32</v>
      </c>
      <c r="AX469" s="13" t="s">
        <v>84</v>
      </c>
      <c r="AY469" s="240" t="s">
        <v>130</v>
      </c>
    </row>
    <row r="470" s="2" customFormat="1" ht="24.15" customHeight="1">
      <c r="A470" s="38"/>
      <c r="B470" s="39"/>
      <c r="C470" s="215" t="s">
        <v>743</v>
      </c>
      <c r="D470" s="215" t="s">
        <v>132</v>
      </c>
      <c r="E470" s="216" t="s">
        <v>744</v>
      </c>
      <c r="F470" s="217" t="s">
        <v>745</v>
      </c>
      <c r="G470" s="218" t="s">
        <v>165</v>
      </c>
      <c r="H470" s="219">
        <v>26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41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136</v>
      </c>
      <c r="AT470" s="227" t="s">
        <v>132</v>
      </c>
      <c r="AU470" s="227" t="s">
        <v>86</v>
      </c>
      <c r="AY470" s="17" t="s">
        <v>130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84</v>
      </c>
      <c r="BK470" s="228">
        <f>ROUND(I470*H470,2)</f>
        <v>0</v>
      </c>
      <c r="BL470" s="17" t="s">
        <v>136</v>
      </c>
      <c r="BM470" s="227" t="s">
        <v>746</v>
      </c>
    </row>
    <row r="471" s="13" customFormat="1">
      <c r="A471" s="13"/>
      <c r="B471" s="229"/>
      <c r="C471" s="230"/>
      <c r="D471" s="231" t="s">
        <v>138</v>
      </c>
      <c r="E471" s="232" t="s">
        <v>1</v>
      </c>
      <c r="F471" s="233" t="s">
        <v>742</v>
      </c>
      <c r="G471" s="230"/>
      <c r="H471" s="234">
        <v>26</v>
      </c>
      <c r="I471" s="235"/>
      <c r="J471" s="230"/>
      <c r="K471" s="230"/>
      <c r="L471" s="236"/>
      <c r="M471" s="237"/>
      <c r="N471" s="238"/>
      <c r="O471" s="238"/>
      <c r="P471" s="238"/>
      <c r="Q471" s="238"/>
      <c r="R471" s="238"/>
      <c r="S471" s="238"/>
      <c r="T471" s="23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0" t="s">
        <v>138</v>
      </c>
      <c r="AU471" s="240" t="s">
        <v>86</v>
      </c>
      <c r="AV471" s="13" t="s">
        <v>86</v>
      </c>
      <c r="AW471" s="13" t="s">
        <v>32</v>
      </c>
      <c r="AX471" s="13" t="s">
        <v>84</v>
      </c>
      <c r="AY471" s="240" t="s">
        <v>130</v>
      </c>
    </row>
    <row r="472" s="2" customFormat="1" ht="24.15" customHeight="1">
      <c r="A472" s="38"/>
      <c r="B472" s="39"/>
      <c r="C472" s="215" t="s">
        <v>747</v>
      </c>
      <c r="D472" s="215" t="s">
        <v>132</v>
      </c>
      <c r="E472" s="216" t="s">
        <v>748</v>
      </c>
      <c r="F472" s="217" t="s">
        <v>749</v>
      </c>
      <c r="G472" s="218" t="s">
        <v>143</v>
      </c>
      <c r="H472" s="219">
        <v>4</v>
      </c>
      <c r="I472" s="220"/>
      <c r="J472" s="221">
        <f>ROUND(I472*H472,2)</f>
        <v>0</v>
      </c>
      <c r="K472" s="222"/>
      <c r="L472" s="44"/>
      <c r="M472" s="223" t="s">
        <v>1</v>
      </c>
      <c r="N472" s="224" t="s">
        <v>41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136</v>
      </c>
      <c r="AT472" s="227" t="s">
        <v>132</v>
      </c>
      <c r="AU472" s="227" t="s">
        <v>86</v>
      </c>
      <c r="AY472" s="17" t="s">
        <v>130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84</v>
      </c>
      <c r="BK472" s="228">
        <f>ROUND(I472*H472,2)</f>
        <v>0</v>
      </c>
      <c r="BL472" s="17" t="s">
        <v>136</v>
      </c>
      <c r="BM472" s="227" t="s">
        <v>750</v>
      </c>
    </row>
    <row r="473" s="13" customFormat="1">
      <c r="A473" s="13"/>
      <c r="B473" s="229"/>
      <c r="C473" s="230"/>
      <c r="D473" s="231" t="s">
        <v>138</v>
      </c>
      <c r="E473" s="232" t="s">
        <v>1</v>
      </c>
      <c r="F473" s="233" t="s">
        <v>136</v>
      </c>
      <c r="G473" s="230"/>
      <c r="H473" s="234">
        <v>4</v>
      </c>
      <c r="I473" s="235"/>
      <c r="J473" s="230"/>
      <c r="K473" s="230"/>
      <c r="L473" s="236"/>
      <c r="M473" s="237"/>
      <c r="N473" s="238"/>
      <c r="O473" s="238"/>
      <c r="P473" s="238"/>
      <c r="Q473" s="238"/>
      <c r="R473" s="238"/>
      <c r="S473" s="238"/>
      <c r="T473" s="239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0" t="s">
        <v>138</v>
      </c>
      <c r="AU473" s="240" t="s">
        <v>86</v>
      </c>
      <c r="AV473" s="13" t="s">
        <v>86</v>
      </c>
      <c r="AW473" s="13" t="s">
        <v>32</v>
      </c>
      <c r="AX473" s="13" t="s">
        <v>84</v>
      </c>
      <c r="AY473" s="240" t="s">
        <v>130</v>
      </c>
    </row>
    <row r="474" s="2" customFormat="1" ht="16.5" customHeight="1">
      <c r="A474" s="38"/>
      <c r="B474" s="39"/>
      <c r="C474" s="215" t="s">
        <v>751</v>
      </c>
      <c r="D474" s="215" t="s">
        <v>132</v>
      </c>
      <c r="E474" s="216" t="s">
        <v>752</v>
      </c>
      <c r="F474" s="217" t="s">
        <v>753</v>
      </c>
      <c r="G474" s="218" t="s">
        <v>222</v>
      </c>
      <c r="H474" s="219">
        <v>5.4000000000000004</v>
      </c>
      <c r="I474" s="220"/>
      <c r="J474" s="221">
        <f>ROUND(I474*H474,2)</f>
        <v>0</v>
      </c>
      <c r="K474" s="222"/>
      <c r="L474" s="44"/>
      <c r="M474" s="223" t="s">
        <v>1</v>
      </c>
      <c r="N474" s="224" t="s">
        <v>41</v>
      </c>
      <c r="O474" s="91"/>
      <c r="P474" s="225">
        <f>O474*H474</f>
        <v>0</v>
      </c>
      <c r="Q474" s="225">
        <v>0</v>
      </c>
      <c r="R474" s="225">
        <f>Q474*H474</f>
        <v>0</v>
      </c>
      <c r="S474" s="225">
        <v>0</v>
      </c>
      <c r="T474" s="22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136</v>
      </c>
      <c r="AT474" s="227" t="s">
        <v>132</v>
      </c>
      <c r="AU474" s="227" t="s">
        <v>86</v>
      </c>
      <c r="AY474" s="17" t="s">
        <v>130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84</v>
      </c>
      <c r="BK474" s="228">
        <f>ROUND(I474*H474,2)</f>
        <v>0</v>
      </c>
      <c r="BL474" s="17" t="s">
        <v>136</v>
      </c>
      <c r="BM474" s="227" t="s">
        <v>754</v>
      </c>
    </row>
    <row r="475" s="13" customFormat="1">
      <c r="A475" s="13"/>
      <c r="B475" s="229"/>
      <c r="C475" s="230"/>
      <c r="D475" s="231" t="s">
        <v>138</v>
      </c>
      <c r="E475" s="232" t="s">
        <v>1</v>
      </c>
      <c r="F475" s="233" t="s">
        <v>755</v>
      </c>
      <c r="G475" s="230"/>
      <c r="H475" s="234">
        <v>5.4000000000000004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0" t="s">
        <v>138</v>
      </c>
      <c r="AU475" s="240" t="s">
        <v>86</v>
      </c>
      <c r="AV475" s="13" t="s">
        <v>86</v>
      </c>
      <c r="AW475" s="13" t="s">
        <v>32</v>
      </c>
      <c r="AX475" s="13" t="s">
        <v>84</v>
      </c>
      <c r="AY475" s="240" t="s">
        <v>130</v>
      </c>
    </row>
    <row r="476" s="2" customFormat="1" ht="37.8" customHeight="1">
      <c r="A476" s="38"/>
      <c r="B476" s="39"/>
      <c r="C476" s="215" t="s">
        <v>756</v>
      </c>
      <c r="D476" s="215" t="s">
        <v>132</v>
      </c>
      <c r="E476" s="216" t="s">
        <v>757</v>
      </c>
      <c r="F476" s="217" t="s">
        <v>758</v>
      </c>
      <c r="G476" s="218" t="s">
        <v>143</v>
      </c>
      <c r="H476" s="219">
        <v>1</v>
      </c>
      <c r="I476" s="220"/>
      <c r="J476" s="221">
        <f>ROUND(I476*H476,2)</f>
        <v>0</v>
      </c>
      <c r="K476" s="222"/>
      <c r="L476" s="44"/>
      <c r="M476" s="223" t="s">
        <v>1</v>
      </c>
      <c r="N476" s="224" t="s">
        <v>41</v>
      </c>
      <c r="O476" s="91"/>
      <c r="P476" s="225">
        <f>O476*H476</f>
        <v>0</v>
      </c>
      <c r="Q476" s="225">
        <v>0</v>
      </c>
      <c r="R476" s="225">
        <f>Q476*H476</f>
        <v>0</v>
      </c>
      <c r="S476" s="225">
        <v>0</v>
      </c>
      <c r="T476" s="226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7" t="s">
        <v>136</v>
      </c>
      <c r="AT476" s="227" t="s">
        <v>132</v>
      </c>
      <c r="AU476" s="227" t="s">
        <v>86</v>
      </c>
      <c r="AY476" s="17" t="s">
        <v>130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84</v>
      </c>
      <c r="BK476" s="228">
        <f>ROUND(I476*H476,2)</f>
        <v>0</v>
      </c>
      <c r="BL476" s="17" t="s">
        <v>136</v>
      </c>
      <c r="BM476" s="227" t="s">
        <v>759</v>
      </c>
    </row>
    <row r="477" s="12" customFormat="1" ht="22.8" customHeight="1">
      <c r="A477" s="12"/>
      <c r="B477" s="199"/>
      <c r="C477" s="200"/>
      <c r="D477" s="201" t="s">
        <v>75</v>
      </c>
      <c r="E477" s="213" t="s">
        <v>185</v>
      </c>
      <c r="F477" s="213" t="s">
        <v>760</v>
      </c>
      <c r="G477" s="200"/>
      <c r="H477" s="200"/>
      <c r="I477" s="203"/>
      <c r="J477" s="214">
        <f>BK477</f>
        <v>0</v>
      </c>
      <c r="K477" s="200"/>
      <c r="L477" s="205"/>
      <c r="M477" s="206"/>
      <c r="N477" s="207"/>
      <c r="O477" s="207"/>
      <c r="P477" s="208">
        <f>SUM(P478:P562)</f>
        <v>0</v>
      </c>
      <c r="Q477" s="207"/>
      <c r="R477" s="208">
        <f>SUM(R478:R562)</f>
        <v>1343.4385197000001</v>
      </c>
      <c r="S477" s="207"/>
      <c r="T477" s="209">
        <f>SUM(T478:T562)</f>
        <v>212.352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0" t="s">
        <v>84</v>
      </c>
      <c r="AT477" s="211" t="s">
        <v>75</v>
      </c>
      <c r="AU477" s="211" t="s">
        <v>84</v>
      </c>
      <c r="AY477" s="210" t="s">
        <v>130</v>
      </c>
      <c r="BK477" s="212">
        <f>SUM(BK478:BK562)</f>
        <v>0</v>
      </c>
    </row>
    <row r="478" s="2" customFormat="1" ht="24.15" customHeight="1">
      <c r="A478" s="38"/>
      <c r="B478" s="39"/>
      <c r="C478" s="215" t="s">
        <v>761</v>
      </c>
      <c r="D478" s="215" t="s">
        <v>132</v>
      </c>
      <c r="E478" s="216" t="s">
        <v>762</v>
      </c>
      <c r="F478" s="217" t="s">
        <v>763</v>
      </c>
      <c r="G478" s="218" t="s">
        <v>143</v>
      </c>
      <c r="H478" s="219">
        <v>2</v>
      </c>
      <c r="I478" s="220"/>
      <c r="J478" s="221">
        <f>ROUND(I478*H478,2)</f>
        <v>0</v>
      </c>
      <c r="K478" s="222"/>
      <c r="L478" s="44"/>
      <c r="M478" s="223" t="s">
        <v>1</v>
      </c>
      <c r="N478" s="224" t="s">
        <v>41</v>
      </c>
      <c r="O478" s="91"/>
      <c r="P478" s="225">
        <f>O478*H478</f>
        <v>0</v>
      </c>
      <c r="Q478" s="225">
        <v>0</v>
      </c>
      <c r="R478" s="225">
        <f>Q478*H478</f>
        <v>0</v>
      </c>
      <c r="S478" s="225">
        <v>0</v>
      </c>
      <c r="T478" s="22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7" t="s">
        <v>136</v>
      </c>
      <c r="AT478" s="227" t="s">
        <v>132</v>
      </c>
      <c r="AU478" s="227" t="s">
        <v>86</v>
      </c>
      <c r="AY478" s="17" t="s">
        <v>130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84</v>
      </c>
      <c r="BK478" s="228">
        <f>ROUND(I478*H478,2)</f>
        <v>0</v>
      </c>
      <c r="BL478" s="17" t="s">
        <v>136</v>
      </c>
      <c r="BM478" s="227" t="s">
        <v>764</v>
      </c>
    </row>
    <row r="479" s="13" customFormat="1">
      <c r="A479" s="13"/>
      <c r="B479" s="229"/>
      <c r="C479" s="230"/>
      <c r="D479" s="231" t="s">
        <v>138</v>
      </c>
      <c r="E479" s="232" t="s">
        <v>1</v>
      </c>
      <c r="F479" s="233" t="s">
        <v>86</v>
      </c>
      <c r="G479" s="230"/>
      <c r="H479" s="234">
        <v>2</v>
      </c>
      <c r="I479" s="235"/>
      <c r="J479" s="230"/>
      <c r="K479" s="230"/>
      <c r="L479" s="236"/>
      <c r="M479" s="237"/>
      <c r="N479" s="238"/>
      <c r="O479" s="238"/>
      <c r="P479" s="238"/>
      <c r="Q479" s="238"/>
      <c r="R479" s="238"/>
      <c r="S479" s="238"/>
      <c r="T479" s="239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0" t="s">
        <v>138</v>
      </c>
      <c r="AU479" s="240" t="s">
        <v>86</v>
      </c>
      <c r="AV479" s="13" t="s">
        <v>86</v>
      </c>
      <c r="AW479" s="13" t="s">
        <v>32</v>
      </c>
      <c r="AX479" s="13" t="s">
        <v>84</v>
      </c>
      <c r="AY479" s="240" t="s">
        <v>130</v>
      </c>
    </row>
    <row r="480" s="2" customFormat="1" ht="33" customHeight="1">
      <c r="A480" s="38"/>
      <c r="B480" s="39"/>
      <c r="C480" s="215" t="s">
        <v>765</v>
      </c>
      <c r="D480" s="215" t="s">
        <v>132</v>
      </c>
      <c r="E480" s="216" t="s">
        <v>766</v>
      </c>
      <c r="F480" s="217" t="s">
        <v>767</v>
      </c>
      <c r="G480" s="218" t="s">
        <v>143</v>
      </c>
      <c r="H480" s="219">
        <v>150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41</v>
      </c>
      <c r="O480" s="91"/>
      <c r="P480" s="225">
        <f>O480*H480</f>
        <v>0</v>
      </c>
      <c r="Q480" s="225">
        <v>0</v>
      </c>
      <c r="R480" s="225">
        <f>Q480*H480</f>
        <v>0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136</v>
      </c>
      <c r="AT480" s="227" t="s">
        <v>132</v>
      </c>
      <c r="AU480" s="227" t="s">
        <v>86</v>
      </c>
      <c r="AY480" s="17" t="s">
        <v>130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84</v>
      </c>
      <c r="BK480" s="228">
        <f>ROUND(I480*H480,2)</f>
        <v>0</v>
      </c>
      <c r="BL480" s="17" t="s">
        <v>136</v>
      </c>
      <c r="BM480" s="227" t="s">
        <v>768</v>
      </c>
    </row>
    <row r="481" s="13" customFormat="1">
      <c r="A481" s="13"/>
      <c r="B481" s="229"/>
      <c r="C481" s="230"/>
      <c r="D481" s="231" t="s">
        <v>138</v>
      </c>
      <c r="E481" s="232" t="s">
        <v>1</v>
      </c>
      <c r="F481" s="233" t="s">
        <v>769</v>
      </c>
      <c r="G481" s="230"/>
      <c r="H481" s="234">
        <v>150</v>
      </c>
      <c r="I481" s="235"/>
      <c r="J481" s="230"/>
      <c r="K481" s="230"/>
      <c r="L481" s="236"/>
      <c r="M481" s="237"/>
      <c r="N481" s="238"/>
      <c r="O481" s="238"/>
      <c r="P481" s="238"/>
      <c r="Q481" s="238"/>
      <c r="R481" s="238"/>
      <c r="S481" s="238"/>
      <c r="T481" s="239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0" t="s">
        <v>138</v>
      </c>
      <c r="AU481" s="240" t="s">
        <v>86</v>
      </c>
      <c r="AV481" s="13" t="s">
        <v>86</v>
      </c>
      <c r="AW481" s="13" t="s">
        <v>32</v>
      </c>
      <c r="AX481" s="13" t="s">
        <v>84</v>
      </c>
      <c r="AY481" s="240" t="s">
        <v>130</v>
      </c>
    </row>
    <row r="482" s="2" customFormat="1" ht="33" customHeight="1">
      <c r="A482" s="38"/>
      <c r="B482" s="39"/>
      <c r="C482" s="215" t="s">
        <v>770</v>
      </c>
      <c r="D482" s="215" t="s">
        <v>132</v>
      </c>
      <c r="E482" s="216" t="s">
        <v>771</v>
      </c>
      <c r="F482" s="217" t="s">
        <v>772</v>
      </c>
      <c r="G482" s="218" t="s">
        <v>143</v>
      </c>
      <c r="H482" s="219">
        <v>1</v>
      </c>
      <c r="I482" s="220"/>
      <c r="J482" s="221">
        <f>ROUND(I482*H482,2)</f>
        <v>0</v>
      </c>
      <c r="K482" s="222"/>
      <c r="L482" s="44"/>
      <c r="M482" s="223" t="s">
        <v>1</v>
      </c>
      <c r="N482" s="224" t="s">
        <v>41</v>
      </c>
      <c r="O482" s="91"/>
      <c r="P482" s="225">
        <f>O482*H482</f>
        <v>0</v>
      </c>
      <c r="Q482" s="225">
        <v>0.00069999999999999999</v>
      </c>
      <c r="R482" s="225">
        <f>Q482*H482</f>
        <v>0.00069999999999999999</v>
      </c>
      <c r="S482" s="225">
        <v>0</v>
      </c>
      <c r="T482" s="22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136</v>
      </c>
      <c r="AT482" s="227" t="s">
        <v>132</v>
      </c>
      <c r="AU482" s="227" t="s">
        <v>86</v>
      </c>
      <c r="AY482" s="17" t="s">
        <v>130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84</v>
      </c>
      <c r="BK482" s="228">
        <f>ROUND(I482*H482,2)</f>
        <v>0</v>
      </c>
      <c r="BL482" s="17" t="s">
        <v>136</v>
      </c>
      <c r="BM482" s="227" t="s">
        <v>773</v>
      </c>
    </row>
    <row r="483" s="13" customFormat="1">
      <c r="A483" s="13"/>
      <c r="B483" s="229"/>
      <c r="C483" s="230"/>
      <c r="D483" s="231" t="s">
        <v>138</v>
      </c>
      <c r="E483" s="232" t="s">
        <v>1</v>
      </c>
      <c r="F483" s="233" t="s">
        <v>84</v>
      </c>
      <c r="G483" s="230"/>
      <c r="H483" s="234">
        <v>1</v>
      </c>
      <c r="I483" s="235"/>
      <c r="J483" s="230"/>
      <c r="K483" s="230"/>
      <c r="L483" s="236"/>
      <c r="M483" s="237"/>
      <c r="N483" s="238"/>
      <c r="O483" s="238"/>
      <c r="P483" s="238"/>
      <c r="Q483" s="238"/>
      <c r="R483" s="238"/>
      <c r="S483" s="238"/>
      <c r="T483" s="239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0" t="s">
        <v>138</v>
      </c>
      <c r="AU483" s="240" t="s">
        <v>86</v>
      </c>
      <c r="AV483" s="13" t="s">
        <v>86</v>
      </c>
      <c r="AW483" s="13" t="s">
        <v>32</v>
      </c>
      <c r="AX483" s="13" t="s">
        <v>84</v>
      </c>
      <c r="AY483" s="240" t="s">
        <v>130</v>
      </c>
    </row>
    <row r="484" s="2" customFormat="1" ht="24.15" customHeight="1">
      <c r="A484" s="38"/>
      <c r="B484" s="39"/>
      <c r="C484" s="215" t="s">
        <v>774</v>
      </c>
      <c r="D484" s="215" t="s">
        <v>132</v>
      </c>
      <c r="E484" s="216" t="s">
        <v>775</v>
      </c>
      <c r="F484" s="217" t="s">
        <v>776</v>
      </c>
      <c r="G484" s="218" t="s">
        <v>143</v>
      </c>
      <c r="H484" s="219">
        <v>1</v>
      </c>
      <c r="I484" s="220"/>
      <c r="J484" s="221">
        <f>ROUND(I484*H484,2)</f>
        <v>0</v>
      </c>
      <c r="K484" s="222"/>
      <c r="L484" s="44"/>
      <c r="M484" s="223" t="s">
        <v>1</v>
      </c>
      <c r="N484" s="224" t="s">
        <v>41</v>
      </c>
      <c r="O484" s="91"/>
      <c r="P484" s="225">
        <f>O484*H484</f>
        <v>0</v>
      </c>
      <c r="Q484" s="225">
        <v>0.11241</v>
      </c>
      <c r="R484" s="225">
        <f>Q484*H484</f>
        <v>0.11241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136</v>
      </c>
      <c r="AT484" s="227" t="s">
        <v>132</v>
      </c>
      <c r="AU484" s="227" t="s">
        <v>86</v>
      </c>
      <c r="AY484" s="17" t="s">
        <v>130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84</v>
      </c>
      <c r="BK484" s="228">
        <f>ROUND(I484*H484,2)</f>
        <v>0</v>
      </c>
      <c r="BL484" s="17" t="s">
        <v>136</v>
      </c>
      <c r="BM484" s="227" t="s">
        <v>777</v>
      </c>
    </row>
    <row r="485" s="13" customFormat="1">
      <c r="A485" s="13"/>
      <c r="B485" s="229"/>
      <c r="C485" s="230"/>
      <c r="D485" s="231" t="s">
        <v>138</v>
      </c>
      <c r="E485" s="232" t="s">
        <v>1</v>
      </c>
      <c r="F485" s="233" t="s">
        <v>84</v>
      </c>
      <c r="G485" s="230"/>
      <c r="H485" s="234">
        <v>1</v>
      </c>
      <c r="I485" s="235"/>
      <c r="J485" s="230"/>
      <c r="K485" s="230"/>
      <c r="L485" s="236"/>
      <c r="M485" s="237"/>
      <c r="N485" s="238"/>
      <c r="O485" s="238"/>
      <c r="P485" s="238"/>
      <c r="Q485" s="238"/>
      <c r="R485" s="238"/>
      <c r="S485" s="238"/>
      <c r="T485" s="23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0" t="s">
        <v>138</v>
      </c>
      <c r="AU485" s="240" t="s">
        <v>86</v>
      </c>
      <c r="AV485" s="13" t="s">
        <v>86</v>
      </c>
      <c r="AW485" s="13" t="s">
        <v>32</v>
      </c>
      <c r="AX485" s="13" t="s">
        <v>84</v>
      </c>
      <c r="AY485" s="240" t="s">
        <v>130</v>
      </c>
    </row>
    <row r="486" s="2" customFormat="1" ht="21.75" customHeight="1">
      <c r="A486" s="38"/>
      <c r="B486" s="39"/>
      <c r="C486" s="263" t="s">
        <v>778</v>
      </c>
      <c r="D486" s="263" t="s">
        <v>336</v>
      </c>
      <c r="E486" s="264" t="s">
        <v>779</v>
      </c>
      <c r="F486" s="265" t="s">
        <v>780</v>
      </c>
      <c r="G486" s="266" t="s">
        <v>143</v>
      </c>
      <c r="H486" s="267">
        <v>1</v>
      </c>
      <c r="I486" s="268"/>
      <c r="J486" s="269">
        <f>ROUND(I486*H486,2)</f>
        <v>0</v>
      </c>
      <c r="K486" s="270"/>
      <c r="L486" s="271"/>
      <c r="M486" s="272" t="s">
        <v>1</v>
      </c>
      <c r="N486" s="273" t="s">
        <v>41</v>
      </c>
      <c r="O486" s="91"/>
      <c r="P486" s="225">
        <f>O486*H486</f>
        <v>0</v>
      </c>
      <c r="Q486" s="225">
        <v>0.0061000000000000004</v>
      </c>
      <c r="R486" s="225">
        <f>Q486*H486</f>
        <v>0.0061000000000000004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180</v>
      </c>
      <c r="AT486" s="227" t="s">
        <v>336</v>
      </c>
      <c r="AU486" s="227" t="s">
        <v>86</v>
      </c>
      <c r="AY486" s="17" t="s">
        <v>130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84</v>
      </c>
      <c r="BK486" s="228">
        <f>ROUND(I486*H486,2)</f>
        <v>0</v>
      </c>
      <c r="BL486" s="17" t="s">
        <v>136</v>
      </c>
      <c r="BM486" s="227" t="s">
        <v>781</v>
      </c>
    </row>
    <row r="487" s="2" customFormat="1" ht="16.5" customHeight="1">
      <c r="A487" s="38"/>
      <c r="B487" s="39"/>
      <c r="C487" s="263" t="s">
        <v>782</v>
      </c>
      <c r="D487" s="263" t="s">
        <v>336</v>
      </c>
      <c r="E487" s="264" t="s">
        <v>783</v>
      </c>
      <c r="F487" s="265" t="s">
        <v>784</v>
      </c>
      <c r="G487" s="266" t="s">
        <v>143</v>
      </c>
      <c r="H487" s="267">
        <v>1</v>
      </c>
      <c r="I487" s="268"/>
      <c r="J487" s="269">
        <f>ROUND(I487*H487,2)</f>
        <v>0</v>
      </c>
      <c r="K487" s="270"/>
      <c r="L487" s="271"/>
      <c r="M487" s="272" t="s">
        <v>1</v>
      </c>
      <c r="N487" s="273" t="s">
        <v>41</v>
      </c>
      <c r="O487" s="91"/>
      <c r="P487" s="225">
        <f>O487*H487</f>
        <v>0</v>
      </c>
      <c r="Q487" s="225">
        <v>0.0030000000000000001</v>
      </c>
      <c r="R487" s="225">
        <f>Q487*H487</f>
        <v>0.0030000000000000001</v>
      </c>
      <c r="S487" s="225">
        <v>0</v>
      </c>
      <c r="T487" s="226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7" t="s">
        <v>180</v>
      </c>
      <c r="AT487" s="227" t="s">
        <v>336</v>
      </c>
      <c r="AU487" s="227" t="s">
        <v>86</v>
      </c>
      <c r="AY487" s="17" t="s">
        <v>130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84</v>
      </c>
      <c r="BK487" s="228">
        <f>ROUND(I487*H487,2)</f>
        <v>0</v>
      </c>
      <c r="BL487" s="17" t="s">
        <v>136</v>
      </c>
      <c r="BM487" s="227" t="s">
        <v>785</v>
      </c>
    </row>
    <row r="488" s="2" customFormat="1" ht="16.5" customHeight="1">
      <c r="A488" s="38"/>
      <c r="B488" s="39"/>
      <c r="C488" s="263" t="s">
        <v>786</v>
      </c>
      <c r="D488" s="263" t="s">
        <v>336</v>
      </c>
      <c r="E488" s="264" t="s">
        <v>787</v>
      </c>
      <c r="F488" s="265" t="s">
        <v>788</v>
      </c>
      <c r="G488" s="266" t="s">
        <v>143</v>
      </c>
      <c r="H488" s="267">
        <v>1</v>
      </c>
      <c r="I488" s="268"/>
      <c r="J488" s="269">
        <f>ROUND(I488*H488,2)</f>
        <v>0</v>
      </c>
      <c r="K488" s="270"/>
      <c r="L488" s="271"/>
      <c r="M488" s="272" t="s">
        <v>1</v>
      </c>
      <c r="N488" s="273" t="s">
        <v>41</v>
      </c>
      <c r="O488" s="91"/>
      <c r="P488" s="225">
        <f>O488*H488</f>
        <v>0</v>
      </c>
      <c r="Q488" s="225">
        <v>0.00010000000000000001</v>
      </c>
      <c r="R488" s="225">
        <f>Q488*H488</f>
        <v>0.00010000000000000001</v>
      </c>
      <c r="S488" s="225">
        <v>0</v>
      </c>
      <c r="T488" s="22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180</v>
      </c>
      <c r="AT488" s="227" t="s">
        <v>336</v>
      </c>
      <c r="AU488" s="227" t="s">
        <v>86</v>
      </c>
      <c r="AY488" s="17" t="s">
        <v>130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84</v>
      </c>
      <c r="BK488" s="228">
        <f>ROUND(I488*H488,2)</f>
        <v>0</v>
      </c>
      <c r="BL488" s="17" t="s">
        <v>136</v>
      </c>
      <c r="BM488" s="227" t="s">
        <v>789</v>
      </c>
    </row>
    <row r="489" s="2" customFormat="1" ht="24.15" customHeight="1">
      <c r="A489" s="38"/>
      <c r="B489" s="39"/>
      <c r="C489" s="215" t="s">
        <v>790</v>
      </c>
      <c r="D489" s="215" t="s">
        <v>132</v>
      </c>
      <c r="E489" s="216" t="s">
        <v>791</v>
      </c>
      <c r="F489" s="217" t="s">
        <v>792</v>
      </c>
      <c r="G489" s="218" t="s">
        <v>165</v>
      </c>
      <c r="H489" s="219">
        <v>1086</v>
      </c>
      <c r="I489" s="220"/>
      <c r="J489" s="221">
        <f>ROUND(I489*H489,2)</f>
        <v>0</v>
      </c>
      <c r="K489" s="222"/>
      <c r="L489" s="44"/>
      <c r="M489" s="223" t="s">
        <v>1</v>
      </c>
      <c r="N489" s="224" t="s">
        <v>41</v>
      </c>
      <c r="O489" s="91"/>
      <c r="P489" s="225">
        <f>O489*H489</f>
        <v>0</v>
      </c>
      <c r="Q489" s="225">
        <v>0.00040000000000000002</v>
      </c>
      <c r="R489" s="225">
        <f>Q489*H489</f>
        <v>0.43440000000000001</v>
      </c>
      <c r="S489" s="225">
        <v>0</v>
      </c>
      <c r="T489" s="226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7" t="s">
        <v>136</v>
      </c>
      <c r="AT489" s="227" t="s">
        <v>132</v>
      </c>
      <c r="AU489" s="227" t="s">
        <v>86</v>
      </c>
      <c r="AY489" s="17" t="s">
        <v>130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7" t="s">
        <v>84</v>
      </c>
      <c r="BK489" s="228">
        <f>ROUND(I489*H489,2)</f>
        <v>0</v>
      </c>
      <c r="BL489" s="17" t="s">
        <v>136</v>
      </c>
      <c r="BM489" s="227" t="s">
        <v>793</v>
      </c>
    </row>
    <row r="490" s="13" customFormat="1">
      <c r="A490" s="13"/>
      <c r="B490" s="229"/>
      <c r="C490" s="230"/>
      <c r="D490" s="231" t="s">
        <v>138</v>
      </c>
      <c r="E490" s="232" t="s">
        <v>1</v>
      </c>
      <c r="F490" s="233" t="s">
        <v>794</v>
      </c>
      <c r="G490" s="230"/>
      <c r="H490" s="234">
        <v>1086</v>
      </c>
      <c r="I490" s="235"/>
      <c r="J490" s="230"/>
      <c r="K490" s="230"/>
      <c r="L490" s="236"/>
      <c r="M490" s="237"/>
      <c r="N490" s="238"/>
      <c r="O490" s="238"/>
      <c r="P490" s="238"/>
      <c r="Q490" s="238"/>
      <c r="R490" s="238"/>
      <c r="S490" s="238"/>
      <c r="T490" s="239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0" t="s">
        <v>138</v>
      </c>
      <c r="AU490" s="240" t="s">
        <v>86</v>
      </c>
      <c r="AV490" s="13" t="s">
        <v>86</v>
      </c>
      <c r="AW490" s="13" t="s">
        <v>32</v>
      </c>
      <c r="AX490" s="13" t="s">
        <v>84</v>
      </c>
      <c r="AY490" s="240" t="s">
        <v>130</v>
      </c>
    </row>
    <row r="491" s="2" customFormat="1" ht="16.5" customHeight="1">
      <c r="A491" s="38"/>
      <c r="B491" s="39"/>
      <c r="C491" s="215" t="s">
        <v>795</v>
      </c>
      <c r="D491" s="215" t="s">
        <v>132</v>
      </c>
      <c r="E491" s="216" t="s">
        <v>796</v>
      </c>
      <c r="F491" s="217" t="s">
        <v>797</v>
      </c>
      <c r="G491" s="218" t="s">
        <v>165</v>
      </c>
      <c r="H491" s="219">
        <v>1086</v>
      </c>
      <c r="I491" s="220"/>
      <c r="J491" s="221">
        <f>ROUND(I491*H491,2)</f>
        <v>0</v>
      </c>
      <c r="K491" s="222"/>
      <c r="L491" s="44"/>
      <c r="M491" s="223" t="s">
        <v>1</v>
      </c>
      <c r="N491" s="224" t="s">
        <v>41</v>
      </c>
      <c r="O491" s="91"/>
      <c r="P491" s="225">
        <f>O491*H491</f>
        <v>0</v>
      </c>
      <c r="Q491" s="225">
        <v>0</v>
      </c>
      <c r="R491" s="225">
        <f>Q491*H491</f>
        <v>0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136</v>
      </c>
      <c r="AT491" s="227" t="s">
        <v>132</v>
      </c>
      <c r="AU491" s="227" t="s">
        <v>86</v>
      </c>
      <c r="AY491" s="17" t="s">
        <v>130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84</v>
      </c>
      <c r="BK491" s="228">
        <f>ROUND(I491*H491,2)</f>
        <v>0</v>
      </c>
      <c r="BL491" s="17" t="s">
        <v>136</v>
      </c>
      <c r="BM491" s="227" t="s">
        <v>798</v>
      </c>
    </row>
    <row r="492" s="13" customFormat="1">
      <c r="A492" s="13"/>
      <c r="B492" s="229"/>
      <c r="C492" s="230"/>
      <c r="D492" s="231" t="s">
        <v>138</v>
      </c>
      <c r="E492" s="232" t="s">
        <v>1</v>
      </c>
      <c r="F492" s="233" t="s">
        <v>794</v>
      </c>
      <c r="G492" s="230"/>
      <c r="H492" s="234">
        <v>1086</v>
      </c>
      <c r="I492" s="235"/>
      <c r="J492" s="230"/>
      <c r="K492" s="230"/>
      <c r="L492" s="236"/>
      <c r="M492" s="237"/>
      <c r="N492" s="238"/>
      <c r="O492" s="238"/>
      <c r="P492" s="238"/>
      <c r="Q492" s="238"/>
      <c r="R492" s="238"/>
      <c r="S492" s="238"/>
      <c r="T492" s="23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0" t="s">
        <v>138</v>
      </c>
      <c r="AU492" s="240" t="s">
        <v>86</v>
      </c>
      <c r="AV492" s="13" t="s">
        <v>86</v>
      </c>
      <c r="AW492" s="13" t="s">
        <v>32</v>
      </c>
      <c r="AX492" s="13" t="s">
        <v>84</v>
      </c>
      <c r="AY492" s="240" t="s">
        <v>130</v>
      </c>
    </row>
    <row r="493" s="2" customFormat="1" ht="33" customHeight="1">
      <c r="A493" s="38"/>
      <c r="B493" s="39"/>
      <c r="C493" s="215" t="s">
        <v>799</v>
      </c>
      <c r="D493" s="215" t="s">
        <v>132</v>
      </c>
      <c r="E493" s="216" t="s">
        <v>800</v>
      </c>
      <c r="F493" s="217" t="s">
        <v>801</v>
      </c>
      <c r="G493" s="218" t="s">
        <v>165</v>
      </c>
      <c r="H493" s="219">
        <v>842</v>
      </c>
      <c r="I493" s="220"/>
      <c r="J493" s="221">
        <f>ROUND(I493*H493,2)</f>
        <v>0</v>
      </c>
      <c r="K493" s="222"/>
      <c r="L493" s="44"/>
      <c r="M493" s="223" t="s">
        <v>1</v>
      </c>
      <c r="N493" s="224" t="s">
        <v>41</v>
      </c>
      <c r="O493" s="91"/>
      <c r="P493" s="225">
        <f>O493*H493</f>
        <v>0</v>
      </c>
      <c r="Q493" s="225">
        <v>0.11519</v>
      </c>
      <c r="R493" s="225">
        <f>Q493*H493</f>
        <v>96.989980000000003</v>
      </c>
      <c r="S493" s="225">
        <v>0</v>
      </c>
      <c r="T493" s="22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7" t="s">
        <v>136</v>
      </c>
      <c r="AT493" s="227" t="s">
        <v>132</v>
      </c>
      <c r="AU493" s="227" t="s">
        <v>86</v>
      </c>
      <c r="AY493" s="17" t="s">
        <v>130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84</v>
      </c>
      <c r="BK493" s="228">
        <f>ROUND(I493*H493,2)</f>
        <v>0</v>
      </c>
      <c r="BL493" s="17" t="s">
        <v>136</v>
      </c>
      <c r="BM493" s="227" t="s">
        <v>802</v>
      </c>
    </row>
    <row r="494" s="13" customFormat="1">
      <c r="A494" s="13"/>
      <c r="B494" s="229"/>
      <c r="C494" s="230"/>
      <c r="D494" s="231" t="s">
        <v>138</v>
      </c>
      <c r="E494" s="232" t="s">
        <v>1</v>
      </c>
      <c r="F494" s="233" t="s">
        <v>803</v>
      </c>
      <c r="G494" s="230"/>
      <c r="H494" s="234">
        <v>383</v>
      </c>
      <c r="I494" s="235"/>
      <c r="J494" s="230"/>
      <c r="K494" s="230"/>
      <c r="L494" s="236"/>
      <c r="M494" s="237"/>
      <c r="N494" s="238"/>
      <c r="O494" s="238"/>
      <c r="P494" s="238"/>
      <c r="Q494" s="238"/>
      <c r="R494" s="238"/>
      <c r="S494" s="238"/>
      <c r="T494" s="239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0" t="s">
        <v>138</v>
      </c>
      <c r="AU494" s="240" t="s">
        <v>86</v>
      </c>
      <c r="AV494" s="13" t="s">
        <v>86</v>
      </c>
      <c r="AW494" s="13" t="s">
        <v>32</v>
      </c>
      <c r="AX494" s="13" t="s">
        <v>76</v>
      </c>
      <c r="AY494" s="240" t="s">
        <v>130</v>
      </c>
    </row>
    <row r="495" s="13" customFormat="1">
      <c r="A495" s="13"/>
      <c r="B495" s="229"/>
      <c r="C495" s="230"/>
      <c r="D495" s="231" t="s">
        <v>138</v>
      </c>
      <c r="E495" s="232" t="s">
        <v>1</v>
      </c>
      <c r="F495" s="233" t="s">
        <v>804</v>
      </c>
      <c r="G495" s="230"/>
      <c r="H495" s="234">
        <v>433</v>
      </c>
      <c r="I495" s="235"/>
      <c r="J495" s="230"/>
      <c r="K495" s="230"/>
      <c r="L495" s="236"/>
      <c r="M495" s="237"/>
      <c r="N495" s="238"/>
      <c r="O495" s="238"/>
      <c r="P495" s="238"/>
      <c r="Q495" s="238"/>
      <c r="R495" s="238"/>
      <c r="S495" s="238"/>
      <c r="T495" s="239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0" t="s">
        <v>138</v>
      </c>
      <c r="AU495" s="240" t="s">
        <v>86</v>
      </c>
      <c r="AV495" s="13" t="s">
        <v>86</v>
      </c>
      <c r="AW495" s="13" t="s">
        <v>32</v>
      </c>
      <c r="AX495" s="13" t="s">
        <v>76</v>
      </c>
      <c r="AY495" s="240" t="s">
        <v>130</v>
      </c>
    </row>
    <row r="496" s="13" customFormat="1">
      <c r="A496" s="13"/>
      <c r="B496" s="229"/>
      <c r="C496" s="230"/>
      <c r="D496" s="231" t="s">
        <v>138</v>
      </c>
      <c r="E496" s="232" t="s">
        <v>1</v>
      </c>
      <c r="F496" s="233" t="s">
        <v>742</v>
      </c>
      <c r="G496" s="230"/>
      <c r="H496" s="234">
        <v>26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0" t="s">
        <v>138</v>
      </c>
      <c r="AU496" s="240" t="s">
        <v>86</v>
      </c>
      <c r="AV496" s="13" t="s">
        <v>86</v>
      </c>
      <c r="AW496" s="13" t="s">
        <v>32</v>
      </c>
      <c r="AX496" s="13" t="s">
        <v>76</v>
      </c>
      <c r="AY496" s="240" t="s">
        <v>130</v>
      </c>
    </row>
    <row r="497" s="14" customFormat="1">
      <c r="A497" s="14"/>
      <c r="B497" s="241"/>
      <c r="C497" s="242"/>
      <c r="D497" s="231" t="s">
        <v>138</v>
      </c>
      <c r="E497" s="243" t="s">
        <v>1</v>
      </c>
      <c r="F497" s="244" t="s">
        <v>228</v>
      </c>
      <c r="G497" s="242"/>
      <c r="H497" s="245">
        <v>842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1" t="s">
        <v>138</v>
      </c>
      <c r="AU497" s="251" t="s">
        <v>86</v>
      </c>
      <c r="AV497" s="14" t="s">
        <v>136</v>
      </c>
      <c r="AW497" s="14" t="s">
        <v>32</v>
      </c>
      <c r="AX497" s="14" t="s">
        <v>84</v>
      </c>
      <c r="AY497" s="251" t="s">
        <v>130</v>
      </c>
    </row>
    <row r="498" s="2" customFormat="1" ht="16.5" customHeight="1">
      <c r="A498" s="38"/>
      <c r="B498" s="39"/>
      <c r="C498" s="263" t="s">
        <v>805</v>
      </c>
      <c r="D498" s="263" t="s">
        <v>336</v>
      </c>
      <c r="E498" s="264" t="s">
        <v>806</v>
      </c>
      <c r="F498" s="265" t="s">
        <v>807</v>
      </c>
      <c r="G498" s="266" t="s">
        <v>165</v>
      </c>
      <c r="H498" s="267">
        <v>846.29999999999995</v>
      </c>
      <c r="I498" s="268"/>
      <c r="J498" s="269">
        <f>ROUND(I498*H498,2)</f>
        <v>0</v>
      </c>
      <c r="K498" s="270"/>
      <c r="L498" s="271"/>
      <c r="M498" s="272" t="s">
        <v>1</v>
      </c>
      <c r="N498" s="273" t="s">
        <v>41</v>
      </c>
      <c r="O498" s="91"/>
      <c r="P498" s="225">
        <f>O498*H498</f>
        <v>0</v>
      </c>
      <c r="Q498" s="225">
        <v>0.10199999999999999</v>
      </c>
      <c r="R498" s="225">
        <f>Q498*H498</f>
        <v>86.322599999999994</v>
      </c>
      <c r="S498" s="225">
        <v>0</v>
      </c>
      <c r="T498" s="22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180</v>
      </c>
      <c r="AT498" s="227" t="s">
        <v>336</v>
      </c>
      <c r="AU498" s="227" t="s">
        <v>86</v>
      </c>
      <c r="AY498" s="17" t="s">
        <v>130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84</v>
      </c>
      <c r="BK498" s="228">
        <f>ROUND(I498*H498,2)</f>
        <v>0</v>
      </c>
      <c r="BL498" s="17" t="s">
        <v>136</v>
      </c>
      <c r="BM498" s="227" t="s">
        <v>808</v>
      </c>
    </row>
    <row r="499" s="13" customFormat="1">
      <c r="A499" s="13"/>
      <c r="B499" s="229"/>
      <c r="C499" s="230"/>
      <c r="D499" s="231" t="s">
        <v>138</v>
      </c>
      <c r="E499" s="232" t="s">
        <v>1</v>
      </c>
      <c r="F499" s="233" t="s">
        <v>809</v>
      </c>
      <c r="G499" s="230"/>
      <c r="H499" s="234">
        <v>402.14999999999998</v>
      </c>
      <c r="I499" s="235"/>
      <c r="J499" s="230"/>
      <c r="K499" s="230"/>
      <c r="L499" s="236"/>
      <c r="M499" s="237"/>
      <c r="N499" s="238"/>
      <c r="O499" s="238"/>
      <c r="P499" s="238"/>
      <c r="Q499" s="238"/>
      <c r="R499" s="238"/>
      <c r="S499" s="238"/>
      <c r="T499" s="239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0" t="s">
        <v>138</v>
      </c>
      <c r="AU499" s="240" t="s">
        <v>86</v>
      </c>
      <c r="AV499" s="13" t="s">
        <v>86</v>
      </c>
      <c r="AW499" s="13" t="s">
        <v>32</v>
      </c>
      <c r="AX499" s="13" t="s">
        <v>76</v>
      </c>
      <c r="AY499" s="240" t="s">
        <v>130</v>
      </c>
    </row>
    <row r="500" s="13" customFormat="1">
      <c r="A500" s="13"/>
      <c r="B500" s="229"/>
      <c r="C500" s="230"/>
      <c r="D500" s="231" t="s">
        <v>138</v>
      </c>
      <c r="E500" s="232" t="s">
        <v>1</v>
      </c>
      <c r="F500" s="233" t="s">
        <v>810</v>
      </c>
      <c r="G500" s="230"/>
      <c r="H500" s="234">
        <v>454.64999999999998</v>
      </c>
      <c r="I500" s="235"/>
      <c r="J500" s="230"/>
      <c r="K500" s="230"/>
      <c r="L500" s="236"/>
      <c r="M500" s="237"/>
      <c r="N500" s="238"/>
      <c r="O500" s="238"/>
      <c r="P500" s="238"/>
      <c r="Q500" s="238"/>
      <c r="R500" s="238"/>
      <c r="S500" s="238"/>
      <c r="T500" s="23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0" t="s">
        <v>138</v>
      </c>
      <c r="AU500" s="240" t="s">
        <v>86</v>
      </c>
      <c r="AV500" s="13" t="s">
        <v>86</v>
      </c>
      <c r="AW500" s="13" t="s">
        <v>32</v>
      </c>
      <c r="AX500" s="13" t="s">
        <v>76</v>
      </c>
      <c r="AY500" s="240" t="s">
        <v>130</v>
      </c>
    </row>
    <row r="501" s="13" customFormat="1">
      <c r="A501" s="13"/>
      <c r="B501" s="229"/>
      <c r="C501" s="230"/>
      <c r="D501" s="231" t="s">
        <v>138</v>
      </c>
      <c r="E501" s="232" t="s">
        <v>1</v>
      </c>
      <c r="F501" s="233" t="s">
        <v>811</v>
      </c>
      <c r="G501" s="230"/>
      <c r="H501" s="234">
        <v>-10.5</v>
      </c>
      <c r="I501" s="235"/>
      <c r="J501" s="230"/>
      <c r="K501" s="230"/>
      <c r="L501" s="236"/>
      <c r="M501" s="237"/>
      <c r="N501" s="238"/>
      <c r="O501" s="238"/>
      <c r="P501" s="238"/>
      <c r="Q501" s="238"/>
      <c r="R501" s="238"/>
      <c r="S501" s="238"/>
      <c r="T501" s="239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0" t="s">
        <v>138</v>
      </c>
      <c r="AU501" s="240" t="s">
        <v>86</v>
      </c>
      <c r="AV501" s="13" t="s">
        <v>86</v>
      </c>
      <c r="AW501" s="13" t="s">
        <v>32</v>
      </c>
      <c r="AX501" s="13" t="s">
        <v>76</v>
      </c>
      <c r="AY501" s="240" t="s">
        <v>130</v>
      </c>
    </row>
    <row r="502" s="14" customFormat="1">
      <c r="A502" s="14"/>
      <c r="B502" s="241"/>
      <c r="C502" s="242"/>
      <c r="D502" s="231" t="s">
        <v>138</v>
      </c>
      <c r="E502" s="243" t="s">
        <v>1</v>
      </c>
      <c r="F502" s="244" t="s">
        <v>228</v>
      </c>
      <c r="G502" s="242"/>
      <c r="H502" s="245">
        <v>846.29999999999995</v>
      </c>
      <c r="I502" s="246"/>
      <c r="J502" s="242"/>
      <c r="K502" s="242"/>
      <c r="L502" s="247"/>
      <c r="M502" s="248"/>
      <c r="N502" s="249"/>
      <c r="O502" s="249"/>
      <c r="P502" s="249"/>
      <c r="Q502" s="249"/>
      <c r="R502" s="249"/>
      <c r="S502" s="249"/>
      <c r="T502" s="250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1" t="s">
        <v>138</v>
      </c>
      <c r="AU502" s="251" t="s">
        <v>86</v>
      </c>
      <c r="AV502" s="14" t="s">
        <v>136</v>
      </c>
      <c r="AW502" s="14" t="s">
        <v>32</v>
      </c>
      <c r="AX502" s="14" t="s">
        <v>84</v>
      </c>
      <c r="AY502" s="251" t="s">
        <v>130</v>
      </c>
    </row>
    <row r="503" s="2" customFormat="1" ht="24.15" customHeight="1">
      <c r="A503" s="38"/>
      <c r="B503" s="39"/>
      <c r="C503" s="263" t="s">
        <v>812</v>
      </c>
      <c r="D503" s="263" t="s">
        <v>336</v>
      </c>
      <c r="E503" s="264" t="s">
        <v>813</v>
      </c>
      <c r="F503" s="265" t="s">
        <v>814</v>
      </c>
      <c r="G503" s="266" t="s">
        <v>165</v>
      </c>
      <c r="H503" s="267">
        <v>54.600000000000001</v>
      </c>
      <c r="I503" s="268"/>
      <c r="J503" s="269">
        <f>ROUND(I503*H503,2)</f>
        <v>0</v>
      </c>
      <c r="K503" s="270"/>
      <c r="L503" s="271"/>
      <c r="M503" s="272" t="s">
        <v>1</v>
      </c>
      <c r="N503" s="273" t="s">
        <v>41</v>
      </c>
      <c r="O503" s="91"/>
      <c r="P503" s="225">
        <f>O503*H503</f>
        <v>0</v>
      </c>
      <c r="Q503" s="225">
        <v>0.048300000000000003</v>
      </c>
      <c r="R503" s="225">
        <f>Q503*H503</f>
        <v>2.6371800000000003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180</v>
      </c>
      <c r="AT503" s="227" t="s">
        <v>336</v>
      </c>
      <c r="AU503" s="227" t="s">
        <v>86</v>
      </c>
      <c r="AY503" s="17" t="s">
        <v>130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84</v>
      </c>
      <c r="BK503" s="228">
        <f>ROUND(I503*H503,2)</f>
        <v>0</v>
      </c>
      <c r="BL503" s="17" t="s">
        <v>136</v>
      </c>
      <c r="BM503" s="227" t="s">
        <v>815</v>
      </c>
    </row>
    <row r="504" s="13" customFormat="1">
      <c r="A504" s="13"/>
      <c r="B504" s="229"/>
      <c r="C504" s="230"/>
      <c r="D504" s="231" t="s">
        <v>138</v>
      </c>
      <c r="E504" s="232" t="s">
        <v>1</v>
      </c>
      <c r="F504" s="233" t="s">
        <v>816</v>
      </c>
      <c r="G504" s="230"/>
      <c r="H504" s="234">
        <v>54.600000000000001</v>
      </c>
      <c r="I504" s="235"/>
      <c r="J504" s="230"/>
      <c r="K504" s="230"/>
      <c r="L504" s="236"/>
      <c r="M504" s="237"/>
      <c r="N504" s="238"/>
      <c r="O504" s="238"/>
      <c r="P504" s="238"/>
      <c r="Q504" s="238"/>
      <c r="R504" s="238"/>
      <c r="S504" s="238"/>
      <c r="T504" s="239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0" t="s">
        <v>138</v>
      </c>
      <c r="AU504" s="240" t="s">
        <v>86</v>
      </c>
      <c r="AV504" s="13" t="s">
        <v>86</v>
      </c>
      <c r="AW504" s="13" t="s">
        <v>32</v>
      </c>
      <c r="AX504" s="13" t="s">
        <v>84</v>
      </c>
      <c r="AY504" s="240" t="s">
        <v>130</v>
      </c>
    </row>
    <row r="505" s="2" customFormat="1" ht="24.15" customHeight="1">
      <c r="A505" s="38"/>
      <c r="B505" s="39"/>
      <c r="C505" s="263" t="s">
        <v>817</v>
      </c>
      <c r="D505" s="263" t="s">
        <v>336</v>
      </c>
      <c r="E505" s="264" t="s">
        <v>818</v>
      </c>
      <c r="F505" s="265" t="s">
        <v>819</v>
      </c>
      <c r="G505" s="266" t="s">
        <v>165</v>
      </c>
      <c r="H505" s="267">
        <v>10.5</v>
      </c>
      <c r="I505" s="268"/>
      <c r="J505" s="269">
        <f>ROUND(I505*H505,2)</f>
        <v>0</v>
      </c>
      <c r="K505" s="270"/>
      <c r="L505" s="271"/>
      <c r="M505" s="272" t="s">
        <v>1</v>
      </c>
      <c r="N505" s="273" t="s">
        <v>41</v>
      </c>
      <c r="O505" s="91"/>
      <c r="P505" s="225">
        <f>O505*H505</f>
        <v>0</v>
      </c>
      <c r="Q505" s="225">
        <v>0.065670000000000006</v>
      </c>
      <c r="R505" s="225">
        <f>Q505*H505</f>
        <v>0.68953500000000001</v>
      </c>
      <c r="S505" s="225">
        <v>0</v>
      </c>
      <c r="T505" s="22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180</v>
      </c>
      <c r="AT505" s="227" t="s">
        <v>336</v>
      </c>
      <c r="AU505" s="227" t="s">
        <v>86</v>
      </c>
      <c r="AY505" s="17" t="s">
        <v>130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84</v>
      </c>
      <c r="BK505" s="228">
        <f>ROUND(I505*H505,2)</f>
        <v>0</v>
      </c>
      <c r="BL505" s="17" t="s">
        <v>136</v>
      </c>
      <c r="BM505" s="227" t="s">
        <v>820</v>
      </c>
    </row>
    <row r="506" s="13" customFormat="1">
      <c r="A506" s="13"/>
      <c r="B506" s="229"/>
      <c r="C506" s="230"/>
      <c r="D506" s="231" t="s">
        <v>138</v>
      </c>
      <c r="E506" s="232" t="s">
        <v>1</v>
      </c>
      <c r="F506" s="233" t="s">
        <v>821</v>
      </c>
      <c r="G506" s="230"/>
      <c r="H506" s="234">
        <v>10.5</v>
      </c>
      <c r="I506" s="235"/>
      <c r="J506" s="230"/>
      <c r="K506" s="230"/>
      <c r="L506" s="236"/>
      <c r="M506" s="237"/>
      <c r="N506" s="238"/>
      <c r="O506" s="238"/>
      <c r="P506" s="238"/>
      <c r="Q506" s="238"/>
      <c r="R506" s="238"/>
      <c r="S506" s="238"/>
      <c r="T506" s="239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0" t="s">
        <v>138</v>
      </c>
      <c r="AU506" s="240" t="s">
        <v>86</v>
      </c>
      <c r="AV506" s="13" t="s">
        <v>86</v>
      </c>
      <c r="AW506" s="13" t="s">
        <v>32</v>
      </c>
      <c r="AX506" s="13" t="s">
        <v>84</v>
      </c>
      <c r="AY506" s="240" t="s">
        <v>130</v>
      </c>
    </row>
    <row r="507" s="2" customFormat="1" ht="24.15" customHeight="1">
      <c r="A507" s="38"/>
      <c r="B507" s="39"/>
      <c r="C507" s="215" t="s">
        <v>822</v>
      </c>
      <c r="D507" s="215" t="s">
        <v>132</v>
      </c>
      <c r="E507" s="216" t="s">
        <v>823</v>
      </c>
      <c r="F507" s="217" t="s">
        <v>824</v>
      </c>
      <c r="G507" s="218" t="s">
        <v>165</v>
      </c>
      <c r="H507" s="219">
        <v>816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41</v>
      </c>
      <c r="O507" s="91"/>
      <c r="P507" s="225">
        <f>O507*H507</f>
        <v>0</v>
      </c>
      <c r="Q507" s="225">
        <v>0.085760000000000003</v>
      </c>
      <c r="R507" s="225">
        <f>Q507*H507</f>
        <v>69.980159999999998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136</v>
      </c>
      <c r="AT507" s="227" t="s">
        <v>132</v>
      </c>
      <c r="AU507" s="227" t="s">
        <v>86</v>
      </c>
      <c r="AY507" s="17" t="s">
        <v>130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84</v>
      </c>
      <c r="BK507" s="228">
        <f>ROUND(I507*H507,2)</f>
        <v>0</v>
      </c>
      <c r="BL507" s="17" t="s">
        <v>136</v>
      </c>
      <c r="BM507" s="227" t="s">
        <v>825</v>
      </c>
    </row>
    <row r="508" s="13" customFormat="1">
      <c r="A508" s="13"/>
      <c r="B508" s="229"/>
      <c r="C508" s="230"/>
      <c r="D508" s="231" t="s">
        <v>138</v>
      </c>
      <c r="E508" s="232" t="s">
        <v>1</v>
      </c>
      <c r="F508" s="233" t="s">
        <v>803</v>
      </c>
      <c r="G508" s="230"/>
      <c r="H508" s="234">
        <v>383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0" t="s">
        <v>138</v>
      </c>
      <c r="AU508" s="240" t="s">
        <v>86</v>
      </c>
      <c r="AV508" s="13" t="s">
        <v>86</v>
      </c>
      <c r="AW508" s="13" t="s">
        <v>32</v>
      </c>
      <c r="AX508" s="13" t="s">
        <v>76</v>
      </c>
      <c r="AY508" s="240" t="s">
        <v>130</v>
      </c>
    </row>
    <row r="509" s="13" customFormat="1">
      <c r="A509" s="13"/>
      <c r="B509" s="229"/>
      <c r="C509" s="230"/>
      <c r="D509" s="231" t="s">
        <v>138</v>
      </c>
      <c r="E509" s="232" t="s">
        <v>1</v>
      </c>
      <c r="F509" s="233" t="s">
        <v>804</v>
      </c>
      <c r="G509" s="230"/>
      <c r="H509" s="234">
        <v>433</v>
      </c>
      <c r="I509" s="235"/>
      <c r="J509" s="230"/>
      <c r="K509" s="230"/>
      <c r="L509" s="236"/>
      <c r="M509" s="237"/>
      <c r="N509" s="238"/>
      <c r="O509" s="238"/>
      <c r="P509" s="238"/>
      <c r="Q509" s="238"/>
      <c r="R509" s="238"/>
      <c r="S509" s="238"/>
      <c r="T509" s="23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0" t="s">
        <v>138</v>
      </c>
      <c r="AU509" s="240" t="s">
        <v>86</v>
      </c>
      <c r="AV509" s="13" t="s">
        <v>86</v>
      </c>
      <c r="AW509" s="13" t="s">
        <v>32</v>
      </c>
      <c r="AX509" s="13" t="s">
        <v>76</v>
      </c>
      <c r="AY509" s="240" t="s">
        <v>130</v>
      </c>
    </row>
    <row r="510" s="14" customFormat="1">
      <c r="A510" s="14"/>
      <c r="B510" s="241"/>
      <c r="C510" s="242"/>
      <c r="D510" s="231" t="s">
        <v>138</v>
      </c>
      <c r="E510" s="243" t="s">
        <v>1</v>
      </c>
      <c r="F510" s="244" t="s">
        <v>228</v>
      </c>
      <c r="G510" s="242"/>
      <c r="H510" s="245">
        <v>816</v>
      </c>
      <c r="I510" s="246"/>
      <c r="J510" s="242"/>
      <c r="K510" s="242"/>
      <c r="L510" s="247"/>
      <c r="M510" s="248"/>
      <c r="N510" s="249"/>
      <c r="O510" s="249"/>
      <c r="P510" s="249"/>
      <c r="Q510" s="249"/>
      <c r="R510" s="249"/>
      <c r="S510" s="249"/>
      <c r="T510" s="25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1" t="s">
        <v>138</v>
      </c>
      <c r="AU510" s="251" t="s">
        <v>86</v>
      </c>
      <c r="AV510" s="14" t="s">
        <v>136</v>
      </c>
      <c r="AW510" s="14" t="s">
        <v>32</v>
      </c>
      <c r="AX510" s="14" t="s">
        <v>84</v>
      </c>
      <c r="AY510" s="251" t="s">
        <v>130</v>
      </c>
    </row>
    <row r="511" s="2" customFormat="1" ht="16.5" customHeight="1">
      <c r="A511" s="38"/>
      <c r="B511" s="39"/>
      <c r="C511" s="263" t="s">
        <v>826</v>
      </c>
      <c r="D511" s="263" t="s">
        <v>336</v>
      </c>
      <c r="E511" s="264" t="s">
        <v>827</v>
      </c>
      <c r="F511" s="265" t="s">
        <v>828</v>
      </c>
      <c r="G511" s="266" t="s">
        <v>143</v>
      </c>
      <c r="H511" s="267">
        <v>1713.5999999999999</v>
      </c>
      <c r="I511" s="268"/>
      <c r="J511" s="269">
        <f>ROUND(I511*H511,2)</f>
        <v>0</v>
      </c>
      <c r="K511" s="270"/>
      <c r="L511" s="271"/>
      <c r="M511" s="272" t="s">
        <v>1</v>
      </c>
      <c r="N511" s="273" t="s">
        <v>41</v>
      </c>
      <c r="O511" s="91"/>
      <c r="P511" s="225">
        <f>O511*H511</f>
        <v>0</v>
      </c>
      <c r="Q511" s="225">
        <v>0.028000000000000001</v>
      </c>
      <c r="R511" s="225">
        <f>Q511*H511</f>
        <v>47.980799999999995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180</v>
      </c>
      <c r="AT511" s="227" t="s">
        <v>336</v>
      </c>
      <c r="AU511" s="227" t="s">
        <v>86</v>
      </c>
      <c r="AY511" s="17" t="s">
        <v>130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84</v>
      </c>
      <c r="BK511" s="228">
        <f>ROUND(I511*H511,2)</f>
        <v>0</v>
      </c>
      <c r="BL511" s="17" t="s">
        <v>136</v>
      </c>
      <c r="BM511" s="227" t="s">
        <v>829</v>
      </c>
    </row>
    <row r="512" s="13" customFormat="1">
      <c r="A512" s="13"/>
      <c r="B512" s="229"/>
      <c r="C512" s="230"/>
      <c r="D512" s="231" t="s">
        <v>138</v>
      </c>
      <c r="E512" s="232" t="s">
        <v>1</v>
      </c>
      <c r="F512" s="233" t="s">
        <v>830</v>
      </c>
      <c r="G512" s="230"/>
      <c r="H512" s="234">
        <v>1713.5999999999999</v>
      </c>
      <c r="I512" s="235"/>
      <c r="J512" s="230"/>
      <c r="K512" s="230"/>
      <c r="L512" s="236"/>
      <c r="M512" s="237"/>
      <c r="N512" s="238"/>
      <c r="O512" s="238"/>
      <c r="P512" s="238"/>
      <c r="Q512" s="238"/>
      <c r="R512" s="238"/>
      <c r="S512" s="238"/>
      <c r="T512" s="239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0" t="s">
        <v>138</v>
      </c>
      <c r="AU512" s="240" t="s">
        <v>86</v>
      </c>
      <c r="AV512" s="13" t="s">
        <v>86</v>
      </c>
      <c r="AW512" s="13" t="s">
        <v>32</v>
      </c>
      <c r="AX512" s="13" t="s">
        <v>84</v>
      </c>
      <c r="AY512" s="240" t="s">
        <v>130</v>
      </c>
    </row>
    <row r="513" s="2" customFormat="1" ht="33" customHeight="1">
      <c r="A513" s="38"/>
      <c r="B513" s="39"/>
      <c r="C513" s="215" t="s">
        <v>831</v>
      </c>
      <c r="D513" s="215" t="s">
        <v>132</v>
      </c>
      <c r="E513" s="216" t="s">
        <v>832</v>
      </c>
      <c r="F513" s="217" t="s">
        <v>833</v>
      </c>
      <c r="G513" s="218" t="s">
        <v>165</v>
      </c>
      <c r="H513" s="219">
        <v>1791.5</v>
      </c>
      <c r="I513" s="220"/>
      <c r="J513" s="221">
        <f>ROUND(I513*H513,2)</f>
        <v>0</v>
      </c>
      <c r="K513" s="222"/>
      <c r="L513" s="44"/>
      <c r="M513" s="223" t="s">
        <v>1</v>
      </c>
      <c r="N513" s="224" t="s">
        <v>41</v>
      </c>
      <c r="O513" s="91"/>
      <c r="P513" s="225">
        <f>O513*H513</f>
        <v>0</v>
      </c>
      <c r="Q513" s="225">
        <v>0.1295</v>
      </c>
      <c r="R513" s="225">
        <f>Q513*H513</f>
        <v>231.99925000000002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136</v>
      </c>
      <c r="AT513" s="227" t="s">
        <v>132</v>
      </c>
      <c r="AU513" s="227" t="s">
        <v>86</v>
      </c>
      <c r="AY513" s="17" t="s">
        <v>130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84</v>
      </c>
      <c r="BK513" s="228">
        <f>ROUND(I513*H513,2)</f>
        <v>0</v>
      </c>
      <c r="BL513" s="17" t="s">
        <v>136</v>
      </c>
      <c r="BM513" s="227" t="s">
        <v>834</v>
      </c>
    </row>
    <row r="514" s="13" customFormat="1">
      <c r="A514" s="13"/>
      <c r="B514" s="229"/>
      <c r="C514" s="230"/>
      <c r="D514" s="231" t="s">
        <v>138</v>
      </c>
      <c r="E514" s="232" t="s">
        <v>1</v>
      </c>
      <c r="F514" s="233" t="s">
        <v>835</v>
      </c>
      <c r="G514" s="230"/>
      <c r="H514" s="234">
        <v>386.19999999999999</v>
      </c>
      <c r="I514" s="235"/>
      <c r="J514" s="230"/>
      <c r="K514" s="230"/>
      <c r="L514" s="236"/>
      <c r="M514" s="237"/>
      <c r="N514" s="238"/>
      <c r="O514" s="238"/>
      <c r="P514" s="238"/>
      <c r="Q514" s="238"/>
      <c r="R514" s="238"/>
      <c r="S514" s="238"/>
      <c r="T514" s="23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0" t="s">
        <v>138</v>
      </c>
      <c r="AU514" s="240" t="s">
        <v>86</v>
      </c>
      <c r="AV514" s="13" t="s">
        <v>86</v>
      </c>
      <c r="AW514" s="13" t="s">
        <v>32</v>
      </c>
      <c r="AX514" s="13" t="s">
        <v>76</v>
      </c>
      <c r="AY514" s="240" t="s">
        <v>130</v>
      </c>
    </row>
    <row r="515" s="13" customFormat="1">
      <c r="A515" s="13"/>
      <c r="B515" s="229"/>
      <c r="C515" s="230"/>
      <c r="D515" s="231" t="s">
        <v>138</v>
      </c>
      <c r="E515" s="232" t="s">
        <v>1</v>
      </c>
      <c r="F515" s="233" t="s">
        <v>836</v>
      </c>
      <c r="G515" s="230"/>
      <c r="H515" s="234">
        <v>1405.3</v>
      </c>
      <c r="I515" s="235"/>
      <c r="J515" s="230"/>
      <c r="K515" s="230"/>
      <c r="L515" s="236"/>
      <c r="M515" s="237"/>
      <c r="N515" s="238"/>
      <c r="O515" s="238"/>
      <c r="P515" s="238"/>
      <c r="Q515" s="238"/>
      <c r="R515" s="238"/>
      <c r="S515" s="238"/>
      <c r="T515" s="239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0" t="s">
        <v>138</v>
      </c>
      <c r="AU515" s="240" t="s">
        <v>86</v>
      </c>
      <c r="AV515" s="13" t="s">
        <v>86</v>
      </c>
      <c r="AW515" s="13" t="s">
        <v>32</v>
      </c>
      <c r="AX515" s="13" t="s">
        <v>76</v>
      </c>
      <c r="AY515" s="240" t="s">
        <v>130</v>
      </c>
    </row>
    <row r="516" s="14" customFormat="1">
      <c r="A516" s="14"/>
      <c r="B516" s="241"/>
      <c r="C516" s="242"/>
      <c r="D516" s="231" t="s">
        <v>138</v>
      </c>
      <c r="E516" s="243" t="s">
        <v>1</v>
      </c>
      <c r="F516" s="244" t="s">
        <v>228</v>
      </c>
      <c r="G516" s="242"/>
      <c r="H516" s="245">
        <v>1791.5</v>
      </c>
      <c r="I516" s="246"/>
      <c r="J516" s="242"/>
      <c r="K516" s="242"/>
      <c r="L516" s="247"/>
      <c r="M516" s="248"/>
      <c r="N516" s="249"/>
      <c r="O516" s="249"/>
      <c r="P516" s="249"/>
      <c r="Q516" s="249"/>
      <c r="R516" s="249"/>
      <c r="S516" s="249"/>
      <c r="T516" s="250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1" t="s">
        <v>138</v>
      </c>
      <c r="AU516" s="251" t="s">
        <v>86</v>
      </c>
      <c r="AV516" s="14" t="s">
        <v>136</v>
      </c>
      <c r="AW516" s="14" t="s">
        <v>32</v>
      </c>
      <c r="AX516" s="14" t="s">
        <v>84</v>
      </c>
      <c r="AY516" s="251" t="s">
        <v>130</v>
      </c>
    </row>
    <row r="517" s="2" customFormat="1" ht="16.5" customHeight="1">
      <c r="A517" s="38"/>
      <c r="B517" s="39"/>
      <c r="C517" s="263" t="s">
        <v>837</v>
      </c>
      <c r="D517" s="263" t="s">
        <v>336</v>
      </c>
      <c r="E517" s="264" t="s">
        <v>838</v>
      </c>
      <c r="F517" s="265" t="s">
        <v>839</v>
      </c>
      <c r="G517" s="266" t="s">
        <v>165</v>
      </c>
      <c r="H517" s="267">
        <v>1881.0750000000001</v>
      </c>
      <c r="I517" s="268"/>
      <c r="J517" s="269">
        <f>ROUND(I517*H517,2)</f>
        <v>0</v>
      </c>
      <c r="K517" s="270"/>
      <c r="L517" s="271"/>
      <c r="M517" s="272" t="s">
        <v>1</v>
      </c>
      <c r="N517" s="273" t="s">
        <v>41</v>
      </c>
      <c r="O517" s="91"/>
      <c r="P517" s="225">
        <f>O517*H517</f>
        <v>0</v>
      </c>
      <c r="Q517" s="225">
        <v>0.056120000000000003</v>
      </c>
      <c r="R517" s="225">
        <f>Q517*H517</f>
        <v>105.56592900000001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180</v>
      </c>
      <c r="AT517" s="227" t="s">
        <v>336</v>
      </c>
      <c r="AU517" s="227" t="s">
        <v>86</v>
      </c>
      <c r="AY517" s="17" t="s">
        <v>130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84</v>
      </c>
      <c r="BK517" s="228">
        <f>ROUND(I517*H517,2)</f>
        <v>0</v>
      </c>
      <c r="BL517" s="17" t="s">
        <v>136</v>
      </c>
      <c r="BM517" s="227" t="s">
        <v>840</v>
      </c>
    </row>
    <row r="518" s="13" customFormat="1">
      <c r="A518" s="13"/>
      <c r="B518" s="229"/>
      <c r="C518" s="230"/>
      <c r="D518" s="231" t="s">
        <v>138</v>
      </c>
      <c r="E518" s="232" t="s">
        <v>1</v>
      </c>
      <c r="F518" s="233" t="s">
        <v>841</v>
      </c>
      <c r="G518" s="230"/>
      <c r="H518" s="234">
        <v>1881.0750000000001</v>
      </c>
      <c r="I518" s="235"/>
      <c r="J518" s="230"/>
      <c r="K518" s="230"/>
      <c r="L518" s="236"/>
      <c r="M518" s="237"/>
      <c r="N518" s="238"/>
      <c r="O518" s="238"/>
      <c r="P518" s="238"/>
      <c r="Q518" s="238"/>
      <c r="R518" s="238"/>
      <c r="S518" s="238"/>
      <c r="T518" s="239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0" t="s">
        <v>138</v>
      </c>
      <c r="AU518" s="240" t="s">
        <v>86</v>
      </c>
      <c r="AV518" s="13" t="s">
        <v>86</v>
      </c>
      <c r="AW518" s="13" t="s">
        <v>32</v>
      </c>
      <c r="AX518" s="13" t="s">
        <v>84</v>
      </c>
      <c r="AY518" s="240" t="s">
        <v>130</v>
      </c>
    </row>
    <row r="519" s="2" customFormat="1" ht="24.15" customHeight="1">
      <c r="A519" s="38"/>
      <c r="B519" s="39"/>
      <c r="C519" s="215" t="s">
        <v>842</v>
      </c>
      <c r="D519" s="215" t="s">
        <v>132</v>
      </c>
      <c r="E519" s="216" t="s">
        <v>843</v>
      </c>
      <c r="F519" s="217" t="s">
        <v>844</v>
      </c>
      <c r="G519" s="218" t="s">
        <v>165</v>
      </c>
      <c r="H519" s="219">
        <v>12</v>
      </c>
      <c r="I519" s="220"/>
      <c r="J519" s="221">
        <f>ROUND(I519*H519,2)</f>
        <v>0</v>
      </c>
      <c r="K519" s="222"/>
      <c r="L519" s="44"/>
      <c r="M519" s="223" t="s">
        <v>1</v>
      </c>
      <c r="N519" s="224" t="s">
        <v>41</v>
      </c>
      <c r="O519" s="91"/>
      <c r="P519" s="225">
        <f>O519*H519</f>
        <v>0</v>
      </c>
      <c r="Q519" s="225">
        <v>0</v>
      </c>
      <c r="R519" s="225">
        <f>Q519*H519</f>
        <v>0</v>
      </c>
      <c r="S519" s="225">
        <v>0</v>
      </c>
      <c r="T519" s="22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136</v>
      </c>
      <c r="AT519" s="227" t="s">
        <v>132</v>
      </c>
      <c r="AU519" s="227" t="s">
        <v>86</v>
      </c>
      <c r="AY519" s="17" t="s">
        <v>130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84</v>
      </c>
      <c r="BK519" s="228">
        <f>ROUND(I519*H519,2)</f>
        <v>0</v>
      </c>
      <c r="BL519" s="17" t="s">
        <v>136</v>
      </c>
      <c r="BM519" s="227" t="s">
        <v>845</v>
      </c>
    </row>
    <row r="520" s="13" customFormat="1">
      <c r="A520" s="13"/>
      <c r="B520" s="229"/>
      <c r="C520" s="230"/>
      <c r="D520" s="231" t="s">
        <v>138</v>
      </c>
      <c r="E520" s="232" t="s">
        <v>1</v>
      </c>
      <c r="F520" s="233" t="s">
        <v>198</v>
      </c>
      <c r="G520" s="230"/>
      <c r="H520" s="234">
        <v>12</v>
      </c>
      <c r="I520" s="235"/>
      <c r="J520" s="230"/>
      <c r="K520" s="230"/>
      <c r="L520" s="236"/>
      <c r="M520" s="237"/>
      <c r="N520" s="238"/>
      <c r="O520" s="238"/>
      <c r="P520" s="238"/>
      <c r="Q520" s="238"/>
      <c r="R520" s="238"/>
      <c r="S520" s="238"/>
      <c r="T520" s="23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0" t="s">
        <v>138</v>
      </c>
      <c r="AU520" s="240" t="s">
        <v>86</v>
      </c>
      <c r="AV520" s="13" t="s">
        <v>86</v>
      </c>
      <c r="AW520" s="13" t="s">
        <v>32</v>
      </c>
      <c r="AX520" s="13" t="s">
        <v>84</v>
      </c>
      <c r="AY520" s="240" t="s">
        <v>130</v>
      </c>
    </row>
    <row r="521" s="2" customFormat="1" ht="24.15" customHeight="1">
      <c r="A521" s="38"/>
      <c r="B521" s="39"/>
      <c r="C521" s="215" t="s">
        <v>846</v>
      </c>
      <c r="D521" s="215" t="s">
        <v>132</v>
      </c>
      <c r="E521" s="216" t="s">
        <v>847</v>
      </c>
      <c r="F521" s="217" t="s">
        <v>848</v>
      </c>
      <c r="G521" s="218" t="s">
        <v>222</v>
      </c>
      <c r="H521" s="219">
        <v>310.45499999999998</v>
      </c>
      <c r="I521" s="220"/>
      <c r="J521" s="221">
        <f>ROUND(I521*H521,2)</f>
        <v>0</v>
      </c>
      <c r="K521" s="222"/>
      <c r="L521" s="44"/>
      <c r="M521" s="223" t="s">
        <v>1</v>
      </c>
      <c r="N521" s="224" t="s">
        <v>41</v>
      </c>
      <c r="O521" s="91"/>
      <c r="P521" s="225">
        <f>O521*H521</f>
        <v>0</v>
      </c>
      <c r="Q521" s="225">
        <v>2.2563399999999998</v>
      </c>
      <c r="R521" s="225">
        <f>Q521*H521</f>
        <v>700.49203469999986</v>
      </c>
      <c r="S521" s="225">
        <v>0</v>
      </c>
      <c r="T521" s="22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7" t="s">
        <v>136</v>
      </c>
      <c r="AT521" s="227" t="s">
        <v>132</v>
      </c>
      <c r="AU521" s="227" t="s">
        <v>86</v>
      </c>
      <c r="AY521" s="17" t="s">
        <v>130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7" t="s">
        <v>84</v>
      </c>
      <c r="BK521" s="228">
        <f>ROUND(I521*H521,2)</f>
        <v>0</v>
      </c>
      <c r="BL521" s="17" t="s">
        <v>136</v>
      </c>
      <c r="BM521" s="227" t="s">
        <v>849</v>
      </c>
    </row>
    <row r="522" s="13" customFormat="1">
      <c r="A522" s="13"/>
      <c r="B522" s="229"/>
      <c r="C522" s="230"/>
      <c r="D522" s="231" t="s">
        <v>138</v>
      </c>
      <c r="E522" s="232" t="s">
        <v>1</v>
      </c>
      <c r="F522" s="233" t="s">
        <v>803</v>
      </c>
      <c r="G522" s="230"/>
      <c r="H522" s="234">
        <v>383</v>
      </c>
      <c r="I522" s="235"/>
      <c r="J522" s="230"/>
      <c r="K522" s="230"/>
      <c r="L522" s="236"/>
      <c r="M522" s="237"/>
      <c r="N522" s="238"/>
      <c r="O522" s="238"/>
      <c r="P522" s="238"/>
      <c r="Q522" s="238"/>
      <c r="R522" s="238"/>
      <c r="S522" s="238"/>
      <c r="T522" s="239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0" t="s">
        <v>138</v>
      </c>
      <c r="AU522" s="240" t="s">
        <v>86</v>
      </c>
      <c r="AV522" s="13" t="s">
        <v>86</v>
      </c>
      <c r="AW522" s="13" t="s">
        <v>32</v>
      </c>
      <c r="AX522" s="13" t="s">
        <v>76</v>
      </c>
      <c r="AY522" s="240" t="s">
        <v>130</v>
      </c>
    </row>
    <row r="523" s="13" customFormat="1">
      <c r="A523" s="13"/>
      <c r="B523" s="229"/>
      <c r="C523" s="230"/>
      <c r="D523" s="231" t="s">
        <v>138</v>
      </c>
      <c r="E523" s="232" t="s">
        <v>1</v>
      </c>
      <c r="F523" s="233" t="s">
        <v>804</v>
      </c>
      <c r="G523" s="230"/>
      <c r="H523" s="234">
        <v>433</v>
      </c>
      <c r="I523" s="235"/>
      <c r="J523" s="230"/>
      <c r="K523" s="230"/>
      <c r="L523" s="236"/>
      <c r="M523" s="237"/>
      <c r="N523" s="238"/>
      <c r="O523" s="238"/>
      <c r="P523" s="238"/>
      <c r="Q523" s="238"/>
      <c r="R523" s="238"/>
      <c r="S523" s="238"/>
      <c r="T523" s="23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0" t="s">
        <v>138</v>
      </c>
      <c r="AU523" s="240" t="s">
        <v>86</v>
      </c>
      <c r="AV523" s="13" t="s">
        <v>86</v>
      </c>
      <c r="AW523" s="13" t="s">
        <v>32</v>
      </c>
      <c r="AX523" s="13" t="s">
        <v>76</v>
      </c>
      <c r="AY523" s="240" t="s">
        <v>130</v>
      </c>
    </row>
    <row r="524" s="13" customFormat="1">
      <c r="A524" s="13"/>
      <c r="B524" s="229"/>
      <c r="C524" s="230"/>
      <c r="D524" s="231" t="s">
        <v>138</v>
      </c>
      <c r="E524" s="232" t="s">
        <v>1</v>
      </c>
      <c r="F524" s="233" t="s">
        <v>742</v>
      </c>
      <c r="G524" s="230"/>
      <c r="H524" s="234">
        <v>26</v>
      </c>
      <c r="I524" s="235"/>
      <c r="J524" s="230"/>
      <c r="K524" s="230"/>
      <c r="L524" s="236"/>
      <c r="M524" s="237"/>
      <c r="N524" s="238"/>
      <c r="O524" s="238"/>
      <c r="P524" s="238"/>
      <c r="Q524" s="238"/>
      <c r="R524" s="238"/>
      <c r="S524" s="238"/>
      <c r="T524" s="239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0" t="s">
        <v>138</v>
      </c>
      <c r="AU524" s="240" t="s">
        <v>86</v>
      </c>
      <c r="AV524" s="13" t="s">
        <v>86</v>
      </c>
      <c r="AW524" s="13" t="s">
        <v>32</v>
      </c>
      <c r="AX524" s="13" t="s">
        <v>76</v>
      </c>
      <c r="AY524" s="240" t="s">
        <v>130</v>
      </c>
    </row>
    <row r="525" s="15" customFormat="1">
      <c r="A525" s="15"/>
      <c r="B525" s="252"/>
      <c r="C525" s="253"/>
      <c r="D525" s="231" t="s">
        <v>138</v>
      </c>
      <c r="E525" s="254" t="s">
        <v>1</v>
      </c>
      <c r="F525" s="255" t="s">
        <v>291</v>
      </c>
      <c r="G525" s="253"/>
      <c r="H525" s="256">
        <v>842</v>
      </c>
      <c r="I525" s="257"/>
      <c r="J525" s="253"/>
      <c r="K525" s="253"/>
      <c r="L525" s="258"/>
      <c r="M525" s="259"/>
      <c r="N525" s="260"/>
      <c r="O525" s="260"/>
      <c r="P525" s="260"/>
      <c r="Q525" s="260"/>
      <c r="R525" s="260"/>
      <c r="S525" s="260"/>
      <c r="T525" s="261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2" t="s">
        <v>138</v>
      </c>
      <c r="AU525" s="262" t="s">
        <v>86</v>
      </c>
      <c r="AV525" s="15" t="s">
        <v>150</v>
      </c>
      <c r="AW525" s="15" t="s">
        <v>32</v>
      </c>
      <c r="AX525" s="15" t="s">
        <v>76</v>
      </c>
      <c r="AY525" s="262" t="s">
        <v>130</v>
      </c>
    </row>
    <row r="526" s="13" customFormat="1">
      <c r="A526" s="13"/>
      <c r="B526" s="229"/>
      <c r="C526" s="230"/>
      <c r="D526" s="231" t="s">
        <v>138</v>
      </c>
      <c r="E526" s="232" t="s">
        <v>1</v>
      </c>
      <c r="F526" s="233" t="s">
        <v>803</v>
      </c>
      <c r="G526" s="230"/>
      <c r="H526" s="234">
        <v>383</v>
      </c>
      <c r="I526" s="235"/>
      <c r="J526" s="230"/>
      <c r="K526" s="230"/>
      <c r="L526" s="236"/>
      <c r="M526" s="237"/>
      <c r="N526" s="238"/>
      <c r="O526" s="238"/>
      <c r="P526" s="238"/>
      <c r="Q526" s="238"/>
      <c r="R526" s="238"/>
      <c r="S526" s="238"/>
      <c r="T526" s="239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0" t="s">
        <v>138</v>
      </c>
      <c r="AU526" s="240" t="s">
        <v>86</v>
      </c>
      <c r="AV526" s="13" t="s">
        <v>86</v>
      </c>
      <c r="AW526" s="13" t="s">
        <v>32</v>
      </c>
      <c r="AX526" s="13" t="s">
        <v>76</v>
      </c>
      <c r="AY526" s="240" t="s">
        <v>130</v>
      </c>
    </row>
    <row r="527" s="13" customFormat="1">
      <c r="A527" s="13"/>
      <c r="B527" s="229"/>
      <c r="C527" s="230"/>
      <c r="D527" s="231" t="s">
        <v>138</v>
      </c>
      <c r="E527" s="232" t="s">
        <v>1</v>
      </c>
      <c r="F527" s="233" t="s">
        <v>804</v>
      </c>
      <c r="G527" s="230"/>
      <c r="H527" s="234">
        <v>433</v>
      </c>
      <c r="I527" s="235"/>
      <c r="J527" s="230"/>
      <c r="K527" s="230"/>
      <c r="L527" s="236"/>
      <c r="M527" s="237"/>
      <c r="N527" s="238"/>
      <c r="O527" s="238"/>
      <c r="P527" s="238"/>
      <c r="Q527" s="238"/>
      <c r="R527" s="238"/>
      <c r="S527" s="238"/>
      <c r="T527" s="239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0" t="s">
        <v>138</v>
      </c>
      <c r="AU527" s="240" t="s">
        <v>86</v>
      </c>
      <c r="AV527" s="13" t="s">
        <v>86</v>
      </c>
      <c r="AW527" s="13" t="s">
        <v>32</v>
      </c>
      <c r="AX527" s="13" t="s">
        <v>76</v>
      </c>
      <c r="AY527" s="240" t="s">
        <v>130</v>
      </c>
    </row>
    <row r="528" s="15" customFormat="1">
      <c r="A528" s="15"/>
      <c r="B528" s="252"/>
      <c r="C528" s="253"/>
      <c r="D528" s="231" t="s">
        <v>138</v>
      </c>
      <c r="E528" s="254" t="s">
        <v>1</v>
      </c>
      <c r="F528" s="255" t="s">
        <v>291</v>
      </c>
      <c r="G528" s="253"/>
      <c r="H528" s="256">
        <v>816</v>
      </c>
      <c r="I528" s="257"/>
      <c r="J528" s="253"/>
      <c r="K528" s="253"/>
      <c r="L528" s="258"/>
      <c r="M528" s="259"/>
      <c r="N528" s="260"/>
      <c r="O528" s="260"/>
      <c r="P528" s="260"/>
      <c r="Q528" s="260"/>
      <c r="R528" s="260"/>
      <c r="S528" s="260"/>
      <c r="T528" s="261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62" t="s">
        <v>138</v>
      </c>
      <c r="AU528" s="262" t="s">
        <v>86</v>
      </c>
      <c r="AV528" s="15" t="s">
        <v>150</v>
      </c>
      <c r="AW528" s="15" t="s">
        <v>32</v>
      </c>
      <c r="AX528" s="15" t="s">
        <v>76</v>
      </c>
      <c r="AY528" s="262" t="s">
        <v>130</v>
      </c>
    </row>
    <row r="529" s="13" customFormat="1">
      <c r="A529" s="13"/>
      <c r="B529" s="229"/>
      <c r="C529" s="230"/>
      <c r="D529" s="231" t="s">
        <v>138</v>
      </c>
      <c r="E529" s="232" t="s">
        <v>1</v>
      </c>
      <c r="F529" s="233" t="s">
        <v>835</v>
      </c>
      <c r="G529" s="230"/>
      <c r="H529" s="234">
        <v>386.19999999999999</v>
      </c>
      <c r="I529" s="235"/>
      <c r="J529" s="230"/>
      <c r="K529" s="230"/>
      <c r="L529" s="236"/>
      <c r="M529" s="237"/>
      <c r="N529" s="238"/>
      <c r="O529" s="238"/>
      <c r="P529" s="238"/>
      <c r="Q529" s="238"/>
      <c r="R529" s="238"/>
      <c r="S529" s="238"/>
      <c r="T529" s="239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0" t="s">
        <v>138</v>
      </c>
      <c r="AU529" s="240" t="s">
        <v>86</v>
      </c>
      <c r="AV529" s="13" t="s">
        <v>86</v>
      </c>
      <c r="AW529" s="13" t="s">
        <v>32</v>
      </c>
      <c r="AX529" s="13" t="s">
        <v>76</v>
      </c>
      <c r="AY529" s="240" t="s">
        <v>130</v>
      </c>
    </row>
    <row r="530" s="13" customFormat="1">
      <c r="A530" s="13"/>
      <c r="B530" s="229"/>
      <c r="C530" s="230"/>
      <c r="D530" s="231" t="s">
        <v>138</v>
      </c>
      <c r="E530" s="232" t="s">
        <v>1</v>
      </c>
      <c r="F530" s="233" t="s">
        <v>836</v>
      </c>
      <c r="G530" s="230"/>
      <c r="H530" s="234">
        <v>1405.3</v>
      </c>
      <c r="I530" s="235"/>
      <c r="J530" s="230"/>
      <c r="K530" s="230"/>
      <c r="L530" s="236"/>
      <c r="M530" s="237"/>
      <c r="N530" s="238"/>
      <c r="O530" s="238"/>
      <c r="P530" s="238"/>
      <c r="Q530" s="238"/>
      <c r="R530" s="238"/>
      <c r="S530" s="238"/>
      <c r="T530" s="23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0" t="s">
        <v>138</v>
      </c>
      <c r="AU530" s="240" t="s">
        <v>86</v>
      </c>
      <c r="AV530" s="13" t="s">
        <v>86</v>
      </c>
      <c r="AW530" s="13" t="s">
        <v>32</v>
      </c>
      <c r="AX530" s="13" t="s">
        <v>76</v>
      </c>
      <c r="AY530" s="240" t="s">
        <v>130</v>
      </c>
    </row>
    <row r="531" s="15" customFormat="1">
      <c r="A531" s="15"/>
      <c r="B531" s="252"/>
      <c r="C531" s="253"/>
      <c r="D531" s="231" t="s">
        <v>138</v>
      </c>
      <c r="E531" s="254" t="s">
        <v>1</v>
      </c>
      <c r="F531" s="255" t="s">
        <v>291</v>
      </c>
      <c r="G531" s="253"/>
      <c r="H531" s="256">
        <v>1791.5</v>
      </c>
      <c r="I531" s="257"/>
      <c r="J531" s="253"/>
      <c r="K531" s="253"/>
      <c r="L531" s="258"/>
      <c r="M531" s="259"/>
      <c r="N531" s="260"/>
      <c r="O531" s="260"/>
      <c r="P531" s="260"/>
      <c r="Q531" s="260"/>
      <c r="R531" s="260"/>
      <c r="S531" s="260"/>
      <c r="T531" s="261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62" t="s">
        <v>138</v>
      </c>
      <c r="AU531" s="262" t="s">
        <v>86</v>
      </c>
      <c r="AV531" s="15" t="s">
        <v>150</v>
      </c>
      <c r="AW531" s="15" t="s">
        <v>32</v>
      </c>
      <c r="AX531" s="15" t="s">
        <v>76</v>
      </c>
      <c r="AY531" s="262" t="s">
        <v>130</v>
      </c>
    </row>
    <row r="532" s="13" customFormat="1">
      <c r="A532" s="13"/>
      <c r="B532" s="229"/>
      <c r="C532" s="230"/>
      <c r="D532" s="231" t="s">
        <v>138</v>
      </c>
      <c r="E532" s="232" t="s">
        <v>1</v>
      </c>
      <c r="F532" s="233" t="s">
        <v>850</v>
      </c>
      <c r="G532" s="230"/>
      <c r="H532" s="234">
        <v>310.45499999999998</v>
      </c>
      <c r="I532" s="235"/>
      <c r="J532" s="230"/>
      <c r="K532" s="230"/>
      <c r="L532" s="236"/>
      <c r="M532" s="237"/>
      <c r="N532" s="238"/>
      <c r="O532" s="238"/>
      <c r="P532" s="238"/>
      <c r="Q532" s="238"/>
      <c r="R532" s="238"/>
      <c r="S532" s="238"/>
      <c r="T532" s="239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0" t="s">
        <v>138</v>
      </c>
      <c r="AU532" s="240" t="s">
        <v>86</v>
      </c>
      <c r="AV532" s="13" t="s">
        <v>86</v>
      </c>
      <c r="AW532" s="13" t="s">
        <v>32</v>
      </c>
      <c r="AX532" s="13" t="s">
        <v>84</v>
      </c>
      <c r="AY532" s="240" t="s">
        <v>130</v>
      </c>
    </row>
    <row r="533" s="2" customFormat="1" ht="37.8" customHeight="1">
      <c r="A533" s="38"/>
      <c r="B533" s="39"/>
      <c r="C533" s="215" t="s">
        <v>851</v>
      </c>
      <c r="D533" s="215" t="s">
        <v>132</v>
      </c>
      <c r="E533" s="216" t="s">
        <v>852</v>
      </c>
      <c r="F533" s="217" t="s">
        <v>853</v>
      </c>
      <c r="G533" s="218" t="s">
        <v>135</v>
      </c>
      <c r="H533" s="219">
        <v>476.30000000000001</v>
      </c>
      <c r="I533" s="220"/>
      <c r="J533" s="221">
        <f>ROUND(I533*H533,2)</f>
        <v>0</v>
      </c>
      <c r="K533" s="222"/>
      <c r="L533" s="44"/>
      <c r="M533" s="223" t="s">
        <v>1</v>
      </c>
      <c r="N533" s="224" t="s">
        <v>41</v>
      </c>
      <c r="O533" s="91"/>
      <c r="P533" s="225">
        <f>O533*H533</f>
        <v>0</v>
      </c>
      <c r="Q533" s="225">
        <v>0.00046999999999999999</v>
      </c>
      <c r="R533" s="225">
        <f>Q533*H533</f>
        <v>0.223861</v>
      </c>
      <c r="S533" s="225">
        <v>0</v>
      </c>
      <c r="T533" s="22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7" t="s">
        <v>136</v>
      </c>
      <c r="AT533" s="227" t="s">
        <v>132</v>
      </c>
      <c r="AU533" s="227" t="s">
        <v>86</v>
      </c>
      <c r="AY533" s="17" t="s">
        <v>130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7" t="s">
        <v>84</v>
      </c>
      <c r="BK533" s="228">
        <f>ROUND(I533*H533,2)</f>
        <v>0</v>
      </c>
      <c r="BL533" s="17" t="s">
        <v>136</v>
      </c>
      <c r="BM533" s="227" t="s">
        <v>854</v>
      </c>
    </row>
    <row r="534" s="13" customFormat="1">
      <c r="A534" s="13"/>
      <c r="B534" s="229"/>
      <c r="C534" s="230"/>
      <c r="D534" s="231" t="s">
        <v>138</v>
      </c>
      <c r="E534" s="232" t="s">
        <v>1</v>
      </c>
      <c r="F534" s="233" t="s">
        <v>855</v>
      </c>
      <c r="G534" s="230"/>
      <c r="H534" s="234">
        <v>476.30000000000001</v>
      </c>
      <c r="I534" s="235"/>
      <c r="J534" s="230"/>
      <c r="K534" s="230"/>
      <c r="L534" s="236"/>
      <c r="M534" s="237"/>
      <c r="N534" s="238"/>
      <c r="O534" s="238"/>
      <c r="P534" s="238"/>
      <c r="Q534" s="238"/>
      <c r="R534" s="238"/>
      <c r="S534" s="238"/>
      <c r="T534" s="23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0" t="s">
        <v>138</v>
      </c>
      <c r="AU534" s="240" t="s">
        <v>86</v>
      </c>
      <c r="AV534" s="13" t="s">
        <v>86</v>
      </c>
      <c r="AW534" s="13" t="s">
        <v>32</v>
      </c>
      <c r="AX534" s="13" t="s">
        <v>84</v>
      </c>
      <c r="AY534" s="240" t="s">
        <v>130</v>
      </c>
    </row>
    <row r="535" s="2" customFormat="1" ht="24.15" customHeight="1">
      <c r="A535" s="38"/>
      <c r="B535" s="39"/>
      <c r="C535" s="215" t="s">
        <v>856</v>
      </c>
      <c r="D535" s="215" t="s">
        <v>132</v>
      </c>
      <c r="E535" s="216" t="s">
        <v>857</v>
      </c>
      <c r="F535" s="217" t="s">
        <v>858</v>
      </c>
      <c r="G535" s="218" t="s">
        <v>165</v>
      </c>
      <c r="H535" s="219">
        <v>897</v>
      </c>
      <c r="I535" s="220"/>
      <c r="J535" s="221">
        <f>ROUND(I535*H535,2)</f>
        <v>0</v>
      </c>
      <c r="K535" s="222"/>
      <c r="L535" s="44"/>
      <c r="M535" s="223" t="s">
        <v>1</v>
      </c>
      <c r="N535" s="224" t="s">
        <v>41</v>
      </c>
      <c r="O535" s="91"/>
      <c r="P535" s="225">
        <f>O535*H535</f>
        <v>0</v>
      </c>
      <c r="Q535" s="225">
        <v>0</v>
      </c>
      <c r="R535" s="225">
        <f>Q535*H535</f>
        <v>0</v>
      </c>
      <c r="S535" s="225">
        <v>0</v>
      </c>
      <c r="T535" s="22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7" t="s">
        <v>136</v>
      </c>
      <c r="AT535" s="227" t="s">
        <v>132</v>
      </c>
      <c r="AU535" s="227" t="s">
        <v>86</v>
      </c>
      <c r="AY535" s="17" t="s">
        <v>130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7" t="s">
        <v>84</v>
      </c>
      <c r="BK535" s="228">
        <f>ROUND(I535*H535,2)</f>
        <v>0</v>
      </c>
      <c r="BL535" s="17" t="s">
        <v>136</v>
      </c>
      <c r="BM535" s="227" t="s">
        <v>859</v>
      </c>
    </row>
    <row r="536" s="13" customFormat="1">
      <c r="A536" s="13"/>
      <c r="B536" s="229"/>
      <c r="C536" s="230"/>
      <c r="D536" s="231" t="s">
        <v>138</v>
      </c>
      <c r="E536" s="232" t="s">
        <v>1</v>
      </c>
      <c r="F536" s="233" t="s">
        <v>646</v>
      </c>
      <c r="G536" s="230"/>
      <c r="H536" s="234">
        <v>462</v>
      </c>
      <c r="I536" s="235"/>
      <c r="J536" s="230"/>
      <c r="K536" s="230"/>
      <c r="L536" s="236"/>
      <c r="M536" s="237"/>
      <c r="N536" s="238"/>
      <c r="O536" s="238"/>
      <c r="P536" s="238"/>
      <c r="Q536" s="238"/>
      <c r="R536" s="238"/>
      <c r="S536" s="238"/>
      <c r="T536" s="23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0" t="s">
        <v>138</v>
      </c>
      <c r="AU536" s="240" t="s">
        <v>86</v>
      </c>
      <c r="AV536" s="13" t="s">
        <v>86</v>
      </c>
      <c r="AW536" s="13" t="s">
        <v>32</v>
      </c>
      <c r="AX536" s="13" t="s">
        <v>76</v>
      </c>
      <c r="AY536" s="240" t="s">
        <v>130</v>
      </c>
    </row>
    <row r="537" s="13" customFormat="1">
      <c r="A537" s="13"/>
      <c r="B537" s="229"/>
      <c r="C537" s="230"/>
      <c r="D537" s="231" t="s">
        <v>138</v>
      </c>
      <c r="E537" s="232" t="s">
        <v>1</v>
      </c>
      <c r="F537" s="233" t="s">
        <v>647</v>
      </c>
      <c r="G537" s="230"/>
      <c r="H537" s="234">
        <v>435</v>
      </c>
      <c r="I537" s="235"/>
      <c r="J537" s="230"/>
      <c r="K537" s="230"/>
      <c r="L537" s="236"/>
      <c r="M537" s="237"/>
      <c r="N537" s="238"/>
      <c r="O537" s="238"/>
      <c r="P537" s="238"/>
      <c r="Q537" s="238"/>
      <c r="R537" s="238"/>
      <c r="S537" s="238"/>
      <c r="T537" s="23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0" t="s">
        <v>138</v>
      </c>
      <c r="AU537" s="240" t="s">
        <v>86</v>
      </c>
      <c r="AV537" s="13" t="s">
        <v>86</v>
      </c>
      <c r="AW537" s="13" t="s">
        <v>32</v>
      </c>
      <c r="AX537" s="13" t="s">
        <v>76</v>
      </c>
      <c r="AY537" s="240" t="s">
        <v>130</v>
      </c>
    </row>
    <row r="538" s="14" customFormat="1">
      <c r="A538" s="14"/>
      <c r="B538" s="241"/>
      <c r="C538" s="242"/>
      <c r="D538" s="231" t="s">
        <v>138</v>
      </c>
      <c r="E538" s="243" t="s">
        <v>1</v>
      </c>
      <c r="F538" s="244" t="s">
        <v>228</v>
      </c>
      <c r="G538" s="242"/>
      <c r="H538" s="245">
        <v>897</v>
      </c>
      <c r="I538" s="246"/>
      <c r="J538" s="242"/>
      <c r="K538" s="242"/>
      <c r="L538" s="247"/>
      <c r="M538" s="248"/>
      <c r="N538" s="249"/>
      <c r="O538" s="249"/>
      <c r="P538" s="249"/>
      <c r="Q538" s="249"/>
      <c r="R538" s="249"/>
      <c r="S538" s="249"/>
      <c r="T538" s="250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1" t="s">
        <v>138</v>
      </c>
      <c r="AU538" s="251" t="s">
        <v>86</v>
      </c>
      <c r="AV538" s="14" t="s">
        <v>136</v>
      </c>
      <c r="AW538" s="14" t="s">
        <v>32</v>
      </c>
      <c r="AX538" s="14" t="s">
        <v>84</v>
      </c>
      <c r="AY538" s="251" t="s">
        <v>130</v>
      </c>
    </row>
    <row r="539" s="2" customFormat="1" ht="16.5" customHeight="1">
      <c r="A539" s="38"/>
      <c r="B539" s="39"/>
      <c r="C539" s="215" t="s">
        <v>860</v>
      </c>
      <c r="D539" s="215" t="s">
        <v>132</v>
      </c>
      <c r="E539" s="216" t="s">
        <v>861</v>
      </c>
      <c r="F539" s="217" t="s">
        <v>862</v>
      </c>
      <c r="G539" s="218" t="s">
        <v>135</v>
      </c>
      <c r="H539" s="219">
        <v>6444</v>
      </c>
      <c r="I539" s="220"/>
      <c r="J539" s="221">
        <f>ROUND(I539*H539,2)</f>
        <v>0</v>
      </c>
      <c r="K539" s="222"/>
      <c r="L539" s="44"/>
      <c r="M539" s="223" t="s">
        <v>1</v>
      </c>
      <c r="N539" s="224" t="s">
        <v>41</v>
      </c>
      <c r="O539" s="91"/>
      <c r="P539" s="225">
        <f>O539*H539</f>
        <v>0</v>
      </c>
      <c r="Q539" s="225">
        <v>0</v>
      </c>
      <c r="R539" s="225">
        <f>Q539*H539</f>
        <v>0</v>
      </c>
      <c r="S539" s="225">
        <v>0.01</v>
      </c>
      <c r="T539" s="226">
        <f>S539*H539</f>
        <v>64.439999999999998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136</v>
      </c>
      <c r="AT539" s="227" t="s">
        <v>132</v>
      </c>
      <c r="AU539" s="227" t="s">
        <v>86</v>
      </c>
      <c r="AY539" s="17" t="s">
        <v>130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84</v>
      </c>
      <c r="BK539" s="228">
        <f>ROUND(I539*H539,2)</f>
        <v>0</v>
      </c>
      <c r="BL539" s="17" t="s">
        <v>136</v>
      </c>
      <c r="BM539" s="227" t="s">
        <v>863</v>
      </c>
    </row>
    <row r="540" s="13" customFormat="1">
      <c r="A540" s="13"/>
      <c r="B540" s="229"/>
      <c r="C540" s="230"/>
      <c r="D540" s="231" t="s">
        <v>138</v>
      </c>
      <c r="E540" s="232" t="s">
        <v>1</v>
      </c>
      <c r="F540" s="233" t="s">
        <v>864</v>
      </c>
      <c r="G540" s="230"/>
      <c r="H540" s="234">
        <v>6444</v>
      </c>
      <c r="I540" s="235"/>
      <c r="J540" s="230"/>
      <c r="K540" s="230"/>
      <c r="L540" s="236"/>
      <c r="M540" s="237"/>
      <c r="N540" s="238"/>
      <c r="O540" s="238"/>
      <c r="P540" s="238"/>
      <c r="Q540" s="238"/>
      <c r="R540" s="238"/>
      <c r="S540" s="238"/>
      <c r="T540" s="23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0" t="s">
        <v>138</v>
      </c>
      <c r="AU540" s="240" t="s">
        <v>86</v>
      </c>
      <c r="AV540" s="13" t="s">
        <v>86</v>
      </c>
      <c r="AW540" s="13" t="s">
        <v>32</v>
      </c>
      <c r="AX540" s="13" t="s">
        <v>84</v>
      </c>
      <c r="AY540" s="240" t="s">
        <v>130</v>
      </c>
    </row>
    <row r="541" s="2" customFormat="1" ht="24.15" customHeight="1">
      <c r="A541" s="38"/>
      <c r="B541" s="39"/>
      <c r="C541" s="215" t="s">
        <v>865</v>
      </c>
      <c r="D541" s="215" t="s">
        <v>132</v>
      </c>
      <c r="E541" s="216" t="s">
        <v>866</v>
      </c>
      <c r="F541" s="217" t="s">
        <v>867</v>
      </c>
      <c r="G541" s="218" t="s">
        <v>135</v>
      </c>
      <c r="H541" s="219">
        <v>6444</v>
      </c>
      <c r="I541" s="220"/>
      <c r="J541" s="221">
        <f>ROUND(I541*H541,2)</f>
        <v>0</v>
      </c>
      <c r="K541" s="222"/>
      <c r="L541" s="44"/>
      <c r="M541" s="223" t="s">
        <v>1</v>
      </c>
      <c r="N541" s="224" t="s">
        <v>41</v>
      </c>
      <c r="O541" s="91"/>
      <c r="P541" s="225">
        <f>O541*H541</f>
        <v>0</v>
      </c>
      <c r="Q541" s="225">
        <v>0</v>
      </c>
      <c r="R541" s="225">
        <f>Q541*H541</f>
        <v>0</v>
      </c>
      <c r="S541" s="225">
        <v>0.02</v>
      </c>
      <c r="T541" s="226">
        <f>S541*H541</f>
        <v>128.88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7" t="s">
        <v>136</v>
      </c>
      <c r="AT541" s="227" t="s">
        <v>132</v>
      </c>
      <c r="AU541" s="227" t="s">
        <v>86</v>
      </c>
      <c r="AY541" s="17" t="s">
        <v>130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7" t="s">
        <v>84</v>
      </c>
      <c r="BK541" s="228">
        <f>ROUND(I541*H541,2)</f>
        <v>0</v>
      </c>
      <c r="BL541" s="17" t="s">
        <v>136</v>
      </c>
      <c r="BM541" s="227" t="s">
        <v>868</v>
      </c>
    </row>
    <row r="542" s="13" customFormat="1">
      <c r="A542" s="13"/>
      <c r="B542" s="229"/>
      <c r="C542" s="230"/>
      <c r="D542" s="231" t="s">
        <v>138</v>
      </c>
      <c r="E542" s="232" t="s">
        <v>1</v>
      </c>
      <c r="F542" s="233" t="s">
        <v>864</v>
      </c>
      <c r="G542" s="230"/>
      <c r="H542" s="234">
        <v>6444</v>
      </c>
      <c r="I542" s="235"/>
      <c r="J542" s="230"/>
      <c r="K542" s="230"/>
      <c r="L542" s="236"/>
      <c r="M542" s="237"/>
      <c r="N542" s="238"/>
      <c r="O542" s="238"/>
      <c r="P542" s="238"/>
      <c r="Q542" s="238"/>
      <c r="R542" s="238"/>
      <c r="S542" s="238"/>
      <c r="T542" s="239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0" t="s">
        <v>138</v>
      </c>
      <c r="AU542" s="240" t="s">
        <v>86</v>
      </c>
      <c r="AV542" s="13" t="s">
        <v>86</v>
      </c>
      <c r="AW542" s="13" t="s">
        <v>32</v>
      </c>
      <c r="AX542" s="13" t="s">
        <v>84</v>
      </c>
      <c r="AY542" s="240" t="s">
        <v>130</v>
      </c>
    </row>
    <row r="543" s="2" customFormat="1" ht="37.8" customHeight="1">
      <c r="A543" s="38"/>
      <c r="B543" s="39"/>
      <c r="C543" s="215" t="s">
        <v>869</v>
      </c>
      <c r="D543" s="215" t="s">
        <v>132</v>
      </c>
      <c r="E543" s="216" t="s">
        <v>870</v>
      </c>
      <c r="F543" s="217" t="s">
        <v>871</v>
      </c>
      <c r="G543" s="218" t="s">
        <v>143</v>
      </c>
      <c r="H543" s="219">
        <v>32</v>
      </c>
      <c r="I543" s="220"/>
      <c r="J543" s="221">
        <f>ROUND(I543*H543,2)</f>
        <v>0</v>
      </c>
      <c r="K543" s="222"/>
      <c r="L543" s="44"/>
      <c r="M543" s="223" t="s">
        <v>1</v>
      </c>
      <c r="N543" s="224" t="s">
        <v>41</v>
      </c>
      <c r="O543" s="91"/>
      <c r="P543" s="225">
        <f>O543*H543</f>
        <v>0</v>
      </c>
      <c r="Q543" s="225">
        <v>1.0000000000000001E-05</v>
      </c>
      <c r="R543" s="225">
        <f>Q543*H543</f>
        <v>0.00032000000000000003</v>
      </c>
      <c r="S543" s="225">
        <v>0</v>
      </c>
      <c r="T543" s="226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7" t="s">
        <v>136</v>
      </c>
      <c r="AT543" s="227" t="s">
        <v>132</v>
      </c>
      <c r="AU543" s="227" t="s">
        <v>86</v>
      </c>
      <c r="AY543" s="17" t="s">
        <v>130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17" t="s">
        <v>84</v>
      </c>
      <c r="BK543" s="228">
        <f>ROUND(I543*H543,2)</f>
        <v>0</v>
      </c>
      <c r="BL543" s="17" t="s">
        <v>136</v>
      </c>
      <c r="BM543" s="227" t="s">
        <v>872</v>
      </c>
    </row>
    <row r="544" s="13" customFormat="1">
      <c r="A544" s="13"/>
      <c r="B544" s="229"/>
      <c r="C544" s="230"/>
      <c r="D544" s="231" t="s">
        <v>138</v>
      </c>
      <c r="E544" s="232" t="s">
        <v>1</v>
      </c>
      <c r="F544" s="233" t="s">
        <v>873</v>
      </c>
      <c r="G544" s="230"/>
      <c r="H544" s="234">
        <v>32</v>
      </c>
      <c r="I544" s="235"/>
      <c r="J544" s="230"/>
      <c r="K544" s="230"/>
      <c r="L544" s="236"/>
      <c r="M544" s="237"/>
      <c r="N544" s="238"/>
      <c r="O544" s="238"/>
      <c r="P544" s="238"/>
      <c r="Q544" s="238"/>
      <c r="R544" s="238"/>
      <c r="S544" s="238"/>
      <c r="T544" s="239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0" t="s">
        <v>138</v>
      </c>
      <c r="AU544" s="240" t="s">
        <v>86</v>
      </c>
      <c r="AV544" s="13" t="s">
        <v>86</v>
      </c>
      <c r="AW544" s="13" t="s">
        <v>32</v>
      </c>
      <c r="AX544" s="13" t="s">
        <v>84</v>
      </c>
      <c r="AY544" s="240" t="s">
        <v>130</v>
      </c>
    </row>
    <row r="545" s="2" customFormat="1" ht="24.15" customHeight="1">
      <c r="A545" s="38"/>
      <c r="B545" s="39"/>
      <c r="C545" s="215" t="s">
        <v>874</v>
      </c>
      <c r="D545" s="215" t="s">
        <v>132</v>
      </c>
      <c r="E545" s="216" t="s">
        <v>875</v>
      </c>
      <c r="F545" s="217" t="s">
        <v>876</v>
      </c>
      <c r="G545" s="218" t="s">
        <v>143</v>
      </c>
      <c r="H545" s="219">
        <v>8</v>
      </c>
      <c r="I545" s="220"/>
      <c r="J545" s="221">
        <f>ROUND(I545*H545,2)</f>
        <v>0</v>
      </c>
      <c r="K545" s="222"/>
      <c r="L545" s="44"/>
      <c r="M545" s="223" t="s">
        <v>1</v>
      </c>
      <c r="N545" s="224" t="s">
        <v>41</v>
      </c>
      <c r="O545" s="91"/>
      <c r="P545" s="225">
        <f>O545*H545</f>
        <v>0</v>
      </c>
      <c r="Q545" s="225">
        <v>2.0000000000000002E-05</v>
      </c>
      <c r="R545" s="225">
        <f>Q545*H545</f>
        <v>0.00016000000000000001</v>
      </c>
      <c r="S545" s="225">
        <v>0</v>
      </c>
      <c r="T545" s="22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136</v>
      </c>
      <c r="AT545" s="227" t="s">
        <v>132</v>
      </c>
      <c r="AU545" s="227" t="s">
        <v>86</v>
      </c>
      <c r="AY545" s="17" t="s">
        <v>130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84</v>
      </c>
      <c r="BK545" s="228">
        <f>ROUND(I545*H545,2)</f>
        <v>0</v>
      </c>
      <c r="BL545" s="17" t="s">
        <v>136</v>
      </c>
      <c r="BM545" s="227" t="s">
        <v>877</v>
      </c>
    </row>
    <row r="546" s="13" customFormat="1">
      <c r="A546" s="13"/>
      <c r="B546" s="229"/>
      <c r="C546" s="230"/>
      <c r="D546" s="231" t="s">
        <v>138</v>
      </c>
      <c r="E546" s="232" t="s">
        <v>1</v>
      </c>
      <c r="F546" s="233" t="s">
        <v>180</v>
      </c>
      <c r="G546" s="230"/>
      <c r="H546" s="234">
        <v>8</v>
      </c>
      <c r="I546" s="235"/>
      <c r="J546" s="230"/>
      <c r="K546" s="230"/>
      <c r="L546" s="236"/>
      <c r="M546" s="237"/>
      <c r="N546" s="238"/>
      <c r="O546" s="238"/>
      <c r="P546" s="238"/>
      <c r="Q546" s="238"/>
      <c r="R546" s="238"/>
      <c r="S546" s="238"/>
      <c r="T546" s="23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0" t="s">
        <v>138</v>
      </c>
      <c r="AU546" s="240" t="s">
        <v>86</v>
      </c>
      <c r="AV546" s="13" t="s">
        <v>86</v>
      </c>
      <c r="AW546" s="13" t="s">
        <v>32</v>
      </c>
      <c r="AX546" s="13" t="s">
        <v>84</v>
      </c>
      <c r="AY546" s="240" t="s">
        <v>130</v>
      </c>
    </row>
    <row r="547" s="2" customFormat="1" ht="16.5" customHeight="1">
      <c r="A547" s="38"/>
      <c r="B547" s="39"/>
      <c r="C547" s="215" t="s">
        <v>878</v>
      </c>
      <c r="D547" s="215" t="s">
        <v>132</v>
      </c>
      <c r="E547" s="216" t="s">
        <v>879</v>
      </c>
      <c r="F547" s="217" t="s">
        <v>880</v>
      </c>
      <c r="G547" s="218" t="s">
        <v>222</v>
      </c>
      <c r="H547" s="219">
        <v>3.6000000000000001</v>
      </c>
      <c r="I547" s="220"/>
      <c r="J547" s="221">
        <f>ROUND(I547*H547,2)</f>
        <v>0</v>
      </c>
      <c r="K547" s="222"/>
      <c r="L547" s="44"/>
      <c r="M547" s="223" t="s">
        <v>1</v>
      </c>
      <c r="N547" s="224" t="s">
        <v>41</v>
      </c>
      <c r="O547" s="91"/>
      <c r="P547" s="225">
        <f>O547*H547</f>
        <v>0</v>
      </c>
      <c r="Q547" s="225">
        <v>0</v>
      </c>
      <c r="R547" s="225">
        <f>Q547*H547</f>
        <v>0</v>
      </c>
      <c r="S547" s="225">
        <v>2.3999999999999999</v>
      </c>
      <c r="T547" s="226">
        <f>S547*H547</f>
        <v>8.6400000000000006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7" t="s">
        <v>136</v>
      </c>
      <c r="AT547" s="227" t="s">
        <v>132</v>
      </c>
      <c r="AU547" s="227" t="s">
        <v>86</v>
      </c>
      <c r="AY547" s="17" t="s">
        <v>130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84</v>
      </c>
      <c r="BK547" s="228">
        <f>ROUND(I547*H547,2)</f>
        <v>0</v>
      </c>
      <c r="BL547" s="17" t="s">
        <v>136</v>
      </c>
      <c r="BM547" s="227" t="s">
        <v>881</v>
      </c>
    </row>
    <row r="548" s="13" customFormat="1">
      <c r="A548" s="13"/>
      <c r="B548" s="229"/>
      <c r="C548" s="230"/>
      <c r="D548" s="231" t="s">
        <v>138</v>
      </c>
      <c r="E548" s="232" t="s">
        <v>1</v>
      </c>
      <c r="F548" s="233" t="s">
        <v>882</v>
      </c>
      <c r="G548" s="230"/>
      <c r="H548" s="234">
        <v>3.6000000000000001</v>
      </c>
      <c r="I548" s="235"/>
      <c r="J548" s="230"/>
      <c r="K548" s="230"/>
      <c r="L548" s="236"/>
      <c r="M548" s="237"/>
      <c r="N548" s="238"/>
      <c r="O548" s="238"/>
      <c r="P548" s="238"/>
      <c r="Q548" s="238"/>
      <c r="R548" s="238"/>
      <c r="S548" s="238"/>
      <c r="T548" s="23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0" t="s">
        <v>138</v>
      </c>
      <c r="AU548" s="240" t="s">
        <v>86</v>
      </c>
      <c r="AV548" s="13" t="s">
        <v>86</v>
      </c>
      <c r="AW548" s="13" t="s">
        <v>32</v>
      </c>
      <c r="AX548" s="13" t="s">
        <v>84</v>
      </c>
      <c r="AY548" s="240" t="s">
        <v>130</v>
      </c>
    </row>
    <row r="549" s="2" customFormat="1" ht="16.5" customHeight="1">
      <c r="A549" s="38"/>
      <c r="B549" s="39"/>
      <c r="C549" s="215" t="s">
        <v>883</v>
      </c>
      <c r="D549" s="215" t="s">
        <v>132</v>
      </c>
      <c r="E549" s="216" t="s">
        <v>884</v>
      </c>
      <c r="F549" s="217" t="s">
        <v>885</v>
      </c>
      <c r="G549" s="218" t="s">
        <v>222</v>
      </c>
      <c r="H549" s="219">
        <v>4.3200000000000003</v>
      </c>
      <c r="I549" s="220"/>
      <c r="J549" s="221">
        <f>ROUND(I549*H549,2)</f>
        <v>0</v>
      </c>
      <c r="K549" s="222"/>
      <c r="L549" s="44"/>
      <c r="M549" s="223" t="s">
        <v>1</v>
      </c>
      <c r="N549" s="224" t="s">
        <v>41</v>
      </c>
      <c r="O549" s="91"/>
      <c r="P549" s="225">
        <f>O549*H549</f>
        <v>0</v>
      </c>
      <c r="Q549" s="225">
        <v>0</v>
      </c>
      <c r="R549" s="225">
        <f>Q549*H549</f>
        <v>0</v>
      </c>
      <c r="S549" s="225">
        <v>2.3999999999999999</v>
      </c>
      <c r="T549" s="226">
        <f>S549*H549</f>
        <v>10.368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136</v>
      </c>
      <c r="AT549" s="227" t="s">
        <v>132</v>
      </c>
      <c r="AU549" s="227" t="s">
        <v>86</v>
      </c>
      <c r="AY549" s="17" t="s">
        <v>130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84</v>
      </c>
      <c r="BK549" s="228">
        <f>ROUND(I549*H549,2)</f>
        <v>0</v>
      </c>
      <c r="BL549" s="17" t="s">
        <v>136</v>
      </c>
      <c r="BM549" s="227" t="s">
        <v>886</v>
      </c>
    </row>
    <row r="550" s="13" customFormat="1">
      <c r="A550" s="13"/>
      <c r="B550" s="229"/>
      <c r="C550" s="230"/>
      <c r="D550" s="231" t="s">
        <v>138</v>
      </c>
      <c r="E550" s="232" t="s">
        <v>1</v>
      </c>
      <c r="F550" s="233" t="s">
        <v>887</v>
      </c>
      <c r="G550" s="230"/>
      <c r="H550" s="234">
        <v>4.3200000000000003</v>
      </c>
      <c r="I550" s="235"/>
      <c r="J550" s="230"/>
      <c r="K550" s="230"/>
      <c r="L550" s="236"/>
      <c r="M550" s="237"/>
      <c r="N550" s="238"/>
      <c r="O550" s="238"/>
      <c r="P550" s="238"/>
      <c r="Q550" s="238"/>
      <c r="R550" s="238"/>
      <c r="S550" s="238"/>
      <c r="T550" s="239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0" t="s">
        <v>138</v>
      </c>
      <c r="AU550" s="240" t="s">
        <v>86</v>
      </c>
      <c r="AV550" s="13" t="s">
        <v>86</v>
      </c>
      <c r="AW550" s="13" t="s">
        <v>32</v>
      </c>
      <c r="AX550" s="13" t="s">
        <v>84</v>
      </c>
      <c r="AY550" s="240" t="s">
        <v>130</v>
      </c>
    </row>
    <row r="551" s="2" customFormat="1" ht="24.15" customHeight="1">
      <c r="A551" s="38"/>
      <c r="B551" s="39"/>
      <c r="C551" s="215" t="s">
        <v>888</v>
      </c>
      <c r="D551" s="215" t="s">
        <v>132</v>
      </c>
      <c r="E551" s="216" t="s">
        <v>889</v>
      </c>
      <c r="F551" s="217" t="s">
        <v>890</v>
      </c>
      <c r="G551" s="218" t="s">
        <v>143</v>
      </c>
      <c r="H551" s="219">
        <v>1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41</v>
      </c>
      <c r="O551" s="91"/>
      <c r="P551" s="225">
        <f>O551*H551</f>
        <v>0</v>
      </c>
      <c r="Q551" s="225">
        <v>0</v>
      </c>
      <c r="R551" s="225">
        <f>Q551*H551</f>
        <v>0</v>
      </c>
      <c r="S551" s="225">
        <v>0.0040000000000000001</v>
      </c>
      <c r="T551" s="226">
        <f>S551*H551</f>
        <v>0.0040000000000000001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136</v>
      </c>
      <c r="AT551" s="227" t="s">
        <v>132</v>
      </c>
      <c r="AU551" s="227" t="s">
        <v>86</v>
      </c>
      <c r="AY551" s="17" t="s">
        <v>130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84</v>
      </c>
      <c r="BK551" s="228">
        <f>ROUND(I551*H551,2)</f>
        <v>0</v>
      </c>
      <c r="BL551" s="17" t="s">
        <v>136</v>
      </c>
      <c r="BM551" s="227" t="s">
        <v>891</v>
      </c>
    </row>
    <row r="552" s="13" customFormat="1">
      <c r="A552" s="13"/>
      <c r="B552" s="229"/>
      <c r="C552" s="230"/>
      <c r="D552" s="231" t="s">
        <v>138</v>
      </c>
      <c r="E552" s="232" t="s">
        <v>1</v>
      </c>
      <c r="F552" s="233" t="s">
        <v>84</v>
      </c>
      <c r="G552" s="230"/>
      <c r="H552" s="234">
        <v>1</v>
      </c>
      <c r="I552" s="235"/>
      <c r="J552" s="230"/>
      <c r="K552" s="230"/>
      <c r="L552" s="236"/>
      <c r="M552" s="237"/>
      <c r="N552" s="238"/>
      <c r="O552" s="238"/>
      <c r="P552" s="238"/>
      <c r="Q552" s="238"/>
      <c r="R552" s="238"/>
      <c r="S552" s="238"/>
      <c r="T552" s="23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0" t="s">
        <v>138</v>
      </c>
      <c r="AU552" s="240" t="s">
        <v>86</v>
      </c>
      <c r="AV552" s="13" t="s">
        <v>86</v>
      </c>
      <c r="AW552" s="13" t="s">
        <v>32</v>
      </c>
      <c r="AX552" s="13" t="s">
        <v>84</v>
      </c>
      <c r="AY552" s="240" t="s">
        <v>130</v>
      </c>
    </row>
    <row r="553" s="2" customFormat="1" ht="24.15" customHeight="1">
      <c r="A553" s="38"/>
      <c r="B553" s="39"/>
      <c r="C553" s="215" t="s">
        <v>892</v>
      </c>
      <c r="D553" s="215" t="s">
        <v>132</v>
      </c>
      <c r="E553" s="216" t="s">
        <v>893</v>
      </c>
      <c r="F553" s="217" t="s">
        <v>894</v>
      </c>
      <c r="G553" s="218" t="s">
        <v>143</v>
      </c>
      <c r="H553" s="219">
        <v>1</v>
      </c>
      <c r="I553" s="220"/>
      <c r="J553" s="221">
        <f>ROUND(I553*H553,2)</f>
        <v>0</v>
      </c>
      <c r="K553" s="222"/>
      <c r="L553" s="44"/>
      <c r="M553" s="223" t="s">
        <v>1</v>
      </c>
      <c r="N553" s="224" t="s">
        <v>41</v>
      </c>
      <c r="O553" s="91"/>
      <c r="P553" s="225">
        <f>O553*H553</f>
        <v>0</v>
      </c>
      <c r="Q553" s="225">
        <v>0</v>
      </c>
      <c r="R553" s="225">
        <f>Q553*H553</f>
        <v>0</v>
      </c>
      <c r="S553" s="225">
        <v>0.0050000000000000001</v>
      </c>
      <c r="T553" s="226">
        <f>S553*H553</f>
        <v>0.0050000000000000001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7" t="s">
        <v>136</v>
      </c>
      <c r="AT553" s="227" t="s">
        <v>132</v>
      </c>
      <c r="AU553" s="227" t="s">
        <v>86</v>
      </c>
      <c r="AY553" s="17" t="s">
        <v>130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84</v>
      </c>
      <c r="BK553" s="228">
        <f>ROUND(I553*H553,2)</f>
        <v>0</v>
      </c>
      <c r="BL553" s="17" t="s">
        <v>136</v>
      </c>
      <c r="BM553" s="227" t="s">
        <v>895</v>
      </c>
    </row>
    <row r="554" s="13" customFormat="1">
      <c r="A554" s="13"/>
      <c r="B554" s="229"/>
      <c r="C554" s="230"/>
      <c r="D554" s="231" t="s">
        <v>138</v>
      </c>
      <c r="E554" s="232" t="s">
        <v>1</v>
      </c>
      <c r="F554" s="233" t="s">
        <v>84</v>
      </c>
      <c r="G554" s="230"/>
      <c r="H554" s="234">
        <v>1</v>
      </c>
      <c r="I554" s="235"/>
      <c r="J554" s="230"/>
      <c r="K554" s="230"/>
      <c r="L554" s="236"/>
      <c r="M554" s="237"/>
      <c r="N554" s="238"/>
      <c r="O554" s="238"/>
      <c r="P554" s="238"/>
      <c r="Q554" s="238"/>
      <c r="R554" s="238"/>
      <c r="S554" s="238"/>
      <c r="T554" s="239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0" t="s">
        <v>138</v>
      </c>
      <c r="AU554" s="240" t="s">
        <v>86</v>
      </c>
      <c r="AV554" s="13" t="s">
        <v>86</v>
      </c>
      <c r="AW554" s="13" t="s">
        <v>32</v>
      </c>
      <c r="AX554" s="13" t="s">
        <v>84</v>
      </c>
      <c r="AY554" s="240" t="s">
        <v>130</v>
      </c>
    </row>
    <row r="555" s="2" customFormat="1" ht="16.5" customHeight="1">
      <c r="A555" s="38"/>
      <c r="B555" s="39"/>
      <c r="C555" s="215" t="s">
        <v>896</v>
      </c>
      <c r="D555" s="215" t="s">
        <v>132</v>
      </c>
      <c r="E555" s="216" t="s">
        <v>897</v>
      </c>
      <c r="F555" s="217" t="s">
        <v>898</v>
      </c>
      <c r="G555" s="218" t="s">
        <v>143</v>
      </c>
      <c r="H555" s="219">
        <v>3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41</v>
      </c>
      <c r="O555" s="91"/>
      <c r="P555" s="225">
        <f>O555*H555</f>
        <v>0</v>
      </c>
      <c r="Q555" s="225">
        <v>0</v>
      </c>
      <c r="R555" s="225">
        <f>Q555*H555</f>
        <v>0</v>
      </c>
      <c r="S555" s="225">
        <v>0.0050000000000000001</v>
      </c>
      <c r="T555" s="226">
        <f>S555*H555</f>
        <v>0.014999999999999999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136</v>
      </c>
      <c r="AT555" s="227" t="s">
        <v>132</v>
      </c>
      <c r="AU555" s="227" t="s">
        <v>86</v>
      </c>
      <c r="AY555" s="17" t="s">
        <v>130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84</v>
      </c>
      <c r="BK555" s="228">
        <f>ROUND(I555*H555,2)</f>
        <v>0</v>
      </c>
      <c r="BL555" s="17" t="s">
        <v>136</v>
      </c>
      <c r="BM555" s="227" t="s">
        <v>899</v>
      </c>
    </row>
    <row r="556" s="13" customFormat="1">
      <c r="A556" s="13"/>
      <c r="B556" s="229"/>
      <c r="C556" s="230"/>
      <c r="D556" s="231" t="s">
        <v>138</v>
      </c>
      <c r="E556" s="232" t="s">
        <v>1</v>
      </c>
      <c r="F556" s="233" t="s">
        <v>150</v>
      </c>
      <c r="G556" s="230"/>
      <c r="H556" s="234">
        <v>3</v>
      </c>
      <c r="I556" s="235"/>
      <c r="J556" s="230"/>
      <c r="K556" s="230"/>
      <c r="L556" s="236"/>
      <c r="M556" s="237"/>
      <c r="N556" s="238"/>
      <c r="O556" s="238"/>
      <c r="P556" s="238"/>
      <c r="Q556" s="238"/>
      <c r="R556" s="238"/>
      <c r="S556" s="238"/>
      <c r="T556" s="239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0" t="s">
        <v>138</v>
      </c>
      <c r="AU556" s="240" t="s">
        <v>86</v>
      </c>
      <c r="AV556" s="13" t="s">
        <v>86</v>
      </c>
      <c r="AW556" s="13" t="s">
        <v>32</v>
      </c>
      <c r="AX556" s="13" t="s">
        <v>84</v>
      </c>
      <c r="AY556" s="240" t="s">
        <v>130</v>
      </c>
    </row>
    <row r="557" s="2" customFormat="1" ht="33" customHeight="1">
      <c r="A557" s="38"/>
      <c r="B557" s="39"/>
      <c r="C557" s="215" t="s">
        <v>900</v>
      </c>
      <c r="D557" s="215" t="s">
        <v>132</v>
      </c>
      <c r="E557" s="216" t="s">
        <v>901</v>
      </c>
      <c r="F557" s="217" t="s">
        <v>902</v>
      </c>
      <c r="G557" s="218" t="s">
        <v>143</v>
      </c>
      <c r="H557" s="219">
        <v>4</v>
      </c>
      <c r="I557" s="220"/>
      <c r="J557" s="221">
        <f>ROUND(I557*H557,2)</f>
        <v>0</v>
      </c>
      <c r="K557" s="222"/>
      <c r="L557" s="44"/>
      <c r="M557" s="223" t="s">
        <v>1</v>
      </c>
      <c r="N557" s="224" t="s">
        <v>41</v>
      </c>
      <c r="O557" s="91"/>
      <c r="P557" s="225">
        <f>O557*H557</f>
        <v>0</v>
      </c>
      <c r="Q557" s="225">
        <v>0</v>
      </c>
      <c r="R557" s="225">
        <f>Q557*H557</f>
        <v>0</v>
      </c>
      <c r="S557" s="225">
        <v>0</v>
      </c>
      <c r="T557" s="226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7" t="s">
        <v>136</v>
      </c>
      <c r="AT557" s="227" t="s">
        <v>132</v>
      </c>
      <c r="AU557" s="227" t="s">
        <v>86</v>
      </c>
      <c r="AY557" s="17" t="s">
        <v>130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84</v>
      </c>
      <c r="BK557" s="228">
        <f>ROUND(I557*H557,2)</f>
        <v>0</v>
      </c>
      <c r="BL557" s="17" t="s">
        <v>136</v>
      </c>
      <c r="BM557" s="227" t="s">
        <v>903</v>
      </c>
    </row>
    <row r="558" s="13" customFormat="1">
      <c r="A558" s="13"/>
      <c r="B558" s="229"/>
      <c r="C558" s="230"/>
      <c r="D558" s="231" t="s">
        <v>138</v>
      </c>
      <c r="E558" s="232" t="s">
        <v>1</v>
      </c>
      <c r="F558" s="233" t="s">
        <v>136</v>
      </c>
      <c r="G558" s="230"/>
      <c r="H558" s="234">
        <v>4</v>
      </c>
      <c r="I558" s="235"/>
      <c r="J558" s="230"/>
      <c r="K558" s="230"/>
      <c r="L558" s="236"/>
      <c r="M558" s="237"/>
      <c r="N558" s="238"/>
      <c r="O558" s="238"/>
      <c r="P558" s="238"/>
      <c r="Q558" s="238"/>
      <c r="R558" s="238"/>
      <c r="S558" s="238"/>
      <c r="T558" s="23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0" t="s">
        <v>138</v>
      </c>
      <c r="AU558" s="240" t="s">
        <v>86</v>
      </c>
      <c r="AV558" s="13" t="s">
        <v>86</v>
      </c>
      <c r="AW558" s="13" t="s">
        <v>32</v>
      </c>
      <c r="AX558" s="13" t="s">
        <v>84</v>
      </c>
      <c r="AY558" s="240" t="s">
        <v>130</v>
      </c>
    </row>
    <row r="559" s="2" customFormat="1" ht="21.75" customHeight="1">
      <c r="A559" s="38"/>
      <c r="B559" s="39"/>
      <c r="C559" s="215" t="s">
        <v>904</v>
      </c>
      <c r="D559" s="215" t="s">
        <v>132</v>
      </c>
      <c r="E559" s="216" t="s">
        <v>905</v>
      </c>
      <c r="F559" s="217" t="s">
        <v>906</v>
      </c>
      <c r="G559" s="218" t="s">
        <v>165</v>
      </c>
      <c r="H559" s="219">
        <v>12</v>
      </c>
      <c r="I559" s="220"/>
      <c r="J559" s="221">
        <f>ROUND(I559*H559,2)</f>
        <v>0</v>
      </c>
      <c r="K559" s="222"/>
      <c r="L559" s="44"/>
      <c r="M559" s="223" t="s">
        <v>1</v>
      </c>
      <c r="N559" s="224" t="s">
        <v>41</v>
      </c>
      <c r="O559" s="91"/>
      <c r="P559" s="225">
        <f>O559*H559</f>
        <v>0</v>
      </c>
      <c r="Q559" s="225">
        <v>0</v>
      </c>
      <c r="R559" s="225">
        <f>Q559*H559</f>
        <v>0</v>
      </c>
      <c r="S559" s="225">
        <v>0</v>
      </c>
      <c r="T559" s="22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136</v>
      </c>
      <c r="AT559" s="227" t="s">
        <v>132</v>
      </c>
      <c r="AU559" s="227" t="s">
        <v>86</v>
      </c>
      <c r="AY559" s="17" t="s">
        <v>130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84</v>
      </c>
      <c r="BK559" s="228">
        <f>ROUND(I559*H559,2)</f>
        <v>0</v>
      </c>
      <c r="BL559" s="17" t="s">
        <v>136</v>
      </c>
      <c r="BM559" s="227" t="s">
        <v>907</v>
      </c>
    </row>
    <row r="560" s="13" customFormat="1">
      <c r="A560" s="13"/>
      <c r="B560" s="229"/>
      <c r="C560" s="230"/>
      <c r="D560" s="231" t="s">
        <v>138</v>
      </c>
      <c r="E560" s="232" t="s">
        <v>1</v>
      </c>
      <c r="F560" s="233" t="s">
        <v>198</v>
      </c>
      <c r="G560" s="230"/>
      <c r="H560" s="234">
        <v>12</v>
      </c>
      <c r="I560" s="235"/>
      <c r="J560" s="230"/>
      <c r="K560" s="230"/>
      <c r="L560" s="236"/>
      <c r="M560" s="237"/>
      <c r="N560" s="238"/>
      <c r="O560" s="238"/>
      <c r="P560" s="238"/>
      <c r="Q560" s="238"/>
      <c r="R560" s="238"/>
      <c r="S560" s="238"/>
      <c r="T560" s="239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0" t="s">
        <v>138</v>
      </c>
      <c r="AU560" s="240" t="s">
        <v>86</v>
      </c>
      <c r="AV560" s="13" t="s">
        <v>86</v>
      </c>
      <c r="AW560" s="13" t="s">
        <v>32</v>
      </c>
      <c r="AX560" s="13" t="s">
        <v>84</v>
      </c>
      <c r="AY560" s="240" t="s">
        <v>130</v>
      </c>
    </row>
    <row r="561" s="2" customFormat="1" ht="16.5" customHeight="1">
      <c r="A561" s="38"/>
      <c r="B561" s="39"/>
      <c r="C561" s="215" t="s">
        <v>908</v>
      </c>
      <c r="D561" s="215" t="s">
        <v>132</v>
      </c>
      <c r="E561" s="216" t="s">
        <v>909</v>
      </c>
      <c r="F561" s="217" t="s">
        <v>910</v>
      </c>
      <c r="G561" s="218" t="s">
        <v>165</v>
      </c>
      <c r="H561" s="219">
        <v>3</v>
      </c>
      <c r="I561" s="220"/>
      <c r="J561" s="221">
        <f>ROUND(I561*H561,2)</f>
        <v>0</v>
      </c>
      <c r="K561" s="222"/>
      <c r="L561" s="44"/>
      <c r="M561" s="223" t="s">
        <v>1</v>
      </c>
      <c r="N561" s="224" t="s">
        <v>41</v>
      </c>
      <c r="O561" s="91"/>
      <c r="P561" s="225">
        <f>O561*H561</f>
        <v>0</v>
      </c>
      <c r="Q561" s="225">
        <v>0</v>
      </c>
      <c r="R561" s="225">
        <f>Q561*H561</f>
        <v>0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136</v>
      </c>
      <c r="AT561" s="227" t="s">
        <v>132</v>
      </c>
      <c r="AU561" s="227" t="s">
        <v>86</v>
      </c>
      <c r="AY561" s="17" t="s">
        <v>130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84</v>
      </c>
      <c r="BK561" s="228">
        <f>ROUND(I561*H561,2)</f>
        <v>0</v>
      </c>
      <c r="BL561" s="17" t="s">
        <v>136</v>
      </c>
      <c r="BM561" s="227" t="s">
        <v>911</v>
      </c>
    </row>
    <row r="562" s="2" customFormat="1" ht="16.5" customHeight="1">
      <c r="A562" s="38"/>
      <c r="B562" s="39"/>
      <c r="C562" s="215" t="s">
        <v>912</v>
      </c>
      <c r="D562" s="215" t="s">
        <v>132</v>
      </c>
      <c r="E562" s="216" t="s">
        <v>913</v>
      </c>
      <c r="F562" s="217" t="s">
        <v>914</v>
      </c>
      <c r="G562" s="218" t="s">
        <v>135</v>
      </c>
      <c r="H562" s="219">
        <v>20</v>
      </c>
      <c r="I562" s="220"/>
      <c r="J562" s="221">
        <f>ROUND(I562*H562,2)</f>
        <v>0</v>
      </c>
      <c r="K562" s="222"/>
      <c r="L562" s="44"/>
      <c r="M562" s="223" t="s">
        <v>1</v>
      </c>
      <c r="N562" s="224" t="s">
        <v>41</v>
      </c>
      <c r="O562" s="91"/>
      <c r="P562" s="225">
        <f>O562*H562</f>
        <v>0</v>
      </c>
      <c r="Q562" s="225">
        <v>0</v>
      </c>
      <c r="R562" s="225">
        <f>Q562*H562</f>
        <v>0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136</v>
      </c>
      <c r="AT562" s="227" t="s">
        <v>132</v>
      </c>
      <c r="AU562" s="227" t="s">
        <v>86</v>
      </c>
      <c r="AY562" s="17" t="s">
        <v>130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84</v>
      </c>
      <c r="BK562" s="228">
        <f>ROUND(I562*H562,2)</f>
        <v>0</v>
      </c>
      <c r="BL562" s="17" t="s">
        <v>136</v>
      </c>
      <c r="BM562" s="227" t="s">
        <v>915</v>
      </c>
    </row>
    <row r="563" s="12" customFormat="1" ht="22.8" customHeight="1">
      <c r="A563" s="12"/>
      <c r="B563" s="199"/>
      <c r="C563" s="200"/>
      <c r="D563" s="201" t="s">
        <v>75</v>
      </c>
      <c r="E563" s="213" t="s">
        <v>916</v>
      </c>
      <c r="F563" s="213" t="s">
        <v>917</v>
      </c>
      <c r="G563" s="200"/>
      <c r="H563" s="200"/>
      <c r="I563" s="203"/>
      <c r="J563" s="214">
        <f>BK563</f>
        <v>0</v>
      </c>
      <c r="K563" s="200"/>
      <c r="L563" s="205"/>
      <c r="M563" s="206"/>
      <c r="N563" s="207"/>
      <c r="O563" s="207"/>
      <c r="P563" s="208">
        <f>SUM(P564:P580)</f>
        <v>0</v>
      </c>
      <c r="Q563" s="207"/>
      <c r="R563" s="208">
        <f>SUM(R564:R580)</f>
        <v>0</v>
      </c>
      <c r="S563" s="207"/>
      <c r="T563" s="209">
        <f>SUM(T564:T580)</f>
        <v>0</v>
      </c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R563" s="210" t="s">
        <v>84</v>
      </c>
      <c r="AT563" s="211" t="s">
        <v>75</v>
      </c>
      <c r="AU563" s="211" t="s">
        <v>84</v>
      </c>
      <c r="AY563" s="210" t="s">
        <v>130</v>
      </c>
      <c r="BK563" s="212">
        <f>SUM(BK564:BK580)</f>
        <v>0</v>
      </c>
    </row>
    <row r="564" s="2" customFormat="1" ht="21.75" customHeight="1">
      <c r="A564" s="38"/>
      <c r="B564" s="39"/>
      <c r="C564" s="215" t="s">
        <v>918</v>
      </c>
      <c r="D564" s="215" t="s">
        <v>132</v>
      </c>
      <c r="E564" s="216" t="s">
        <v>919</v>
      </c>
      <c r="F564" s="217" t="s">
        <v>920</v>
      </c>
      <c r="G564" s="218" t="s">
        <v>339</v>
      </c>
      <c r="H564" s="219">
        <v>503.05399999999997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41</v>
      </c>
      <c r="O564" s="91"/>
      <c r="P564" s="225">
        <f>O564*H564</f>
        <v>0</v>
      </c>
      <c r="Q564" s="225">
        <v>0</v>
      </c>
      <c r="R564" s="225">
        <f>Q564*H564</f>
        <v>0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136</v>
      </c>
      <c r="AT564" s="227" t="s">
        <v>132</v>
      </c>
      <c r="AU564" s="227" t="s">
        <v>86</v>
      </c>
      <c r="AY564" s="17" t="s">
        <v>130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84</v>
      </c>
      <c r="BK564" s="228">
        <f>ROUND(I564*H564,2)</f>
        <v>0</v>
      </c>
      <c r="BL564" s="17" t="s">
        <v>136</v>
      </c>
      <c r="BM564" s="227" t="s">
        <v>921</v>
      </c>
    </row>
    <row r="565" s="13" customFormat="1">
      <c r="A565" s="13"/>
      <c r="B565" s="229"/>
      <c r="C565" s="230"/>
      <c r="D565" s="231" t="s">
        <v>138</v>
      </c>
      <c r="E565" s="232" t="s">
        <v>1</v>
      </c>
      <c r="F565" s="233" t="s">
        <v>922</v>
      </c>
      <c r="G565" s="230"/>
      <c r="H565" s="234">
        <v>503.05399999999997</v>
      </c>
      <c r="I565" s="235"/>
      <c r="J565" s="230"/>
      <c r="K565" s="230"/>
      <c r="L565" s="236"/>
      <c r="M565" s="237"/>
      <c r="N565" s="238"/>
      <c r="O565" s="238"/>
      <c r="P565" s="238"/>
      <c r="Q565" s="238"/>
      <c r="R565" s="238"/>
      <c r="S565" s="238"/>
      <c r="T565" s="23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0" t="s">
        <v>138</v>
      </c>
      <c r="AU565" s="240" t="s">
        <v>86</v>
      </c>
      <c r="AV565" s="13" t="s">
        <v>86</v>
      </c>
      <c r="AW565" s="13" t="s">
        <v>32</v>
      </c>
      <c r="AX565" s="13" t="s">
        <v>84</v>
      </c>
      <c r="AY565" s="240" t="s">
        <v>130</v>
      </c>
    </row>
    <row r="566" s="2" customFormat="1" ht="24.15" customHeight="1">
      <c r="A566" s="38"/>
      <c r="B566" s="39"/>
      <c r="C566" s="215" t="s">
        <v>923</v>
      </c>
      <c r="D566" s="215" t="s">
        <v>132</v>
      </c>
      <c r="E566" s="216" t="s">
        <v>924</v>
      </c>
      <c r="F566" s="217" t="s">
        <v>925</v>
      </c>
      <c r="G566" s="218" t="s">
        <v>339</v>
      </c>
      <c r="H566" s="219">
        <v>7042.7560000000003</v>
      </c>
      <c r="I566" s="220"/>
      <c r="J566" s="221">
        <f>ROUND(I566*H566,2)</f>
        <v>0</v>
      </c>
      <c r="K566" s="222"/>
      <c r="L566" s="44"/>
      <c r="M566" s="223" t="s">
        <v>1</v>
      </c>
      <c r="N566" s="224" t="s">
        <v>41</v>
      </c>
      <c r="O566" s="91"/>
      <c r="P566" s="225">
        <f>O566*H566</f>
        <v>0</v>
      </c>
      <c r="Q566" s="225">
        <v>0</v>
      </c>
      <c r="R566" s="225">
        <f>Q566*H566</f>
        <v>0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136</v>
      </c>
      <c r="AT566" s="227" t="s">
        <v>132</v>
      </c>
      <c r="AU566" s="227" t="s">
        <v>86</v>
      </c>
      <c r="AY566" s="17" t="s">
        <v>130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84</v>
      </c>
      <c r="BK566" s="228">
        <f>ROUND(I566*H566,2)</f>
        <v>0</v>
      </c>
      <c r="BL566" s="17" t="s">
        <v>136</v>
      </c>
      <c r="BM566" s="227" t="s">
        <v>926</v>
      </c>
    </row>
    <row r="567" s="13" customFormat="1">
      <c r="A567" s="13"/>
      <c r="B567" s="229"/>
      <c r="C567" s="230"/>
      <c r="D567" s="231" t="s">
        <v>138</v>
      </c>
      <c r="E567" s="232" t="s">
        <v>1</v>
      </c>
      <c r="F567" s="233" t="s">
        <v>927</v>
      </c>
      <c r="G567" s="230"/>
      <c r="H567" s="234">
        <v>7042.7560000000003</v>
      </c>
      <c r="I567" s="235"/>
      <c r="J567" s="230"/>
      <c r="K567" s="230"/>
      <c r="L567" s="236"/>
      <c r="M567" s="237"/>
      <c r="N567" s="238"/>
      <c r="O567" s="238"/>
      <c r="P567" s="238"/>
      <c r="Q567" s="238"/>
      <c r="R567" s="238"/>
      <c r="S567" s="238"/>
      <c r="T567" s="239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0" t="s">
        <v>138</v>
      </c>
      <c r="AU567" s="240" t="s">
        <v>86</v>
      </c>
      <c r="AV567" s="13" t="s">
        <v>86</v>
      </c>
      <c r="AW567" s="13" t="s">
        <v>32</v>
      </c>
      <c r="AX567" s="13" t="s">
        <v>84</v>
      </c>
      <c r="AY567" s="240" t="s">
        <v>130</v>
      </c>
    </row>
    <row r="568" s="2" customFormat="1" ht="37.8" customHeight="1">
      <c r="A568" s="38"/>
      <c r="B568" s="39"/>
      <c r="C568" s="215" t="s">
        <v>928</v>
      </c>
      <c r="D568" s="215" t="s">
        <v>132</v>
      </c>
      <c r="E568" s="216" t="s">
        <v>929</v>
      </c>
      <c r="F568" s="217" t="s">
        <v>930</v>
      </c>
      <c r="G568" s="218" t="s">
        <v>339</v>
      </c>
      <c r="H568" s="219">
        <v>18.93</v>
      </c>
      <c r="I568" s="220"/>
      <c r="J568" s="221">
        <f>ROUND(I568*H568,2)</f>
        <v>0</v>
      </c>
      <c r="K568" s="222"/>
      <c r="L568" s="44"/>
      <c r="M568" s="223" t="s">
        <v>1</v>
      </c>
      <c r="N568" s="224" t="s">
        <v>41</v>
      </c>
      <c r="O568" s="91"/>
      <c r="P568" s="225">
        <f>O568*H568</f>
        <v>0</v>
      </c>
      <c r="Q568" s="225">
        <v>0</v>
      </c>
      <c r="R568" s="225">
        <f>Q568*H568</f>
        <v>0</v>
      </c>
      <c r="S568" s="225">
        <v>0</v>
      </c>
      <c r="T568" s="226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136</v>
      </c>
      <c r="AT568" s="227" t="s">
        <v>132</v>
      </c>
      <c r="AU568" s="227" t="s">
        <v>86</v>
      </c>
      <c r="AY568" s="17" t="s">
        <v>130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84</v>
      </c>
      <c r="BK568" s="228">
        <f>ROUND(I568*H568,2)</f>
        <v>0</v>
      </c>
      <c r="BL568" s="17" t="s">
        <v>136</v>
      </c>
      <c r="BM568" s="227" t="s">
        <v>931</v>
      </c>
    </row>
    <row r="569" s="13" customFormat="1">
      <c r="A569" s="13"/>
      <c r="B569" s="229"/>
      <c r="C569" s="230"/>
      <c r="D569" s="231" t="s">
        <v>138</v>
      </c>
      <c r="E569" s="232" t="s">
        <v>1</v>
      </c>
      <c r="F569" s="233" t="s">
        <v>932</v>
      </c>
      <c r="G569" s="230"/>
      <c r="H569" s="234">
        <v>18.93</v>
      </c>
      <c r="I569" s="235"/>
      <c r="J569" s="230"/>
      <c r="K569" s="230"/>
      <c r="L569" s="236"/>
      <c r="M569" s="237"/>
      <c r="N569" s="238"/>
      <c r="O569" s="238"/>
      <c r="P569" s="238"/>
      <c r="Q569" s="238"/>
      <c r="R569" s="238"/>
      <c r="S569" s="238"/>
      <c r="T569" s="239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0" t="s">
        <v>138</v>
      </c>
      <c r="AU569" s="240" t="s">
        <v>86</v>
      </c>
      <c r="AV569" s="13" t="s">
        <v>86</v>
      </c>
      <c r="AW569" s="13" t="s">
        <v>32</v>
      </c>
      <c r="AX569" s="13" t="s">
        <v>84</v>
      </c>
      <c r="AY569" s="240" t="s">
        <v>130</v>
      </c>
    </row>
    <row r="570" s="2" customFormat="1" ht="33" customHeight="1">
      <c r="A570" s="38"/>
      <c r="B570" s="39"/>
      <c r="C570" s="215" t="s">
        <v>933</v>
      </c>
      <c r="D570" s="215" t="s">
        <v>132</v>
      </c>
      <c r="E570" s="216" t="s">
        <v>934</v>
      </c>
      <c r="F570" s="217" t="s">
        <v>935</v>
      </c>
      <c r="G570" s="218" t="s">
        <v>339</v>
      </c>
      <c r="H570" s="219">
        <v>207.74000000000001</v>
      </c>
      <c r="I570" s="220"/>
      <c r="J570" s="221">
        <f>ROUND(I570*H570,2)</f>
        <v>0</v>
      </c>
      <c r="K570" s="222"/>
      <c r="L570" s="44"/>
      <c r="M570" s="223" t="s">
        <v>1</v>
      </c>
      <c r="N570" s="224" t="s">
        <v>41</v>
      </c>
      <c r="O570" s="91"/>
      <c r="P570" s="225">
        <f>O570*H570</f>
        <v>0</v>
      </c>
      <c r="Q570" s="225">
        <v>0</v>
      </c>
      <c r="R570" s="225">
        <f>Q570*H570</f>
        <v>0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136</v>
      </c>
      <c r="AT570" s="227" t="s">
        <v>132</v>
      </c>
      <c r="AU570" s="227" t="s">
        <v>86</v>
      </c>
      <c r="AY570" s="17" t="s">
        <v>130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84</v>
      </c>
      <c r="BK570" s="228">
        <f>ROUND(I570*H570,2)</f>
        <v>0</v>
      </c>
      <c r="BL570" s="17" t="s">
        <v>136</v>
      </c>
      <c r="BM570" s="227" t="s">
        <v>936</v>
      </c>
    </row>
    <row r="571" s="13" customFormat="1">
      <c r="A571" s="13"/>
      <c r="B571" s="229"/>
      <c r="C571" s="230"/>
      <c r="D571" s="231" t="s">
        <v>138</v>
      </c>
      <c r="E571" s="232" t="s">
        <v>1</v>
      </c>
      <c r="F571" s="233" t="s">
        <v>937</v>
      </c>
      <c r="G571" s="230"/>
      <c r="H571" s="234">
        <v>207.74000000000001</v>
      </c>
      <c r="I571" s="235"/>
      <c r="J571" s="230"/>
      <c r="K571" s="230"/>
      <c r="L571" s="236"/>
      <c r="M571" s="237"/>
      <c r="N571" s="238"/>
      <c r="O571" s="238"/>
      <c r="P571" s="238"/>
      <c r="Q571" s="238"/>
      <c r="R571" s="238"/>
      <c r="S571" s="238"/>
      <c r="T571" s="239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0" t="s">
        <v>138</v>
      </c>
      <c r="AU571" s="240" t="s">
        <v>86</v>
      </c>
      <c r="AV571" s="13" t="s">
        <v>86</v>
      </c>
      <c r="AW571" s="13" t="s">
        <v>32</v>
      </c>
      <c r="AX571" s="13" t="s">
        <v>84</v>
      </c>
      <c r="AY571" s="240" t="s">
        <v>130</v>
      </c>
    </row>
    <row r="572" s="2" customFormat="1" ht="24.15" customHeight="1">
      <c r="A572" s="38"/>
      <c r="B572" s="39"/>
      <c r="C572" s="215" t="s">
        <v>938</v>
      </c>
      <c r="D572" s="215" t="s">
        <v>132</v>
      </c>
      <c r="E572" s="216" t="s">
        <v>939</v>
      </c>
      <c r="F572" s="217" t="s">
        <v>940</v>
      </c>
      <c r="G572" s="218" t="s">
        <v>339</v>
      </c>
      <c r="H572" s="219">
        <v>1772.472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41</v>
      </c>
      <c r="O572" s="91"/>
      <c r="P572" s="225">
        <f>O572*H572</f>
        <v>0</v>
      </c>
      <c r="Q572" s="225">
        <v>0</v>
      </c>
      <c r="R572" s="225">
        <f>Q572*H572</f>
        <v>0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136</v>
      </c>
      <c r="AT572" s="227" t="s">
        <v>132</v>
      </c>
      <c r="AU572" s="227" t="s">
        <v>86</v>
      </c>
      <c r="AY572" s="17" t="s">
        <v>130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84</v>
      </c>
      <c r="BK572" s="228">
        <f>ROUND(I572*H572,2)</f>
        <v>0</v>
      </c>
      <c r="BL572" s="17" t="s">
        <v>136</v>
      </c>
      <c r="BM572" s="227" t="s">
        <v>941</v>
      </c>
    </row>
    <row r="573" s="13" customFormat="1">
      <c r="A573" s="13"/>
      <c r="B573" s="229"/>
      <c r="C573" s="230"/>
      <c r="D573" s="231" t="s">
        <v>138</v>
      </c>
      <c r="E573" s="232" t="s">
        <v>1</v>
      </c>
      <c r="F573" s="233" t="s">
        <v>942</v>
      </c>
      <c r="G573" s="230"/>
      <c r="H573" s="234">
        <v>-4</v>
      </c>
      <c r="I573" s="235"/>
      <c r="J573" s="230"/>
      <c r="K573" s="230"/>
      <c r="L573" s="236"/>
      <c r="M573" s="237"/>
      <c r="N573" s="238"/>
      <c r="O573" s="238"/>
      <c r="P573" s="238"/>
      <c r="Q573" s="238"/>
      <c r="R573" s="238"/>
      <c r="S573" s="238"/>
      <c r="T573" s="23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0" t="s">
        <v>138</v>
      </c>
      <c r="AU573" s="240" t="s">
        <v>86</v>
      </c>
      <c r="AV573" s="13" t="s">
        <v>86</v>
      </c>
      <c r="AW573" s="13" t="s">
        <v>32</v>
      </c>
      <c r="AX573" s="13" t="s">
        <v>76</v>
      </c>
      <c r="AY573" s="240" t="s">
        <v>130</v>
      </c>
    </row>
    <row r="574" s="13" customFormat="1">
      <c r="A574" s="13"/>
      <c r="B574" s="229"/>
      <c r="C574" s="230"/>
      <c r="D574" s="231" t="s">
        <v>138</v>
      </c>
      <c r="E574" s="232" t="s">
        <v>1</v>
      </c>
      <c r="F574" s="233" t="s">
        <v>943</v>
      </c>
      <c r="G574" s="230"/>
      <c r="H574" s="234">
        <v>82.980000000000004</v>
      </c>
      <c r="I574" s="235"/>
      <c r="J574" s="230"/>
      <c r="K574" s="230"/>
      <c r="L574" s="236"/>
      <c r="M574" s="237"/>
      <c r="N574" s="238"/>
      <c r="O574" s="238"/>
      <c r="P574" s="238"/>
      <c r="Q574" s="238"/>
      <c r="R574" s="238"/>
      <c r="S574" s="238"/>
      <c r="T574" s="239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0" t="s">
        <v>138</v>
      </c>
      <c r="AU574" s="240" t="s">
        <v>86</v>
      </c>
      <c r="AV574" s="13" t="s">
        <v>86</v>
      </c>
      <c r="AW574" s="13" t="s">
        <v>32</v>
      </c>
      <c r="AX574" s="13" t="s">
        <v>76</v>
      </c>
      <c r="AY574" s="240" t="s">
        <v>130</v>
      </c>
    </row>
    <row r="575" s="13" customFormat="1">
      <c r="A575" s="13"/>
      <c r="B575" s="229"/>
      <c r="C575" s="230"/>
      <c r="D575" s="231" t="s">
        <v>138</v>
      </c>
      <c r="E575" s="232" t="s">
        <v>1</v>
      </c>
      <c r="F575" s="233" t="s">
        <v>944</v>
      </c>
      <c r="G575" s="230"/>
      <c r="H575" s="234">
        <v>1693.492</v>
      </c>
      <c r="I575" s="235"/>
      <c r="J575" s="230"/>
      <c r="K575" s="230"/>
      <c r="L575" s="236"/>
      <c r="M575" s="237"/>
      <c r="N575" s="238"/>
      <c r="O575" s="238"/>
      <c r="P575" s="238"/>
      <c r="Q575" s="238"/>
      <c r="R575" s="238"/>
      <c r="S575" s="238"/>
      <c r="T575" s="239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0" t="s">
        <v>138</v>
      </c>
      <c r="AU575" s="240" t="s">
        <v>86</v>
      </c>
      <c r="AV575" s="13" t="s">
        <v>86</v>
      </c>
      <c r="AW575" s="13" t="s">
        <v>32</v>
      </c>
      <c r="AX575" s="13" t="s">
        <v>76</v>
      </c>
      <c r="AY575" s="240" t="s">
        <v>130</v>
      </c>
    </row>
    <row r="576" s="14" customFormat="1">
      <c r="A576" s="14"/>
      <c r="B576" s="241"/>
      <c r="C576" s="242"/>
      <c r="D576" s="231" t="s">
        <v>138</v>
      </c>
      <c r="E576" s="243" t="s">
        <v>1</v>
      </c>
      <c r="F576" s="244" t="s">
        <v>228</v>
      </c>
      <c r="G576" s="242"/>
      <c r="H576" s="245">
        <v>1772.472</v>
      </c>
      <c r="I576" s="246"/>
      <c r="J576" s="242"/>
      <c r="K576" s="242"/>
      <c r="L576" s="247"/>
      <c r="M576" s="248"/>
      <c r="N576" s="249"/>
      <c r="O576" s="249"/>
      <c r="P576" s="249"/>
      <c r="Q576" s="249"/>
      <c r="R576" s="249"/>
      <c r="S576" s="249"/>
      <c r="T576" s="250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1" t="s">
        <v>138</v>
      </c>
      <c r="AU576" s="251" t="s">
        <v>86</v>
      </c>
      <c r="AV576" s="14" t="s">
        <v>136</v>
      </c>
      <c r="AW576" s="14" t="s">
        <v>32</v>
      </c>
      <c r="AX576" s="14" t="s">
        <v>84</v>
      </c>
      <c r="AY576" s="251" t="s">
        <v>130</v>
      </c>
    </row>
    <row r="577" s="2" customFormat="1" ht="37.8" customHeight="1">
      <c r="A577" s="38"/>
      <c r="B577" s="39"/>
      <c r="C577" s="215" t="s">
        <v>945</v>
      </c>
      <c r="D577" s="215" t="s">
        <v>132</v>
      </c>
      <c r="E577" s="216" t="s">
        <v>946</v>
      </c>
      <c r="F577" s="217" t="s">
        <v>947</v>
      </c>
      <c r="G577" s="218" t="s">
        <v>339</v>
      </c>
      <c r="H577" s="219">
        <v>1034.5519999999999</v>
      </c>
      <c r="I577" s="220"/>
      <c r="J577" s="221">
        <f>ROUND(I577*H577,2)</f>
        <v>0</v>
      </c>
      <c r="K577" s="222"/>
      <c r="L577" s="44"/>
      <c r="M577" s="223" t="s">
        <v>1</v>
      </c>
      <c r="N577" s="224" t="s">
        <v>41</v>
      </c>
      <c r="O577" s="91"/>
      <c r="P577" s="225">
        <f>O577*H577</f>
        <v>0</v>
      </c>
      <c r="Q577" s="225">
        <v>0</v>
      </c>
      <c r="R577" s="225">
        <f>Q577*H577</f>
        <v>0</v>
      </c>
      <c r="S577" s="225">
        <v>0</v>
      </c>
      <c r="T577" s="226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7" t="s">
        <v>136</v>
      </c>
      <c r="AT577" s="227" t="s">
        <v>132</v>
      </c>
      <c r="AU577" s="227" t="s">
        <v>86</v>
      </c>
      <c r="AY577" s="17" t="s">
        <v>130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84</v>
      </c>
      <c r="BK577" s="228">
        <f>ROUND(I577*H577,2)</f>
        <v>0</v>
      </c>
      <c r="BL577" s="17" t="s">
        <v>136</v>
      </c>
      <c r="BM577" s="227" t="s">
        <v>948</v>
      </c>
    </row>
    <row r="578" s="13" customFormat="1">
      <c r="A578" s="13"/>
      <c r="B578" s="229"/>
      <c r="C578" s="230"/>
      <c r="D578" s="231" t="s">
        <v>138</v>
      </c>
      <c r="E578" s="232" t="s">
        <v>1</v>
      </c>
      <c r="F578" s="233" t="s">
        <v>949</v>
      </c>
      <c r="G578" s="230"/>
      <c r="H578" s="234">
        <v>1034.5519999999999</v>
      </c>
      <c r="I578" s="235"/>
      <c r="J578" s="230"/>
      <c r="K578" s="230"/>
      <c r="L578" s="236"/>
      <c r="M578" s="237"/>
      <c r="N578" s="238"/>
      <c r="O578" s="238"/>
      <c r="P578" s="238"/>
      <c r="Q578" s="238"/>
      <c r="R578" s="238"/>
      <c r="S578" s="238"/>
      <c r="T578" s="239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0" t="s">
        <v>138</v>
      </c>
      <c r="AU578" s="240" t="s">
        <v>86</v>
      </c>
      <c r="AV578" s="13" t="s">
        <v>86</v>
      </c>
      <c r="AW578" s="13" t="s">
        <v>32</v>
      </c>
      <c r="AX578" s="13" t="s">
        <v>84</v>
      </c>
      <c r="AY578" s="240" t="s">
        <v>130</v>
      </c>
    </row>
    <row r="579" s="2" customFormat="1" ht="33" customHeight="1">
      <c r="A579" s="38"/>
      <c r="B579" s="39"/>
      <c r="C579" s="215" t="s">
        <v>950</v>
      </c>
      <c r="D579" s="215" t="s">
        <v>132</v>
      </c>
      <c r="E579" s="216" t="s">
        <v>951</v>
      </c>
      <c r="F579" s="217" t="s">
        <v>952</v>
      </c>
      <c r="G579" s="218" t="s">
        <v>339</v>
      </c>
      <c r="H579" s="219">
        <v>4</v>
      </c>
      <c r="I579" s="220"/>
      <c r="J579" s="221">
        <f>ROUND(I579*H579,2)</f>
        <v>0</v>
      </c>
      <c r="K579" s="222"/>
      <c r="L579" s="44"/>
      <c r="M579" s="223" t="s">
        <v>1</v>
      </c>
      <c r="N579" s="224" t="s">
        <v>41</v>
      </c>
      <c r="O579" s="91"/>
      <c r="P579" s="225">
        <f>O579*H579</f>
        <v>0</v>
      </c>
      <c r="Q579" s="225">
        <v>0</v>
      </c>
      <c r="R579" s="225">
        <f>Q579*H579</f>
        <v>0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136</v>
      </c>
      <c r="AT579" s="227" t="s">
        <v>132</v>
      </c>
      <c r="AU579" s="227" t="s">
        <v>86</v>
      </c>
      <c r="AY579" s="17" t="s">
        <v>130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84</v>
      </c>
      <c r="BK579" s="228">
        <f>ROUND(I579*H579,2)</f>
        <v>0</v>
      </c>
      <c r="BL579" s="17" t="s">
        <v>136</v>
      </c>
      <c r="BM579" s="227" t="s">
        <v>953</v>
      </c>
    </row>
    <row r="580" s="13" customFormat="1">
      <c r="A580" s="13"/>
      <c r="B580" s="229"/>
      <c r="C580" s="230"/>
      <c r="D580" s="231" t="s">
        <v>138</v>
      </c>
      <c r="E580" s="232" t="s">
        <v>1</v>
      </c>
      <c r="F580" s="233" t="s">
        <v>954</v>
      </c>
      <c r="G580" s="230"/>
      <c r="H580" s="234">
        <v>4</v>
      </c>
      <c r="I580" s="235"/>
      <c r="J580" s="230"/>
      <c r="K580" s="230"/>
      <c r="L580" s="236"/>
      <c r="M580" s="237"/>
      <c r="N580" s="238"/>
      <c r="O580" s="238"/>
      <c r="P580" s="238"/>
      <c r="Q580" s="238"/>
      <c r="R580" s="238"/>
      <c r="S580" s="238"/>
      <c r="T580" s="23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0" t="s">
        <v>138</v>
      </c>
      <c r="AU580" s="240" t="s">
        <v>86</v>
      </c>
      <c r="AV580" s="13" t="s">
        <v>86</v>
      </c>
      <c r="AW580" s="13" t="s">
        <v>32</v>
      </c>
      <c r="AX580" s="13" t="s">
        <v>84</v>
      </c>
      <c r="AY580" s="240" t="s">
        <v>130</v>
      </c>
    </row>
    <row r="581" s="12" customFormat="1" ht="22.8" customHeight="1">
      <c r="A581" s="12"/>
      <c r="B581" s="199"/>
      <c r="C581" s="200"/>
      <c r="D581" s="201" t="s">
        <v>75</v>
      </c>
      <c r="E581" s="213" t="s">
        <v>955</v>
      </c>
      <c r="F581" s="213" t="s">
        <v>956</v>
      </c>
      <c r="G581" s="200"/>
      <c r="H581" s="200"/>
      <c r="I581" s="203"/>
      <c r="J581" s="214">
        <f>BK581</f>
        <v>0</v>
      </c>
      <c r="K581" s="200"/>
      <c r="L581" s="205"/>
      <c r="M581" s="206"/>
      <c r="N581" s="207"/>
      <c r="O581" s="207"/>
      <c r="P581" s="208">
        <f>SUM(P582:P585)</f>
        <v>0</v>
      </c>
      <c r="Q581" s="207"/>
      <c r="R581" s="208">
        <f>SUM(R582:R585)</f>
        <v>0</v>
      </c>
      <c r="S581" s="207"/>
      <c r="T581" s="209">
        <f>SUM(T582:T585)</f>
        <v>0</v>
      </c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R581" s="210" t="s">
        <v>84</v>
      </c>
      <c r="AT581" s="211" t="s">
        <v>75</v>
      </c>
      <c r="AU581" s="211" t="s">
        <v>84</v>
      </c>
      <c r="AY581" s="210" t="s">
        <v>130</v>
      </c>
      <c r="BK581" s="212">
        <f>SUM(BK582:BK585)</f>
        <v>0</v>
      </c>
    </row>
    <row r="582" s="2" customFormat="1" ht="33" customHeight="1">
      <c r="A582" s="38"/>
      <c r="B582" s="39"/>
      <c r="C582" s="215" t="s">
        <v>957</v>
      </c>
      <c r="D582" s="215" t="s">
        <v>132</v>
      </c>
      <c r="E582" s="216" t="s">
        <v>958</v>
      </c>
      <c r="F582" s="217" t="s">
        <v>959</v>
      </c>
      <c r="G582" s="218" t="s">
        <v>339</v>
      </c>
      <c r="H582" s="219">
        <v>3458.1959999999999</v>
      </c>
      <c r="I582" s="220"/>
      <c r="J582" s="221">
        <f>ROUND(I582*H582,2)</f>
        <v>0</v>
      </c>
      <c r="K582" s="222"/>
      <c r="L582" s="44"/>
      <c r="M582" s="223" t="s">
        <v>1</v>
      </c>
      <c r="N582" s="224" t="s">
        <v>41</v>
      </c>
      <c r="O582" s="91"/>
      <c r="P582" s="225">
        <f>O582*H582</f>
        <v>0</v>
      </c>
      <c r="Q582" s="225">
        <v>0</v>
      </c>
      <c r="R582" s="225">
        <f>Q582*H582</f>
        <v>0</v>
      </c>
      <c r="S582" s="225">
        <v>0</v>
      </c>
      <c r="T582" s="226">
        <f>S582*H582</f>
        <v>0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7" t="s">
        <v>136</v>
      </c>
      <c r="AT582" s="227" t="s">
        <v>132</v>
      </c>
      <c r="AU582" s="227" t="s">
        <v>86</v>
      </c>
      <c r="AY582" s="17" t="s">
        <v>130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7" t="s">
        <v>84</v>
      </c>
      <c r="BK582" s="228">
        <f>ROUND(I582*H582,2)</f>
        <v>0</v>
      </c>
      <c r="BL582" s="17" t="s">
        <v>136</v>
      </c>
      <c r="BM582" s="227" t="s">
        <v>960</v>
      </c>
    </row>
    <row r="583" s="13" customFormat="1">
      <c r="A583" s="13"/>
      <c r="B583" s="229"/>
      <c r="C583" s="230"/>
      <c r="D583" s="231" t="s">
        <v>138</v>
      </c>
      <c r="E583" s="232" t="s">
        <v>1</v>
      </c>
      <c r="F583" s="233" t="s">
        <v>961</v>
      </c>
      <c r="G583" s="230"/>
      <c r="H583" s="234">
        <v>3458.1959999999999</v>
      </c>
      <c r="I583" s="235"/>
      <c r="J583" s="230"/>
      <c r="K583" s="230"/>
      <c r="L583" s="236"/>
      <c r="M583" s="237"/>
      <c r="N583" s="238"/>
      <c r="O583" s="238"/>
      <c r="P583" s="238"/>
      <c r="Q583" s="238"/>
      <c r="R583" s="238"/>
      <c r="S583" s="238"/>
      <c r="T583" s="239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0" t="s">
        <v>138</v>
      </c>
      <c r="AU583" s="240" t="s">
        <v>86</v>
      </c>
      <c r="AV583" s="13" t="s">
        <v>86</v>
      </c>
      <c r="AW583" s="13" t="s">
        <v>32</v>
      </c>
      <c r="AX583" s="13" t="s">
        <v>84</v>
      </c>
      <c r="AY583" s="240" t="s">
        <v>130</v>
      </c>
    </row>
    <row r="584" s="2" customFormat="1" ht="33" customHeight="1">
      <c r="A584" s="38"/>
      <c r="B584" s="39"/>
      <c r="C584" s="215" t="s">
        <v>962</v>
      </c>
      <c r="D584" s="215" t="s">
        <v>132</v>
      </c>
      <c r="E584" s="216" t="s">
        <v>963</v>
      </c>
      <c r="F584" s="217" t="s">
        <v>964</v>
      </c>
      <c r="G584" s="218" t="s">
        <v>339</v>
      </c>
      <c r="H584" s="219">
        <v>3458.1959999999999</v>
      </c>
      <c r="I584" s="220"/>
      <c r="J584" s="221">
        <f>ROUND(I584*H584,2)</f>
        <v>0</v>
      </c>
      <c r="K584" s="222"/>
      <c r="L584" s="44"/>
      <c r="M584" s="223" t="s">
        <v>1</v>
      </c>
      <c r="N584" s="224" t="s">
        <v>41</v>
      </c>
      <c r="O584" s="91"/>
      <c r="P584" s="225">
        <f>O584*H584</f>
        <v>0</v>
      </c>
      <c r="Q584" s="225">
        <v>0</v>
      </c>
      <c r="R584" s="225">
        <f>Q584*H584</f>
        <v>0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136</v>
      </c>
      <c r="AT584" s="227" t="s">
        <v>132</v>
      </c>
      <c r="AU584" s="227" t="s">
        <v>86</v>
      </c>
      <c r="AY584" s="17" t="s">
        <v>130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84</v>
      </c>
      <c r="BK584" s="228">
        <f>ROUND(I584*H584,2)</f>
        <v>0</v>
      </c>
      <c r="BL584" s="17" t="s">
        <v>136</v>
      </c>
      <c r="BM584" s="227" t="s">
        <v>965</v>
      </c>
    </row>
    <row r="585" s="13" customFormat="1">
      <c r="A585" s="13"/>
      <c r="B585" s="229"/>
      <c r="C585" s="230"/>
      <c r="D585" s="231" t="s">
        <v>138</v>
      </c>
      <c r="E585" s="232" t="s">
        <v>1</v>
      </c>
      <c r="F585" s="233" t="s">
        <v>961</v>
      </c>
      <c r="G585" s="230"/>
      <c r="H585" s="234">
        <v>3458.1959999999999</v>
      </c>
      <c r="I585" s="235"/>
      <c r="J585" s="230"/>
      <c r="K585" s="230"/>
      <c r="L585" s="236"/>
      <c r="M585" s="237"/>
      <c r="N585" s="238"/>
      <c r="O585" s="238"/>
      <c r="P585" s="238"/>
      <c r="Q585" s="238"/>
      <c r="R585" s="238"/>
      <c r="S585" s="238"/>
      <c r="T585" s="239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0" t="s">
        <v>138</v>
      </c>
      <c r="AU585" s="240" t="s">
        <v>86</v>
      </c>
      <c r="AV585" s="13" t="s">
        <v>86</v>
      </c>
      <c r="AW585" s="13" t="s">
        <v>32</v>
      </c>
      <c r="AX585" s="13" t="s">
        <v>84</v>
      </c>
      <c r="AY585" s="240" t="s">
        <v>130</v>
      </c>
    </row>
    <row r="586" s="12" customFormat="1" ht="25.92" customHeight="1">
      <c r="A586" s="12"/>
      <c r="B586" s="199"/>
      <c r="C586" s="200"/>
      <c r="D586" s="201" t="s">
        <v>75</v>
      </c>
      <c r="E586" s="202" t="s">
        <v>966</v>
      </c>
      <c r="F586" s="202" t="s">
        <v>967</v>
      </c>
      <c r="G586" s="200"/>
      <c r="H586" s="200"/>
      <c r="I586" s="203"/>
      <c r="J586" s="204">
        <f>BK586</f>
        <v>0</v>
      </c>
      <c r="K586" s="200"/>
      <c r="L586" s="205"/>
      <c r="M586" s="206"/>
      <c r="N586" s="207"/>
      <c r="O586" s="207"/>
      <c r="P586" s="208">
        <f>P587+P598+P619</f>
        <v>0</v>
      </c>
      <c r="Q586" s="207"/>
      <c r="R586" s="208">
        <f>R587+R598+R619</f>
        <v>4.1705114400000003</v>
      </c>
      <c r="S586" s="207"/>
      <c r="T586" s="209">
        <f>T587+T598+T619</f>
        <v>0</v>
      </c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R586" s="210" t="s">
        <v>86</v>
      </c>
      <c r="AT586" s="211" t="s">
        <v>75</v>
      </c>
      <c r="AU586" s="211" t="s">
        <v>76</v>
      </c>
      <c r="AY586" s="210" t="s">
        <v>130</v>
      </c>
      <c r="BK586" s="212">
        <f>BK587+BK598+BK619</f>
        <v>0</v>
      </c>
    </row>
    <row r="587" s="12" customFormat="1" ht="22.8" customHeight="1">
      <c r="A587" s="12"/>
      <c r="B587" s="199"/>
      <c r="C587" s="200"/>
      <c r="D587" s="201" t="s">
        <v>75</v>
      </c>
      <c r="E587" s="213" t="s">
        <v>968</v>
      </c>
      <c r="F587" s="213" t="s">
        <v>969</v>
      </c>
      <c r="G587" s="200"/>
      <c r="H587" s="200"/>
      <c r="I587" s="203"/>
      <c r="J587" s="214">
        <f>BK587</f>
        <v>0</v>
      </c>
      <c r="K587" s="200"/>
      <c r="L587" s="205"/>
      <c r="M587" s="206"/>
      <c r="N587" s="207"/>
      <c r="O587" s="207"/>
      <c r="P587" s="208">
        <f>SUM(P588:P597)</f>
        <v>0</v>
      </c>
      <c r="Q587" s="207"/>
      <c r="R587" s="208">
        <f>SUM(R588:R597)</f>
        <v>0.23660003999999996</v>
      </c>
      <c r="S587" s="207"/>
      <c r="T587" s="209">
        <f>SUM(T588:T597)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10" t="s">
        <v>86</v>
      </c>
      <c r="AT587" s="211" t="s">
        <v>75</v>
      </c>
      <c r="AU587" s="211" t="s">
        <v>84</v>
      </c>
      <c r="AY587" s="210" t="s">
        <v>130</v>
      </c>
      <c r="BK587" s="212">
        <f>SUM(BK588:BK597)</f>
        <v>0</v>
      </c>
    </row>
    <row r="588" s="2" customFormat="1" ht="24.15" customHeight="1">
      <c r="A588" s="38"/>
      <c r="B588" s="39"/>
      <c r="C588" s="215" t="s">
        <v>970</v>
      </c>
      <c r="D588" s="215" t="s">
        <v>132</v>
      </c>
      <c r="E588" s="216" t="s">
        <v>971</v>
      </c>
      <c r="F588" s="217" t="s">
        <v>972</v>
      </c>
      <c r="G588" s="218" t="s">
        <v>135</v>
      </c>
      <c r="H588" s="219">
        <v>37.185000000000002</v>
      </c>
      <c r="I588" s="220"/>
      <c r="J588" s="221">
        <f>ROUND(I588*H588,2)</f>
        <v>0</v>
      </c>
      <c r="K588" s="222"/>
      <c r="L588" s="44"/>
      <c r="M588" s="223" t="s">
        <v>1</v>
      </c>
      <c r="N588" s="224" t="s">
        <v>41</v>
      </c>
      <c r="O588" s="91"/>
      <c r="P588" s="225">
        <f>O588*H588</f>
        <v>0</v>
      </c>
      <c r="Q588" s="225">
        <v>0</v>
      </c>
      <c r="R588" s="225">
        <f>Q588*H588</f>
        <v>0</v>
      </c>
      <c r="S588" s="225">
        <v>0</v>
      </c>
      <c r="T588" s="226">
        <f>S588*H588</f>
        <v>0</v>
      </c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R588" s="227" t="s">
        <v>215</v>
      </c>
      <c r="AT588" s="227" t="s">
        <v>132</v>
      </c>
      <c r="AU588" s="227" t="s">
        <v>86</v>
      </c>
      <c r="AY588" s="17" t="s">
        <v>130</v>
      </c>
      <c r="BE588" s="228">
        <f>IF(N588="základní",J588,0)</f>
        <v>0</v>
      </c>
      <c r="BF588" s="228">
        <f>IF(N588="snížená",J588,0)</f>
        <v>0</v>
      </c>
      <c r="BG588" s="228">
        <f>IF(N588="zákl. přenesená",J588,0)</f>
        <v>0</v>
      </c>
      <c r="BH588" s="228">
        <f>IF(N588="sníž. přenesená",J588,0)</f>
        <v>0</v>
      </c>
      <c r="BI588" s="228">
        <f>IF(N588="nulová",J588,0)</f>
        <v>0</v>
      </c>
      <c r="BJ588" s="17" t="s">
        <v>84</v>
      </c>
      <c r="BK588" s="228">
        <f>ROUND(I588*H588,2)</f>
        <v>0</v>
      </c>
      <c r="BL588" s="17" t="s">
        <v>215</v>
      </c>
      <c r="BM588" s="227" t="s">
        <v>973</v>
      </c>
    </row>
    <row r="589" s="13" customFormat="1">
      <c r="A589" s="13"/>
      <c r="B589" s="229"/>
      <c r="C589" s="230"/>
      <c r="D589" s="231" t="s">
        <v>138</v>
      </c>
      <c r="E589" s="232" t="s">
        <v>1</v>
      </c>
      <c r="F589" s="233" t="s">
        <v>974</v>
      </c>
      <c r="G589" s="230"/>
      <c r="H589" s="234">
        <v>37.185000000000002</v>
      </c>
      <c r="I589" s="235"/>
      <c r="J589" s="230"/>
      <c r="K589" s="230"/>
      <c r="L589" s="236"/>
      <c r="M589" s="237"/>
      <c r="N589" s="238"/>
      <c r="O589" s="238"/>
      <c r="P589" s="238"/>
      <c r="Q589" s="238"/>
      <c r="R589" s="238"/>
      <c r="S589" s="238"/>
      <c r="T589" s="239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0" t="s">
        <v>138</v>
      </c>
      <c r="AU589" s="240" t="s">
        <v>86</v>
      </c>
      <c r="AV589" s="13" t="s">
        <v>86</v>
      </c>
      <c r="AW589" s="13" t="s">
        <v>32</v>
      </c>
      <c r="AX589" s="13" t="s">
        <v>84</v>
      </c>
      <c r="AY589" s="240" t="s">
        <v>130</v>
      </c>
    </row>
    <row r="590" s="2" customFormat="1" ht="16.5" customHeight="1">
      <c r="A590" s="38"/>
      <c r="B590" s="39"/>
      <c r="C590" s="263" t="s">
        <v>975</v>
      </c>
      <c r="D590" s="263" t="s">
        <v>336</v>
      </c>
      <c r="E590" s="264" t="s">
        <v>976</v>
      </c>
      <c r="F590" s="265" t="s">
        <v>977</v>
      </c>
      <c r="G590" s="266" t="s">
        <v>339</v>
      </c>
      <c r="H590" s="267">
        <v>0.012</v>
      </c>
      <c r="I590" s="268"/>
      <c r="J590" s="269">
        <f>ROUND(I590*H590,2)</f>
        <v>0</v>
      </c>
      <c r="K590" s="270"/>
      <c r="L590" s="271"/>
      <c r="M590" s="272" t="s">
        <v>1</v>
      </c>
      <c r="N590" s="273" t="s">
        <v>41</v>
      </c>
      <c r="O590" s="91"/>
      <c r="P590" s="225">
        <f>O590*H590</f>
        <v>0</v>
      </c>
      <c r="Q590" s="225">
        <v>1</v>
      </c>
      <c r="R590" s="225">
        <f>Q590*H590</f>
        <v>0.012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330</v>
      </c>
      <c r="AT590" s="227" t="s">
        <v>336</v>
      </c>
      <c r="AU590" s="227" t="s">
        <v>86</v>
      </c>
      <c r="AY590" s="17" t="s">
        <v>130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84</v>
      </c>
      <c r="BK590" s="228">
        <f>ROUND(I590*H590,2)</f>
        <v>0</v>
      </c>
      <c r="BL590" s="17" t="s">
        <v>215</v>
      </c>
      <c r="BM590" s="227" t="s">
        <v>978</v>
      </c>
    </row>
    <row r="591" s="13" customFormat="1">
      <c r="A591" s="13"/>
      <c r="B591" s="229"/>
      <c r="C591" s="230"/>
      <c r="D591" s="231" t="s">
        <v>138</v>
      </c>
      <c r="E591" s="230"/>
      <c r="F591" s="233" t="s">
        <v>979</v>
      </c>
      <c r="G591" s="230"/>
      <c r="H591" s="234">
        <v>0.012</v>
      </c>
      <c r="I591" s="235"/>
      <c r="J591" s="230"/>
      <c r="K591" s="230"/>
      <c r="L591" s="236"/>
      <c r="M591" s="237"/>
      <c r="N591" s="238"/>
      <c r="O591" s="238"/>
      <c r="P591" s="238"/>
      <c r="Q591" s="238"/>
      <c r="R591" s="238"/>
      <c r="S591" s="238"/>
      <c r="T591" s="239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0" t="s">
        <v>138</v>
      </c>
      <c r="AU591" s="240" t="s">
        <v>86</v>
      </c>
      <c r="AV591" s="13" t="s">
        <v>86</v>
      </c>
      <c r="AW591" s="13" t="s">
        <v>4</v>
      </c>
      <c r="AX591" s="13" t="s">
        <v>84</v>
      </c>
      <c r="AY591" s="240" t="s">
        <v>130</v>
      </c>
    </row>
    <row r="592" s="2" customFormat="1" ht="24.15" customHeight="1">
      <c r="A592" s="38"/>
      <c r="B592" s="39"/>
      <c r="C592" s="215" t="s">
        <v>980</v>
      </c>
      <c r="D592" s="215" t="s">
        <v>132</v>
      </c>
      <c r="E592" s="216" t="s">
        <v>981</v>
      </c>
      <c r="F592" s="217" t="s">
        <v>982</v>
      </c>
      <c r="G592" s="218" t="s">
        <v>135</v>
      </c>
      <c r="H592" s="219">
        <v>2.1779999999999999</v>
      </c>
      <c r="I592" s="220"/>
      <c r="J592" s="221">
        <f>ROUND(I592*H592,2)</f>
        <v>0</v>
      </c>
      <c r="K592" s="222"/>
      <c r="L592" s="44"/>
      <c r="M592" s="223" t="s">
        <v>1</v>
      </c>
      <c r="N592" s="224" t="s">
        <v>41</v>
      </c>
      <c r="O592" s="91"/>
      <c r="P592" s="225">
        <f>O592*H592</f>
        <v>0</v>
      </c>
      <c r="Q592" s="225">
        <v>0.00077999999999999999</v>
      </c>
      <c r="R592" s="225">
        <f>Q592*H592</f>
        <v>0.0016988399999999999</v>
      </c>
      <c r="S592" s="225">
        <v>0</v>
      </c>
      <c r="T592" s="226">
        <f>S592*H592</f>
        <v>0</v>
      </c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R592" s="227" t="s">
        <v>215</v>
      </c>
      <c r="AT592" s="227" t="s">
        <v>132</v>
      </c>
      <c r="AU592" s="227" t="s">
        <v>86</v>
      </c>
      <c r="AY592" s="17" t="s">
        <v>130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7" t="s">
        <v>84</v>
      </c>
      <c r="BK592" s="228">
        <f>ROUND(I592*H592,2)</f>
        <v>0</v>
      </c>
      <c r="BL592" s="17" t="s">
        <v>215</v>
      </c>
      <c r="BM592" s="227" t="s">
        <v>983</v>
      </c>
    </row>
    <row r="593" s="13" customFormat="1">
      <c r="A593" s="13"/>
      <c r="B593" s="229"/>
      <c r="C593" s="230"/>
      <c r="D593" s="231" t="s">
        <v>138</v>
      </c>
      <c r="E593" s="232" t="s">
        <v>1</v>
      </c>
      <c r="F593" s="233" t="s">
        <v>984</v>
      </c>
      <c r="G593" s="230"/>
      <c r="H593" s="234">
        <v>2.1779999999999999</v>
      </c>
      <c r="I593" s="235"/>
      <c r="J593" s="230"/>
      <c r="K593" s="230"/>
      <c r="L593" s="236"/>
      <c r="M593" s="237"/>
      <c r="N593" s="238"/>
      <c r="O593" s="238"/>
      <c r="P593" s="238"/>
      <c r="Q593" s="238"/>
      <c r="R593" s="238"/>
      <c r="S593" s="238"/>
      <c r="T593" s="239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0" t="s">
        <v>138</v>
      </c>
      <c r="AU593" s="240" t="s">
        <v>86</v>
      </c>
      <c r="AV593" s="13" t="s">
        <v>86</v>
      </c>
      <c r="AW593" s="13" t="s">
        <v>32</v>
      </c>
      <c r="AX593" s="13" t="s">
        <v>84</v>
      </c>
      <c r="AY593" s="240" t="s">
        <v>130</v>
      </c>
    </row>
    <row r="594" s="2" customFormat="1" ht="24.15" customHeight="1">
      <c r="A594" s="38"/>
      <c r="B594" s="39"/>
      <c r="C594" s="215" t="s">
        <v>985</v>
      </c>
      <c r="D594" s="215" t="s">
        <v>132</v>
      </c>
      <c r="E594" s="216" t="s">
        <v>986</v>
      </c>
      <c r="F594" s="217" t="s">
        <v>987</v>
      </c>
      <c r="G594" s="218" t="s">
        <v>135</v>
      </c>
      <c r="H594" s="219">
        <v>37.185000000000002</v>
      </c>
      <c r="I594" s="220"/>
      <c r="J594" s="221">
        <f>ROUND(I594*H594,2)</f>
        <v>0</v>
      </c>
      <c r="K594" s="222"/>
      <c r="L594" s="44"/>
      <c r="M594" s="223" t="s">
        <v>1</v>
      </c>
      <c r="N594" s="224" t="s">
        <v>41</v>
      </c>
      <c r="O594" s="91"/>
      <c r="P594" s="225">
        <f>O594*H594</f>
        <v>0</v>
      </c>
      <c r="Q594" s="225">
        <v>0.00040000000000000002</v>
      </c>
      <c r="R594" s="225">
        <f>Q594*H594</f>
        <v>0.014874000000000002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215</v>
      </c>
      <c r="AT594" s="227" t="s">
        <v>132</v>
      </c>
      <c r="AU594" s="227" t="s">
        <v>86</v>
      </c>
      <c r="AY594" s="17" t="s">
        <v>130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84</v>
      </c>
      <c r="BK594" s="228">
        <f>ROUND(I594*H594,2)</f>
        <v>0</v>
      </c>
      <c r="BL594" s="17" t="s">
        <v>215</v>
      </c>
      <c r="BM594" s="227" t="s">
        <v>988</v>
      </c>
    </row>
    <row r="595" s="13" customFormat="1">
      <c r="A595" s="13"/>
      <c r="B595" s="229"/>
      <c r="C595" s="230"/>
      <c r="D595" s="231" t="s">
        <v>138</v>
      </c>
      <c r="E595" s="232" t="s">
        <v>1</v>
      </c>
      <c r="F595" s="233" t="s">
        <v>974</v>
      </c>
      <c r="G595" s="230"/>
      <c r="H595" s="234">
        <v>37.185000000000002</v>
      </c>
      <c r="I595" s="235"/>
      <c r="J595" s="230"/>
      <c r="K595" s="230"/>
      <c r="L595" s="236"/>
      <c r="M595" s="237"/>
      <c r="N595" s="238"/>
      <c r="O595" s="238"/>
      <c r="P595" s="238"/>
      <c r="Q595" s="238"/>
      <c r="R595" s="238"/>
      <c r="S595" s="238"/>
      <c r="T595" s="239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0" t="s">
        <v>138</v>
      </c>
      <c r="AU595" s="240" t="s">
        <v>86</v>
      </c>
      <c r="AV595" s="13" t="s">
        <v>86</v>
      </c>
      <c r="AW595" s="13" t="s">
        <v>32</v>
      </c>
      <c r="AX595" s="13" t="s">
        <v>84</v>
      </c>
      <c r="AY595" s="240" t="s">
        <v>130</v>
      </c>
    </row>
    <row r="596" s="2" customFormat="1" ht="37.8" customHeight="1">
      <c r="A596" s="38"/>
      <c r="B596" s="39"/>
      <c r="C596" s="263" t="s">
        <v>989</v>
      </c>
      <c r="D596" s="263" t="s">
        <v>336</v>
      </c>
      <c r="E596" s="264" t="s">
        <v>990</v>
      </c>
      <c r="F596" s="265" t="s">
        <v>991</v>
      </c>
      <c r="G596" s="266" t="s">
        <v>135</v>
      </c>
      <c r="H596" s="267">
        <v>43.338999999999999</v>
      </c>
      <c r="I596" s="268"/>
      <c r="J596" s="269">
        <f>ROUND(I596*H596,2)</f>
        <v>0</v>
      </c>
      <c r="K596" s="270"/>
      <c r="L596" s="271"/>
      <c r="M596" s="272" t="s">
        <v>1</v>
      </c>
      <c r="N596" s="273" t="s">
        <v>41</v>
      </c>
      <c r="O596" s="91"/>
      <c r="P596" s="225">
        <f>O596*H596</f>
        <v>0</v>
      </c>
      <c r="Q596" s="225">
        <v>0.0047999999999999996</v>
      </c>
      <c r="R596" s="225">
        <f>Q596*H596</f>
        <v>0.20802719999999997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330</v>
      </c>
      <c r="AT596" s="227" t="s">
        <v>336</v>
      </c>
      <c r="AU596" s="227" t="s">
        <v>86</v>
      </c>
      <c r="AY596" s="17" t="s">
        <v>130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84</v>
      </c>
      <c r="BK596" s="228">
        <f>ROUND(I596*H596,2)</f>
        <v>0</v>
      </c>
      <c r="BL596" s="17" t="s">
        <v>215</v>
      </c>
      <c r="BM596" s="227" t="s">
        <v>992</v>
      </c>
    </row>
    <row r="597" s="13" customFormat="1">
      <c r="A597" s="13"/>
      <c r="B597" s="229"/>
      <c r="C597" s="230"/>
      <c r="D597" s="231" t="s">
        <v>138</v>
      </c>
      <c r="E597" s="230"/>
      <c r="F597" s="233" t="s">
        <v>993</v>
      </c>
      <c r="G597" s="230"/>
      <c r="H597" s="234">
        <v>43.338999999999999</v>
      </c>
      <c r="I597" s="235"/>
      <c r="J597" s="230"/>
      <c r="K597" s="230"/>
      <c r="L597" s="236"/>
      <c r="M597" s="237"/>
      <c r="N597" s="238"/>
      <c r="O597" s="238"/>
      <c r="P597" s="238"/>
      <c r="Q597" s="238"/>
      <c r="R597" s="238"/>
      <c r="S597" s="238"/>
      <c r="T597" s="239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0" t="s">
        <v>138</v>
      </c>
      <c r="AU597" s="240" t="s">
        <v>86</v>
      </c>
      <c r="AV597" s="13" t="s">
        <v>86</v>
      </c>
      <c r="AW597" s="13" t="s">
        <v>4</v>
      </c>
      <c r="AX597" s="13" t="s">
        <v>84</v>
      </c>
      <c r="AY597" s="240" t="s">
        <v>130</v>
      </c>
    </row>
    <row r="598" s="12" customFormat="1" ht="22.8" customHeight="1">
      <c r="A598" s="12"/>
      <c r="B598" s="199"/>
      <c r="C598" s="200"/>
      <c r="D598" s="201" t="s">
        <v>75</v>
      </c>
      <c r="E598" s="213" t="s">
        <v>994</v>
      </c>
      <c r="F598" s="213" t="s">
        <v>995</v>
      </c>
      <c r="G598" s="200"/>
      <c r="H598" s="200"/>
      <c r="I598" s="203"/>
      <c r="J598" s="214">
        <f>BK598</f>
        <v>0</v>
      </c>
      <c r="K598" s="200"/>
      <c r="L598" s="205"/>
      <c r="M598" s="206"/>
      <c r="N598" s="207"/>
      <c r="O598" s="207"/>
      <c r="P598" s="208">
        <f>SUM(P599:P618)</f>
        <v>0</v>
      </c>
      <c r="Q598" s="207"/>
      <c r="R598" s="208">
        <f>SUM(R599:R618)</f>
        <v>3.8881860000000001</v>
      </c>
      <c r="S598" s="207"/>
      <c r="T598" s="209">
        <f>SUM(T599:T618)</f>
        <v>0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210" t="s">
        <v>86</v>
      </c>
      <c r="AT598" s="211" t="s">
        <v>75</v>
      </c>
      <c r="AU598" s="211" t="s">
        <v>84</v>
      </c>
      <c r="AY598" s="210" t="s">
        <v>130</v>
      </c>
      <c r="BK598" s="212">
        <f>SUM(BK599:BK618)</f>
        <v>0</v>
      </c>
    </row>
    <row r="599" s="2" customFormat="1" ht="24.15" customHeight="1">
      <c r="A599" s="38"/>
      <c r="B599" s="39"/>
      <c r="C599" s="215" t="s">
        <v>996</v>
      </c>
      <c r="D599" s="215" t="s">
        <v>132</v>
      </c>
      <c r="E599" s="216" t="s">
        <v>997</v>
      </c>
      <c r="F599" s="217" t="s">
        <v>998</v>
      </c>
      <c r="G599" s="218" t="s">
        <v>165</v>
      </c>
      <c r="H599" s="219">
        <v>1.6000000000000001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41</v>
      </c>
      <c r="O599" s="91"/>
      <c r="P599" s="225">
        <f>O599*H599</f>
        <v>0</v>
      </c>
      <c r="Q599" s="225">
        <v>6.0000000000000002E-05</v>
      </c>
      <c r="R599" s="225">
        <f>Q599*H599</f>
        <v>9.6000000000000002E-05</v>
      </c>
      <c r="S599" s="225">
        <v>0</v>
      </c>
      <c r="T599" s="22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215</v>
      </c>
      <c r="AT599" s="227" t="s">
        <v>132</v>
      </c>
      <c r="AU599" s="227" t="s">
        <v>86</v>
      </c>
      <c r="AY599" s="17" t="s">
        <v>130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84</v>
      </c>
      <c r="BK599" s="228">
        <f>ROUND(I599*H599,2)</f>
        <v>0</v>
      </c>
      <c r="BL599" s="17" t="s">
        <v>215</v>
      </c>
      <c r="BM599" s="227" t="s">
        <v>999</v>
      </c>
    </row>
    <row r="600" s="13" customFormat="1">
      <c r="A600" s="13"/>
      <c r="B600" s="229"/>
      <c r="C600" s="230"/>
      <c r="D600" s="231" t="s">
        <v>138</v>
      </c>
      <c r="E600" s="232" t="s">
        <v>1</v>
      </c>
      <c r="F600" s="233" t="s">
        <v>1000</v>
      </c>
      <c r="G600" s="230"/>
      <c r="H600" s="234">
        <v>1.6000000000000001</v>
      </c>
      <c r="I600" s="235"/>
      <c r="J600" s="230"/>
      <c r="K600" s="230"/>
      <c r="L600" s="236"/>
      <c r="M600" s="237"/>
      <c r="N600" s="238"/>
      <c r="O600" s="238"/>
      <c r="P600" s="238"/>
      <c r="Q600" s="238"/>
      <c r="R600" s="238"/>
      <c r="S600" s="238"/>
      <c r="T600" s="239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0" t="s">
        <v>138</v>
      </c>
      <c r="AU600" s="240" t="s">
        <v>86</v>
      </c>
      <c r="AV600" s="13" t="s">
        <v>86</v>
      </c>
      <c r="AW600" s="13" t="s">
        <v>32</v>
      </c>
      <c r="AX600" s="13" t="s">
        <v>84</v>
      </c>
      <c r="AY600" s="240" t="s">
        <v>130</v>
      </c>
    </row>
    <row r="601" s="2" customFormat="1" ht="24.15" customHeight="1">
      <c r="A601" s="38"/>
      <c r="B601" s="39"/>
      <c r="C601" s="263" t="s">
        <v>1001</v>
      </c>
      <c r="D601" s="263" t="s">
        <v>336</v>
      </c>
      <c r="E601" s="264" t="s">
        <v>1002</v>
      </c>
      <c r="F601" s="265" t="s">
        <v>1003</v>
      </c>
      <c r="G601" s="266" t="s">
        <v>376</v>
      </c>
      <c r="H601" s="267">
        <v>35</v>
      </c>
      <c r="I601" s="268"/>
      <c r="J601" s="269">
        <f>ROUND(I601*H601,2)</f>
        <v>0</v>
      </c>
      <c r="K601" s="270"/>
      <c r="L601" s="271"/>
      <c r="M601" s="272" t="s">
        <v>1</v>
      </c>
      <c r="N601" s="273" t="s">
        <v>41</v>
      </c>
      <c r="O601" s="91"/>
      <c r="P601" s="225">
        <f>O601*H601</f>
        <v>0</v>
      </c>
      <c r="Q601" s="225">
        <v>0.0022699999999999999</v>
      </c>
      <c r="R601" s="225">
        <f>Q601*H601</f>
        <v>0.079449999999999993</v>
      </c>
      <c r="S601" s="225">
        <v>0</v>
      </c>
      <c r="T601" s="226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7" t="s">
        <v>330</v>
      </c>
      <c r="AT601" s="227" t="s">
        <v>336</v>
      </c>
      <c r="AU601" s="227" t="s">
        <v>86</v>
      </c>
      <c r="AY601" s="17" t="s">
        <v>130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17" t="s">
        <v>84</v>
      </c>
      <c r="BK601" s="228">
        <f>ROUND(I601*H601,2)</f>
        <v>0</v>
      </c>
      <c r="BL601" s="17" t="s">
        <v>215</v>
      </c>
      <c r="BM601" s="227" t="s">
        <v>1004</v>
      </c>
    </row>
    <row r="602" s="13" customFormat="1">
      <c r="A602" s="13"/>
      <c r="B602" s="229"/>
      <c r="C602" s="230"/>
      <c r="D602" s="231" t="s">
        <v>138</v>
      </c>
      <c r="E602" s="232" t="s">
        <v>1</v>
      </c>
      <c r="F602" s="233" t="s">
        <v>354</v>
      </c>
      <c r="G602" s="230"/>
      <c r="H602" s="234">
        <v>35</v>
      </c>
      <c r="I602" s="235"/>
      <c r="J602" s="230"/>
      <c r="K602" s="230"/>
      <c r="L602" s="236"/>
      <c r="M602" s="237"/>
      <c r="N602" s="238"/>
      <c r="O602" s="238"/>
      <c r="P602" s="238"/>
      <c r="Q602" s="238"/>
      <c r="R602" s="238"/>
      <c r="S602" s="238"/>
      <c r="T602" s="239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0" t="s">
        <v>138</v>
      </c>
      <c r="AU602" s="240" t="s">
        <v>86</v>
      </c>
      <c r="AV602" s="13" t="s">
        <v>86</v>
      </c>
      <c r="AW602" s="13" t="s">
        <v>32</v>
      </c>
      <c r="AX602" s="13" t="s">
        <v>84</v>
      </c>
      <c r="AY602" s="240" t="s">
        <v>130</v>
      </c>
    </row>
    <row r="603" s="2" customFormat="1" ht="24.15" customHeight="1">
      <c r="A603" s="38"/>
      <c r="B603" s="39"/>
      <c r="C603" s="215" t="s">
        <v>1005</v>
      </c>
      <c r="D603" s="215" t="s">
        <v>132</v>
      </c>
      <c r="E603" s="216" t="s">
        <v>1006</v>
      </c>
      <c r="F603" s="217" t="s">
        <v>1007</v>
      </c>
      <c r="G603" s="218" t="s">
        <v>165</v>
      </c>
      <c r="H603" s="219">
        <v>40</v>
      </c>
      <c r="I603" s="220"/>
      <c r="J603" s="221">
        <f>ROUND(I603*H603,2)</f>
        <v>0</v>
      </c>
      <c r="K603" s="222"/>
      <c r="L603" s="44"/>
      <c r="M603" s="223" t="s">
        <v>1</v>
      </c>
      <c r="N603" s="224" t="s">
        <v>41</v>
      </c>
      <c r="O603" s="91"/>
      <c r="P603" s="225">
        <f>O603*H603</f>
        <v>0</v>
      </c>
      <c r="Q603" s="225">
        <v>6.0000000000000002E-05</v>
      </c>
      <c r="R603" s="225">
        <f>Q603*H603</f>
        <v>0.0024000000000000002</v>
      </c>
      <c r="S603" s="225">
        <v>0</v>
      </c>
      <c r="T603" s="226">
        <f>S603*H603</f>
        <v>0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215</v>
      </c>
      <c r="AT603" s="227" t="s">
        <v>132</v>
      </c>
      <c r="AU603" s="227" t="s">
        <v>86</v>
      </c>
      <c r="AY603" s="17" t="s">
        <v>130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84</v>
      </c>
      <c r="BK603" s="228">
        <f>ROUND(I603*H603,2)</f>
        <v>0</v>
      </c>
      <c r="BL603" s="17" t="s">
        <v>215</v>
      </c>
      <c r="BM603" s="227" t="s">
        <v>1008</v>
      </c>
    </row>
    <row r="604" s="13" customFormat="1">
      <c r="A604" s="13"/>
      <c r="B604" s="229"/>
      <c r="C604" s="230"/>
      <c r="D604" s="231" t="s">
        <v>138</v>
      </c>
      <c r="E604" s="232" t="s">
        <v>1</v>
      </c>
      <c r="F604" s="233" t="s">
        <v>379</v>
      </c>
      <c r="G604" s="230"/>
      <c r="H604" s="234">
        <v>40</v>
      </c>
      <c r="I604" s="235"/>
      <c r="J604" s="230"/>
      <c r="K604" s="230"/>
      <c r="L604" s="236"/>
      <c r="M604" s="237"/>
      <c r="N604" s="238"/>
      <c r="O604" s="238"/>
      <c r="P604" s="238"/>
      <c r="Q604" s="238"/>
      <c r="R604" s="238"/>
      <c r="S604" s="238"/>
      <c r="T604" s="239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0" t="s">
        <v>138</v>
      </c>
      <c r="AU604" s="240" t="s">
        <v>86</v>
      </c>
      <c r="AV604" s="13" t="s">
        <v>86</v>
      </c>
      <c r="AW604" s="13" t="s">
        <v>32</v>
      </c>
      <c r="AX604" s="13" t="s">
        <v>84</v>
      </c>
      <c r="AY604" s="240" t="s">
        <v>130</v>
      </c>
    </row>
    <row r="605" s="2" customFormat="1" ht="16.5" customHeight="1">
      <c r="A605" s="38"/>
      <c r="B605" s="39"/>
      <c r="C605" s="263" t="s">
        <v>1009</v>
      </c>
      <c r="D605" s="263" t="s">
        <v>336</v>
      </c>
      <c r="E605" s="264" t="s">
        <v>1010</v>
      </c>
      <c r="F605" s="265" t="s">
        <v>1011</v>
      </c>
      <c r="G605" s="266" t="s">
        <v>165</v>
      </c>
      <c r="H605" s="267">
        <v>40</v>
      </c>
      <c r="I605" s="268"/>
      <c r="J605" s="269">
        <f>ROUND(I605*H605,2)</f>
        <v>0</v>
      </c>
      <c r="K605" s="270"/>
      <c r="L605" s="271"/>
      <c r="M605" s="272" t="s">
        <v>1</v>
      </c>
      <c r="N605" s="273" t="s">
        <v>41</v>
      </c>
      <c r="O605" s="91"/>
      <c r="P605" s="225">
        <f>O605*H605</f>
        <v>0</v>
      </c>
      <c r="Q605" s="225">
        <v>0</v>
      </c>
      <c r="R605" s="225">
        <f>Q605*H605</f>
        <v>0</v>
      </c>
      <c r="S605" s="225">
        <v>0</v>
      </c>
      <c r="T605" s="226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7" t="s">
        <v>330</v>
      </c>
      <c r="AT605" s="227" t="s">
        <v>336</v>
      </c>
      <c r="AU605" s="227" t="s">
        <v>86</v>
      </c>
      <c r="AY605" s="17" t="s">
        <v>130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7" t="s">
        <v>84</v>
      </c>
      <c r="BK605" s="228">
        <f>ROUND(I605*H605,2)</f>
        <v>0</v>
      </c>
      <c r="BL605" s="17" t="s">
        <v>215</v>
      </c>
      <c r="BM605" s="227" t="s">
        <v>1012</v>
      </c>
    </row>
    <row r="606" s="2" customFormat="1" ht="24.15" customHeight="1">
      <c r="A606" s="38"/>
      <c r="B606" s="39"/>
      <c r="C606" s="215" t="s">
        <v>1013</v>
      </c>
      <c r="D606" s="215" t="s">
        <v>132</v>
      </c>
      <c r="E606" s="216" t="s">
        <v>1014</v>
      </c>
      <c r="F606" s="217" t="s">
        <v>1015</v>
      </c>
      <c r="G606" s="218" t="s">
        <v>376</v>
      </c>
      <c r="H606" s="219">
        <v>2460</v>
      </c>
      <c r="I606" s="220"/>
      <c r="J606" s="221">
        <f>ROUND(I606*H606,2)</f>
        <v>0</v>
      </c>
      <c r="K606" s="222"/>
      <c r="L606" s="44"/>
      <c r="M606" s="223" t="s">
        <v>1</v>
      </c>
      <c r="N606" s="224" t="s">
        <v>41</v>
      </c>
      <c r="O606" s="91"/>
      <c r="P606" s="225">
        <f>O606*H606</f>
        <v>0</v>
      </c>
      <c r="Q606" s="225">
        <v>5.0000000000000002E-05</v>
      </c>
      <c r="R606" s="225">
        <f>Q606*H606</f>
        <v>0.12300000000000001</v>
      </c>
      <c r="S606" s="225">
        <v>0</v>
      </c>
      <c r="T606" s="226">
        <f>S606*H606</f>
        <v>0</v>
      </c>
      <c r="U606" s="38"/>
      <c r="V606" s="38"/>
      <c r="W606" s="38"/>
      <c r="X606" s="38"/>
      <c r="Y606" s="38"/>
      <c r="Z606" s="38"/>
      <c r="AA606" s="38"/>
      <c r="AB606" s="38"/>
      <c r="AC606" s="38"/>
      <c r="AD606" s="38"/>
      <c r="AE606" s="38"/>
      <c r="AR606" s="227" t="s">
        <v>215</v>
      </c>
      <c r="AT606" s="227" t="s">
        <v>132</v>
      </c>
      <c r="AU606" s="227" t="s">
        <v>86</v>
      </c>
      <c r="AY606" s="17" t="s">
        <v>130</v>
      </c>
      <c r="BE606" s="228">
        <f>IF(N606="základní",J606,0)</f>
        <v>0</v>
      </c>
      <c r="BF606" s="228">
        <f>IF(N606="snížená",J606,0)</f>
        <v>0</v>
      </c>
      <c r="BG606" s="228">
        <f>IF(N606="zákl. přenesená",J606,0)</f>
        <v>0</v>
      </c>
      <c r="BH606" s="228">
        <f>IF(N606="sníž. přenesená",J606,0)</f>
        <v>0</v>
      </c>
      <c r="BI606" s="228">
        <f>IF(N606="nulová",J606,0)</f>
        <v>0</v>
      </c>
      <c r="BJ606" s="17" t="s">
        <v>84</v>
      </c>
      <c r="BK606" s="228">
        <f>ROUND(I606*H606,2)</f>
        <v>0</v>
      </c>
      <c r="BL606" s="17" t="s">
        <v>215</v>
      </c>
      <c r="BM606" s="227" t="s">
        <v>1016</v>
      </c>
    </row>
    <row r="607" s="13" customFormat="1">
      <c r="A607" s="13"/>
      <c r="B607" s="229"/>
      <c r="C607" s="230"/>
      <c r="D607" s="231" t="s">
        <v>138</v>
      </c>
      <c r="E607" s="232" t="s">
        <v>1</v>
      </c>
      <c r="F607" s="233" t="s">
        <v>1017</v>
      </c>
      <c r="G607" s="230"/>
      <c r="H607" s="234">
        <v>2460</v>
      </c>
      <c r="I607" s="235"/>
      <c r="J607" s="230"/>
      <c r="K607" s="230"/>
      <c r="L607" s="236"/>
      <c r="M607" s="237"/>
      <c r="N607" s="238"/>
      <c r="O607" s="238"/>
      <c r="P607" s="238"/>
      <c r="Q607" s="238"/>
      <c r="R607" s="238"/>
      <c r="S607" s="238"/>
      <c r="T607" s="23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0" t="s">
        <v>138</v>
      </c>
      <c r="AU607" s="240" t="s">
        <v>86</v>
      </c>
      <c r="AV607" s="13" t="s">
        <v>86</v>
      </c>
      <c r="AW607" s="13" t="s">
        <v>32</v>
      </c>
      <c r="AX607" s="13" t="s">
        <v>84</v>
      </c>
      <c r="AY607" s="240" t="s">
        <v>130</v>
      </c>
    </row>
    <row r="608" s="2" customFormat="1" ht="21.75" customHeight="1">
      <c r="A608" s="38"/>
      <c r="B608" s="39"/>
      <c r="C608" s="263" t="s">
        <v>1018</v>
      </c>
      <c r="D608" s="263" t="s">
        <v>336</v>
      </c>
      <c r="E608" s="264" t="s">
        <v>1019</v>
      </c>
      <c r="F608" s="265" t="s">
        <v>1020</v>
      </c>
      <c r="G608" s="266" t="s">
        <v>339</v>
      </c>
      <c r="H608" s="267">
        <v>0.46999999999999997</v>
      </c>
      <c r="I608" s="268"/>
      <c r="J608" s="269">
        <f>ROUND(I608*H608,2)</f>
        <v>0</v>
      </c>
      <c r="K608" s="270"/>
      <c r="L608" s="271"/>
      <c r="M608" s="272" t="s">
        <v>1</v>
      </c>
      <c r="N608" s="273" t="s">
        <v>41</v>
      </c>
      <c r="O608" s="91"/>
      <c r="P608" s="225">
        <f>O608*H608</f>
        <v>0</v>
      </c>
      <c r="Q608" s="225">
        <v>1</v>
      </c>
      <c r="R608" s="225">
        <f>Q608*H608</f>
        <v>0.46999999999999997</v>
      </c>
      <c r="S608" s="225">
        <v>0</v>
      </c>
      <c r="T608" s="226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7" t="s">
        <v>330</v>
      </c>
      <c r="AT608" s="227" t="s">
        <v>336</v>
      </c>
      <c r="AU608" s="227" t="s">
        <v>86</v>
      </c>
      <c r="AY608" s="17" t="s">
        <v>130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84</v>
      </c>
      <c r="BK608" s="228">
        <f>ROUND(I608*H608,2)</f>
        <v>0</v>
      </c>
      <c r="BL608" s="17" t="s">
        <v>215</v>
      </c>
      <c r="BM608" s="227" t="s">
        <v>1021</v>
      </c>
    </row>
    <row r="609" s="13" customFormat="1">
      <c r="A609" s="13"/>
      <c r="B609" s="229"/>
      <c r="C609" s="230"/>
      <c r="D609" s="231" t="s">
        <v>138</v>
      </c>
      <c r="E609" s="232" t="s">
        <v>1</v>
      </c>
      <c r="F609" s="233" t="s">
        <v>1022</v>
      </c>
      <c r="G609" s="230"/>
      <c r="H609" s="234">
        <v>0.46999999999999997</v>
      </c>
      <c r="I609" s="235"/>
      <c r="J609" s="230"/>
      <c r="K609" s="230"/>
      <c r="L609" s="236"/>
      <c r="M609" s="237"/>
      <c r="N609" s="238"/>
      <c r="O609" s="238"/>
      <c r="P609" s="238"/>
      <c r="Q609" s="238"/>
      <c r="R609" s="238"/>
      <c r="S609" s="238"/>
      <c r="T609" s="23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0" t="s">
        <v>138</v>
      </c>
      <c r="AU609" s="240" t="s">
        <v>86</v>
      </c>
      <c r="AV609" s="13" t="s">
        <v>86</v>
      </c>
      <c r="AW609" s="13" t="s">
        <v>32</v>
      </c>
      <c r="AX609" s="13" t="s">
        <v>84</v>
      </c>
      <c r="AY609" s="240" t="s">
        <v>130</v>
      </c>
    </row>
    <row r="610" s="2" customFormat="1" ht="24.15" customHeight="1">
      <c r="A610" s="38"/>
      <c r="B610" s="39"/>
      <c r="C610" s="263" t="s">
        <v>1023</v>
      </c>
      <c r="D610" s="263" t="s">
        <v>336</v>
      </c>
      <c r="E610" s="264" t="s">
        <v>1024</v>
      </c>
      <c r="F610" s="265" t="s">
        <v>1025</v>
      </c>
      <c r="G610" s="266" t="s">
        <v>339</v>
      </c>
      <c r="H610" s="267">
        <v>0.38500000000000001</v>
      </c>
      <c r="I610" s="268"/>
      <c r="J610" s="269">
        <f>ROUND(I610*H610,2)</f>
        <v>0</v>
      </c>
      <c r="K610" s="270"/>
      <c r="L610" s="271"/>
      <c r="M610" s="272" t="s">
        <v>1</v>
      </c>
      <c r="N610" s="273" t="s">
        <v>41</v>
      </c>
      <c r="O610" s="91"/>
      <c r="P610" s="225">
        <f>O610*H610</f>
        <v>0</v>
      </c>
      <c r="Q610" s="225">
        <v>1</v>
      </c>
      <c r="R610" s="225">
        <f>Q610*H610</f>
        <v>0.38500000000000001</v>
      </c>
      <c r="S610" s="225">
        <v>0</v>
      </c>
      <c r="T610" s="226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7" t="s">
        <v>330</v>
      </c>
      <c r="AT610" s="227" t="s">
        <v>336</v>
      </c>
      <c r="AU610" s="227" t="s">
        <v>86</v>
      </c>
      <c r="AY610" s="17" t="s">
        <v>130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84</v>
      </c>
      <c r="BK610" s="228">
        <f>ROUND(I610*H610,2)</f>
        <v>0</v>
      </c>
      <c r="BL610" s="17" t="s">
        <v>215</v>
      </c>
      <c r="BM610" s="227" t="s">
        <v>1026</v>
      </c>
    </row>
    <row r="611" s="13" customFormat="1">
      <c r="A611" s="13"/>
      <c r="B611" s="229"/>
      <c r="C611" s="230"/>
      <c r="D611" s="231" t="s">
        <v>138</v>
      </c>
      <c r="E611" s="232" t="s">
        <v>1</v>
      </c>
      <c r="F611" s="233" t="s">
        <v>1027</v>
      </c>
      <c r="G611" s="230"/>
      <c r="H611" s="234">
        <v>0.38500000000000001</v>
      </c>
      <c r="I611" s="235"/>
      <c r="J611" s="230"/>
      <c r="K611" s="230"/>
      <c r="L611" s="236"/>
      <c r="M611" s="237"/>
      <c r="N611" s="238"/>
      <c r="O611" s="238"/>
      <c r="P611" s="238"/>
      <c r="Q611" s="238"/>
      <c r="R611" s="238"/>
      <c r="S611" s="238"/>
      <c r="T611" s="239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0" t="s">
        <v>138</v>
      </c>
      <c r="AU611" s="240" t="s">
        <v>86</v>
      </c>
      <c r="AV611" s="13" t="s">
        <v>86</v>
      </c>
      <c r="AW611" s="13" t="s">
        <v>32</v>
      </c>
      <c r="AX611" s="13" t="s">
        <v>84</v>
      </c>
      <c r="AY611" s="240" t="s">
        <v>130</v>
      </c>
    </row>
    <row r="612" s="2" customFormat="1" ht="21.75" customHeight="1">
      <c r="A612" s="38"/>
      <c r="B612" s="39"/>
      <c r="C612" s="263" t="s">
        <v>1028</v>
      </c>
      <c r="D612" s="263" t="s">
        <v>336</v>
      </c>
      <c r="E612" s="264" t="s">
        <v>1029</v>
      </c>
      <c r="F612" s="265" t="s">
        <v>1030</v>
      </c>
      <c r="G612" s="266" t="s">
        <v>339</v>
      </c>
      <c r="H612" s="267">
        <v>0.049000000000000002</v>
      </c>
      <c r="I612" s="268"/>
      <c r="J612" s="269">
        <f>ROUND(I612*H612,2)</f>
        <v>0</v>
      </c>
      <c r="K612" s="270"/>
      <c r="L612" s="271"/>
      <c r="M612" s="272" t="s">
        <v>1</v>
      </c>
      <c r="N612" s="273" t="s">
        <v>41</v>
      </c>
      <c r="O612" s="91"/>
      <c r="P612" s="225">
        <f>O612*H612</f>
        <v>0</v>
      </c>
      <c r="Q612" s="225">
        <v>1</v>
      </c>
      <c r="R612" s="225">
        <f>Q612*H612</f>
        <v>0.049000000000000002</v>
      </c>
      <c r="S612" s="225">
        <v>0</v>
      </c>
      <c r="T612" s="22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7" t="s">
        <v>330</v>
      </c>
      <c r="AT612" s="227" t="s">
        <v>336</v>
      </c>
      <c r="AU612" s="227" t="s">
        <v>86</v>
      </c>
      <c r="AY612" s="17" t="s">
        <v>130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17" t="s">
        <v>84</v>
      </c>
      <c r="BK612" s="228">
        <f>ROUND(I612*H612,2)</f>
        <v>0</v>
      </c>
      <c r="BL612" s="17" t="s">
        <v>215</v>
      </c>
      <c r="BM612" s="227" t="s">
        <v>1031</v>
      </c>
    </row>
    <row r="613" s="13" customFormat="1">
      <c r="A613" s="13"/>
      <c r="B613" s="229"/>
      <c r="C613" s="230"/>
      <c r="D613" s="231" t="s">
        <v>138</v>
      </c>
      <c r="E613" s="232" t="s">
        <v>1</v>
      </c>
      <c r="F613" s="233" t="s">
        <v>1032</v>
      </c>
      <c r="G613" s="230"/>
      <c r="H613" s="234">
        <v>0.049000000000000002</v>
      </c>
      <c r="I613" s="235"/>
      <c r="J613" s="230"/>
      <c r="K613" s="230"/>
      <c r="L613" s="236"/>
      <c r="M613" s="237"/>
      <c r="N613" s="238"/>
      <c r="O613" s="238"/>
      <c r="P613" s="238"/>
      <c r="Q613" s="238"/>
      <c r="R613" s="238"/>
      <c r="S613" s="238"/>
      <c r="T613" s="239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0" t="s">
        <v>138</v>
      </c>
      <c r="AU613" s="240" t="s">
        <v>86</v>
      </c>
      <c r="AV613" s="13" t="s">
        <v>86</v>
      </c>
      <c r="AW613" s="13" t="s">
        <v>32</v>
      </c>
      <c r="AX613" s="13" t="s">
        <v>84</v>
      </c>
      <c r="AY613" s="240" t="s">
        <v>130</v>
      </c>
    </row>
    <row r="614" s="2" customFormat="1" ht="21.75" customHeight="1">
      <c r="A614" s="38"/>
      <c r="B614" s="39"/>
      <c r="C614" s="263" t="s">
        <v>1033</v>
      </c>
      <c r="D614" s="263" t="s">
        <v>336</v>
      </c>
      <c r="E614" s="264" t="s">
        <v>1034</v>
      </c>
      <c r="F614" s="265" t="s">
        <v>1035</v>
      </c>
      <c r="G614" s="266" t="s">
        <v>339</v>
      </c>
      <c r="H614" s="267">
        <v>1.5560000000000001</v>
      </c>
      <c r="I614" s="268"/>
      <c r="J614" s="269">
        <f>ROUND(I614*H614,2)</f>
        <v>0</v>
      </c>
      <c r="K614" s="270"/>
      <c r="L614" s="271"/>
      <c r="M614" s="272" t="s">
        <v>1</v>
      </c>
      <c r="N614" s="273" t="s">
        <v>41</v>
      </c>
      <c r="O614" s="91"/>
      <c r="P614" s="225">
        <f>O614*H614</f>
        <v>0</v>
      </c>
      <c r="Q614" s="225">
        <v>1</v>
      </c>
      <c r="R614" s="225">
        <f>Q614*H614</f>
        <v>1.5560000000000001</v>
      </c>
      <c r="S614" s="225">
        <v>0</v>
      </c>
      <c r="T614" s="226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330</v>
      </c>
      <c r="AT614" s="227" t="s">
        <v>336</v>
      </c>
      <c r="AU614" s="227" t="s">
        <v>86</v>
      </c>
      <c r="AY614" s="17" t="s">
        <v>130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84</v>
      </c>
      <c r="BK614" s="228">
        <f>ROUND(I614*H614,2)</f>
        <v>0</v>
      </c>
      <c r="BL614" s="17" t="s">
        <v>215</v>
      </c>
      <c r="BM614" s="227" t="s">
        <v>1036</v>
      </c>
    </row>
    <row r="615" s="13" customFormat="1">
      <c r="A615" s="13"/>
      <c r="B615" s="229"/>
      <c r="C615" s="230"/>
      <c r="D615" s="231" t="s">
        <v>138</v>
      </c>
      <c r="E615" s="232" t="s">
        <v>1</v>
      </c>
      <c r="F615" s="233" t="s">
        <v>1037</v>
      </c>
      <c r="G615" s="230"/>
      <c r="H615" s="234">
        <v>1.5560000000000001</v>
      </c>
      <c r="I615" s="235"/>
      <c r="J615" s="230"/>
      <c r="K615" s="230"/>
      <c r="L615" s="236"/>
      <c r="M615" s="237"/>
      <c r="N615" s="238"/>
      <c r="O615" s="238"/>
      <c r="P615" s="238"/>
      <c r="Q615" s="238"/>
      <c r="R615" s="238"/>
      <c r="S615" s="238"/>
      <c r="T615" s="23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0" t="s">
        <v>138</v>
      </c>
      <c r="AU615" s="240" t="s">
        <v>86</v>
      </c>
      <c r="AV615" s="13" t="s">
        <v>86</v>
      </c>
      <c r="AW615" s="13" t="s">
        <v>32</v>
      </c>
      <c r="AX615" s="13" t="s">
        <v>84</v>
      </c>
      <c r="AY615" s="240" t="s">
        <v>130</v>
      </c>
    </row>
    <row r="616" s="2" customFormat="1" ht="24.15" customHeight="1">
      <c r="A616" s="38"/>
      <c r="B616" s="39"/>
      <c r="C616" s="215" t="s">
        <v>1038</v>
      </c>
      <c r="D616" s="215" t="s">
        <v>132</v>
      </c>
      <c r="E616" s="216" t="s">
        <v>1039</v>
      </c>
      <c r="F616" s="217" t="s">
        <v>1040</v>
      </c>
      <c r="G616" s="218" t="s">
        <v>376</v>
      </c>
      <c r="H616" s="219">
        <v>1164.8</v>
      </c>
      <c r="I616" s="220"/>
      <c r="J616" s="221">
        <f>ROUND(I616*H616,2)</f>
        <v>0</v>
      </c>
      <c r="K616" s="222"/>
      <c r="L616" s="44"/>
      <c r="M616" s="223" t="s">
        <v>1</v>
      </c>
      <c r="N616" s="224" t="s">
        <v>41</v>
      </c>
      <c r="O616" s="91"/>
      <c r="P616" s="225">
        <f>O616*H616</f>
        <v>0</v>
      </c>
      <c r="Q616" s="225">
        <v>5.0000000000000002E-05</v>
      </c>
      <c r="R616" s="225">
        <f>Q616*H616</f>
        <v>0.05824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215</v>
      </c>
      <c r="AT616" s="227" t="s">
        <v>132</v>
      </c>
      <c r="AU616" s="227" t="s">
        <v>86</v>
      </c>
      <c r="AY616" s="17" t="s">
        <v>130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84</v>
      </c>
      <c r="BK616" s="228">
        <f>ROUND(I616*H616,2)</f>
        <v>0</v>
      </c>
      <c r="BL616" s="17" t="s">
        <v>215</v>
      </c>
      <c r="BM616" s="227" t="s">
        <v>1041</v>
      </c>
    </row>
    <row r="617" s="2" customFormat="1" ht="21.75" customHeight="1">
      <c r="A617" s="38"/>
      <c r="B617" s="39"/>
      <c r="C617" s="263" t="s">
        <v>1042</v>
      </c>
      <c r="D617" s="263" t="s">
        <v>336</v>
      </c>
      <c r="E617" s="264" t="s">
        <v>1043</v>
      </c>
      <c r="F617" s="265" t="s">
        <v>1044</v>
      </c>
      <c r="G617" s="266" t="s">
        <v>339</v>
      </c>
      <c r="H617" s="267">
        <v>1.165</v>
      </c>
      <c r="I617" s="268"/>
      <c r="J617" s="269">
        <f>ROUND(I617*H617,2)</f>
        <v>0</v>
      </c>
      <c r="K617" s="270"/>
      <c r="L617" s="271"/>
      <c r="M617" s="272" t="s">
        <v>1</v>
      </c>
      <c r="N617" s="273" t="s">
        <v>41</v>
      </c>
      <c r="O617" s="91"/>
      <c r="P617" s="225">
        <f>O617*H617</f>
        <v>0</v>
      </c>
      <c r="Q617" s="225">
        <v>1</v>
      </c>
      <c r="R617" s="225">
        <f>Q617*H617</f>
        <v>1.165</v>
      </c>
      <c r="S617" s="225">
        <v>0</v>
      </c>
      <c r="T617" s="226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7" t="s">
        <v>330</v>
      </c>
      <c r="AT617" s="227" t="s">
        <v>336</v>
      </c>
      <c r="AU617" s="227" t="s">
        <v>86</v>
      </c>
      <c r="AY617" s="17" t="s">
        <v>130</v>
      </c>
      <c r="BE617" s="228">
        <f>IF(N617="základní",J617,0)</f>
        <v>0</v>
      </c>
      <c r="BF617" s="228">
        <f>IF(N617="snížená",J617,0)</f>
        <v>0</v>
      </c>
      <c r="BG617" s="228">
        <f>IF(N617="zákl. přenesená",J617,0)</f>
        <v>0</v>
      </c>
      <c r="BH617" s="228">
        <f>IF(N617="sníž. přenesená",J617,0)</f>
        <v>0</v>
      </c>
      <c r="BI617" s="228">
        <f>IF(N617="nulová",J617,0)</f>
        <v>0</v>
      </c>
      <c r="BJ617" s="17" t="s">
        <v>84</v>
      </c>
      <c r="BK617" s="228">
        <f>ROUND(I617*H617,2)</f>
        <v>0</v>
      </c>
      <c r="BL617" s="17" t="s">
        <v>215</v>
      </c>
      <c r="BM617" s="227" t="s">
        <v>1045</v>
      </c>
    </row>
    <row r="618" s="13" customFormat="1">
      <c r="A618" s="13"/>
      <c r="B618" s="229"/>
      <c r="C618" s="230"/>
      <c r="D618" s="231" t="s">
        <v>138</v>
      </c>
      <c r="E618" s="232" t="s">
        <v>1</v>
      </c>
      <c r="F618" s="233" t="s">
        <v>1046</v>
      </c>
      <c r="G618" s="230"/>
      <c r="H618" s="234">
        <v>1.165</v>
      </c>
      <c r="I618" s="235"/>
      <c r="J618" s="230"/>
      <c r="K618" s="230"/>
      <c r="L618" s="236"/>
      <c r="M618" s="237"/>
      <c r="N618" s="238"/>
      <c r="O618" s="238"/>
      <c r="P618" s="238"/>
      <c r="Q618" s="238"/>
      <c r="R618" s="238"/>
      <c r="S618" s="238"/>
      <c r="T618" s="239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0" t="s">
        <v>138</v>
      </c>
      <c r="AU618" s="240" t="s">
        <v>86</v>
      </c>
      <c r="AV618" s="13" t="s">
        <v>86</v>
      </c>
      <c r="AW618" s="13" t="s">
        <v>32</v>
      </c>
      <c r="AX618" s="13" t="s">
        <v>84</v>
      </c>
      <c r="AY618" s="240" t="s">
        <v>130</v>
      </c>
    </row>
    <row r="619" s="12" customFormat="1" ht="22.8" customHeight="1">
      <c r="A619" s="12"/>
      <c r="B619" s="199"/>
      <c r="C619" s="200"/>
      <c r="D619" s="201" t="s">
        <v>75</v>
      </c>
      <c r="E619" s="213" t="s">
        <v>1047</v>
      </c>
      <c r="F619" s="213" t="s">
        <v>1048</v>
      </c>
      <c r="G619" s="200"/>
      <c r="H619" s="200"/>
      <c r="I619" s="203"/>
      <c r="J619" s="214">
        <f>BK619</f>
        <v>0</v>
      </c>
      <c r="K619" s="200"/>
      <c r="L619" s="205"/>
      <c r="M619" s="206"/>
      <c r="N619" s="207"/>
      <c r="O619" s="207"/>
      <c r="P619" s="208">
        <f>SUM(P620:P645)</f>
        <v>0</v>
      </c>
      <c r="Q619" s="207"/>
      <c r="R619" s="208">
        <f>SUM(R620:R645)</f>
        <v>0.045725400000000006</v>
      </c>
      <c r="S619" s="207"/>
      <c r="T619" s="209">
        <f>SUM(T620:T645)</f>
        <v>0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10" t="s">
        <v>86</v>
      </c>
      <c r="AT619" s="211" t="s">
        <v>75</v>
      </c>
      <c r="AU619" s="211" t="s">
        <v>84</v>
      </c>
      <c r="AY619" s="210" t="s">
        <v>130</v>
      </c>
      <c r="BK619" s="212">
        <f>SUM(BK620:BK645)</f>
        <v>0</v>
      </c>
    </row>
    <row r="620" s="2" customFormat="1" ht="24.15" customHeight="1">
      <c r="A620" s="38"/>
      <c r="B620" s="39"/>
      <c r="C620" s="215" t="s">
        <v>1049</v>
      </c>
      <c r="D620" s="215" t="s">
        <v>132</v>
      </c>
      <c r="E620" s="216" t="s">
        <v>1050</v>
      </c>
      <c r="F620" s="217" t="s">
        <v>1051</v>
      </c>
      <c r="G620" s="218" t="s">
        <v>135</v>
      </c>
      <c r="H620" s="219">
        <v>1.3600000000000001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41</v>
      </c>
      <c r="O620" s="91"/>
      <c r="P620" s="225">
        <f>O620*H620</f>
        <v>0</v>
      </c>
      <c r="Q620" s="225">
        <v>8.0000000000000007E-05</v>
      </c>
      <c r="R620" s="225">
        <f>Q620*H620</f>
        <v>0.00010880000000000002</v>
      </c>
      <c r="S620" s="225">
        <v>0</v>
      </c>
      <c r="T620" s="22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215</v>
      </c>
      <c r="AT620" s="227" t="s">
        <v>132</v>
      </c>
      <c r="AU620" s="227" t="s">
        <v>86</v>
      </c>
      <c r="AY620" s="17" t="s">
        <v>130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84</v>
      </c>
      <c r="BK620" s="228">
        <f>ROUND(I620*H620,2)</f>
        <v>0</v>
      </c>
      <c r="BL620" s="17" t="s">
        <v>215</v>
      </c>
      <c r="BM620" s="227" t="s">
        <v>1052</v>
      </c>
    </row>
    <row r="621" s="13" customFormat="1">
      <c r="A621" s="13"/>
      <c r="B621" s="229"/>
      <c r="C621" s="230"/>
      <c r="D621" s="231" t="s">
        <v>138</v>
      </c>
      <c r="E621" s="232" t="s">
        <v>1</v>
      </c>
      <c r="F621" s="233" t="s">
        <v>1053</v>
      </c>
      <c r="G621" s="230"/>
      <c r="H621" s="234">
        <v>1.3600000000000001</v>
      </c>
      <c r="I621" s="235"/>
      <c r="J621" s="230"/>
      <c r="K621" s="230"/>
      <c r="L621" s="236"/>
      <c r="M621" s="237"/>
      <c r="N621" s="238"/>
      <c r="O621" s="238"/>
      <c r="P621" s="238"/>
      <c r="Q621" s="238"/>
      <c r="R621" s="238"/>
      <c r="S621" s="238"/>
      <c r="T621" s="239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0" t="s">
        <v>138</v>
      </c>
      <c r="AU621" s="240" t="s">
        <v>86</v>
      </c>
      <c r="AV621" s="13" t="s">
        <v>86</v>
      </c>
      <c r="AW621" s="13" t="s">
        <v>32</v>
      </c>
      <c r="AX621" s="13" t="s">
        <v>84</v>
      </c>
      <c r="AY621" s="240" t="s">
        <v>130</v>
      </c>
    </row>
    <row r="622" s="2" customFormat="1" ht="24.15" customHeight="1">
      <c r="A622" s="38"/>
      <c r="B622" s="39"/>
      <c r="C622" s="215" t="s">
        <v>1054</v>
      </c>
      <c r="D622" s="215" t="s">
        <v>132</v>
      </c>
      <c r="E622" s="216" t="s">
        <v>1055</v>
      </c>
      <c r="F622" s="217" t="s">
        <v>1056</v>
      </c>
      <c r="G622" s="218" t="s">
        <v>135</v>
      </c>
      <c r="H622" s="219">
        <v>1.3600000000000001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41</v>
      </c>
      <c r="O622" s="91"/>
      <c r="P622" s="225">
        <f>O622*H622</f>
        <v>0</v>
      </c>
      <c r="Q622" s="225">
        <v>0.00017000000000000001</v>
      </c>
      <c r="R622" s="225">
        <f>Q622*H622</f>
        <v>0.00023120000000000004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215</v>
      </c>
      <c r="AT622" s="227" t="s">
        <v>132</v>
      </c>
      <c r="AU622" s="227" t="s">
        <v>86</v>
      </c>
      <c r="AY622" s="17" t="s">
        <v>130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84</v>
      </c>
      <c r="BK622" s="228">
        <f>ROUND(I622*H622,2)</f>
        <v>0</v>
      </c>
      <c r="BL622" s="17" t="s">
        <v>215</v>
      </c>
      <c r="BM622" s="227" t="s">
        <v>1057</v>
      </c>
    </row>
    <row r="623" s="13" customFormat="1">
      <c r="A623" s="13"/>
      <c r="B623" s="229"/>
      <c r="C623" s="230"/>
      <c r="D623" s="231" t="s">
        <v>138</v>
      </c>
      <c r="E623" s="232" t="s">
        <v>1</v>
      </c>
      <c r="F623" s="233" t="s">
        <v>1053</v>
      </c>
      <c r="G623" s="230"/>
      <c r="H623" s="234">
        <v>1.3600000000000001</v>
      </c>
      <c r="I623" s="235"/>
      <c r="J623" s="230"/>
      <c r="K623" s="230"/>
      <c r="L623" s="236"/>
      <c r="M623" s="237"/>
      <c r="N623" s="238"/>
      <c r="O623" s="238"/>
      <c r="P623" s="238"/>
      <c r="Q623" s="238"/>
      <c r="R623" s="238"/>
      <c r="S623" s="238"/>
      <c r="T623" s="239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0" t="s">
        <v>138</v>
      </c>
      <c r="AU623" s="240" t="s">
        <v>86</v>
      </c>
      <c r="AV623" s="13" t="s">
        <v>86</v>
      </c>
      <c r="AW623" s="13" t="s">
        <v>32</v>
      </c>
      <c r="AX623" s="13" t="s">
        <v>84</v>
      </c>
      <c r="AY623" s="240" t="s">
        <v>130</v>
      </c>
    </row>
    <row r="624" s="2" customFormat="1" ht="24.15" customHeight="1">
      <c r="A624" s="38"/>
      <c r="B624" s="39"/>
      <c r="C624" s="215" t="s">
        <v>1058</v>
      </c>
      <c r="D624" s="215" t="s">
        <v>132</v>
      </c>
      <c r="E624" s="216" t="s">
        <v>1055</v>
      </c>
      <c r="F624" s="217" t="s">
        <v>1056</v>
      </c>
      <c r="G624" s="218" t="s">
        <v>135</v>
      </c>
      <c r="H624" s="219">
        <v>109.90000000000001</v>
      </c>
      <c r="I624" s="220"/>
      <c r="J624" s="221">
        <f>ROUND(I624*H624,2)</f>
        <v>0</v>
      </c>
      <c r="K624" s="222"/>
      <c r="L624" s="44"/>
      <c r="M624" s="223" t="s">
        <v>1</v>
      </c>
      <c r="N624" s="224" t="s">
        <v>41</v>
      </c>
      <c r="O624" s="91"/>
      <c r="P624" s="225">
        <f>O624*H624</f>
        <v>0</v>
      </c>
      <c r="Q624" s="225">
        <v>0.00017000000000000001</v>
      </c>
      <c r="R624" s="225">
        <f>Q624*H624</f>
        <v>0.018683000000000002</v>
      </c>
      <c r="S624" s="225">
        <v>0</v>
      </c>
      <c r="T624" s="226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7" t="s">
        <v>215</v>
      </c>
      <c r="AT624" s="227" t="s">
        <v>132</v>
      </c>
      <c r="AU624" s="227" t="s">
        <v>86</v>
      </c>
      <c r="AY624" s="17" t="s">
        <v>130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7" t="s">
        <v>84</v>
      </c>
      <c r="BK624" s="228">
        <f>ROUND(I624*H624,2)</f>
        <v>0</v>
      </c>
      <c r="BL624" s="17" t="s">
        <v>215</v>
      </c>
      <c r="BM624" s="227" t="s">
        <v>1059</v>
      </c>
    </row>
    <row r="625" s="13" customFormat="1">
      <c r="A625" s="13"/>
      <c r="B625" s="229"/>
      <c r="C625" s="230"/>
      <c r="D625" s="231" t="s">
        <v>138</v>
      </c>
      <c r="E625" s="232" t="s">
        <v>1</v>
      </c>
      <c r="F625" s="233" t="s">
        <v>1060</v>
      </c>
      <c r="G625" s="230"/>
      <c r="H625" s="234">
        <v>66.659999999999997</v>
      </c>
      <c r="I625" s="235"/>
      <c r="J625" s="230"/>
      <c r="K625" s="230"/>
      <c r="L625" s="236"/>
      <c r="M625" s="237"/>
      <c r="N625" s="238"/>
      <c r="O625" s="238"/>
      <c r="P625" s="238"/>
      <c r="Q625" s="238"/>
      <c r="R625" s="238"/>
      <c r="S625" s="238"/>
      <c r="T625" s="23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0" t="s">
        <v>138</v>
      </c>
      <c r="AU625" s="240" t="s">
        <v>86</v>
      </c>
      <c r="AV625" s="13" t="s">
        <v>86</v>
      </c>
      <c r="AW625" s="13" t="s">
        <v>32</v>
      </c>
      <c r="AX625" s="13" t="s">
        <v>76</v>
      </c>
      <c r="AY625" s="240" t="s">
        <v>130</v>
      </c>
    </row>
    <row r="626" s="13" customFormat="1">
      <c r="A626" s="13"/>
      <c r="B626" s="229"/>
      <c r="C626" s="230"/>
      <c r="D626" s="231" t="s">
        <v>138</v>
      </c>
      <c r="E626" s="232" t="s">
        <v>1</v>
      </c>
      <c r="F626" s="233" t="s">
        <v>1061</v>
      </c>
      <c r="G626" s="230"/>
      <c r="H626" s="234">
        <v>22</v>
      </c>
      <c r="I626" s="235"/>
      <c r="J626" s="230"/>
      <c r="K626" s="230"/>
      <c r="L626" s="236"/>
      <c r="M626" s="237"/>
      <c r="N626" s="238"/>
      <c r="O626" s="238"/>
      <c r="P626" s="238"/>
      <c r="Q626" s="238"/>
      <c r="R626" s="238"/>
      <c r="S626" s="238"/>
      <c r="T626" s="239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0" t="s">
        <v>138</v>
      </c>
      <c r="AU626" s="240" t="s">
        <v>86</v>
      </c>
      <c r="AV626" s="13" t="s">
        <v>86</v>
      </c>
      <c r="AW626" s="13" t="s">
        <v>32</v>
      </c>
      <c r="AX626" s="13" t="s">
        <v>76</v>
      </c>
      <c r="AY626" s="240" t="s">
        <v>130</v>
      </c>
    </row>
    <row r="627" s="13" customFormat="1">
      <c r="A627" s="13"/>
      <c r="B627" s="229"/>
      <c r="C627" s="230"/>
      <c r="D627" s="231" t="s">
        <v>138</v>
      </c>
      <c r="E627" s="232" t="s">
        <v>1</v>
      </c>
      <c r="F627" s="233" t="s">
        <v>1062</v>
      </c>
      <c r="G627" s="230"/>
      <c r="H627" s="234">
        <v>9.2400000000000002</v>
      </c>
      <c r="I627" s="235"/>
      <c r="J627" s="230"/>
      <c r="K627" s="230"/>
      <c r="L627" s="236"/>
      <c r="M627" s="237"/>
      <c r="N627" s="238"/>
      <c r="O627" s="238"/>
      <c r="P627" s="238"/>
      <c r="Q627" s="238"/>
      <c r="R627" s="238"/>
      <c r="S627" s="238"/>
      <c r="T627" s="239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0" t="s">
        <v>138</v>
      </c>
      <c r="AU627" s="240" t="s">
        <v>86</v>
      </c>
      <c r="AV627" s="13" t="s">
        <v>86</v>
      </c>
      <c r="AW627" s="13" t="s">
        <v>32</v>
      </c>
      <c r="AX627" s="13" t="s">
        <v>76</v>
      </c>
      <c r="AY627" s="240" t="s">
        <v>130</v>
      </c>
    </row>
    <row r="628" s="13" customFormat="1">
      <c r="A628" s="13"/>
      <c r="B628" s="229"/>
      <c r="C628" s="230"/>
      <c r="D628" s="231" t="s">
        <v>138</v>
      </c>
      <c r="E628" s="232" t="s">
        <v>1</v>
      </c>
      <c r="F628" s="233" t="s">
        <v>1063</v>
      </c>
      <c r="G628" s="230"/>
      <c r="H628" s="234">
        <v>12</v>
      </c>
      <c r="I628" s="235"/>
      <c r="J628" s="230"/>
      <c r="K628" s="230"/>
      <c r="L628" s="236"/>
      <c r="M628" s="237"/>
      <c r="N628" s="238"/>
      <c r="O628" s="238"/>
      <c r="P628" s="238"/>
      <c r="Q628" s="238"/>
      <c r="R628" s="238"/>
      <c r="S628" s="238"/>
      <c r="T628" s="239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0" t="s">
        <v>138</v>
      </c>
      <c r="AU628" s="240" t="s">
        <v>86</v>
      </c>
      <c r="AV628" s="13" t="s">
        <v>86</v>
      </c>
      <c r="AW628" s="13" t="s">
        <v>32</v>
      </c>
      <c r="AX628" s="13" t="s">
        <v>76</v>
      </c>
      <c r="AY628" s="240" t="s">
        <v>130</v>
      </c>
    </row>
    <row r="629" s="14" customFormat="1">
      <c r="A629" s="14"/>
      <c r="B629" s="241"/>
      <c r="C629" s="242"/>
      <c r="D629" s="231" t="s">
        <v>138</v>
      </c>
      <c r="E629" s="243" t="s">
        <v>1</v>
      </c>
      <c r="F629" s="244" t="s">
        <v>228</v>
      </c>
      <c r="G629" s="242"/>
      <c r="H629" s="245">
        <v>109.89999999999999</v>
      </c>
      <c r="I629" s="246"/>
      <c r="J629" s="242"/>
      <c r="K629" s="242"/>
      <c r="L629" s="247"/>
      <c r="M629" s="248"/>
      <c r="N629" s="249"/>
      <c r="O629" s="249"/>
      <c r="P629" s="249"/>
      <c r="Q629" s="249"/>
      <c r="R629" s="249"/>
      <c r="S629" s="249"/>
      <c r="T629" s="250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1" t="s">
        <v>138</v>
      </c>
      <c r="AU629" s="251" t="s">
        <v>86</v>
      </c>
      <c r="AV629" s="14" t="s">
        <v>136</v>
      </c>
      <c r="AW629" s="14" t="s">
        <v>32</v>
      </c>
      <c r="AX629" s="14" t="s">
        <v>84</v>
      </c>
      <c r="AY629" s="251" t="s">
        <v>130</v>
      </c>
    </row>
    <row r="630" s="2" customFormat="1" ht="24.15" customHeight="1">
      <c r="A630" s="38"/>
      <c r="B630" s="39"/>
      <c r="C630" s="215" t="s">
        <v>1064</v>
      </c>
      <c r="D630" s="215" t="s">
        <v>132</v>
      </c>
      <c r="E630" s="216" t="s">
        <v>1065</v>
      </c>
      <c r="F630" s="217" t="s">
        <v>1066</v>
      </c>
      <c r="G630" s="218" t="s">
        <v>135</v>
      </c>
      <c r="H630" s="219">
        <v>1.3600000000000001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41</v>
      </c>
      <c r="O630" s="91"/>
      <c r="P630" s="225">
        <f>O630*H630</f>
        <v>0</v>
      </c>
      <c r="Q630" s="225">
        <v>0.00012</v>
      </c>
      <c r="R630" s="225">
        <f>Q630*H630</f>
        <v>0.00016320000000000001</v>
      </c>
      <c r="S630" s="225">
        <v>0</v>
      </c>
      <c r="T630" s="226">
        <f>S630*H630</f>
        <v>0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215</v>
      </c>
      <c r="AT630" s="227" t="s">
        <v>132</v>
      </c>
      <c r="AU630" s="227" t="s">
        <v>86</v>
      </c>
      <c r="AY630" s="17" t="s">
        <v>130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84</v>
      </c>
      <c r="BK630" s="228">
        <f>ROUND(I630*H630,2)</f>
        <v>0</v>
      </c>
      <c r="BL630" s="17" t="s">
        <v>215</v>
      </c>
      <c r="BM630" s="227" t="s">
        <v>1067</v>
      </c>
    </row>
    <row r="631" s="13" customFormat="1">
      <c r="A631" s="13"/>
      <c r="B631" s="229"/>
      <c r="C631" s="230"/>
      <c r="D631" s="231" t="s">
        <v>138</v>
      </c>
      <c r="E631" s="232" t="s">
        <v>1</v>
      </c>
      <c r="F631" s="233" t="s">
        <v>1053</v>
      </c>
      <c r="G631" s="230"/>
      <c r="H631" s="234">
        <v>1.3600000000000001</v>
      </c>
      <c r="I631" s="235"/>
      <c r="J631" s="230"/>
      <c r="K631" s="230"/>
      <c r="L631" s="236"/>
      <c r="M631" s="237"/>
      <c r="N631" s="238"/>
      <c r="O631" s="238"/>
      <c r="P631" s="238"/>
      <c r="Q631" s="238"/>
      <c r="R631" s="238"/>
      <c r="S631" s="238"/>
      <c r="T631" s="23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0" t="s">
        <v>138</v>
      </c>
      <c r="AU631" s="240" t="s">
        <v>86</v>
      </c>
      <c r="AV631" s="13" t="s">
        <v>86</v>
      </c>
      <c r="AW631" s="13" t="s">
        <v>32</v>
      </c>
      <c r="AX631" s="13" t="s">
        <v>84</v>
      </c>
      <c r="AY631" s="240" t="s">
        <v>130</v>
      </c>
    </row>
    <row r="632" s="2" customFormat="1" ht="24.15" customHeight="1">
      <c r="A632" s="38"/>
      <c r="B632" s="39"/>
      <c r="C632" s="215" t="s">
        <v>1068</v>
      </c>
      <c r="D632" s="215" t="s">
        <v>132</v>
      </c>
      <c r="E632" s="216" t="s">
        <v>1065</v>
      </c>
      <c r="F632" s="217" t="s">
        <v>1066</v>
      </c>
      <c r="G632" s="218" t="s">
        <v>135</v>
      </c>
      <c r="H632" s="219">
        <v>109.90000000000001</v>
      </c>
      <c r="I632" s="220"/>
      <c r="J632" s="221">
        <f>ROUND(I632*H632,2)</f>
        <v>0</v>
      </c>
      <c r="K632" s="222"/>
      <c r="L632" s="44"/>
      <c r="M632" s="223" t="s">
        <v>1</v>
      </c>
      <c r="N632" s="224" t="s">
        <v>41</v>
      </c>
      <c r="O632" s="91"/>
      <c r="P632" s="225">
        <f>O632*H632</f>
        <v>0</v>
      </c>
      <c r="Q632" s="225">
        <v>0.00012</v>
      </c>
      <c r="R632" s="225">
        <f>Q632*H632</f>
        <v>0.013188000000000002</v>
      </c>
      <c r="S632" s="225">
        <v>0</v>
      </c>
      <c r="T632" s="226">
        <f>S632*H632</f>
        <v>0</v>
      </c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  <c r="AR632" s="227" t="s">
        <v>215</v>
      </c>
      <c r="AT632" s="227" t="s">
        <v>132</v>
      </c>
      <c r="AU632" s="227" t="s">
        <v>86</v>
      </c>
      <c r="AY632" s="17" t="s">
        <v>130</v>
      </c>
      <c r="BE632" s="228">
        <f>IF(N632="základní",J632,0)</f>
        <v>0</v>
      </c>
      <c r="BF632" s="228">
        <f>IF(N632="snížená",J632,0)</f>
        <v>0</v>
      </c>
      <c r="BG632" s="228">
        <f>IF(N632="zákl. přenesená",J632,0)</f>
        <v>0</v>
      </c>
      <c r="BH632" s="228">
        <f>IF(N632="sníž. přenesená",J632,0)</f>
        <v>0</v>
      </c>
      <c r="BI632" s="228">
        <f>IF(N632="nulová",J632,0)</f>
        <v>0</v>
      </c>
      <c r="BJ632" s="17" t="s">
        <v>84</v>
      </c>
      <c r="BK632" s="228">
        <f>ROUND(I632*H632,2)</f>
        <v>0</v>
      </c>
      <c r="BL632" s="17" t="s">
        <v>215</v>
      </c>
      <c r="BM632" s="227" t="s">
        <v>1069</v>
      </c>
    </row>
    <row r="633" s="13" customFormat="1">
      <c r="A633" s="13"/>
      <c r="B633" s="229"/>
      <c r="C633" s="230"/>
      <c r="D633" s="231" t="s">
        <v>138</v>
      </c>
      <c r="E633" s="232" t="s">
        <v>1</v>
      </c>
      <c r="F633" s="233" t="s">
        <v>1060</v>
      </c>
      <c r="G633" s="230"/>
      <c r="H633" s="234">
        <v>66.659999999999997</v>
      </c>
      <c r="I633" s="235"/>
      <c r="J633" s="230"/>
      <c r="K633" s="230"/>
      <c r="L633" s="236"/>
      <c r="M633" s="237"/>
      <c r="N633" s="238"/>
      <c r="O633" s="238"/>
      <c r="P633" s="238"/>
      <c r="Q633" s="238"/>
      <c r="R633" s="238"/>
      <c r="S633" s="238"/>
      <c r="T633" s="23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0" t="s">
        <v>138</v>
      </c>
      <c r="AU633" s="240" t="s">
        <v>86</v>
      </c>
      <c r="AV633" s="13" t="s">
        <v>86</v>
      </c>
      <c r="AW633" s="13" t="s">
        <v>32</v>
      </c>
      <c r="AX633" s="13" t="s">
        <v>76</v>
      </c>
      <c r="AY633" s="240" t="s">
        <v>130</v>
      </c>
    </row>
    <row r="634" s="13" customFormat="1">
      <c r="A634" s="13"/>
      <c r="B634" s="229"/>
      <c r="C634" s="230"/>
      <c r="D634" s="231" t="s">
        <v>138</v>
      </c>
      <c r="E634" s="232" t="s">
        <v>1</v>
      </c>
      <c r="F634" s="233" t="s">
        <v>1061</v>
      </c>
      <c r="G634" s="230"/>
      <c r="H634" s="234">
        <v>22</v>
      </c>
      <c r="I634" s="235"/>
      <c r="J634" s="230"/>
      <c r="K634" s="230"/>
      <c r="L634" s="236"/>
      <c r="M634" s="237"/>
      <c r="N634" s="238"/>
      <c r="O634" s="238"/>
      <c r="P634" s="238"/>
      <c r="Q634" s="238"/>
      <c r="R634" s="238"/>
      <c r="S634" s="238"/>
      <c r="T634" s="239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0" t="s">
        <v>138</v>
      </c>
      <c r="AU634" s="240" t="s">
        <v>86</v>
      </c>
      <c r="AV634" s="13" t="s">
        <v>86</v>
      </c>
      <c r="AW634" s="13" t="s">
        <v>32</v>
      </c>
      <c r="AX634" s="13" t="s">
        <v>76</v>
      </c>
      <c r="AY634" s="240" t="s">
        <v>130</v>
      </c>
    </row>
    <row r="635" s="13" customFormat="1">
      <c r="A635" s="13"/>
      <c r="B635" s="229"/>
      <c r="C635" s="230"/>
      <c r="D635" s="231" t="s">
        <v>138</v>
      </c>
      <c r="E635" s="232" t="s">
        <v>1</v>
      </c>
      <c r="F635" s="233" t="s">
        <v>1062</v>
      </c>
      <c r="G635" s="230"/>
      <c r="H635" s="234">
        <v>9.2400000000000002</v>
      </c>
      <c r="I635" s="235"/>
      <c r="J635" s="230"/>
      <c r="K635" s="230"/>
      <c r="L635" s="236"/>
      <c r="M635" s="237"/>
      <c r="N635" s="238"/>
      <c r="O635" s="238"/>
      <c r="P635" s="238"/>
      <c r="Q635" s="238"/>
      <c r="R635" s="238"/>
      <c r="S635" s="238"/>
      <c r="T635" s="239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0" t="s">
        <v>138</v>
      </c>
      <c r="AU635" s="240" t="s">
        <v>86</v>
      </c>
      <c r="AV635" s="13" t="s">
        <v>86</v>
      </c>
      <c r="AW635" s="13" t="s">
        <v>32</v>
      </c>
      <c r="AX635" s="13" t="s">
        <v>76</v>
      </c>
      <c r="AY635" s="240" t="s">
        <v>130</v>
      </c>
    </row>
    <row r="636" s="13" customFormat="1">
      <c r="A636" s="13"/>
      <c r="B636" s="229"/>
      <c r="C636" s="230"/>
      <c r="D636" s="231" t="s">
        <v>138</v>
      </c>
      <c r="E636" s="232" t="s">
        <v>1</v>
      </c>
      <c r="F636" s="233" t="s">
        <v>1063</v>
      </c>
      <c r="G636" s="230"/>
      <c r="H636" s="234">
        <v>12</v>
      </c>
      <c r="I636" s="235"/>
      <c r="J636" s="230"/>
      <c r="K636" s="230"/>
      <c r="L636" s="236"/>
      <c r="M636" s="237"/>
      <c r="N636" s="238"/>
      <c r="O636" s="238"/>
      <c r="P636" s="238"/>
      <c r="Q636" s="238"/>
      <c r="R636" s="238"/>
      <c r="S636" s="238"/>
      <c r="T636" s="239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0" t="s">
        <v>138</v>
      </c>
      <c r="AU636" s="240" t="s">
        <v>86</v>
      </c>
      <c r="AV636" s="13" t="s">
        <v>86</v>
      </c>
      <c r="AW636" s="13" t="s">
        <v>32</v>
      </c>
      <c r="AX636" s="13" t="s">
        <v>76</v>
      </c>
      <c r="AY636" s="240" t="s">
        <v>130</v>
      </c>
    </row>
    <row r="637" s="14" customFormat="1">
      <c r="A637" s="14"/>
      <c r="B637" s="241"/>
      <c r="C637" s="242"/>
      <c r="D637" s="231" t="s">
        <v>138</v>
      </c>
      <c r="E637" s="243" t="s">
        <v>1</v>
      </c>
      <c r="F637" s="244" t="s">
        <v>228</v>
      </c>
      <c r="G637" s="242"/>
      <c r="H637" s="245">
        <v>109.89999999999999</v>
      </c>
      <c r="I637" s="246"/>
      <c r="J637" s="242"/>
      <c r="K637" s="242"/>
      <c r="L637" s="247"/>
      <c r="M637" s="248"/>
      <c r="N637" s="249"/>
      <c r="O637" s="249"/>
      <c r="P637" s="249"/>
      <c r="Q637" s="249"/>
      <c r="R637" s="249"/>
      <c r="S637" s="249"/>
      <c r="T637" s="250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51" t="s">
        <v>138</v>
      </c>
      <c r="AU637" s="251" t="s">
        <v>86</v>
      </c>
      <c r="AV637" s="14" t="s">
        <v>136</v>
      </c>
      <c r="AW637" s="14" t="s">
        <v>32</v>
      </c>
      <c r="AX637" s="14" t="s">
        <v>84</v>
      </c>
      <c r="AY637" s="251" t="s">
        <v>130</v>
      </c>
    </row>
    <row r="638" s="2" customFormat="1" ht="24.15" customHeight="1">
      <c r="A638" s="38"/>
      <c r="B638" s="39"/>
      <c r="C638" s="215" t="s">
        <v>1070</v>
      </c>
      <c r="D638" s="215" t="s">
        <v>132</v>
      </c>
      <c r="E638" s="216" t="s">
        <v>1071</v>
      </c>
      <c r="F638" s="217" t="s">
        <v>1072</v>
      </c>
      <c r="G638" s="218" t="s">
        <v>135</v>
      </c>
      <c r="H638" s="219">
        <v>1.3600000000000001</v>
      </c>
      <c r="I638" s="220"/>
      <c r="J638" s="221">
        <f>ROUND(I638*H638,2)</f>
        <v>0</v>
      </c>
      <c r="K638" s="222"/>
      <c r="L638" s="44"/>
      <c r="M638" s="223" t="s">
        <v>1</v>
      </c>
      <c r="N638" s="224" t="s">
        <v>41</v>
      </c>
      <c r="O638" s="91"/>
      <c r="P638" s="225">
        <f>O638*H638</f>
        <v>0</v>
      </c>
      <c r="Q638" s="225">
        <v>0.00012</v>
      </c>
      <c r="R638" s="225">
        <f>Q638*H638</f>
        <v>0.00016320000000000001</v>
      </c>
      <c r="S638" s="225">
        <v>0</v>
      </c>
      <c r="T638" s="226">
        <f>S638*H638</f>
        <v>0</v>
      </c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R638" s="227" t="s">
        <v>215</v>
      </c>
      <c r="AT638" s="227" t="s">
        <v>132</v>
      </c>
      <c r="AU638" s="227" t="s">
        <v>86</v>
      </c>
      <c r="AY638" s="17" t="s">
        <v>130</v>
      </c>
      <c r="BE638" s="228">
        <f>IF(N638="základní",J638,0)</f>
        <v>0</v>
      </c>
      <c r="BF638" s="228">
        <f>IF(N638="snížená",J638,0)</f>
        <v>0</v>
      </c>
      <c r="BG638" s="228">
        <f>IF(N638="zákl. přenesená",J638,0)</f>
        <v>0</v>
      </c>
      <c r="BH638" s="228">
        <f>IF(N638="sníž. přenesená",J638,0)</f>
        <v>0</v>
      </c>
      <c r="BI638" s="228">
        <f>IF(N638="nulová",J638,0)</f>
        <v>0</v>
      </c>
      <c r="BJ638" s="17" t="s">
        <v>84</v>
      </c>
      <c r="BK638" s="228">
        <f>ROUND(I638*H638,2)</f>
        <v>0</v>
      </c>
      <c r="BL638" s="17" t="s">
        <v>215</v>
      </c>
      <c r="BM638" s="227" t="s">
        <v>1073</v>
      </c>
    </row>
    <row r="639" s="13" customFormat="1">
      <c r="A639" s="13"/>
      <c r="B639" s="229"/>
      <c r="C639" s="230"/>
      <c r="D639" s="231" t="s">
        <v>138</v>
      </c>
      <c r="E639" s="232" t="s">
        <v>1</v>
      </c>
      <c r="F639" s="233" t="s">
        <v>1053</v>
      </c>
      <c r="G639" s="230"/>
      <c r="H639" s="234">
        <v>1.3600000000000001</v>
      </c>
      <c r="I639" s="235"/>
      <c r="J639" s="230"/>
      <c r="K639" s="230"/>
      <c r="L639" s="236"/>
      <c r="M639" s="237"/>
      <c r="N639" s="238"/>
      <c r="O639" s="238"/>
      <c r="P639" s="238"/>
      <c r="Q639" s="238"/>
      <c r="R639" s="238"/>
      <c r="S639" s="238"/>
      <c r="T639" s="239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0" t="s">
        <v>138</v>
      </c>
      <c r="AU639" s="240" t="s">
        <v>86</v>
      </c>
      <c r="AV639" s="13" t="s">
        <v>86</v>
      </c>
      <c r="AW639" s="13" t="s">
        <v>32</v>
      </c>
      <c r="AX639" s="13" t="s">
        <v>84</v>
      </c>
      <c r="AY639" s="240" t="s">
        <v>130</v>
      </c>
    </row>
    <row r="640" s="2" customFormat="1" ht="24.15" customHeight="1">
      <c r="A640" s="38"/>
      <c r="B640" s="39"/>
      <c r="C640" s="215" t="s">
        <v>1074</v>
      </c>
      <c r="D640" s="215" t="s">
        <v>132</v>
      </c>
      <c r="E640" s="216" t="s">
        <v>1071</v>
      </c>
      <c r="F640" s="217" t="s">
        <v>1072</v>
      </c>
      <c r="G640" s="218" t="s">
        <v>135</v>
      </c>
      <c r="H640" s="219">
        <v>109.90000000000001</v>
      </c>
      <c r="I640" s="220"/>
      <c r="J640" s="221">
        <f>ROUND(I640*H640,2)</f>
        <v>0</v>
      </c>
      <c r="K640" s="222"/>
      <c r="L640" s="44"/>
      <c r="M640" s="223" t="s">
        <v>1</v>
      </c>
      <c r="N640" s="224" t="s">
        <v>41</v>
      </c>
      <c r="O640" s="91"/>
      <c r="P640" s="225">
        <f>O640*H640</f>
        <v>0</v>
      </c>
      <c r="Q640" s="225">
        <v>0.00012</v>
      </c>
      <c r="R640" s="225">
        <f>Q640*H640</f>
        <v>0.013188000000000002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215</v>
      </c>
      <c r="AT640" s="227" t="s">
        <v>132</v>
      </c>
      <c r="AU640" s="227" t="s">
        <v>86</v>
      </c>
      <c r="AY640" s="17" t="s">
        <v>130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84</v>
      </c>
      <c r="BK640" s="228">
        <f>ROUND(I640*H640,2)</f>
        <v>0</v>
      </c>
      <c r="BL640" s="17" t="s">
        <v>215</v>
      </c>
      <c r="BM640" s="227" t="s">
        <v>1075</v>
      </c>
    </row>
    <row r="641" s="13" customFormat="1">
      <c r="A641" s="13"/>
      <c r="B641" s="229"/>
      <c r="C641" s="230"/>
      <c r="D641" s="231" t="s">
        <v>138</v>
      </c>
      <c r="E641" s="232" t="s">
        <v>1</v>
      </c>
      <c r="F641" s="233" t="s">
        <v>1060</v>
      </c>
      <c r="G641" s="230"/>
      <c r="H641" s="234">
        <v>66.659999999999997</v>
      </c>
      <c r="I641" s="235"/>
      <c r="J641" s="230"/>
      <c r="K641" s="230"/>
      <c r="L641" s="236"/>
      <c r="M641" s="237"/>
      <c r="N641" s="238"/>
      <c r="O641" s="238"/>
      <c r="P641" s="238"/>
      <c r="Q641" s="238"/>
      <c r="R641" s="238"/>
      <c r="S641" s="238"/>
      <c r="T641" s="239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0" t="s">
        <v>138</v>
      </c>
      <c r="AU641" s="240" t="s">
        <v>86</v>
      </c>
      <c r="AV641" s="13" t="s">
        <v>86</v>
      </c>
      <c r="AW641" s="13" t="s">
        <v>32</v>
      </c>
      <c r="AX641" s="13" t="s">
        <v>76</v>
      </c>
      <c r="AY641" s="240" t="s">
        <v>130</v>
      </c>
    </row>
    <row r="642" s="13" customFormat="1">
      <c r="A642" s="13"/>
      <c r="B642" s="229"/>
      <c r="C642" s="230"/>
      <c r="D642" s="231" t="s">
        <v>138</v>
      </c>
      <c r="E642" s="232" t="s">
        <v>1</v>
      </c>
      <c r="F642" s="233" t="s">
        <v>1061</v>
      </c>
      <c r="G642" s="230"/>
      <c r="H642" s="234">
        <v>22</v>
      </c>
      <c r="I642" s="235"/>
      <c r="J642" s="230"/>
      <c r="K642" s="230"/>
      <c r="L642" s="236"/>
      <c r="M642" s="237"/>
      <c r="N642" s="238"/>
      <c r="O642" s="238"/>
      <c r="P642" s="238"/>
      <c r="Q642" s="238"/>
      <c r="R642" s="238"/>
      <c r="S642" s="238"/>
      <c r="T642" s="239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0" t="s">
        <v>138</v>
      </c>
      <c r="AU642" s="240" t="s">
        <v>86</v>
      </c>
      <c r="AV642" s="13" t="s">
        <v>86</v>
      </c>
      <c r="AW642" s="13" t="s">
        <v>32</v>
      </c>
      <c r="AX642" s="13" t="s">
        <v>76</v>
      </c>
      <c r="AY642" s="240" t="s">
        <v>130</v>
      </c>
    </row>
    <row r="643" s="13" customFormat="1">
      <c r="A643" s="13"/>
      <c r="B643" s="229"/>
      <c r="C643" s="230"/>
      <c r="D643" s="231" t="s">
        <v>138</v>
      </c>
      <c r="E643" s="232" t="s">
        <v>1</v>
      </c>
      <c r="F643" s="233" t="s">
        <v>1062</v>
      </c>
      <c r="G643" s="230"/>
      <c r="H643" s="234">
        <v>9.2400000000000002</v>
      </c>
      <c r="I643" s="235"/>
      <c r="J643" s="230"/>
      <c r="K643" s="230"/>
      <c r="L643" s="236"/>
      <c r="M643" s="237"/>
      <c r="N643" s="238"/>
      <c r="O643" s="238"/>
      <c r="P643" s="238"/>
      <c r="Q643" s="238"/>
      <c r="R643" s="238"/>
      <c r="S643" s="238"/>
      <c r="T643" s="23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0" t="s">
        <v>138</v>
      </c>
      <c r="AU643" s="240" t="s">
        <v>86</v>
      </c>
      <c r="AV643" s="13" t="s">
        <v>86</v>
      </c>
      <c r="AW643" s="13" t="s">
        <v>32</v>
      </c>
      <c r="AX643" s="13" t="s">
        <v>76</v>
      </c>
      <c r="AY643" s="240" t="s">
        <v>130</v>
      </c>
    </row>
    <row r="644" s="13" customFormat="1">
      <c r="A644" s="13"/>
      <c r="B644" s="229"/>
      <c r="C644" s="230"/>
      <c r="D644" s="231" t="s">
        <v>138</v>
      </c>
      <c r="E644" s="232" t="s">
        <v>1</v>
      </c>
      <c r="F644" s="233" t="s">
        <v>1063</v>
      </c>
      <c r="G644" s="230"/>
      <c r="H644" s="234">
        <v>12</v>
      </c>
      <c r="I644" s="235"/>
      <c r="J644" s="230"/>
      <c r="K644" s="230"/>
      <c r="L644" s="236"/>
      <c r="M644" s="237"/>
      <c r="N644" s="238"/>
      <c r="O644" s="238"/>
      <c r="P644" s="238"/>
      <c r="Q644" s="238"/>
      <c r="R644" s="238"/>
      <c r="S644" s="238"/>
      <c r="T644" s="239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0" t="s">
        <v>138</v>
      </c>
      <c r="AU644" s="240" t="s">
        <v>86</v>
      </c>
      <c r="AV644" s="13" t="s">
        <v>86</v>
      </c>
      <c r="AW644" s="13" t="s">
        <v>32</v>
      </c>
      <c r="AX644" s="13" t="s">
        <v>76</v>
      </c>
      <c r="AY644" s="240" t="s">
        <v>130</v>
      </c>
    </row>
    <row r="645" s="14" customFormat="1">
      <c r="A645" s="14"/>
      <c r="B645" s="241"/>
      <c r="C645" s="242"/>
      <c r="D645" s="231" t="s">
        <v>138</v>
      </c>
      <c r="E645" s="243" t="s">
        <v>1</v>
      </c>
      <c r="F645" s="244" t="s">
        <v>228</v>
      </c>
      <c r="G645" s="242"/>
      <c r="H645" s="245">
        <v>109.89999999999999</v>
      </c>
      <c r="I645" s="246"/>
      <c r="J645" s="242"/>
      <c r="K645" s="242"/>
      <c r="L645" s="247"/>
      <c r="M645" s="248"/>
      <c r="N645" s="249"/>
      <c r="O645" s="249"/>
      <c r="P645" s="249"/>
      <c r="Q645" s="249"/>
      <c r="R645" s="249"/>
      <c r="S645" s="249"/>
      <c r="T645" s="250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1" t="s">
        <v>138</v>
      </c>
      <c r="AU645" s="251" t="s">
        <v>86</v>
      </c>
      <c r="AV645" s="14" t="s">
        <v>136</v>
      </c>
      <c r="AW645" s="14" t="s">
        <v>32</v>
      </c>
      <c r="AX645" s="14" t="s">
        <v>84</v>
      </c>
      <c r="AY645" s="251" t="s">
        <v>130</v>
      </c>
    </row>
    <row r="646" s="12" customFormat="1" ht="25.92" customHeight="1">
      <c r="A646" s="12"/>
      <c r="B646" s="199"/>
      <c r="C646" s="200"/>
      <c r="D646" s="201" t="s">
        <v>75</v>
      </c>
      <c r="E646" s="202" t="s">
        <v>1076</v>
      </c>
      <c r="F646" s="202" t="s">
        <v>1077</v>
      </c>
      <c r="G646" s="200"/>
      <c r="H646" s="200"/>
      <c r="I646" s="203"/>
      <c r="J646" s="204">
        <f>BK646</f>
        <v>0</v>
      </c>
      <c r="K646" s="200"/>
      <c r="L646" s="205"/>
      <c r="M646" s="206"/>
      <c r="N646" s="207"/>
      <c r="O646" s="207"/>
      <c r="P646" s="208">
        <f>P647+P653+P655+P657+P659</f>
        <v>0</v>
      </c>
      <c r="Q646" s="207"/>
      <c r="R646" s="208">
        <f>R647+R653+R655+R657+R659</f>
        <v>0</v>
      </c>
      <c r="S646" s="207"/>
      <c r="T646" s="209">
        <f>T647+T653+T655+T657+T659</f>
        <v>0</v>
      </c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R646" s="210" t="s">
        <v>145</v>
      </c>
      <c r="AT646" s="211" t="s">
        <v>75</v>
      </c>
      <c r="AU646" s="211" t="s">
        <v>76</v>
      </c>
      <c r="AY646" s="210" t="s">
        <v>130</v>
      </c>
      <c r="BK646" s="212">
        <f>BK647+BK653+BK655+BK657+BK659</f>
        <v>0</v>
      </c>
    </row>
    <row r="647" s="12" customFormat="1" ht="22.8" customHeight="1">
      <c r="A647" s="12"/>
      <c r="B647" s="199"/>
      <c r="C647" s="200"/>
      <c r="D647" s="201" t="s">
        <v>75</v>
      </c>
      <c r="E647" s="213" t="s">
        <v>1078</v>
      </c>
      <c r="F647" s="213" t="s">
        <v>1079</v>
      </c>
      <c r="G647" s="200"/>
      <c r="H647" s="200"/>
      <c r="I647" s="203"/>
      <c r="J647" s="214">
        <f>BK647</f>
        <v>0</v>
      </c>
      <c r="K647" s="200"/>
      <c r="L647" s="205"/>
      <c r="M647" s="206"/>
      <c r="N647" s="207"/>
      <c r="O647" s="207"/>
      <c r="P647" s="208">
        <f>SUM(P648:P652)</f>
        <v>0</v>
      </c>
      <c r="Q647" s="207"/>
      <c r="R647" s="208">
        <f>SUM(R648:R652)</f>
        <v>0</v>
      </c>
      <c r="S647" s="207"/>
      <c r="T647" s="209">
        <f>SUM(T648:T652)</f>
        <v>0</v>
      </c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R647" s="210" t="s">
        <v>145</v>
      </c>
      <c r="AT647" s="211" t="s">
        <v>75</v>
      </c>
      <c r="AU647" s="211" t="s">
        <v>84</v>
      </c>
      <c r="AY647" s="210" t="s">
        <v>130</v>
      </c>
      <c r="BK647" s="212">
        <f>SUM(BK648:BK652)</f>
        <v>0</v>
      </c>
    </row>
    <row r="648" s="2" customFormat="1" ht="16.5" customHeight="1">
      <c r="A648" s="38"/>
      <c r="B648" s="39"/>
      <c r="C648" s="215" t="s">
        <v>1080</v>
      </c>
      <c r="D648" s="215" t="s">
        <v>132</v>
      </c>
      <c r="E648" s="216" t="s">
        <v>1081</v>
      </c>
      <c r="F648" s="217" t="s">
        <v>1082</v>
      </c>
      <c r="G648" s="218" t="s">
        <v>661</v>
      </c>
      <c r="H648" s="219">
        <v>1</v>
      </c>
      <c r="I648" s="220"/>
      <c r="J648" s="221">
        <f>ROUND(I648*H648,2)</f>
        <v>0</v>
      </c>
      <c r="K648" s="222"/>
      <c r="L648" s="44"/>
      <c r="M648" s="223" t="s">
        <v>1</v>
      </c>
      <c r="N648" s="224" t="s">
        <v>41</v>
      </c>
      <c r="O648" s="91"/>
      <c r="P648" s="225">
        <f>O648*H648</f>
        <v>0</v>
      </c>
      <c r="Q648" s="225">
        <v>0</v>
      </c>
      <c r="R648" s="225">
        <f>Q648*H648</f>
        <v>0</v>
      </c>
      <c r="S648" s="225">
        <v>0</v>
      </c>
      <c r="T648" s="226">
        <f>S648*H648</f>
        <v>0</v>
      </c>
      <c r="U648" s="38"/>
      <c r="V648" s="38"/>
      <c r="W648" s="38"/>
      <c r="X648" s="38"/>
      <c r="Y648" s="38"/>
      <c r="Z648" s="38"/>
      <c r="AA648" s="38"/>
      <c r="AB648" s="38"/>
      <c r="AC648" s="38"/>
      <c r="AD648" s="38"/>
      <c r="AE648" s="38"/>
      <c r="AR648" s="227" t="s">
        <v>1083</v>
      </c>
      <c r="AT648" s="227" t="s">
        <v>132</v>
      </c>
      <c r="AU648" s="227" t="s">
        <v>86</v>
      </c>
      <c r="AY648" s="17" t="s">
        <v>130</v>
      </c>
      <c r="BE648" s="228">
        <f>IF(N648="základní",J648,0)</f>
        <v>0</v>
      </c>
      <c r="BF648" s="228">
        <f>IF(N648="snížená",J648,0)</f>
        <v>0</v>
      </c>
      <c r="BG648" s="228">
        <f>IF(N648="zákl. přenesená",J648,0)</f>
        <v>0</v>
      </c>
      <c r="BH648" s="228">
        <f>IF(N648="sníž. přenesená",J648,0)</f>
        <v>0</v>
      </c>
      <c r="BI648" s="228">
        <f>IF(N648="nulová",J648,0)</f>
        <v>0</v>
      </c>
      <c r="BJ648" s="17" t="s">
        <v>84</v>
      </c>
      <c r="BK648" s="228">
        <f>ROUND(I648*H648,2)</f>
        <v>0</v>
      </c>
      <c r="BL648" s="17" t="s">
        <v>1083</v>
      </c>
      <c r="BM648" s="227" t="s">
        <v>1084</v>
      </c>
    </row>
    <row r="649" s="2" customFormat="1" ht="16.5" customHeight="1">
      <c r="A649" s="38"/>
      <c r="B649" s="39"/>
      <c r="C649" s="215" t="s">
        <v>1085</v>
      </c>
      <c r="D649" s="215" t="s">
        <v>132</v>
      </c>
      <c r="E649" s="216" t="s">
        <v>1086</v>
      </c>
      <c r="F649" s="217" t="s">
        <v>1087</v>
      </c>
      <c r="G649" s="218" t="s">
        <v>661</v>
      </c>
      <c r="H649" s="219">
        <v>1</v>
      </c>
      <c r="I649" s="220"/>
      <c r="J649" s="221">
        <f>ROUND(I649*H649,2)</f>
        <v>0</v>
      </c>
      <c r="K649" s="222"/>
      <c r="L649" s="44"/>
      <c r="M649" s="223" t="s">
        <v>1</v>
      </c>
      <c r="N649" s="224" t="s">
        <v>41</v>
      </c>
      <c r="O649" s="91"/>
      <c r="P649" s="225">
        <f>O649*H649</f>
        <v>0</v>
      </c>
      <c r="Q649" s="225">
        <v>0</v>
      </c>
      <c r="R649" s="225">
        <f>Q649*H649</f>
        <v>0</v>
      </c>
      <c r="S649" s="225">
        <v>0</v>
      </c>
      <c r="T649" s="226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1083</v>
      </c>
      <c r="AT649" s="227" t="s">
        <v>132</v>
      </c>
      <c r="AU649" s="227" t="s">
        <v>86</v>
      </c>
      <c r="AY649" s="17" t="s">
        <v>130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84</v>
      </c>
      <c r="BK649" s="228">
        <f>ROUND(I649*H649,2)</f>
        <v>0</v>
      </c>
      <c r="BL649" s="17" t="s">
        <v>1083</v>
      </c>
      <c r="BM649" s="227" t="s">
        <v>1088</v>
      </c>
    </row>
    <row r="650" s="2" customFormat="1" ht="21.75" customHeight="1">
      <c r="A650" s="38"/>
      <c r="B650" s="39"/>
      <c r="C650" s="215" t="s">
        <v>1089</v>
      </c>
      <c r="D650" s="215" t="s">
        <v>132</v>
      </c>
      <c r="E650" s="216" t="s">
        <v>1090</v>
      </c>
      <c r="F650" s="217" t="s">
        <v>1091</v>
      </c>
      <c r="G650" s="218" t="s">
        <v>661</v>
      </c>
      <c r="H650" s="219">
        <v>1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41</v>
      </c>
      <c r="O650" s="91"/>
      <c r="P650" s="225">
        <f>O650*H650</f>
        <v>0</v>
      </c>
      <c r="Q650" s="225">
        <v>0</v>
      </c>
      <c r="R650" s="225">
        <f>Q650*H650</f>
        <v>0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1083</v>
      </c>
      <c r="AT650" s="227" t="s">
        <v>132</v>
      </c>
      <c r="AU650" s="227" t="s">
        <v>86</v>
      </c>
      <c r="AY650" s="17" t="s">
        <v>130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84</v>
      </c>
      <c r="BK650" s="228">
        <f>ROUND(I650*H650,2)</f>
        <v>0</v>
      </c>
      <c r="BL650" s="17" t="s">
        <v>1083</v>
      </c>
      <c r="BM650" s="227" t="s">
        <v>1092</v>
      </c>
    </row>
    <row r="651" s="2" customFormat="1" ht="16.5" customHeight="1">
      <c r="A651" s="38"/>
      <c r="B651" s="39"/>
      <c r="C651" s="215" t="s">
        <v>1093</v>
      </c>
      <c r="D651" s="215" t="s">
        <v>132</v>
      </c>
      <c r="E651" s="216" t="s">
        <v>1094</v>
      </c>
      <c r="F651" s="217" t="s">
        <v>1095</v>
      </c>
      <c r="G651" s="218" t="s">
        <v>661</v>
      </c>
      <c r="H651" s="219">
        <v>1</v>
      </c>
      <c r="I651" s="220"/>
      <c r="J651" s="221">
        <f>ROUND(I651*H651,2)</f>
        <v>0</v>
      </c>
      <c r="K651" s="222"/>
      <c r="L651" s="44"/>
      <c r="M651" s="223" t="s">
        <v>1</v>
      </c>
      <c r="N651" s="224" t="s">
        <v>41</v>
      </c>
      <c r="O651" s="91"/>
      <c r="P651" s="225">
        <f>O651*H651</f>
        <v>0</v>
      </c>
      <c r="Q651" s="225">
        <v>0</v>
      </c>
      <c r="R651" s="225">
        <f>Q651*H651</f>
        <v>0</v>
      </c>
      <c r="S651" s="225">
        <v>0</v>
      </c>
      <c r="T651" s="226">
        <f>S651*H651</f>
        <v>0</v>
      </c>
      <c r="U651" s="38"/>
      <c r="V651" s="38"/>
      <c r="W651" s="38"/>
      <c r="X651" s="38"/>
      <c r="Y651" s="38"/>
      <c r="Z651" s="38"/>
      <c r="AA651" s="38"/>
      <c r="AB651" s="38"/>
      <c r="AC651" s="38"/>
      <c r="AD651" s="38"/>
      <c r="AE651" s="38"/>
      <c r="AR651" s="227" t="s">
        <v>1083</v>
      </c>
      <c r="AT651" s="227" t="s">
        <v>132</v>
      </c>
      <c r="AU651" s="227" t="s">
        <v>86</v>
      </c>
      <c r="AY651" s="17" t="s">
        <v>130</v>
      </c>
      <c r="BE651" s="228">
        <f>IF(N651="základní",J651,0)</f>
        <v>0</v>
      </c>
      <c r="BF651" s="228">
        <f>IF(N651="snížená",J651,0)</f>
        <v>0</v>
      </c>
      <c r="BG651" s="228">
        <f>IF(N651="zákl. přenesená",J651,0)</f>
        <v>0</v>
      </c>
      <c r="BH651" s="228">
        <f>IF(N651="sníž. přenesená",J651,0)</f>
        <v>0</v>
      </c>
      <c r="BI651" s="228">
        <f>IF(N651="nulová",J651,0)</f>
        <v>0</v>
      </c>
      <c r="BJ651" s="17" t="s">
        <v>84</v>
      </c>
      <c r="BK651" s="228">
        <f>ROUND(I651*H651,2)</f>
        <v>0</v>
      </c>
      <c r="BL651" s="17" t="s">
        <v>1083</v>
      </c>
      <c r="BM651" s="227" t="s">
        <v>1096</v>
      </c>
    </row>
    <row r="652" s="2" customFormat="1" ht="24.15" customHeight="1">
      <c r="A652" s="38"/>
      <c r="B652" s="39"/>
      <c r="C652" s="215" t="s">
        <v>1097</v>
      </c>
      <c r="D652" s="215" t="s">
        <v>132</v>
      </c>
      <c r="E652" s="216" t="s">
        <v>1098</v>
      </c>
      <c r="F652" s="217" t="s">
        <v>1099</v>
      </c>
      <c r="G652" s="218" t="s">
        <v>661</v>
      </c>
      <c r="H652" s="219">
        <v>1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41</v>
      </c>
      <c r="O652" s="91"/>
      <c r="P652" s="225">
        <f>O652*H652</f>
        <v>0</v>
      </c>
      <c r="Q652" s="225">
        <v>0</v>
      </c>
      <c r="R652" s="225">
        <f>Q652*H652</f>
        <v>0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1083</v>
      </c>
      <c r="AT652" s="227" t="s">
        <v>132</v>
      </c>
      <c r="AU652" s="227" t="s">
        <v>86</v>
      </c>
      <c r="AY652" s="17" t="s">
        <v>130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84</v>
      </c>
      <c r="BK652" s="228">
        <f>ROUND(I652*H652,2)</f>
        <v>0</v>
      </c>
      <c r="BL652" s="17" t="s">
        <v>1083</v>
      </c>
      <c r="BM652" s="227" t="s">
        <v>1100</v>
      </c>
    </row>
    <row r="653" s="12" customFormat="1" ht="22.8" customHeight="1">
      <c r="A653" s="12"/>
      <c r="B653" s="199"/>
      <c r="C653" s="200"/>
      <c r="D653" s="201" t="s">
        <v>75</v>
      </c>
      <c r="E653" s="213" t="s">
        <v>1101</v>
      </c>
      <c r="F653" s="213" t="s">
        <v>1102</v>
      </c>
      <c r="G653" s="200"/>
      <c r="H653" s="200"/>
      <c r="I653" s="203"/>
      <c r="J653" s="214">
        <f>BK653</f>
        <v>0</v>
      </c>
      <c r="K653" s="200"/>
      <c r="L653" s="205"/>
      <c r="M653" s="206"/>
      <c r="N653" s="207"/>
      <c r="O653" s="207"/>
      <c r="P653" s="208">
        <f>P654</f>
        <v>0</v>
      </c>
      <c r="Q653" s="207"/>
      <c r="R653" s="208">
        <f>R654</f>
        <v>0</v>
      </c>
      <c r="S653" s="207"/>
      <c r="T653" s="209">
        <f>T654</f>
        <v>0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10" t="s">
        <v>145</v>
      </c>
      <c r="AT653" s="211" t="s">
        <v>75</v>
      </c>
      <c r="AU653" s="211" t="s">
        <v>84</v>
      </c>
      <c r="AY653" s="210" t="s">
        <v>130</v>
      </c>
      <c r="BK653" s="212">
        <f>BK654</f>
        <v>0</v>
      </c>
    </row>
    <row r="654" s="2" customFormat="1" ht="24.15" customHeight="1">
      <c r="A654" s="38"/>
      <c r="B654" s="39"/>
      <c r="C654" s="215" t="s">
        <v>1103</v>
      </c>
      <c r="D654" s="215" t="s">
        <v>132</v>
      </c>
      <c r="E654" s="216" t="s">
        <v>1104</v>
      </c>
      <c r="F654" s="217" t="s">
        <v>1105</v>
      </c>
      <c r="G654" s="218" t="s">
        <v>661</v>
      </c>
      <c r="H654" s="219">
        <v>1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41</v>
      </c>
      <c r="O654" s="91"/>
      <c r="P654" s="225">
        <f>O654*H654</f>
        <v>0</v>
      </c>
      <c r="Q654" s="225">
        <v>0</v>
      </c>
      <c r="R654" s="225">
        <f>Q654*H654</f>
        <v>0</v>
      </c>
      <c r="S654" s="225">
        <v>0</v>
      </c>
      <c r="T654" s="226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1083</v>
      </c>
      <c r="AT654" s="227" t="s">
        <v>132</v>
      </c>
      <c r="AU654" s="227" t="s">
        <v>86</v>
      </c>
      <c r="AY654" s="17" t="s">
        <v>130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84</v>
      </c>
      <c r="BK654" s="228">
        <f>ROUND(I654*H654,2)</f>
        <v>0</v>
      </c>
      <c r="BL654" s="17" t="s">
        <v>1083</v>
      </c>
      <c r="BM654" s="227" t="s">
        <v>1106</v>
      </c>
    </row>
    <row r="655" s="12" customFormat="1" ht="22.8" customHeight="1">
      <c r="A655" s="12"/>
      <c r="B655" s="199"/>
      <c r="C655" s="200"/>
      <c r="D655" s="201" t="s">
        <v>75</v>
      </c>
      <c r="E655" s="213" t="s">
        <v>1107</v>
      </c>
      <c r="F655" s="213" t="s">
        <v>1108</v>
      </c>
      <c r="G655" s="200"/>
      <c r="H655" s="200"/>
      <c r="I655" s="203"/>
      <c r="J655" s="214">
        <f>BK655</f>
        <v>0</v>
      </c>
      <c r="K655" s="200"/>
      <c r="L655" s="205"/>
      <c r="M655" s="206"/>
      <c r="N655" s="207"/>
      <c r="O655" s="207"/>
      <c r="P655" s="208">
        <f>P656</f>
        <v>0</v>
      </c>
      <c r="Q655" s="207"/>
      <c r="R655" s="208">
        <f>R656</f>
        <v>0</v>
      </c>
      <c r="S655" s="207"/>
      <c r="T655" s="209">
        <f>T656</f>
        <v>0</v>
      </c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R655" s="210" t="s">
        <v>145</v>
      </c>
      <c r="AT655" s="211" t="s">
        <v>75</v>
      </c>
      <c r="AU655" s="211" t="s">
        <v>84</v>
      </c>
      <c r="AY655" s="210" t="s">
        <v>130</v>
      </c>
      <c r="BK655" s="212">
        <f>BK656</f>
        <v>0</v>
      </c>
    </row>
    <row r="656" s="2" customFormat="1" ht="21.75" customHeight="1">
      <c r="A656" s="38"/>
      <c r="B656" s="39"/>
      <c r="C656" s="215" t="s">
        <v>1109</v>
      </c>
      <c r="D656" s="215" t="s">
        <v>132</v>
      </c>
      <c r="E656" s="216" t="s">
        <v>1110</v>
      </c>
      <c r="F656" s="217" t="s">
        <v>1111</v>
      </c>
      <c r="G656" s="218" t="s">
        <v>1112</v>
      </c>
      <c r="H656" s="219">
        <v>1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41</v>
      </c>
      <c r="O656" s="91"/>
      <c r="P656" s="225">
        <f>O656*H656</f>
        <v>0</v>
      </c>
      <c r="Q656" s="225">
        <v>0</v>
      </c>
      <c r="R656" s="225">
        <f>Q656*H656</f>
        <v>0</v>
      </c>
      <c r="S656" s="225">
        <v>0</v>
      </c>
      <c r="T656" s="226">
        <f>S656*H656</f>
        <v>0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1083</v>
      </c>
      <c r="AT656" s="227" t="s">
        <v>132</v>
      </c>
      <c r="AU656" s="227" t="s">
        <v>86</v>
      </c>
      <c r="AY656" s="17" t="s">
        <v>130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84</v>
      </c>
      <c r="BK656" s="228">
        <f>ROUND(I656*H656,2)</f>
        <v>0</v>
      </c>
      <c r="BL656" s="17" t="s">
        <v>1083</v>
      </c>
      <c r="BM656" s="227" t="s">
        <v>1113</v>
      </c>
    </row>
    <row r="657" s="12" customFormat="1" ht="22.8" customHeight="1">
      <c r="A657" s="12"/>
      <c r="B657" s="199"/>
      <c r="C657" s="200"/>
      <c r="D657" s="201" t="s">
        <v>75</v>
      </c>
      <c r="E657" s="213" t="s">
        <v>1114</v>
      </c>
      <c r="F657" s="213" t="s">
        <v>1115</v>
      </c>
      <c r="G657" s="200"/>
      <c r="H657" s="200"/>
      <c r="I657" s="203"/>
      <c r="J657" s="214">
        <f>BK657</f>
        <v>0</v>
      </c>
      <c r="K657" s="200"/>
      <c r="L657" s="205"/>
      <c r="M657" s="206"/>
      <c r="N657" s="207"/>
      <c r="O657" s="207"/>
      <c r="P657" s="208">
        <f>P658</f>
        <v>0</v>
      </c>
      <c r="Q657" s="207"/>
      <c r="R657" s="208">
        <f>R658</f>
        <v>0</v>
      </c>
      <c r="S657" s="207"/>
      <c r="T657" s="209">
        <f>T658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10" t="s">
        <v>145</v>
      </c>
      <c r="AT657" s="211" t="s">
        <v>75</v>
      </c>
      <c r="AU657" s="211" t="s">
        <v>84</v>
      </c>
      <c r="AY657" s="210" t="s">
        <v>130</v>
      </c>
      <c r="BK657" s="212">
        <f>BK658</f>
        <v>0</v>
      </c>
    </row>
    <row r="658" s="2" customFormat="1" ht="16.5" customHeight="1">
      <c r="A658" s="38"/>
      <c r="B658" s="39"/>
      <c r="C658" s="215" t="s">
        <v>1116</v>
      </c>
      <c r="D658" s="215" t="s">
        <v>132</v>
      </c>
      <c r="E658" s="216" t="s">
        <v>1117</v>
      </c>
      <c r="F658" s="217" t="s">
        <v>1118</v>
      </c>
      <c r="G658" s="218" t="s">
        <v>661</v>
      </c>
      <c r="H658" s="219">
        <v>1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41</v>
      </c>
      <c r="O658" s="91"/>
      <c r="P658" s="225">
        <f>O658*H658</f>
        <v>0</v>
      </c>
      <c r="Q658" s="225">
        <v>0</v>
      </c>
      <c r="R658" s="225">
        <f>Q658*H658</f>
        <v>0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1083</v>
      </c>
      <c r="AT658" s="227" t="s">
        <v>132</v>
      </c>
      <c r="AU658" s="227" t="s">
        <v>86</v>
      </c>
      <c r="AY658" s="17" t="s">
        <v>130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84</v>
      </c>
      <c r="BK658" s="228">
        <f>ROUND(I658*H658,2)</f>
        <v>0</v>
      </c>
      <c r="BL658" s="17" t="s">
        <v>1083</v>
      </c>
      <c r="BM658" s="227" t="s">
        <v>1119</v>
      </c>
    </row>
    <row r="659" s="12" customFormat="1" ht="22.8" customHeight="1">
      <c r="A659" s="12"/>
      <c r="B659" s="199"/>
      <c r="C659" s="200"/>
      <c r="D659" s="201" t="s">
        <v>75</v>
      </c>
      <c r="E659" s="213" t="s">
        <v>1120</v>
      </c>
      <c r="F659" s="213" t="s">
        <v>1121</v>
      </c>
      <c r="G659" s="200"/>
      <c r="H659" s="200"/>
      <c r="I659" s="203"/>
      <c r="J659" s="214">
        <f>BK659</f>
        <v>0</v>
      </c>
      <c r="K659" s="200"/>
      <c r="L659" s="205"/>
      <c r="M659" s="206"/>
      <c r="N659" s="207"/>
      <c r="O659" s="207"/>
      <c r="P659" s="208">
        <f>SUM(P660:P661)</f>
        <v>0</v>
      </c>
      <c r="Q659" s="207"/>
      <c r="R659" s="208">
        <f>SUM(R660:R661)</f>
        <v>0</v>
      </c>
      <c r="S659" s="207"/>
      <c r="T659" s="209">
        <f>SUM(T660:T661)</f>
        <v>0</v>
      </c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R659" s="210" t="s">
        <v>145</v>
      </c>
      <c r="AT659" s="211" t="s">
        <v>75</v>
      </c>
      <c r="AU659" s="211" t="s">
        <v>84</v>
      </c>
      <c r="AY659" s="210" t="s">
        <v>130</v>
      </c>
      <c r="BK659" s="212">
        <f>SUM(BK660:BK661)</f>
        <v>0</v>
      </c>
    </row>
    <row r="660" s="2" customFormat="1" ht="16.5" customHeight="1">
      <c r="A660" s="38"/>
      <c r="B660" s="39"/>
      <c r="C660" s="215" t="s">
        <v>1122</v>
      </c>
      <c r="D660" s="215" t="s">
        <v>132</v>
      </c>
      <c r="E660" s="216" t="s">
        <v>1123</v>
      </c>
      <c r="F660" s="217" t="s">
        <v>1124</v>
      </c>
      <c r="G660" s="218" t="s">
        <v>661</v>
      </c>
      <c r="H660" s="219">
        <v>1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41</v>
      </c>
      <c r="O660" s="91"/>
      <c r="P660" s="225">
        <f>O660*H660</f>
        <v>0</v>
      </c>
      <c r="Q660" s="225">
        <v>0</v>
      </c>
      <c r="R660" s="225">
        <f>Q660*H660</f>
        <v>0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1083</v>
      </c>
      <c r="AT660" s="227" t="s">
        <v>132</v>
      </c>
      <c r="AU660" s="227" t="s">
        <v>86</v>
      </c>
      <c r="AY660" s="17" t="s">
        <v>130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84</v>
      </c>
      <c r="BK660" s="228">
        <f>ROUND(I660*H660,2)</f>
        <v>0</v>
      </c>
      <c r="BL660" s="17" t="s">
        <v>1083</v>
      </c>
      <c r="BM660" s="227" t="s">
        <v>1125</v>
      </c>
    </row>
    <row r="661" s="2" customFormat="1" ht="16.5" customHeight="1">
      <c r="A661" s="38"/>
      <c r="B661" s="39"/>
      <c r="C661" s="215" t="s">
        <v>1126</v>
      </c>
      <c r="D661" s="215" t="s">
        <v>132</v>
      </c>
      <c r="E661" s="216" t="s">
        <v>1127</v>
      </c>
      <c r="F661" s="217" t="s">
        <v>1128</v>
      </c>
      <c r="G661" s="218" t="s">
        <v>661</v>
      </c>
      <c r="H661" s="219">
        <v>1</v>
      </c>
      <c r="I661" s="220"/>
      <c r="J661" s="221">
        <f>ROUND(I661*H661,2)</f>
        <v>0</v>
      </c>
      <c r="K661" s="222"/>
      <c r="L661" s="44"/>
      <c r="M661" s="274" t="s">
        <v>1</v>
      </c>
      <c r="N661" s="275" t="s">
        <v>41</v>
      </c>
      <c r="O661" s="276"/>
      <c r="P661" s="277">
        <f>O661*H661</f>
        <v>0</v>
      </c>
      <c r="Q661" s="277">
        <v>0</v>
      </c>
      <c r="R661" s="277">
        <f>Q661*H661</f>
        <v>0</v>
      </c>
      <c r="S661" s="277">
        <v>0</v>
      </c>
      <c r="T661" s="278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7" t="s">
        <v>1083</v>
      </c>
      <c r="AT661" s="227" t="s">
        <v>132</v>
      </c>
      <c r="AU661" s="227" t="s">
        <v>86</v>
      </c>
      <c r="AY661" s="17" t="s">
        <v>130</v>
      </c>
      <c r="BE661" s="228">
        <f>IF(N661="základní",J661,0)</f>
        <v>0</v>
      </c>
      <c r="BF661" s="228">
        <f>IF(N661="snížená",J661,0)</f>
        <v>0</v>
      </c>
      <c r="BG661" s="228">
        <f>IF(N661="zákl. přenesená",J661,0)</f>
        <v>0</v>
      </c>
      <c r="BH661" s="228">
        <f>IF(N661="sníž. přenesená",J661,0)</f>
        <v>0</v>
      </c>
      <c r="BI661" s="228">
        <f>IF(N661="nulová",J661,0)</f>
        <v>0</v>
      </c>
      <c r="BJ661" s="17" t="s">
        <v>84</v>
      </c>
      <c r="BK661" s="228">
        <f>ROUND(I661*H661,2)</f>
        <v>0</v>
      </c>
      <c r="BL661" s="17" t="s">
        <v>1083</v>
      </c>
      <c r="BM661" s="227" t="s">
        <v>1129</v>
      </c>
    </row>
    <row r="662" s="2" customFormat="1" ht="6.96" customHeight="1">
      <c r="A662" s="38"/>
      <c r="B662" s="66"/>
      <c r="C662" s="67"/>
      <c r="D662" s="67"/>
      <c r="E662" s="67"/>
      <c r="F662" s="67"/>
      <c r="G662" s="67"/>
      <c r="H662" s="67"/>
      <c r="I662" s="67"/>
      <c r="J662" s="67"/>
      <c r="K662" s="67"/>
      <c r="L662" s="44"/>
      <c r="M662" s="38"/>
      <c r="O662" s="38"/>
      <c r="P662" s="38"/>
      <c r="Q662" s="38"/>
      <c r="R662" s="38"/>
      <c r="S662" s="38"/>
      <c r="T662" s="38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</row>
  </sheetData>
  <sheetProtection sheet="1" autoFilter="0" formatColumns="0" formatRows="0" objects="1" scenarios="1" spinCount="100000" saltValue="NZzM1HLKkUSE+5a31Y46C0oNeEaAdJConycENEPJHeHNmdlk6QxuexOW9mTdO0Cpjw0Dm2GLhFgwCDsYToyAVg==" hashValue="lND0RJfxv20Tiw4wajCG/sIwxunJ90urnJw4AIGyvW9AznGIj+XjV3EJ9EjbMp2ofCrEtTXuXs2iCAS4KIyo9w==" algorithmName="SHA-512" password="CC35"/>
  <autoFilter ref="C135:K661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LAPTOP-G0FMFB3Q\ivans</dc:creator>
  <cp:lastModifiedBy>LAPTOP-G0FMFB3Q\ivans</cp:lastModifiedBy>
  <dcterms:created xsi:type="dcterms:W3CDTF">2023-02-27T13:18:03Z</dcterms:created>
  <dcterms:modified xsi:type="dcterms:W3CDTF">2023-02-27T13:18:06Z</dcterms:modified>
</cp:coreProperties>
</file>