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3\Dopravní terminál 9. května\nové VŘ 2023\VŘ 23 nově upravené Jitkou\Příloha č.4 - Výkaz výměr ZKONTROLUJ ZDA JE VSE\"/>
    </mc:Choice>
  </mc:AlternateContent>
  <bookViews>
    <workbookView xWindow="0" yWindow="0" windowWidth="28800" windowHeight="11850"/>
  </bookViews>
  <sheets>
    <sheet name="Rekapitulace stavby" sheetId="1" r:id="rId1"/>
    <sheet name="1 (1) - SO 101 Komunikace" sheetId="2" r:id="rId2"/>
    <sheet name="2 - SO 401 Veřejné osvětlení" sheetId="3" r:id="rId3"/>
    <sheet name="3 - SO 401 Přeložka PODA" sheetId="4" r:id="rId4"/>
  </sheets>
  <definedNames>
    <definedName name="_xlnm._FilterDatabase" localSheetId="1" hidden="1">'1 (1) - SO 101 Komunikace'!$C$127:$K$578</definedName>
    <definedName name="_xlnm._FilterDatabase" localSheetId="2" hidden="1">'2 - SO 401 Veřejné osvětlení'!$C$115:$K$117</definedName>
    <definedName name="_xlnm._FilterDatabase" localSheetId="3" hidden="1">'3 - SO 401 Přeložka PODA'!$C$115:$K$117</definedName>
    <definedName name="_xlnm.Print_Titles" localSheetId="1">'1 (1) - SO 101 Komunikace'!$127:$127</definedName>
    <definedName name="_xlnm.Print_Titles" localSheetId="2">'2 - SO 401 Veřejné osvětlení'!$115:$115</definedName>
    <definedName name="_xlnm.Print_Titles" localSheetId="3">'3 - SO 401 Přeložka PODA'!$115:$115</definedName>
    <definedName name="_xlnm.Print_Titles" localSheetId="0">'Rekapitulace stavby'!$92:$92</definedName>
    <definedName name="_xlnm.Print_Area" localSheetId="1">'1 (1) - SO 101 Komunikace'!$C$4:$J$76,'1 (1) - SO 101 Komunikace'!$C$82:$J$109,'1 (1) - SO 101 Komunikace'!$C$115:$J$578</definedName>
    <definedName name="_xlnm.Print_Area" localSheetId="2">'2 - SO 401 Veřejné osvětlení'!$C$4:$J$76,'2 - SO 401 Veřejné osvětlení'!$C$82:$J$97,'2 - SO 401 Veřejné osvětlení'!$C$103:$J$117</definedName>
    <definedName name="_xlnm.Print_Area" localSheetId="3">'3 - SO 401 Přeložka PODA'!$C$4:$J$76,'3 - SO 401 Přeložka PODA'!$C$82:$J$97,'3 - SO 401 Přeložka PODA'!$C$103:$J$117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17" i="4"/>
  <c r="F37" i="4" s="1"/>
  <c r="BD97" i="1" s="1"/>
  <c r="BH117" i="4"/>
  <c r="BG117" i="4"/>
  <c r="F35" i="4" s="1"/>
  <c r="BB97" i="1" s="1"/>
  <c r="BF117" i="4"/>
  <c r="T117" i="4"/>
  <c r="T116" i="4" s="1"/>
  <c r="R117" i="4"/>
  <c r="R116" i="4" s="1"/>
  <c r="P117" i="4"/>
  <c r="P116" i="4" s="1"/>
  <c r="AU97" i="1" s="1"/>
  <c r="J113" i="4"/>
  <c r="J112" i="4"/>
  <c r="F112" i="4"/>
  <c r="F110" i="4"/>
  <c r="E108" i="4"/>
  <c r="J92" i="4"/>
  <c r="J91" i="4"/>
  <c r="F91" i="4"/>
  <c r="F89" i="4"/>
  <c r="E87" i="4"/>
  <c r="J18" i="4"/>
  <c r="E18" i="4"/>
  <c r="F113" i="4" s="1"/>
  <c r="J17" i="4"/>
  <c r="J12" i="4"/>
  <c r="J110" i="4" s="1"/>
  <c r="E7" i="4"/>
  <c r="E106" i="4" s="1"/>
  <c r="J37" i="3"/>
  <c r="J36" i="3"/>
  <c r="AY96" i="1" s="1"/>
  <c r="J35" i="3"/>
  <c r="AX96" i="1" s="1"/>
  <c r="BI117" i="3"/>
  <c r="F37" i="3" s="1"/>
  <c r="BD96" i="1" s="1"/>
  <c r="BH117" i="3"/>
  <c r="F36" i="3" s="1"/>
  <c r="BC96" i="1" s="1"/>
  <c r="BG117" i="3"/>
  <c r="BF117" i="3"/>
  <c r="T117" i="3"/>
  <c r="T116" i="3" s="1"/>
  <c r="R117" i="3"/>
  <c r="R116" i="3" s="1"/>
  <c r="P117" i="3"/>
  <c r="P116" i="3" s="1"/>
  <c r="AU96" i="1" s="1"/>
  <c r="J113" i="3"/>
  <c r="J112" i="3"/>
  <c r="F112" i="3"/>
  <c r="F110" i="3"/>
  <c r="E108" i="3"/>
  <c r="J92" i="3"/>
  <c r="J91" i="3"/>
  <c r="F91" i="3"/>
  <c r="F89" i="3"/>
  <c r="E87" i="3"/>
  <c r="J18" i="3"/>
  <c r="E18" i="3"/>
  <c r="F92" i="3" s="1"/>
  <c r="J17" i="3"/>
  <c r="J12" i="3"/>
  <c r="J110" i="3"/>
  <c r="E7" i="3"/>
  <c r="E106" i="3"/>
  <c r="J37" i="2"/>
  <c r="J36" i="2"/>
  <c r="AY95" i="1" s="1"/>
  <c r="J35" i="2"/>
  <c r="AX95" i="1" s="1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T563" i="2"/>
  <c r="R564" i="2"/>
  <c r="R563" i="2"/>
  <c r="P564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77" i="2"/>
  <c r="BH477" i="2"/>
  <c r="BG477" i="2"/>
  <c r="BF477" i="2"/>
  <c r="T477" i="2"/>
  <c r="R477" i="2"/>
  <c r="P477" i="2"/>
  <c r="BI473" i="2"/>
  <c r="BH473" i="2"/>
  <c r="BG473" i="2"/>
  <c r="BF473" i="2"/>
  <c r="T473" i="2"/>
  <c r="R473" i="2"/>
  <c r="P473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29" i="2"/>
  <c r="BH429" i="2"/>
  <c r="BG429" i="2"/>
  <c r="BF429" i="2"/>
  <c r="T429" i="2"/>
  <c r="R429" i="2"/>
  <c r="P429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T280" i="2" s="1"/>
  <c r="R281" i="2"/>
  <c r="R280" i="2" s="1"/>
  <c r="P281" i="2"/>
  <c r="P280" i="2" s="1"/>
  <c r="BI274" i="2"/>
  <c r="BH274" i="2"/>
  <c r="BG274" i="2"/>
  <c r="BF274" i="2"/>
  <c r="T274" i="2"/>
  <c r="T273" i="2" s="1"/>
  <c r="R274" i="2"/>
  <c r="R273" i="2" s="1"/>
  <c r="P274" i="2"/>
  <c r="P273" i="2" s="1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R209" i="2"/>
  <c r="P209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125" i="2" s="1"/>
  <c r="J17" i="2"/>
  <c r="J12" i="2"/>
  <c r="J89" i="2" s="1"/>
  <c r="E7" i="2"/>
  <c r="E118" i="2" s="1"/>
  <c r="L90" i="1"/>
  <c r="AM90" i="1"/>
  <c r="AM89" i="1"/>
  <c r="L89" i="1"/>
  <c r="AM87" i="1"/>
  <c r="L87" i="1"/>
  <c r="L85" i="1"/>
  <c r="L84" i="1"/>
  <c r="J577" i="2"/>
  <c r="BK576" i="2"/>
  <c r="BK573" i="2"/>
  <c r="BK571" i="2"/>
  <c r="J569" i="2"/>
  <c r="BK567" i="2"/>
  <c r="BK564" i="2"/>
  <c r="BK561" i="2"/>
  <c r="J560" i="2"/>
  <c r="BK556" i="2"/>
  <c r="J553" i="2"/>
  <c r="J551" i="2"/>
  <c r="BK547" i="2"/>
  <c r="BK545" i="2"/>
  <c r="BK540" i="2"/>
  <c r="BK538" i="2"/>
  <c r="J533" i="2"/>
  <c r="BK531" i="2"/>
  <c r="J529" i="2"/>
  <c r="J525" i="2"/>
  <c r="J523" i="2"/>
  <c r="BK514" i="2"/>
  <c r="BK508" i="2"/>
  <c r="BK501" i="2"/>
  <c r="BK496" i="2"/>
  <c r="BK491" i="2"/>
  <c r="J489" i="2"/>
  <c r="J473" i="2"/>
  <c r="J463" i="2"/>
  <c r="J458" i="2"/>
  <c r="BK456" i="2"/>
  <c r="J447" i="2"/>
  <c r="J439" i="2"/>
  <c r="BK423" i="2"/>
  <c r="J403" i="2"/>
  <c r="J401" i="2"/>
  <c r="BK398" i="2"/>
  <c r="BK389" i="2"/>
  <c r="J387" i="2"/>
  <c r="BK380" i="2"/>
  <c r="J378" i="2"/>
  <c r="BK376" i="2"/>
  <c r="J367" i="2"/>
  <c r="J360" i="2"/>
  <c r="J357" i="2"/>
  <c r="BK355" i="2"/>
  <c r="J329" i="2"/>
  <c r="J314" i="2"/>
  <c r="J307" i="2"/>
  <c r="J299" i="2"/>
  <c r="J283" i="2"/>
  <c r="J274" i="2"/>
  <c r="J267" i="2"/>
  <c r="J260" i="2"/>
  <c r="BK258" i="2"/>
  <c r="J254" i="2"/>
  <c r="J248" i="2"/>
  <c r="BK245" i="2"/>
  <c r="J240" i="2"/>
  <c r="BK236" i="2"/>
  <c r="BK232" i="2"/>
  <c r="BK224" i="2"/>
  <c r="BK219" i="2"/>
  <c r="BK209" i="2"/>
  <c r="J200" i="2"/>
  <c r="BK193" i="2"/>
  <c r="BK183" i="2"/>
  <c r="J178" i="2"/>
  <c r="J170" i="2"/>
  <c r="BK163" i="2"/>
  <c r="BK155" i="2"/>
  <c r="BK145" i="2"/>
  <c r="BK140" i="2"/>
  <c r="J136" i="2"/>
  <c r="BK131" i="2"/>
  <c r="AS94" i="1"/>
  <c r="BK574" i="2"/>
  <c r="BK572" i="2"/>
  <c r="J570" i="2"/>
  <c r="J568" i="2"/>
  <c r="BK566" i="2"/>
  <c r="J562" i="2"/>
  <c r="J559" i="2"/>
  <c r="J555" i="2"/>
  <c r="J552" i="2"/>
  <c r="BK548" i="2"/>
  <c r="BK546" i="2"/>
  <c r="BK541" i="2"/>
  <c r="J540" i="2"/>
  <c r="J538" i="2"/>
  <c r="BK532" i="2"/>
  <c r="BK530" i="2"/>
  <c r="J526" i="2"/>
  <c r="BK524" i="2"/>
  <c r="J521" i="2"/>
  <c r="J515" i="2"/>
  <c r="J509" i="2"/>
  <c r="J502" i="2"/>
  <c r="J497" i="2"/>
  <c r="BK492" i="2"/>
  <c r="J490" i="2"/>
  <c r="J477" i="2"/>
  <c r="BK467" i="2"/>
  <c r="BK459" i="2"/>
  <c r="BK457" i="2"/>
  <c r="J455" i="2"/>
  <c r="J443" i="2"/>
  <c r="J429" i="2"/>
  <c r="J419" i="2"/>
  <c r="J402" i="2"/>
  <c r="BK400" i="2"/>
  <c r="BK397" i="2"/>
  <c r="J388" i="2"/>
  <c r="J386" i="2"/>
  <c r="BK379" i="2"/>
  <c r="J377" i="2"/>
  <c r="BK375" i="2"/>
  <c r="BK374" i="2"/>
  <c r="BK372" i="2"/>
  <c r="J368" i="2"/>
  <c r="J366" i="2"/>
  <c r="BK359" i="2"/>
  <c r="J358" i="2"/>
  <c r="BK356" i="2"/>
  <c r="BK333" i="2"/>
  <c r="J323" i="2"/>
  <c r="J320" i="2"/>
  <c r="BK313" i="2"/>
  <c r="BK303" i="2"/>
  <c r="J293" i="2"/>
  <c r="J281" i="2"/>
  <c r="J268" i="2"/>
  <c r="J264" i="2"/>
  <c r="BK259" i="2"/>
  <c r="J255" i="2"/>
  <c r="J251" i="2"/>
  <c r="J245" i="2"/>
  <c r="BK240" i="2"/>
  <c r="J236" i="2"/>
  <c r="J232" i="2"/>
  <c r="J224" i="2"/>
  <c r="J219" i="2"/>
  <c r="J209" i="2"/>
  <c r="BK200" i="2"/>
  <c r="J193" i="2"/>
  <c r="J183" i="2"/>
  <c r="BK178" i="2"/>
  <c r="BK170" i="2"/>
  <c r="J163" i="2"/>
  <c r="J155" i="2"/>
  <c r="J145" i="2"/>
  <c r="J140" i="2"/>
  <c r="BK136" i="2"/>
  <c r="BK117" i="3"/>
  <c r="F36" i="4"/>
  <c r="BC97" i="1" s="1"/>
  <c r="J578" i="2"/>
  <c r="BK575" i="2"/>
  <c r="J574" i="2"/>
  <c r="J572" i="2"/>
  <c r="BK570" i="2"/>
  <c r="BK568" i="2"/>
  <c r="J566" i="2"/>
  <c r="BK562" i="2"/>
  <c r="BK560" i="2"/>
  <c r="BK559" i="2"/>
  <c r="BK555" i="2"/>
  <c r="BK552" i="2"/>
  <c r="J548" i="2"/>
  <c r="J546" i="2"/>
  <c r="J541" i="2"/>
  <c r="J539" i="2"/>
  <c r="BK537" i="2"/>
  <c r="J532" i="2"/>
  <c r="J530" i="2"/>
  <c r="BK526" i="2"/>
  <c r="J524" i="2"/>
  <c r="BK521" i="2"/>
  <c r="BK509" i="2"/>
  <c r="BK502" i="2"/>
  <c r="BK497" i="2"/>
  <c r="J492" i="2"/>
  <c r="BK490" i="2"/>
  <c r="BK477" i="2"/>
  <c r="J467" i="2"/>
  <c r="J459" i="2"/>
  <c r="J457" i="2"/>
  <c r="BK455" i="2"/>
  <c r="BK443" i="2"/>
  <c r="BK429" i="2"/>
  <c r="BK419" i="2"/>
  <c r="BK402" i="2"/>
  <c r="J400" i="2"/>
  <c r="J397" i="2"/>
  <c r="BK388" i="2"/>
  <c r="BK386" i="2"/>
  <c r="J379" i="2"/>
  <c r="BK377" i="2"/>
  <c r="J372" i="2"/>
  <c r="BK366" i="2"/>
  <c r="BK358" i="2"/>
  <c r="J356" i="2"/>
  <c r="J333" i="2"/>
  <c r="BK323" i="2"/>
  <c r="J313" i="2"/>
  <c r="J303" i="2"/>
  <c r="BK293" i="2"/>
  <c r="BK281" i="2"/>
  <c r="BK268" i="2"/>
  <c r="BK264" i="2"/>
  <c r="J259" i="2"/>
  <c r="BK255" i="2"/>
  <c r="BK251" i="2"/>
  <c r="J241" i="2"/>
  <c r="BK237" i="2"/>
  <c r="J235" i="2"/>
  <c r="BK228" i="2"/>
  <c r="BK223" i="2"/>
  <c r="J215" i="2"/>
  <c r="J201" i="2"/>
  <c r="J194" i="2"/>
  <c r="J189" i="2"/>
  <c r="BK179" i="2"/>
  <c r="BK174" i="2"/>
  <c r="BK166" i="2"/>
  <c r="J159" i="2"/>
  <c r="BK151" i="2"/>
  <c r="BK143" i="2"/>
  <c r="BK137" i="2"/>
  <c r="BK135" i="2"/>
  <c r="J131" i="2"/>
  <c r="BK578" i="2"/>
  <c r="BK577" i="2"/>
  <c r="J576" i="2"/>
  <c r="J575" i="2"/>
  <c r="J573" i="2"/>
  <c r="J571" i="2"/>
  <c r="BK569" i="2"/>
  <c r="J567" i="2"/>
  <c r="J564" i="2"/>
  <c r="J561" i="2"/>
  <c r="J556" i="2"/>
  <c r="BK553" i="2"/>
  <c r="BK551" i="2"/>
  <c r="J547" i="2"/>
  <c r="J545" i="2"/>
  <c r="BK539" i="2"/>
  <c r="J537" i="2"/>
  <c r="BK533" i="2"/>
  <c r="J531" i="2"/>
  <c r="BK529" i="2"/>
  <c r="BK525" i="2"/>
  <c r="BK523" i="2"/>
  <c r="BK515" i="2"/>
  <c r="J514" i="2"/>
  <c r="J508" i="2"/>
  <c r="J501" i="2"/>
  <c r="J496" i="2"/>
  <c r="J491" i="2"/>
  <c r="BK489" i="2"/>
  <c r="BK473" i="2"/>
  <c r="BK463" i="2"/>
  <c r="BK458" i="2"/>
  <c r="J456" i="2"/>
  <c r="BK447" i="2"/>
  <c r="BK439" i="2"/>
  <c r="J423" i="2"/>
  <c r="BK403" i="2"/>
  <c r="BK401" i="2"/>
  <c r="J398" i="2"/>
  <c r="J389" i="2"/>
  <c r="BK387" i="2"/>
  <c r="J380" i="2"/>
  <c r="BK378" i="2"/>
  <c r="J376" i="2"/>
  <c r="J375" i="2"/>
  <c r="J374" i="2"/>
  <c r="BK368" i="2"/>
  <c r="BK367" i="2"/>
  <c r="BK360" i="2"/>
  <c r="J359" i="2"/>
  <c r="BK357" i="2"/>
  <c r="J355" i="2"/>
  <c r="BK329" i="2"/>
  <c r="BK320" i="2"/>
  <c r="BK314" i="2"/>
  <c r="BK307" i="2"/>
  <c r="BK299" i="2"/>
  <c r="BK283" i="2"/>
  <c r="BK274" i="2"/>
  <c r="BK267" i="2"/>
  <c r="BK260" i="2"/>
  <c r="J258" i="2"/>
  <c r="BK254" i="2"/>
  <c r="BK248" i="2"/>
  <c r="BK241" i="2"/>
  <c r="J237" i="2"/>
  <c r="BK235" i="2"/>
  <c r="J228" i="2"/>
  <c r="J223" i="2"/>
  <c r="BK215" i="2"/>
  <c r="BK201" i="2"/>
  <c r="BK194" i="2"/>
  <c r="BK189" i="2"/>
  <c r="J179" i="2"/>
  <c r="J174" i="2"/>
  <c r="J166" i="2"/>
  <c r="BK159" i="2"/>
  <c r="J151" i="2"/>
  <c r="J143" i="2"/>
  <c r="J137" i="2"/>
  <c r="J135" i="2"/>
  <c r="J117" i="3"/>
  <c r="F35" i="3"/>
  <c r="BB96" i="1" s="1"/>
  <c r="J34" i="3"/>
  <c r="AW96" i="1" s="1"/>
  <c r="J117" i="4"/>
  <c r="BK117" i="4"/>
  <c r="J34" i="4"/>
  <c r="AW97" i="1" s="1"/>
  <c r="P130" i="2" l="1"/>
  <c r="BK144" i="2"/>
  <c r="J144" i="2" s="1"/>
  <c r="J99" i="2" s="1"/>
  <c r="T144" i="2"/>
  <c r="P263" i="2"/>
  <c r="T263" i="2"/>
  <c r="BK282" i="2"/>
  <c r="J282" i="2" s="1"/>
  <c r="J103" i="2" s="1"/>
  <c r="R282" i="2"/>
  <c r="BK373" i="2"/>
  <c r="J373" i="2" s="1"/>
  <c r="J104" i="2" s="1"/>
  <c r="R373" i="2"/>
  <c r="T373" i="2"/>
  <c r="P399" i="2"/>
  <c r="T399" i="2"/>
  <c r="P554" i="2"/>
  <c r="T554" i="2"/>
  <c r="P565" i="2"/>
  <c r="T565" i="2"/>
  <c r="BK130" i="2"/>
  <c r="J130" i="2" s="1"/>
  <c r="J98" i="2" s="1"/>
  <c r="R130" i="2"/>
  <c r="T130" i="2"/>
  <c r="P144" i="2"/>
  <c r="R144" i="2"/>
  <c r="BK263" i="2"/>
  <c r="J263" i="2"/>
  <c r="J100" i="2" s="1"/>
  <c r="R263" i="2"/>
  <c r="P282" i="2"/>
  <c r="T282" i="2"/>
  <c r="P373" i="2"/>
  <c r="BK399" i="2"/>
  <c r="J399" i="2" s="1"/>
  <c r="J105" i="2" s="1"/>
  <c r="R399" i="2"/>
  <c r="BK554" i="2"/>
  <c r="J554" i="2" s="1"/>
  <c r="J106" i="2" s="1"/>
  <c r="R554" i="2"/>
  <c r="BK565" i="2"/>
  <c r="J565" i="2" s="1"/>
  <c r="J108" i="2" s="1"/>
  <c r="R565" i="2"/>
  <c r="BK116" i="3"/>
  <c r="J116" i="3" s="1"/>
  <c r="BK116" i="4"/>
  <c r="J116" i="4"/>
  <c r="J96" i="4" s="1"/>
  <c r="BK273" i="2"/>
  <c r="J273" i="2" s="1"/>
  <c r="J101" i="2" s="1"/>
  <c r="BK280" i="2"/>
  <c r="J280" i="2"/>
  <c r="J102" i="2" s="1"/>
  <c r="BK563" i="2"/>
  <c r="J563" i="2" s="1"/>
  <c r="J107" i="2" s="1"/>
  <c r="E85" i="4"/>
  <c r="J89" i="4"/>
  <c r="BE117" i="4"/>
  <c r="F33" i="4" s="1"/>
  <c r="AZ97" i="1" s="1"/>
  <c r="F92" i="4"/>
  <c r="E85" i="3"/>
  <c r="J89" i="3"/>
  <c r="F113" i="3"/>
  <c r="BE117" i="3"/>
  <c r="F33" i="3" s="1"/>
  <c r="AZ96" i="1" s="1"/>
  <c r="F92" i="2"/>
  <c r="J122" i="2"/>
  <c r="BE131" i="2"/>
  <c r="BE135" i="2"/>
  <c r="BE137" i="2"/>
  <c r="BE140" i="2"/>
  <c r="BE145" i="2"/>
  <c r="BE151" i="2"/>
  <c r="BE174" i="2"/>
  <c r="BE183" i="2"/>
  <c r="BE193" i="2"/>
  <c r="BE194" i="2"/>
  <c r="BE209" i="2"/>
  <c r="BE223" i="2"/>
  <c r="BE228" i="2"/>
  <c r="BE232" i="2"/>
  <c r="BE236" i="2"/>
  <c r="BE237" i="2"/>
  <c r="BE240" i="2"/>
  <c r="BE245" i="2"/>
  <c r="BE254" i="2"/>
  <c r="BE258" i="2"/>
  <c r="BE259" i="2"/>
  <c r="BE260" i="2"/>
  <c r="BE264" i="2"/>
  <c r="BE274" i="2"/>
  <c r="BE281" i="2"/>
  <c r="BE283" i="2"/>
  <c r="BE299" i="2"/>
  <c r="BE303" i="2"/>
  <c r="BE307" i="2"/>
  <c r="BE313" i="2"/>
  <c r="BE314" i="2"/>
  <c r="BE320" i="2"/>
  <c r="BE323" i="2"/>
  <c r="BE329" i="2"/>
  <c r="BE333" i="2"/>
  <c r="BE355" i="2"/>
  <c r="BE356" i="2"/>
  <c r="BE357" i="2"/>
  <c r="BE358" i="2"/>
  <c r="BE359" i="2"/>
  <c r="BE360" i="2"/>
  <c r="BE366" i="2"/>
  <c r="BE367" i="2"/>
  <c r="BE368" i="2"/>
  <c r="BE374" i="2"/>
  <c r="BE375" i="2"/>
  <c r="BE377" i="2"/>
  <c r="BE378" i="2"/>
  <c r="BE386" i="2"/>
  <c r="BE389" i="2"/>
  <c r="BE401" i="2"/>
  <c r="BE419" i="2"/>
  <c r="BE443" i="2"/>
  <c r="BE456" i="2"/>
  <c r="BE457" i="2"/>
  <c r="BE458" i="2"/>
  <c r="BE459" i="2"/>
  <c r="BE463" i="2"/>
  <c r="BE467" i="2"/>
  <c r="BE477" i="2"/>
  <c r="BE489" i="2"/>
  <c r="BE491" i="2"/>
  <c r="BE509" i="2"/>
  <c r="BE521" i="2"/>
  <c r="BE523" i="2"/>
  <c r="BE529" i="2"/>
  <c r="BE531" i="2"/>
  <c r="BE532" i="2"/>
  <c r="BE538" i="2"/>
  <c r="BE540" i="2"/>
  <c r="BE541" i="2"/>
  <c r="BE545" i="2"/>
  <c r="BE547" i="2"/>
  <c r="BE548" i="2"/>
  <c r="BE552" i="2"/>
  <c r="BE553" i="2"/>
  <c r="BE567" i="2"/>
  <c r="BE568" i="2"/>
  <c r="BE573" i="2"/>
  <c r="BE575" i="2"/>
  <c r="E85" i="2"/>
  <c r="BE136" i="2"/>
  <c r="BE143" i="2"/>
  <c r="BE155" i="2"/>
  <c r="BE159" i="2"/>
  <c r="BE163" i="2"/>
  <c r="BE166" i="2"/>
  <c r="BE170" i="2"/>
  <c r="BE178" i="2"/>
  <c r="BE179" i="2"/>
  <c r="BE189" i="2"/>
  <c r="BE200" i="2"/>
  <c r="BE201" i="2"/>
  <c r="BE215" i="2"/>
  <c r="BE219" i="2"/>
  <c r="BE224" i="2"/>
  <c r="BE235" i="2"/>
  <c r="BE241" i="2"/>
  <c r="BE248" i="2"/>
  <c r="BE251" i="2"/>
  <c r="BE255" i="2"/>
  <c r="BE267" i="2"/>
  <c r="BE268" i="2"/>
  <c r="BE293" i="2"/>
  <c r="BE372" i="2"/>
  <c r="BE376" i="2"/>
  <c r="BE379" i="2"/>
  <c r="BE380" i="2"/>
  <c r="BE387" i="2"/>
  <c r="BE388" i="2"/>
  <c r="BE397" i="2"/>
  <c r="BE398" i="2"/>
  <c r="BE400" i="2"/>
  <c r="BE402" i="2"/>
  <c r="BE403" i="2"/>
  <c r="BE423" i="2"/>
  <c r="BE429" i="2"/>
  <c r="BE439" i="2"/>
  <c r="BE447" i="2"/>
  <c r="BE455" i="2"/>
  <c r="BE473" i="2"/>
  <c r="BE490" i="2"/>
  <c r="BE492" i="2"/>
  <c r="BE496" i="2"/>
  <c r="BE497" i="2"/>
  <c r="BE501" i="2"/>
  <c r="BE502" i="2"/>
  <c r="BE508" i="2"/>
  <c r="BE514" i="2"/>
  <c r="BE515" i="2"/>
  <c r="BE524" i="2"/>
  <c r="BE525" i="2"/>
  <c r="BE526" i="2"/>
  <c r="BE530" i="2"/>
  <c r="BE533" i="2"/>
  <c r="BE537" i="2"/>
  <c r="BE539" i="2"/>
  <c r="BE546" i="2"/>
  <c r="BE551" i="2"/>
  <c r="BE555" i="2"/>
  <c r="BE556" i="2"/>
  <c r="BE559" i="2"/>
  <c r="BE560" i="2"/>
  <c r="BE561" i="2"/>
  <c r="BE562" i="2"/>
  <c r="BE564" i="2"/>
  <c r="BE566" i="2"/>
  <c r="BE569" i="2"/>
  <c r="BE570" i="2"/>
  <c r="BE571" i="2"/>
  <c r="BE572" i="2"/>
  <c r="BE574" i="2"/>
  <c r="BE576" i="2"/>
  <c r="BE577" i="2"/>
  <c r="BE578" i="2"/>
  <c r="J34" i="2"/>
  <c r="AW95" i="1" s="1"/>
  <c r="F36" i="2"/>
  <c r="BC95" i="1" s="1"/>
  <c r="BC94" i="1" s="1"/>
  <c r="AY94" i="1" s="1"/>
  <c r="F35" i="2"/>
  <c r="BB95" i="1" s="1"/>
  <c r="BB94" i="1" s="1"/>
  <c r="W31" i="1" s="1"/>
  <c r="F34" i="2"/>
  <c r="BA95" i="1" s="1"/>
  <c r="F37" i="2"/>
  <c r="BD95" i="1" s="1"/>
  <c r="BD94" i="1" s="1"/>
  <c r="W33" i="1" s="1"/>
  <c r="F34" i="3"/>
  <c r="BA96" i="1" s="1"/>
  <c r="F34" i="4"/>
  <c r="BA97" i="1" s="1"/>
  <c r="J96" i="3" l="1"/>
  <c r="J30" i="3"/>
  <c r="T129" i="2"/>
  <c r="T128" i="2"/>
  <c r="R129" i="2"/>
  <c r="R128" i="2"/>
  <c r="P129" i="2"/>
  <c r="P128" i="2"/>
  <c r="AU95" i="1" s="1"/>
  <c r="AU94" i="1" s="1"/>
  <c r="BK129" i="2"/>
  <c r="J129" i="2" s="1"/>
  <c r="J97" i="2" s="1"/>
  <c r="AG96" i="1"/>
  <c r="J30" i="4"/>
  <c r="AG97" i="1"/>
  <c r="F33" i="2"/>
  <c r="AZ95" i="1" s="1"/>
  <c r="AZ94" i="1" s="1"/>
  <c r="W29" i="1" s="1"/>
  <c r="J33" i="2"/>
  <c r="AV95" i="1" s="1"/>
  <c r="AT95" i="1" s="1"/>
  <c r="J33" i="3"/>
  <c r="AV96" i="1"/>
  <c r="AT96" i="1" s="1"/>
  <c r="J33" i="4"/>
  <c r="AV97" i="1"/>
  <c r="AT97" i="1" s="1"/>
  <c r="AN97" i="1" s="1"/>
  <c r="BA94" i="1"/>
  <c r="W30" i="1"/>
  <c r="AX94" i="1"/>
  <c r="W32" i="1"/>
  <c r="AN96" i="1" l="1"/>
  <c r="BK128" i="2"/>
  <c r="J128" i="2"/>
  <c r="J30" i="2" s="1"/>
  <c r="AG95" i="1" s="1"/>
  <c r="AG94" i="1" s="1"/>
  <c r="AK26" i="1" s="1"/>
  <c r="J39" i="4"/>
  <c r="J39" i="3"/>
  <c r="AV94" i="1"/>
  <c r="AK29" i="1"/>
  <c r="AW94" i="1"/>
  <c r="AK30" i="1" s="1"/>
  <c r="J39" i="2" l="1"/>
  <c r="J96" i="2"/>
  <c r="AK35" i="1"/>
  <c r="AN95" i="1"/>
  <c r="AT94" i="1"/>
  <c r="AN94" i="1" l="1"/>
</calcChain>
</file>

<file path=xl/sharedStrings.xml><?xml version="1.0" encoding="utf-8"?>
<sst xmlns="http://schemas.openxmlformats.org/spreadsheetml/2006/main" count="5410" uniqueCount="906">
  <si>
    <t>Export Komplet</t>
  </si>
  <si>
    <t/>
  </si>
  <si>
    <t>2.0</t>
  </si>
  <si>
    <t>False</t>
  </si>
  <si>
    <t>{a07634af-a3de-489f-b5a7-175056e52a42}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</si>
  <si>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</si>
  <si>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</si>
  <si>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</si>
  <si>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</si>
  <si>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</si>
  <si>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</si>
  <si>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</si>
  <si>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</si>
  <si>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</si>
  <si>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</si>
  <si>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</si>
  <si>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Dopravní terminál v Bohumíně-autobusové stanoviště a cyklostezka na ul.9.května</t>
  </si>
  <si>
    <t>KSO:</t>
  </si>
  <si>
    <t>CC-CZ:</t>
  </si>
  <si>
    <t>Místo:</t>
  </si>
  <si>
    <t xml:space="preserve"> </t>
  </si>
  <si>
    <t>Datum:</t>
  </si>
  <si>
    <t>3. 3. 2023</t>
  </si>
  <si>
    <t>Zadavatel:</t>
  </si>
  <si>
    <t>IČ:</t>
  </si>
  <si>
    <t>Město Bohumín</t>
  </si>
  <si>
    <t>DIČ:</t>
  </si>
  <si>
    <t>Uchazeč:</t>
  </si>
  <si>
    <t>Projektant:</t>
  </si>
  <si>
    <t>True</t>
  </si>
  <si>
    <t>Zpracovatel:</t>
  </si>
  <si>
    <t>Pflegrová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</si>
  <si>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</si>
  <si>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</si>
  <si>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</si>
  <si>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</si>
  <si>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</si>
  <si>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</si>
  <si>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</si>
  <si>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</si>
  <si>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</si>
  <si>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</si>
  <si>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</si>
  <si>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</si>
  <si>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</si>
  <si>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</si>
  <si>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</si>
  <si>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</si>
  <si>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</si>
  <si>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</si>
  <si>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</si>
  <si>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</si>
  <si>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</si>
  <si>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</si>
  <si>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</si>
  <si>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</si>
  <si>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</si>
  <si>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</si>
  <si>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</si>
  <si>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</si>
  <si>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</si>
  <si>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</si>
  <si>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</si>
  <si>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</si>
  <si>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</si>
  <si>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</si>
  <si>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</si>
  <si>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</si>
  <si>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</si>
  <si>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</si>
  <si>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</si>
  <si>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</si>
  <si>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</si>
  <si>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</si>
  <si>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</si>
  <si>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</si>
  <si>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</si>
  <si>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</si>
  <si>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 (1)</t>
  </si>
  <si>
    <t>SO 101 Komunikace</t>
  </si>
  <si>
    <t>STA</t>
  </si>
  <si>
    <t>1</t>
  </si>
  <si>
    <t>{74d1bf5e-2f7f-440f-9206-77689f207d07}</t>
  </si>
  <si>
    <t>2</t>
  </si>
  <si>
    <t>SO 401 Veřejné osvětlení</t>
  </si>
  <si>
    <t>{bcf3b39e-6510-482e-9bd9-396ab0984324}</t>
  </si>
  <si>
    <t>3</t>
  </si>
  <si>
    <t>{b60d34e8-29bf-435f-a6ad-af1b6d13e33f}</t>
  </si>
  <si>
    <t>KRYCÍ LIST SOUPISU PRACÍ</t>
  </si>
  <si>
    <t>Objekt:</t>
  </si>
  <si>
    <t>1 (1) - SO 101 Komunikace</t>
  </si>
  <si>
    <t>HaskoningDHV Czech Republic,spol.s.ro.,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</si>
  <si>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</si>
  <si>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</si>
  <si>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</si>
  <si>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</si>
  <si>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</si>
  <si>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</si>
  <si>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00 - Sanace podloží</t>
  </si>
  <si>
    <t xml:space="preserve">    1 - Zemní práce</t>
  </si>
  <si>
    <t xml:space="preserve">    2 - Zakládání</t>
  </si>
  <si>
    <t xml:space="preserve">    4 - Vodorovné konstrukce</t>
  </si>
  <si>
    <t xml:space="preserve">    469 - Stavební práce při elektromontážích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</si>
  <si>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</si>
  <si>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</si>
  <si>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</si>
  <si>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</si>
  <si>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</si>
  <si>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</si>
  <si>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</si>
  <si>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</si>
  <si>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</si>
  <si>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</si>
  <si>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</si>
  <si>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</si>
  <si>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</si>
  <si>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</si>
  <si>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</si>
  <si>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</si>
  <si>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</si>
  <si>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</si>
  <si>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</si>
  <si>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</si>
  <si>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</si>
  <si>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</si>
  <si>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</si>
  <si>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Sanace podloží</t>
  </si>
  <si>
    <t>K</t>
  </si>
  <si>
    <t>122252204</t>
  </si>
  <si>
    <t>Odkopávky a prokopávky nezapažené pro silnice a dálnice strojně v hornině třídy těžitelnosti I přes 100 do 500 m3</t>
  </si>
  <si>
    <t>m3</t>
  </si>
  <si>
    <t>4</t>
  </si>
  <si>
    <t>-1804118632</t>
  </si>
  <si>
    <t>VV</t>
  </si>
  <si>
    <t>824,0*0,3</t>
  </si>
  <si>
    <t>58,0*0,5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</si>
  <si>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</si>
  <si>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</si>
  <si>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</si>
  <si>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1216898913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</si>
  <si>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</si>
  <si>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</si>
  <si>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-822823766</t>
  </si>
  <si>
    <t>M</t>
  </si>
  <si>
    <t>58333674</t>
  </si>
  <si>
    <t>kamenivo těžené hrubé frakce 16/32</t>
  </si>
  <si>
    <t>t</t>
  </si>
  <si>
    <t>8</t>
  </si>
  <si>
    <t>-141492461</t>
  </si>
  <si>
    <t>276,2*1,67</t>
  </si>
  <si>
    <t>5</t>
  </si>
  <si>
    <t>171201231</t>
  </si>
  <si>
    <t>Poplatek za uložení stavebního odpadu na recyklační skládce (skládkovné) zeminy a kamení zatříděného do Katalogu odpadů pod kódem 17 05 04</t>
  </si>
  <si>
    <t>-274445605</t>
  </si>
  <si>
    <t>276,2*1,5</t>
  </si>
  <si>
    <t>6</t>
  </si>
  <si>
    <t>171251201</t>
  </si>
  <si>
    <t>Uložení sypaniny na skládky nebo meziskládky bez hutnění s upravením uložené sypaniny do předepsaného tvaru</t>
  </si>
  <si>
    <t>851439247</t>
  </si>
  <si>
    <t>Zemní práce</t>
  </si>
  <si>
    <t>7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</si>
  <si>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</si>
  <si>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</si>
  <si>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m2</t>
  </si>
  <si>
    <t>1534054903</t>
  </si>
  <si>
    <t>celá konstrukce</t>
  </si>
  <si>
    <t>758,0</t>
  </si>
  <si>
    <t>bez konstrukce</t>
  </si>
  <si>
    <t>25,0+5,0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</si>
  <si>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</si>
  <si>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</si>
  <si>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1196403130</t>
  </si>
  <si>
    <t>vozovka dlažba</t>
  </si>
  <si>
    <t>26,0</t>
  </si>
  <si>
    <t>9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</si>
  <si>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</si>
  <si>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</si>
  <si>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375300155</t>
  </si>
  <si>
    <t>vozovka živičná</t>
  </si>
  <si>
    <t>74,0</t>
  </si>
  <si>
    <t>10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</si>
  <si>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</si>
  <si>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</si>
  <si>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-1132542461</t>
  </si>
  <si>
    <t>vozovka</t>
  </si>
  <si>
    <t>46,0+28,0</t>
  </si>
  <si>
    <t>11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</si>
  <si>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</si>
  <si>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</si>
  <si>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-1886648219</t>
  </si>
  <si>
    <t>758,0+26,0</t>
  </si>
  <si>
    <t>12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</si>
  <si>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</si>
  <si>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</si>
  <si>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728696083</t>
  </si>
  <si>
    <t>chodník</t>
  </si>
  <si>
    <t>16,0</t>
  </si>
  <si>
    <t>13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</si>
  <si>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</si>
  <si>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</si>
  <si>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-1464035127</t>
  </si>
  <si>
    <t>14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</si>
  <si>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</si>
  <si>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</si>
  <si>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-1120703889</t>
  </si>
  <si>
    <t>113154332</t>
  </si>
  <si>
    <t>Frézování živičného podkladu nebo krytu  s naložením na dopravní prostředek plochy přes 1 000 do 10 000 m2 bez překážek v trase pruhu šířky přes 1 m do 2 m, tloušťky vrstvy 40 mm</t>
  </si>
  <si>
    <t>1610817345</t>
  </si>
  <si>
    <t>16</t>
  </si>
  <si>
    <t>113201112</t>
  </si>
  <si>
    <t>Vytrhání obrub  s vybouráním lože, s přemístěním hmot na skládku na vzdálenost do 3 m nebo s naložením na dopravní prostředek silničních ležatých</t>
  </si>
  <si>
    <t>m</t>
  </si>
  <si>
    <t>-88250503</t>
  </si>
  <si>
    <t>obruby kamenné</t>
  </si>
  <si>
    <t>213,0</t>
  </si>
  <si>
    <t>17</t>
  </si>
  <si>
    <t>113202111</t>
  </si>
  <si>
    <t>Vytrhání obrub  s vybouráním lože, s přemístěním hmot na skládku na vzdálenost do 3 m nebo s naložením na dopravní prostředek z krajníků nebo obrubníků stojatých</t>
  </si>
  <si>
    <t>685582838</t>
  </si>
  <si>
    <t>obruby silniční</t>
  </si>
  <si>
    <t>56,0</t>
  </si>
  <si>
    <t>chodníkové</t>
  </si>
  <si>
    <t>289,0</t>
  </si>
  <si>
    <t>18</t>
  </si>
  <si>
    <t>113203111</t>
  </si>
  <si>
    <t>Vytrhání obrub  s vybouráním lože, s přemístěním hmot na skládku na vzdálenost do 3 m nebo s naložením na dopravní prostředek z dlažebních kostek</t>
  </si>
  <si>
    <t>-147721459</t>
  </si>
  <si>
    <t>dvojřádek</t>
  </si>
  <si>
    <t>34,0*2</t>
  </si>
  <si>
    <t>19</t>
  </si>
  <si>
    <t>121151113</t>
  </si>
  <si>
    <t>Sejmutí ornice strojně při souvislé ploše přes 100 do 500 m2, tl. vrstvy do 200 mm</t>
  </si>
  <si>
    <t>-1717692181</t>
  </si>
  <si>
    <t>20</t>
  </si>
  <si>
    <t>122151102</t>
  </si>
  <si>
    <t>Odkopávky a prokopávky nezapažené strojně v hornině třídy těžitelnosti I skupiny 1 a 2 přes 20 do 50 m3</t>
  </si>
  <si>
    <t>118741632</t>
  </si>
  <si>
    <t>těžení a naložení ornice pro zpětné ohumusování</t>
  </si>
  <si>
    <t>214,5*0,1</t>
  </si>
  <si>
    <t>těžení a naložení ornice pro odvoz</t>
  </si>
  <si>
    <t>26,9-21,4</t>
  </si>
  <si>
    <t>755649368</t>
  </si>
  <si>
    <t>22</t>
  </si>
  <si>
    <t>132112111</t>
  </si>
  <si>
    <t>Hloubení rýh šířky do 800 mm ručně zapažených i nezapažených, s urovnáním dna do předepsaného profilu a spádu v hornině třídy těžitelnosti I skupiny 1 a 2 soudržných</t>
  </si>
  <si>
    <t>1012678048</t>
  </si>
  <si>
    <t>pro trativody</t>
  </si>
  <si>
    <t>46,0*0,4*0,5</t>
  </si>
  <si>
    <t>chráničku</t>
  </si>
  <si>
    <t>250,0*0,6*0,8</t>
  </si>
  <si>
    <t>pro patky</t>
  </si>
  <si>
    <t>0,525</t>
  </si>
  <si>
    <t>23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</si>
  <si>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</si>
  <si>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</si>
  <si>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1257467602</t>
  </si>
  <si>
    <t>výkop pro potrubí</t>
  </si>
  <si>
    <t>33,0*1,0*1,5</t>
  </si>
  <si>
    <t>vpustě</t>
  </si>
  <si>
    <t>1,5*1,5*1,8*6</t>
  </si>
  <si>
    <t>24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</si>
  <si>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</si>
  <si>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</si>
  <si>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1604204337</t>
  </si>
  <si>
    <t xml:space="preserve">stávající vpustě </t>
  </si>
  <si>
    <t>0,45*3</t>
  </si>
  <si>
    <t>25</t>
  </si>
  <si>
    <t>151101101</t>
  </si>
  <si>
    <t>Zřízení pažení a rozepření stěn rýh pro podzemní vedení příložné pro jakoukoliv mezerovitost, hloubky do 2 m</t>
  </si>
  <si>
    <t>1774990365</t>
  </si>
  <si>
    <t>33,0*1,5*2</t>
  </si>
  <si>
    <t>2*(1,5+1,5)*1,8*6</t>
  </si>
  <si>
    <t>26</t>
  </si>
  <si>
    <t>151101111</t>
  </si>
  <si>
    <t>Odstranění pažení a rozepření stěn rýh pro podzemní vedení s uložením materiálu na vzdálenost do 3 m od kraje výkopu příložné, hloubky do 2 m</t>
  </si>
  <si>
    <t>1215648506</t>
  </si>
  <si>
    <t>27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</si>
  <si>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</si>
  <si>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</si>
  <si>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-300400008</t>
  </si>
  <si>
    <t>dovoz ornice z meziskládky pro ohumusování</t>
  </si>
  <si>
    <t>21,45</t>
  </si>
  <si>
    <t>28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</si>
  <si>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</si>
  <si>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</si>
  <si>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-1323190013</t>
  </si>
  <si>
    <t>odvoz přebytečné ornice na skládku</t>
  </si>
  <si>
    <t>5,5</t>
  </si>
  <si>
    <t>29</t>
  </si>
  <si>
    <t>-1912923212</t>
  </si>
  <si>
    <t>(129,725+73,8+245,0)-(15,0+6,0)</t>
  </si>
  <si>
    <t>30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</si>
  <si>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</si>
  <si>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</si>
  <si>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-1445425135</t>
  </si>
  <si>
    <t>31</t>
  </si>
  <si>
    <t>171151131</t>
  </si>
  <si>
    <t>Uložení sypanin do násypů s rozprostřením sypaniny ve vrstvách a s hrubým urovnáním zhutněných z hornin nesoudržných a soudržných střídavě ukládaných</t>
  </si>
  <si>
    <t>156674397</t>
  </si>
  <si>
    <t>32</t>
  </si>
  <si>
    <t>1765365373</t>
  </si>
  <si>
    <t>427,525*1,5</t>
  </si>
  <si>
    <t>33</t>
  </si>
  <si>
    <t>1093608828</t>
  </si>
  <si>
    <t>34</t>
  </si>
  <si>
    <t>174151101</t>
  </si>
  <si>
    <t>Zásyp sypaninou z jakékoliv horniny strojně s uložením výkopku ve vrstvách se zhutněním jam, šachet, rýh nebo kolem objektů v těchto vykopávkách</t>
  </si>
  <si>
    <t>-1414742371</t>
  </si>
  <si>
    <t>výkop</t>
  </si>
  <si>
    <t>73,8-(16,5+4,65)</t>
  </si>
  <si>
    <t>35</t>
  </si>
  <si>
    <t>1021295610</t>
  </si>
  <si>
    <t>52,65*1,67</t>
  </si>
  <si>
    <t>36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</si>
  <si>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</si>
  <si>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</si>
  <si>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379319893</t>
  </si>
  <si>
    <t>33,0*1,0*0,5</t>
  </si>
  <si>
    <t>37</t>
  </si>
  <si>
    <t>58331351</t>
  </si>
  <si>
    <t>kamenivo těžené drobné frakce 0/4</t>
  </si>
  <si>
    <t>-917724627</t>
  </si>
  <si>
    <t>16,5*1,67</t>
  </si>
  <si>
    <t>38</t>
  </si>
  <si>
    <t>181411131</t>
  </si>
  <si>
    <t>Založení trávníku na půdě předem připravené plochy do 1000 m2 výsevem včetně utažení parkového v rovině nebo na svahu do 1:5</t>
  </si>
  <si>
    <t>-606670459</t>
  </si>
  <si>
    <t>39</t>
  </si>
  <si>
    <t>00572410</t>
  </si>
  <si>
    <t>osivo směs travní parková</t>
  </si>
  <si>
    <t>kg</t>
  </si>
  <si>
    <t>1573171503</t>
  </si>
  <si>
    <t>214,5*0,025</t>
  </si>
  <si>
    <t>40</t>
  </si>
  <si>
    <t>181951112</t>
  </si>
  <si>
    <t>Úprava pláně vyrovnáním výškových rozdílů strojně v hornině třídy těžitelnosti I, skupiny 1 až 3 se zhutněním</t>
  </si>
  <si>
    <t>1371750854</t>
  </si>
  <si>
    <t>41</t>
  </si>
  <si>
    <t>184818232</t>
  </si>
  <si>
    <t>Ochrana kmene bedněním před poškozením stavebním provozem zřízení včetně odstranění výšky bednění do 2 m průměru kmene přes 300 do 500 mm</t>
  </si>
  <si>
    <t>kus</t>
  </si>
  <si>
    <t>-1868716414</t>
  </si>
  <si>
    <t>42</t>
  </si>
  <si>
    <t>185803112</t>
  </si>
  <si>
    <t>Ošetření trávníku  jednorázové na svahu přes 1:5 do 1:2</t>
  </si>
  <si>
    <t>1373459022</t>
  </si>
  <si>
    <t>214,5*2</t>
  </si>
  <si>
    <t>Zakládání</t>
  </si>
  <si>
    <t>43</t>
  </si>
  <si>
    <t>211531111</t>
  </si>
  <si>
    <t>Výplň kamenivem do rýh odvodňovacích žeber nebo trativodů  bez zhutnění, s úpravou povrchu výplně kamenivem hrubým drceným frakce 16 až 63 mm</t>
  </si>
  <si>
    <t>1756173224</t>
  </si>
  <si>
    <t>44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</si>
  <si>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</si>
  <si>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</si>
  <si>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-1351570829</t>
  </si>
  <si>
    <t>45</t>
  </si>
  <si>
    <t>275311611</t>
  </si>
  <si>
    <t>Základy z betonu prostého patky a bloky z betonu kamenem prokládaného tř. C 16/20</t>
  </si>
  <si>
    <t>1800975203</t>
  </si>
  <si>
    <t>pod oplocení</t>
  </si>
  <si>
    <t>0,7*0,3*0,5*2</t>
  </si>
  <si>
    <t>0,3*0,3*0,5*7</t>
  </si>
  <si>
    <t>Vodorovné konstrukce</t>
  </si>
  <si>
    <t>46</t>
  </si>
  <si>
    <t>451572111</t>
  </si>
  <si>
    <t>Lože pod potrubí, stoky a drobné objekty v otevřeném výkopu z kameniva drobného těženého 0 až 4 mm</t>
  </si>
  <si>
    <t>-297051242</t>
  </si>
  <si>
    <t>potrubí</t>
  </si>
  <si>
    <t>33,0*1,0*0,1</t>
  </si>
  <si>
    <t>1,5*1,5*0,1*6</t>
  </si>
  <si>
    <t>469</t>
  </si>
  <si>
    <t>Stavební práce při elektromontážích</t>
  </si>
  <si>
    <t>47</t>
  </si>
  <si>
    <t>469-01</t>
  </si>
  <si>
    <t>-1936844235</t>
  </si>
  <si>
    <t>Komunikace pozemní</t>
  </si>
  <si>
    <t>48</t>
  </si>
  <si>
    <t>564851111</t>
  </si>
  <si>
    <t>Podklad ze štěrkodrti ŠD  s rozprostřením a zhutněním, po zhutnění tl. 150 mm</t>
  </si>
  <si>
    <t>-1385003956</t>
  </si>
  <si>
    <t>vozovka-celá konstrukce</t>
  </si>
  <si>
    <t>50,0*2</t>
  </si>
  <si>
    <t>vozovka bez ACO11</t>
  </si>
  <si>
    <t>8,0*2</t>
  </si>
  <si>
    <t>22,0+28,0+302,0</t>
  </si>
  <si>
    <t>stezka pro chodce a cyklisty</t>
  </si>
  <si>
    <t>442,0</t>
  </si>
  <si>
    <t>49</t>
  </si>
  <si>
    <t>564871111</t>
  </si>
  <si>
    <t>Podklad ze štěrkodrti ŠD  s rozprostřením a zhutněním, po zhutnění tl. 250 mm</t>
  </si>
  <si>
    <t>720900584</t>
  </si>
  <si>
    <t>autobusový záliv</t>
  </si>
  <si>
    <t>115,0*1,02</t>
  </si>
  <si>
    <t>společná stezka pro chodce a cyklisty</t>
  </si>
  <si>
    <t>20,0</t>
  </si>
  <si>
    <t>50</t>
  </si>
  <si>
    <t>564952111</t>
  </si>
  <si>
    <t>Podklad z mechanicky zpevněného kameniva MZK (minerální beton)  s rozprostřením a s hutněním, po zhutnění tl. 150 mm</t>
  </si>
  <si>
    <t>1508619002</t>
  </si>
  <si>
    <t>115,0</t>
  </si>
  <si>
    <t>51</t>
  </si>
  <si>
    <t>565135121</t>
  </si>
  <si>
    <t>Asfaltový beton vrstva podkladní ACP 16 (obalované kamenivo střednězrnné - OKS)  s rozprostřením a zhutněním v pruhu šířky přes 3 m, po zhutnění tl. 50 mm</t>
  </si>
  <si>
    <t>1684590493</t>
  </si>
  <si>
    <t>vyfrézovaná vozovka</t>
  </si>
  <si>
    <t>1063,0</t>
  </si>
  <si>
    <t>52</t>
  </si>
  <si>
    <t>565155121</t>
  </si>
  <si>
    <t>Asfaltový beton vrstva podkladní ACP 16 (obalované kamenivo střednězrnné - OKS)  s rozprostřením a zhutněním v pruhu šířky přes 3 m, po zhutnění tl. 70 mm</t>
  </si>
  <si>
    <t>-894768396</t>
  </si>
  <si>
    <t>50,0</t>
  </si>
  <si>
    <t>vozovka bez ACO 11</t>
  </si>
  <si>
    <t>8,0</t>
  </si>
  <si>
    <t>53</t>
  </si>
  <si>
    <t>569903311</t>
  </si>
  <si>
    <t>Zřízení zemních krajnic z hornin jakékoliv třídy  se zhutněním</t>
  </si>
  <si>
    <t>952363171</t>
  </si>
  <si>
    <t>54</t>
  </si>
  <si>
    <t>573191111</t>
  </si>
  <si>
    <t>Postřik infiltrační kationaktivní emulzí v množství 1,00 kg/m2</t>
  </si>
  <si>
    <t>1711644788</t>
  </si>
  <si>
    <t>50,0+8,0</t>
  </si>
  <si>
    <t>geokompozit</t>
  </si>
  <si>
    <t>120,0*2</t>
  </si>
  <si>
    <t>55</t>
  </si>
  <si>
    <t>573211108</t>
  </si>
  <si>
    <t>Postřik spojovací PS bez posypu kamenivem z asfaltu silničního, v množství 0,40 kg/m2</t>
  </si>
  <si>
    <t>-1112513579</t>
  </si>
  <si>
    <t>50,0+1063,0</t>
  </si>
  <si>
    <t>56</t>
  </si>
  <si>
    <t>577134121</t>
  </si>
  <si>
    <t>Asfaltový beton vrstva obrusná ACO 11 (ABS)  s rozprostřením a se zhutněním z nemodifikovaného asfaltu v pruhu šířky přes 3 m tř. I, po zhutnění tl. 40 mm</t>
  </si>
  <si>
    <t>1443957186</t>
  </si>
  <si>
    <t>vozovka celá konstrukce</t>
  </si>
  <si>
    <t>57</t>
  </si>
  <si>
    <t>581141215</t>
  </si>
  <si>
    <t>Kryt cementobetonový silničních komunikací  skupiny CB II tl. 240 mm</t>
  </si>
  <si>
    <t>2140149811</t>
  </si>
  <si>
    <t>58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</si>
  <si>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</si>
  <si>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</si>
  <si>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-69299919</t>
  </si>
  <si>
    <t>červená dlažba-dodávka</t>
  </si>
  <si>
    <t>28,0</t>
  </si>
  <si>
    <t>přírodní se zkosenou hranou-dodávka</t>
  </si>
  <si>
    <t>108,0</t>
  </si>
  <si>
    <t>reliéfní-dodávka</t>
  </si>
  <si>
    <t>22,0</t>
  </si>
  <si>
    <t>stezka pro chodce a cyklisty bez zkosených hran</t>
  </si>
  <si>
    <t>436,0</t>
  </si>
  <si>
    <t>dlažba bez spodních vrstev</t>
  </si>
  <si>
    <t>3,0+11,0</t>
  </si>
  <si>
    <t>šedá 20/20-dodávka</t>
  </si>
  <si>
    <t>2,0</t>
  </si>
  <si>
    <t>vodící linie-dodávka</t>
  </si>
  <si>
    <t>14,0</t>
  </si>
  <si>
    <t>chodník šedá-bez dodávky</t>
  </si>
  <si>
    <t>6,0</t>
  </si>
  <si>
    <t>přírodní se zkosenou hranou bez dodávky</t>
  </si>
  <si>
    <t>202,0</t>
  </si>
  <si>
    <t>59</t>
  </si>
  <si>
    <t>59245021</t>
  </si>
  <si>
    <t>dlažba tvar čtverec betonová 200x200x60mm přírodní</t>
  </si>
  <si>
    <t>1964889543</t>
  </si>
  <si>
    <t>60</t>
  </si>
  <si>
    <t>59245263</t>
  </si>
  <si>
    <t>dlažba tvar čtverec betonová 200x200x60mm barevná</t>
  </si>
  <si>
    <t>472530578</t>
  </si>
  <si>
    <t>61</t>
  </si>
  <si>
    <t>59245021/R</t>
  </si>
  <si>
    <t>-639198406</t>
  </si>
  <si>
    <t>62</t>
  </si>
  <si>
    <t>59245006</t>
  </si>
  <si>
    <t>dlažba tvar obdélník betonová pro nevidomé 200x100x60mm barevná</t>
  </si>
  <si>
    <t>1953932977</t>
  </si>
  <si>
    <t>63</t>
  </si>
  <si>
    <t>59246022/R</t>
  </si>
  <si>
    <t>dlažba velkoformátová betonová plochy do 0,5m2 tl 160mm přírodní</t>
  </si>
  <si>
    <t>-1039231657</t>
  </si>
  <si>
    <t>64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</si>
  <si>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</si>
  <si>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</si>
  <si>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1042449921</t>
  </si>
  <si>
    <t>chodníkový přejezd-šedá</t>
  </si>
  <si>
    <t>17,0</t>
  </si>
  <si>
    <t>reliéfní -červená</t>
  </si>
  <si>
    <t>3,0</t>
  </si>
  <si>
    <t>65</t>
  </si>
  <si>
    <t>59245226</t>
  </si>
  <si>
    <t>dlažba tvar obdélník betonová pro nevidomé 200x100x80mm barevná</t>
  </si>
  <si>
    <t>-1724540282</t>
  </si>
  <si>
    <t>66</t>
  </si>
  <si>
    <t>59245030</t>
  </si>
  <si>
    <t>dlažba tvar čtverec betonová 200x200x80mm přírodní</t>
  </si>
  <si>
    <t>941752152</t>
  </si>
  <si>
    <t>67</t>
  </si>
  <si>
    <t>596811121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</si>
  <si>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</si>
  <si>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-321451896</t>
  </si>
  <si>
    <t>přídlažba</t>
  </si>
  <si>
    <t>57,0*0,25</t>
  </si>
  <si>
    <t>68</t>
  </si>
  <si>
    <t>5-1</t>
  </si>
  <si>
    <t xml:space="preserve">Betonová přídlažba </t>
  </si>
  <si>
    <t>-96138092</t>
  </si>
  <si>
    <t>Trubní vedení</t>
  </si>
  <si>
    <t>69</t>
  </si>
  <si>
    <t>8-1</t>
  </si>
  <si>
    <t>Vyvrtání otvorů do 1 vpustě+1 zaslepení vpustě</t>
  </si>
  <si>
    <t>celk</t>
  </si>
  <si>
    <t>-1466564550</t>
  </si>
  <si>
    <t>70</t>
  </si>
  <si>
    <t>871313121</t>
  </si>
  <si>
    <t>Montáž kanalizačního potrubí z plastů z tvrdého PVC těsněných gumovým kroužkem v otevřeném výkopu ve sklonu do 20 % DN 160</t>
  </si>
  <si>
    <t>-892346759</t>
  </si>
  <si>
    <t>71</t>
  </si>
  <si>
    <t>28611131</t>
  </si>
  <si>
    <t>trubka kanalizační PVC DN 160x1000mm SN4</t>
  </si>
  <si>
    <t>1333990100</t>
  </si>
  <si>
    <t>72</t>
  </si>
  <si>
    <t>877310310</t>
  </si>
  <si>
    <t>Montáž tvarovek na kanalizačním plastovém potrubí z polypropylenu PP hladkého plnostěnného kolen DN 150</t>
  </si>
  <si>
    <t>1610108891</t>
  </si>
  <si>
    <t>73</t>
  </si>
  <si>
    <t>28617182</t>
  </si>
  <si>
    <t>koleno kanalizační PP SN16 45° DN 150</t>
  </si>
  <si>
    <t>2121172967</t>
  </si>
  <si>
    <t>74</t>
  </si>
  <si>
    <t>895941111</t>
  </si>
  <si>
    <t>Zřízení vpusti kanalizační uliční z betonových dílců typ UV-50 normální</t>
  </si>
  <si>
    <t>263206210</t>
  </si>
  <si>
    <t>75</t>
  </si>
  <si>
    <t>899104111</t>
  </si>
  <si>
    <t>Osazení poklopů litinových a ocelových včetně rámů hmotnosti jednotlivě přes 150 kg</t>
  </si>
  <si>
    <t>1971693093</t>
  </si>
  <si>
    <t>stávající vpusť</t>
  </si>
  <si>
    <t>podobrubníková vpusť</t>
  </si>
  <si>
    <t>76</t>
  </si>
  <si>
    <t>286617600</t>
  </si>
  <si>
    <t>poklop + rám litinový 315/10t</t>
  </si>
  <si>
    <t>-113452006</t>
  </si>
  <si>
    <t>77</t>
  </si>
  <si>
    <t>899204112</t>
  </si>
  <si>
    <t>Osazení mříží litinových včetně rámů a košů na bahno pro třídu zatížení D400, E600</t>
  </si>
  <si>
    <t>-108172471</t>
  </si>
  <si>
    <t>78</t>
  </si>
  <si>
    <t>899331111</t>
  </si>
  <si>
    <t>Výšková úprava uličního vstupu nebo vpusti do 200 mm  zvýšením poklopu</t>
  </si>
  <si>
    <t>-1914175747</t>
  </si>
  <si>
    <t>79</t>
  </si>
  <si>
    <t>899431111</t>
  </si>
  <si>
    <t>Výšková úprava uličního vstupu nebo vpusti do 200 mm  zvýšením krycího hrnce, šoupěte nebo hydrantu bez úpravy armatur</t>
  </si>
  <si>
    <t>-979945506</t>
  </si>
  <si>
    <t>šoupátko</t>
  </si>
  <si>
    <t>hydrant</t>
  </si>
  <si>
    <t>šachtice</t>
  </si>
  <si>
    <t>80</t>
  </si>
  <si>
    <t>Vpusť betonová vč.plastové mříže ,zapáchové uzávěra a koše na bahnoa</t>
  </si>
  <si>
    <t>ks</t>
  </si>
  <si>
    <t>1620713847</t>
  </si>
  <si>
    <t>81</t>
  </si>
  <si>
    <t>8-2</t>
  </si>
  <si>
    <t>Vpusť podobrubníková vč.poklopu</t>
  </si>
  <si>
    <t>-1876946124</t>
  </si>
  <si>
    <t>Ostatní konstrukce a práce, bourání</t>
  </si>
  <si>
    <t>82</t>
  </si>
  <si>
    <t>1-0</t>
  </si>
  <si>
    <t>Odstranění čekárny vč odvozu a uložení na skládku</t>
  </si>
  <si>
    <t>-1321148346</t>
  </si>
  <si>
    <t>83</t>
  </si>
  <si>
    <t>9-02</t>
  </si>
  <si>
    <t>Odstranění plakátového sloupu a vývěsky vč odvozu na skládku</t>
  </si>
  <si>
    <t>-926265045</t>
  </si>
  <si>
    <t>84</t>
  </si>
  <si>
    <t>911111111</t>
  </si>
  <si>
    <t>Montáž zábradlí ocelového  zabetonovaného</t>
  </si>
  <si>
    <t>1046241259</t>
  </si>
  <si>
    <t>85</t>
  </si>
  <si>
    <t>914111111</t>
  </si>
  <si>
    <t>Montáž svislé dopravní značky základní  velikosti do 1 m2 objímkami na sloupky nebo konzoly</t>
  </si>
  <si>
    <t>837840356</t>
  </si>
  <si>
    <t>C4a</t>
  </si>
  <si>
    <t>C9a</t>
  </si>
  <si>
    <t>C9b</t>
  </si>
  <si>
    <t>B2</t>
  </si>
  <si>
    <t>P2</t>
  </si>
  <si>
    <t>IP6</t>
  </si>
  <si>
    <t>IP7</t>
  </si>
  <si>
    <t>86</t>
  </si>
  <si>
    <t>40445612</t>
  </si>
  <si>
    <t>značky upravující přednost P2, P3, P8 750mm</t>
  </si>
  <si>
    <t>33335772</t>
  </si>
  <si>
    <t>87</t>
  </si>
  <si>
    <t>40445623</t>
  </si>
  <si>
    <t>informativní značky provozní IP1-IP3, IP4b-IP7, IP10a, b 750x750mm retroreflexní</t>
  </si>
  <si>
    <t>-234733550</t>
  </si>
  <si>
    <t>88</t>
  </si>
  <si>
    <t>40445620</t>
  </si>
  <si>
    <t>zákazové, příkazové dopravní značky B1-B34, C1-15 700mm</t>
  </si>
  <si>
    <t>-86060117</t>
  </si>
  <si>
    <t>89</t>
  </si>
  <si>
    <t>914111121</t>
  </si>
  <si>
    <t>Montáž svislé dopravní značky základní  velikosti do 2 m2 objímkami na sloupky nebo konzoly</t>
  </si>
  <si>
    <t>-560775895</t>
  </si>
  <si>
    <t>DZ IP19</t>
  </si>
  <si>
    <t>90</t>
  </si>
  <si>
    <t>40445627</t>
  </si>
  <si>
    <t>informativní značky provozní IP14-IP29, IP31 1000x1500mm</t>
  </si>
  <si>
    <t>-1787554770</t>
  </si>
  <si>
    <t>IP19</t>
  </si>
  <si>
    <t>91</t>
  </si>
  <si>
    <t>914511112</t>
  </si>
  <si>
    <t>Montáž sloupku dopravních značek  délky do 3,5 m do hliníkové patky</t>
  </si>
  <si>
    <t>1383697575</t>
  </si>
  <si>
    <t>normální délky</t>
  </si>
  <si>
    <t>krátké</t>
  </si>
  <si>
    <t>dlouhé</t>
  </si>
  <si>
    <t>92</t>
  </si>
  <si>
    <t>40445230</t>
  </si>
  <si>
    <t>sloupek pro dopravní značku Zn D 70mm v 3,5m</t>
  </si>
  <si>
    <t>-789415710</t>
  </si>
  <si>
    <t>93</t>
  </si>
  <si>
    <t>40445241</t>
  </si>
  <si>
    <t>patka pro sloupek Al D 70mm</t>
  </si>
  <si>
    <t>-1823988422</t>
  </si>
  <si>
    <t>94</t>
  </si>
  <si>
    <t>40445256</t>
  </si>
  <si>
    <t>svorka upínací na sloupek dopravní značky D 60mm</t>
  </si>
  <si>
    <t>-818200179</t>
  </si>
  <si>
    <t>95</t>
  </si>
  <si>
    <t>40445254</t>
  </si>
  <si>
    <t>víčko plastové na sloupek D 70mm</t>
  </si>
  <si>
    <t>-708039254</t>
  </si>
  <si>
    <t>96</t>
  </si>
  <si>
    <t>915111112</t>
  </si>
  <si>
    <t>Vodorovné dopravní značení stříkané barvou  dělící čára šířky 125 mm souvislá bílá retroreflexní</t>
  </si>
  <si>
    <t>-1852883387</t>
  </si>
  <si>
    <t>V1a</t>
  </si>
  <si>
    <t>97</t>
  </si>
  <si>
    <t>915111122</t>
  </si>
  <si>
    <t>Vodorovné dopravní značení stříkané barvou  dělící čára šířky 125 mm přerušovaná bílá retroreflexní</t>
  </si>
  <si>
    <t>1729464445</t>
  </si>
  <si>
    <t>V2b</t>
  </si>
  <si>
    <t>77,5</t>
  </si>
  <si>
    <t>98</t>
  </si>
  <si>
    <t>915121112</t>
  </si>
  <si>
    <t>Vodorovné dopravní značení stříkané barvou  vodící čára bílá šířky 250 mm souvislá retroreflexní</t>
  </si>
  <si>
    <t>465068726</t>
  </si>
  <si>
    <t>V4</t>
  </si>
  <si>
    <t>44,0</t>
  </si>
  <si>
    <t>49,0</t>
  </si>
  <si>
    <t>99</t>
  </si>
  <si>
    <t>915121122</t>
  </si>
  <si>
    <t>Vodorovné dopravní značení stříkané barvou  vodící čára bílá šířky 250 mm přerušovaná retroreflexní</t>
  </si>
  <si>
    <t>-1610454619</t>
  </si>
  <si>
    <t>21,0</t>
  </si>
  <si>
    <t>100</t>
  </si>
  <si>
    <t>915131112</t>
  </si>
  <si>
    <t>Vodorovné dopravní značení stříkané barvou  přechody pro chodce, šipky, symboly bílé retroreflexní</t>
  </si>
  <si>
    <t>1310019211</t>
  </si>
  <si>
    <t>V5</t>
  </si>
  <si>
    <t>1,5</t>
  </si>
  <si>
    <t>V8c</t>
  </si>
  <si>
    <t>15,0</t>
  </si>
  <si>
    <t>V9a</t>
  </si>
  <si>
    <t>4,0*6</t>
  </si>
  <si>
    <t>V11a</t>
  </si>
  <si>
    <t>70,0</t>
  </si>
  <si>
    <t>V13</t>
  </si>
  <si>
    <t>97,0</t>
  </si>
  <si>
    <t>101</t>
  </si>
  <si>
    <t>915321115</t>
  </si>
  <si>
    <t>Vodorovné značení předformovaným termoplastem  vodící pás pro slabozraké z 6 proužků</t>
  </si>
  <si>
    <t>977520357</t>
  </si>
  <si>
    <t>102</t>
  </si>
  <si>
    <t>915611111</t>
  </si>
  <si>
    <t>Předznačení pro vodorovné značení  stříkané barvou nebo prováděné z nátěrových hmot liniové dělicí čáry, vodicí proužky</t>
  </si>
  <si>
    <t>-792132841</t>
  </si>
  <si>
    <t>103</t>
  </si>
  <si>
    <t>915621111</t>
  </si>
  <si>
    <t>Předznačení pro vodorovné značení  stříkané barvou nebo prováděné z nátěrových hmot plošné šipky, symboly, nápisy</t>
  </si>
  <si>
    <t>1575175914</t>
  </si>
  <si>
    <t>104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</si>
  <si>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</si>
  <si>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</si>
  <si>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1596025303</t>
  </si>
  <si>
    <t>betonový silniční</t>
  </si>
  <si>
    <t>33,0</t>
  </si>
  <si>
    <t>105</t>
  </si>
  <si>
    <t>59217034</t>
  </si>
  <si>
    <t>obrubník betonový silniční 1000x150x300mm</t>
  </si>
  <si>
    <t>-1098140338</t>
  </si>
  <si>
    <t>106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</si>
  <si>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</si>
  <si>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</si>
  <si>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-1381813039</t>
  </si>
  <si>
    <t>obrubník betonový 80/200</t>
  </si>
  <si>
    <t>291,0</t>
  </si>
  <si>
    <t>107</t>
  </si>
  <si>
    <t>59217008</t>
  </si>
  <si>
    <t>obrubník betonový parkový 1000x80x200mm</t>
  </si>
  <si>
    <t>-719773521</t>
  </si>
  <si>
    <t>108</t>
  </si>
  <si>
    <t>916241113</t>
  </si>
  <si>
    <t>Osazení obrubníku kamenného se zřízením lože, s vyplněním a zatřením spár cementovou maltou ležatého s boční opěrou z betonu prostého, do lože z betonu prostého</t>
  </si>
  <si>
    <t>-752440221</t>
  </si>
  <si>
    <t>obrubník OP3 s přídlažbou</t>
  </si>
  <si>
    <t>123,0</t>
  </si>
  <si>
    <t>OP3 bez přídlažby</t>
  </si>
  <si>
    <t>109</t>
  </si>
  <si>
    <t>58380004</t>
  </si>
  <si>
    <t>obrubník kamenný žulový přímý 250x200mm</t>
  </si>
  <si>
    <t>895564685</t>
  </si>
  <si>
    <t>110</t>
  </si>
  <si>
    <t>916241213</t>
  </si>
  <si>
    <t>Osazení obrubníku kamenného se zřízením lože, s vyplněním a zatřením spár cementovou maltou stojatého s boční opěrou z betonu prostého, do lože z betonu prostého</t>
  </si>
  <si>
    <t>-1353423652</t>
  </si>
  <si>
    <t>obrubník OP4</t>
  </si>
  <si>
    <t xml:space="preserve"> s přídlažbou</t>
  </si>
  <si>
    <t>14,0+6,0</t>
  </si>
  <si>
    <t>111</t>
  </si>
  <si>
    <t>58380005</t>
  </si>
  <si>
    <t>obrubník kamenný žulový přímý 200x250mm</t>
  </si>
  <si>
    <t>-742972974</t>
  </si>
  <si>
    <t>112</t>
  </si>
  <si>
    <t>916431111</t>
  </si>
  <si>
    <t>Osazení betonového bezbariérového obrubníku  s ložem betonovým tl. 150 mm úložná šířka do 400 mm</t>
  </si>
  <si>
    <t>776944297</t>
  </si>
  <si>
    <t>přímý</t>
  </si>
  <si>
    <t>přechodový</t>
  </si>
  <si>
    <t>113</t>
  </si>
  <si>
    <t>59217041</t>
  </si>
  <si>
    <t>obrubník betonový bezbariérový přímý</t>
  </si>
  <si>
    <t>-1799361770</t>
  </si>
  <si>
    <t>55,4455445544554*1,01 'Přepočtené koeficientem množství</t>
  </si>
  <si>
    <t>114</t>
  </si>
  <si>
    <t>59217040</t>
  </si>
  <si>
    <t>obrubník betonový bezbariérový náběhový</t>
  </si>
  <si>
    <t>-578948569</t>
  </si>
  <si>
    <t>115</t>
  </si>
  <si>
    <t>919121112</t>
  </si>
  <si>
    <t>Utěsnění dilatačních spár zálivkou za studena  v cementobetonovém nebo živičném krytu včetně adhezního nátěru s těsnicím profilem pod zálivkou, pro komůrky šířky 10 mm, hloubky 25 mm</t>
  </si>
  <si>
    <t>-407282494</t>
  </si>
  <si>
    <t>116</t>
  </si>
  <si>
    <t>919131111</t>
  </si>
  <si>
    <t>Vyztužení dilatačních spár v cementobetonovém krytu kluznými trny průměru 25 mm, délky 500 mm</t>
  </si>
  <si>
    <t>2066448932</t>
  </si>
  <si>
    <t>117</t>
  </si>
  <si>
    <t>919716111</t>
  </si>
  <si>
    <t>Ocelová výztuž cementobetonového krytu  ze svařovaných sítí hmotnosti do 7,5 kg/m2</t>
  </si>
  <si>
    <t>-80616315</t>
  </si>
  <si>
    <t>115,0*0,0097*2</t>
  </si>
  <si>
    <t>118</t>
  </si>
  <si>
    <t>919721103</t>
  </si>
  <si>
    <t>Geomříž pro stabilizaci podkladu tkaná z polyesteru, podélná pevnost v tahu přes 80 do 150 kN/m</t>
  </si>
  <si>
    <t>-2085561110</t>
  </si>
  <si>
    <t>119</t>
  </si>
  <si>
    <t>919735112</t>
  </si>
  <si>
    <t>Řezání stávajícího živičného krytu nebo podkladu  hloubky přes 50 do 100 mm</t>
  </si>
  <si>
    <t>-1314376776</t>
  </si>
  <si>
    <t>120</t>
  </si>
  <si>
    <t>936104211</t>
  </si>
  <si>
    <t>Montáž odpadkového koše  do betonové patky</t>
  </si>
  <si>
    <t>544775233</t>
  </si>
  <si>
    <t>121</t>
  </si>
  <si>
    <t>74910130</t>
  </si>
  <si>
    <t>koš odpadkový kovový kotvený, uzamykatelný v 885mm š 370mm obsah 60L</t>
  </si>
  <si>
    <t>-289285275</t>
  </si>
  <si>
    <t>122</t>
  </si>
  <si>
    <t>936124111</t>
  </si>
  <si>
    <t>Montáž lavičky parkové  stabilní bez zabetonování noh s udusáním sypaniny</t>
  </si>
  <si>
    <t>-1887806623</t>
  </si>
  <si>
    <t>přemístění bez dodávky</t>
  </si>
  <si>
    <t>1,0</t>
  </si>
  <si>
    <t>123</t>
  </si>
  <si>
    <t>966001211</t>
  </si>
  <si>
    <t>Odstranění lavičky parkové stabilní  zabetonované</t>
  </si>
  <si>
    <t>1063150795</t>
  </si>
  <si>
    <t>124</t>
  </si>
  <si>
    <t>966001311</t>
  </si>
  <si>
    <t>Odstranění odpadkového koše  s betonovou patkou</t>
  </si>
  <si>
    <t>1974539917</t>
  </si>
  <si>
    <t>125</t>
  </si>
  <si>
    <t>966001312</t>
  </si>
  <si>
    <t>Odstranění odpadkového koše  přichyceného páskováním nebo šrouby</t>
  </si>
  <si>
    <t>-366349348</t>
  </si>
  <si>
    <t>126</t>
  </si>
  <si>
    <t>966006113</t>
  </si>
  <si>
    <t>Odstranění značek pro staničení a ohraničení  s uložením hmot na vzdálenost do 20 m nebo s naložením na dopravní prostředek, se zásypem jam a jeho zhutněním uklínovaných v zemi kameny odrazníky</t>
  </si>
  <si>
    <t>-486122215</t>
  </si>
  <si>
    <t>127</t>
  </si>
  <si>
    <t>966006123/R</t>
  </si>
  <si>
    <t>Odstranění značek pro staničení a ohraničení  s uložením hmot na vzdálenost do 20 m nebo s naložením na dopravní prostředek, se zásypem jam a jeho zhutněním obetonovaných odrazníky</t>
  </si>
  <si>
    <t>-1976933982</t>
  </si>
  <si>
    <t>označník</t>
  </si>
  <si>
    <t>128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</si>
  <si>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</si>
  <si>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</si>
  <si>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2062751941</t>
  </si>
  <si>
    <t>129</t>
  </si>
  <si>
    <t>966007113</t>
  </si>
  <si>
    <t>Odstranění vodorovného dopravního značení frézováním  značeného barvou plošného</t>
  </si>
  <si>
    <t>-1680380425</t>
  </si>
  <si>
    <t>130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</si>
  <si>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</si>
  <si>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</si>
  <si>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-1830629258</t>
  </si>
  <si>
    <t>131</t>
  </si>
  <si>
    <t>979071122</t>
  </si>
  <si>
    <t>Očištění vybouraných dlažebních kostek  od spojovacího materiálu, s uložením očištěných kostek na skládku, s odklizením odpadových hmot na hromady a s odklizením vybouraných kostek na vzdálenost do 3 m drobných, s původním vyplněním spár živicí nebo cementovou maltou</t>
  </si>
  <si>
    <t>1576463599</t>
  </si>
  <si>
    <t>0,1*0,1*4*68,0</t>
  </si>
  <si>
    <t>132</t>
  </si>
  <si>
    <t>9-1</t>
  </si>
  <si>
    <t>Zábradlí ocelové,trubkové,žárově pozinkované</t>
  </si>
  <si>
    <t>-253814242</t>
  </si>
  <si>
    <t>133</t>
  </si>
  <si>
    <t>9-2</t>
  </si>
  <si>
    <t>Autobusový přístřešek 3000*1900*2550 D+M</t>
  </si>
  <si>
    <t>-1528354830</t>
  </si>
  <si>
    <t>134</t>
  </si>
  <si>
    <t>9-3</t>
  </si>
  <si>
    <t>Autobusový přístřešed 6000*1900*2550 D+M</t>
  </si>
  <si>
    <t>-210591868</t>
  </si>
  <si>
    <t>997</t>
  </si>
  <si>
    <t>Přesun sutě</t>
  </si>
  <si>
    <t>135</t>
  </si>
  <si>
    <t>997221551</t>
  </si>
  <si>
    <t>Vodorovná doprava suti  bez naložení, ale se složením a s hrubým urovnáním ze sypkých materiálů, na vzdálenost do 1 km</t>
  </si>
  <si>
    <t>771803707</t>
  </si>
  <si>
    <t>136</t>
  </si>
  <si>
    <t>997221559</t>
  </si>
  <si>
    <t>Vodorovná doprava suti  bez naložení, ale se složením a s hrubým urovnáním Příplatek k ceně za každý další i započatý 1 km přes 1 km</t>
  </si>
  <si>
    <t>606716716</t>
  </si>
  <si>
    <t>682,228*9</t>
  </si>
  <si>
    <t>137</t>
  </si>
  <si>
    <t>997221611</t>
  </si>
  <si>
    <t>Nakládání na dopravní prostředky  pro vodorovnou dopravu suti</t>
  </si>
  <si>
    <t>374564541</t>
  </si>
  <si>
    <t>138</t>
  </si>
  <si>
    <t>997221861</t>
  </si>
  <si>
    <t>Poplatek za uložení stavebního odpadu na recyklační skládce (skládkovné) z prostého betonu zatříděného do Katalogu odpadů pod kódem 17 01 01</t>
  </si>
  <si>
    <t>144341220</t>
  </si>
  <si>
    <t>139</t>
  </si>
  <si>
    <t>997221873</t>
  </si>
  <si>
    <t>-1378154047</t>
  </si>
  <si>
    <t>140</t>
  </si>
  <si>
    <t>997221875</t>
  </si>
  <si>
    <t>Poplatek za uložení stavebního odpadu na recyklační skládce (skládkovné) asfaltového bez obsahu dehtu zatříděného do Katalogu odpadů pod kódem 17 03 02</t>
  </si>
  <si>
    <t>1987392491</t>
  </si>
  <si>
    <t>998</t>
  </si>
  <si>
    <t>Přesun hmot</t>
  </si>
  <si>
    <t>141</t>
  </si>
  <si>
    <t>998225111</t>
  </si>
  <si>
    <t>Přesun hmot pro komunikace s krytem z kameniva, monolitickým betonovým nebo živičným  dopravní vzdálenost do 200 m jakékoliv délky objektu</t>
  </si>
  <si>
    <t>1462061033</t>
  </si>
  <si>
    <t>VRN</t>
  </si>
  <si>
    <t>Vedlejší rozpočtové náklady</t>
  </si>
  <si>
    <t>142</t>
  </si>
  <si>
    <t>Zařízení staveniště</t>
  </si>
  <si>
    <t>1024</t>
  </si>
  <si>
    <t>-1404510828</t>
  </si>
  <si>
    <t>143</t>
  </si>
  <si>
    <t>Provizorní dopravní značení(vypracování návrhu vč.podání žádosti,projednání a vyřízení podkladů)</t>
  </si>
  <si>
    <t>235873050</t>
  </si>
  <si>
    <t>144</t>
  </si>
  <si>
    <t>Vyjádření správců sítí-aktualizace</t>
  </si>
  <si>
    <t>celkem</t>
  </si>
  <si>
    <t>-1997475984</t>
  </si>
  <si>
    <t>145</t>
  </si>
  <si>
    <t>Vytýčení trasy inženýrských sítí</t>
  </si>
  <si>
    <t>1898774060</t>
  </si>
  <si>
    <t>146</t>
  </si>
  <si>
    <t>Vytýčení stavby včetně fotodokumentace</t>
  </si>
  <si>
    <t>1220469904</t>
  </si>
  <si>
    <t>147</t>
  </si>
  <si>
    <t>Geodetické práce před výstavbou</t>
  </si>
  <si>
    <t>-16124667</t>
  </si>
  <si>
    <t>148</t>
  </si>
  <si>
    <t>Geodetické práce při provádění stavby</t>
  </si>
  <si>
    <t>624659050</t>
  </si>
  <si>
    <t>149</t>
  </si>
  <si>
    <t>Geodetické práce po výstavbě</t>
  </si>
  <si>
    <t>-780199614</t>
  </si>
  <si>
    <t>150</t>
  </si>
  <si>
    <t>Dokumentace skutečného provedení stavby</t>
  </si>
  <si>
    <t>1308441960</t>
  </si>
  <si>
    <t>151</t>
  </si>
  <si>
    <t>-1460612665</t>
  </si>
  <si>
    <t>152</t>
  </si>
  <si>
    <t>Čištění komunikací a chodníku</t>
  </si>
  <si>
    <t>2041826755</t>
  </si>
  <si>
    <t>153</t>
  </si>
  <si>
    <t>1449665187</t>
  </si>
  <si>
    <t>154</t>
  </si>
  <si>
    <t>1554880085</t>
  </si>
  <si>
    <t>2 - SO 401 Veřejné osvětlení</t>
  </si>
  <si>
    <t>1251863880</t>
  </si>
  <si>
    <t>-1489127210</t>
  </si>
  <si>
    <t>Poplatek za užívání silnice SSMSK</t>
  </si>
  <si>
    <t>Zkouška únosnosti silniční pláně</t>
  </si>
  <si>
    <t>Vytýčení hranic pozemků 1013/63,984/1,999/8</t>
  </si>
  <si>
    <t>Půlená chránička např. AROT+chránička KOPOFLEX DN110(náhradní prostup)uložené ve společném výkopu)vč.obetonování,výstražné folie a zásypu štěrkem</t>
  </si>
  <si>
    <t>SO 401 Přeložka PODA</t>
  </si>
  <si>
    <t>3 - SO 401 Přeložka PODA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</si>
</sst>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67" workbookViewId="0">
      <selection activeCell="AC110" sqref="AC11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4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5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R5" s="20"/>
      <c r="BE5" s="202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07" t="s">
        <v>16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R6" s="20"/>
      <c r="BE6" s="203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03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03"/>
      <c r="BS8" s="17" t="s">
        <v>6</v>
      </c>
    </row>
    <row r="9" spans="1:74" s="1" customFormat="1" ht="14.45" customHeight="1">
      <c r="B9" s="20"/>
      <c r="AR9" s="20"/>
      <c r="BE9" s="203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03"/>
      <c r="BS10" s="17" t="s">
        <v>6</v>
      </c>
    </row>
    <row r="11" spans="1:74" s="1" customFormat="1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03"/>
      <c r="BS11" s="17" t="s">
        <v>6</v>
      </c>
    </row>
    <row r="12" spans="1:74" s="1" customFormat="1" ht="6.95" customHeight="1">
      <c r="B12" s="20"/>
      <c r="AR12" s="20"/>
      <c r="BE12" s="203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/>
      <c r="AR13" s="20"/>
      <c r="BE13" s="203"/>
      <c r="BS13" s="17" t="s">
        <v>6</v>
      </c>
    </row>
    <row r="14" spans="1:74" ht="12.75">
      <c r="B14" s="20"/>
      <c r="E14" s="208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7" t="s">
        <v>26</v>
      </c>
      <c r="AN14" s="29"/>
      <c r="AR14" s="20"/>
      <c r="BE14" s="203"/>
      <c r="BS14" s="17" t="s">
        <v>6</v>
      </c>
    </row>
    <row r="15" spans="1:74" s="1" customFormat="1" ht="6.95" customHeight="1">
      <c r="B15" s="20"/>
      <c r="AR15" s="20"/>
      <c r="BE15" s="203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03"/>
      <c r="BS16" s="17" t="s">
        <v>3</v>
      </c>
    </row>
    <row r="17" spans="1:71" s="1" customFormat="1" ht="18.399999999999999" customHeight="1">
      <c r="B17" s="20"/>
      <c r="E17" s="25" t="s">
        <v>20</v>
      </c>
      <c r="AK17" s="27" t="s">
        <v>26</v>
      </c>
      <c r="AN17" s="25" t="s">
        <v>1</v>
      </c>
      <c r="AR17" s="20"/>
      <c r="BE17" s="203"/>
      <c r="BS17" s="17" t="s">
        <v>29</v>
      </c>
    </row>
    <row r="18" spans="1:71" s="1" customFormat="1" ht="6.95" customHeight="1">
      <c r="B18" s="20"/>
      <c r="AR18" s="20"/>
      <c r="BE18" s="203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03"/>
      <c r="BS19" s="17" t="s">
        <v>6</v>
      </c>
    </row>
    <row r="20" spans="1:71" s="1" customFormat="1" ht="18.399999999999999" customHeight="1">
      <c r="B20" s="20"/>
      <c r="E20" s="25" t="s">
        <v>31</v>
      </c>
      <c r="AK20" s="27" t="s">
        <v>26</v>
      </c>
      <c r="AN20" s="25" t="s">
        <v>1</v>
      </c>
      <c r="AR20" s="20"/>
      <c r="BE20" s="203"/>
      <c r="BS20" s="17" t="s">
        <v>3</v>
      </c>
    </row>
    <row r="21" spans="1:71" s="1" customFormat="1" ht="6.95" customHeight="1">
      <c r="B21" s="20"/>
      <c r="AR21" s="20"/>
      <c r="BE21" s="203"/>
    </row>
    <row r="22" spans="1:71" s="1" customFormat="1" ht="12" customHeight="1">
      <c r="B22" s="20"/>
      <c r="D22" s="27" t="s">
        <v>32</v>
      </c>
      <c r="AR22" s="20"/>
      <c r="BE22" s="203"/>
    </row>
    <row r="23" spans="1:71" s="1" customFormat="1" ht="16.5" customHeight="1">
      <c r="B23" s="20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20"/>
      <c r="BE23" s="203"/>
    </row>
    <row r="24" spans="1:71" s="1" customFormat="1" ht="6.95" customHeight="1">
      <c r="B24" s="20"/>
      <c r="AR24" s="20"/>
      <c r="BE24" s="20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3"/>
    </row>
    <row r="26" spans="1:71" s="2" customFormat="1" ht="25.9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1">
        <f>ROUND(AG94,2)</f>
        <v>0</v>
      </c>
      <c r="AL26" s="212"/>
      <c r="AM26" s="212"/>
      <c r="AN26" s="212"/>
      <c r="AO26" s="212"/>
      <c r="AP26" s="32"/>
      <c r="AQ26" s="32"/>
      <c r="AR26" s="33"/>
      <c r="BE26" s="20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3" t="s">
        <v>34</v>
      </c>
      <c r="M28" s="213"/>
      <c r="N28" s="213"/>
      <c r="O28" s="213"/>
      <c r="P28" s="213"/>
      <c r="Q28" s="32"/>
      <c r="R28" s="32"/>
      <c r="S28" s="32"/>
      <c r="T28" s="32"/>
      <c r="U28" s="32"/>
      <c r="V28" s="32"/>
      <c r="W28" s="213" t="s">
        <v>35</v>
      </c>
      <c r="X28" s="213"/>
      <c r="Y28" s="213"/>
      <c r="Z28" s="213"/>
      <c r="AA28" s="213"/>
      <c r="AB28" s="213"/>
      <c r="AC28" s="213"/>
      <c r="AD28" s="213"/>
      <c r="AE28" s="213"/>
      <c r="AF28" s="32"/>
      <c r="AG28" s="32"/>
      <c r="AH28" s="32"/>
      <c r="AI28" s="32"/>
      <c r="AJ28" s="32"/>
      <c r="AK28" s="213" t="s">
        <v>36</v>
      </c>
      <c r="AL28" s="213"/>
      <c r="AM28" s="213"/>
      <c r="AN28" s="213"/>
      <c r="AO28" s="213"/>
      <c r="AP28" s="32"/>
      <c r="AQ28" s="32"/>
      <c r="AR28" s="33"/>
      <c r="BE28" s="203"/>
    </row>
    <row r="29" spans="1:71" s="3" customFormat="1" ht="14.45" customHeight="1">
      <c r="B29" s="37"/>
      <c r="D29" s="27" t="s">
        <v>37</v>
      </c>
      <c r="F29" s="27" t="s">
        <v>38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7"/>
      <c r="BE29" s="204"/>
    </row>
    <row r="30" spans="1:71" s="3" customFormat="1" ht="14.45" customHeight="1">
      <c r="B30" s="37"/>
      <c r="F30" s="27" t="s">
        <v>39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7"/>
      <c r="BE30" s="204"/>
    </row>
    <row r="31" spans="1:71" s="3" customFormat="1" ht="14.45" hidden="1" customHeight="1">
      <c r="B31" s="37"/>
      <c r="F31" s="27" t="s">
        <v>40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7"/>
      <c r="BE31" s="204"/>
    </row>
    <row r="32" spans="1:71" s="3" customFormat="1" ht="14.45" hidden="1" customHeight="1">
      <c r="B32" s="37"/>
      <c r="F32" s="27" t="s">
        <v>41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7"/>
      <c r="BE32" s="204"/>
    </row>
    <row r="33" spans="1:57" s="3" customFormat="1" ht="14.45" hidden="1" customHeight="1">
      <c r="B33" s="37"/>
      <c r="F33" s="27" t="s">
        <v>42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7"/>
      <c r="BE33" s="20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3"/>
    </row>
    <row r="35" spans="1:57" s="2" customFormat="1" ht="25.9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34" t="s">
        <v>45</v>
      </c>
      <c r="Y35" s="235"/>
      <c r="Z35" s="235"/>
      <c r="AA35" s="235"/>
      <c r="AB35" s="235"/>
      <c r="AC35" s="40"/>
      <c r="AD35" s="40"/>
      <c r="AE35" s="40"/>
      <c r="AF35" s="40"/>
      <c r="AG35" s="40"/>
      <c r="AH35" s="40"/>
      <c r="AI35" s="40"/>
      <c r="AJ35" s="40"/>
      <c r="AK35" s="236">
        <f>SUM(AK26:AK33)</f>
        <v>0</v>
      </c>
      <c r="AL35" s="235"/>
      <c r="AM35" s="235"/>
      <c r="AN35" s="235"/>
      <c r="AO35" s="237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>
        <f>K5</f>
        <v>0</v>
      </c>
      <c r="AR84" s="51"/>
    </row>
    <row r="85" spans="1:91" s="5" customFormat="1" ht="36.950000000000003" customHeight="1">
      <c r="B85" s="52"/>
      <c r="C85" s="53" t="s">
        <v>15</v>
      </c>
      <c r="L85" s="225" t="str">
        <f>K6</f>
        <v>Dopravní terminál v Bohumíně-autobusové stanoviště a cyklostezka na ul.9.května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27" t="str">
        <f>IF(AN8= "","",AN8)</f>
        <v>3. 3. 2023</v>
      </c>
      <c r="AN87" s="227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Bohumín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28" t="str">
        <f>IF(E17="","",E17)</f>
        <v xml:space="preserve"> </v>
      </c>
      <c r="AN89" s="229"/>
      <c r="AO89" s="229"/>
      <c r="AP89" s="229"/>
      <c r="AQ89" s="32"/>
      <c r="AR89" s="33"/>
      <c r="AS89" s="230" t="s">
        <v>53</v>
      </c>
      <c r="AT89" s="23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>
        <f>IF(E14= "Vyplň údaj","",E14)</f>
        <v>0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30</v>
      </c>
      <c r="AJ90" s="32"/>
      <c r="AK90" s="32"/>
      <c r="AL90" s="32"/>
      <c r="AM90" s="228" t="str">
        <f>IF(E20="","",E20)</f>
        <v>Pflegrová</v>
      </c>
      <c r="AN90" s="229"/>
      <c r="AO90" s="229"/>
      <c r="AP90" s="229"/>
      <c r="AQ90" s="32"/>
      <c r="AR90" s="33"/>
      <c r="AS90" s="232"/>
      <c r="AT90" s="23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2"/>
      <c r="AT91" s="23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7" t="s">
        <v>54</v>
      </c>
      <c r="D92" s="218"/>
      <c r="E92" s="218"/>
      <c r="F92" s="218"/>
      <c r="G92" s="218"/>
      <c r="H92" s="60"/>
      <c r="I92" s="219" t="s">
        <v>55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56</v>
      </c>
      <c r="AH92" s="218"/>
      <c r="AI92" s="218"/>
      <c r="AJ92" s="218"/>
      <c r="AK92" s="218"/>
      <c r="AL92" s="218"/>
      <c r="AM92" s="218"/>
      <c r="AN92" s="219" t="s">
        <v>57</v>
      </c>
      <c r="AO92" s="218"/>
      <c r="AP92" s="221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ROUND(SUM(AG95:AG97),2)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16" t="s">
        <v>78</v>
      </c>
      <c r="E95" s="216"/>
      <c r="F95" s="216"/>
      <c r="G95" s="216"/>
      <c r="H95" s="216"/>
      <c r="I95" s="82"/>
      <c r="J95" s="216" t="s">
        <v>79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'1 (1) - SO 101 Komunikace'!J30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83" t="s">
        <v>80</v>
      </c>
      <c r="AR95" s="80"/>
      <c r="AS95" s="84">
        <v>0</v>
      </c>
      <c r="AT95" s="85">
        <f>ROUND(SUM(AV95:AW95),2)</f>
        <v>0</v>
      </c>
      <c r="AU95" s="86">
        <f>'1 (1) - SO 101 Komunikace'!P128</f>
        <v>0</v>
      </c>
      <c r="AV95" s="85">
        <f>'1 (1) - SO 101 Komunikace'!J33</f>
        <v>0</v>
      </c>
      <c r="AW95" s="85">
        <f>'1 (1) - SO 101 Komunikace'!J34</f>
        <v>0</v>
      </c>
      <c r="AX95" s="85">
        <f>'1 (1) - SO 101 Komunikace'!J35</f>
        <v>0</v>
      </c>
      <c r="AY95" s="85">
        <f>'1 (1) - SO 101 Komunikace'!J36</f>
        <v>0</v>
      </c>
      <c r="AZ95" s="85">
        <f>'1 (1) - SO 101 Komunikace'!F33</f>
        <v>0</v>
      </c>
      <c r="BA95" s="85">
        <f>'1 (1) - SO 101 Komunikace'!F34</f>
        <v>0</v>
      </c>
      <c r="BB95" s="85">
        <f>'1 (1) - SO 101 Komunikace'!F35</f>
        <v>0</v>
      </c>
      <c r="BC95" s="85">
        <f>'1 (1) - SO 101 Komunikace'!F36</f>
        <v>0</v>
      </c>
      <c r="BD95" s="87">
        <f>'1 (1) - SO 101 Komunikace'!F37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77</v>
      </c>
      <c r="B96" s="80"/>
      <c r="C96" s="81"/>
      <c r="D96" s="216" t="s">
        <v>83</v>
      </c>
      <c r="E96" s="216"/>
      <c r="F96" s="216"/>
      <c r="G96" s="216"/>
      <c r="H96" s="216"/>
      <c r="I96" s="82"/>
      <c r="J96" s="216" t="s">
        <v>84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'2 - SO 401 Veřejné osvětlení'!J30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83" t="s">
        <v>80</v>
      </c>
      <c r="AR96" s="80"/>
      <c r="AS96" s="84">
        <v>0</v>
      </c>
      <c r="AT96" s="85">
        <f>ROUND(SUM(AV96:AW96),2)</f>
        <v>0</v>
      </c>
      <c r="AU96" s="86">
        <f>'2 - SO 401 Veřejné osvětlení'!P116</f>
        <v>0</v>
      </c>
      <c r="AV96" s="85">
        <f>'2 - SO 401 Veřejné osvětlení'!J33</f>
        <v>0</v>
      </c>
      <c r="AW96" s="85">
        <f>'2 - SO 401 Veřejné osvětlení'!J34</f>
        <v>0</v>
      </c>
      <c r="AX96" s="85">
        <f>'2 - SO 401 Veřejné osvětlení'!J35</f>
        <v>0</v>
      </c>
      <c r="AY96" s="85">
        <f>'2 - SO 401 Veřejné osvětlení'!J36</f>
        <v>0</v>
      </c>
      <c r="AZ96" s="85">
        <f>'2 - SO 401 Veřejné osvětlení'!F33</f>
        <v>0</v>
      </c>
      <c r="BA96" s="85">
        <f>'2 - SO 401 Veřejné osvětlení'!F34</f>
        <v>0</v>
      </c>
      <c r="BB96" s="85">
        <f>'2 - SO 401 Veřejné osvětlení'!F35</f>
        <v>0</v>
      </c>
      <c r="BC96" s="85">
        <f>'2 - SO 401 Veřejné osvětlení'!F36</f>
        <v>0</v>
      </c>
      <c r="BD96" s="87">
        <f>'2 - SO 401 Veřejné osvětlení'!F37</f>
        <v>0</v>
      </c>
      <c r="BT96" s="88" t="s">
        <v>81</v>
      </c>
      <c r="BV96" s="88" t="s">
        <v>75</v>
      </c>
      <c r="BW96" s="88" t="s">
        <v>85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77</v>
      </c>
      <c r="B97" s="80"/>
      <c r="C97" s="81"/>
      <c r="D97" s="216" t="s">
        <v>86</v>
      </c>
      <c r="E97" s="216"/>
      <c r="F97" s="216"/>
      <c r="G97" s="216"/>
      <c r="H97" s="216"/>
      <c r="I97" s="82"/>
      <c r="J97" s="216" t="s">
        <v>904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4">
        <f>'3 - SO 401 Přeložka PODA'!J30</f>
        <v>0</v>
      </c>
      <c r="AH97" s="215"/>
      <c r="AI97" s="215"/>
      <c r="AJ97" s="215"/>
      <c r="AK97" s="215"/>
      <c r="AL97" s="215"/>
      <c r="AM97" s="215"/>
      <c r="AN97" s="214">
        <f>SUM(AG97,AT97)</f>
        <v>0</v>
      </c>
      <c r="AO97" s="215"/>
      <c r="AP97" s="215"/>
      <c r="AQ97" s="83" t="s">
        <v>80</v>
      </c>
      <c r="AR97" s="80"/>
      <c r="AS97" s="89">
        <v>0</v>
      </c>
      <c r="AT97" s="90">
        <f>ROUND(SUM(AV97:AW97),2)</f>
        <v>0</v>
      </c>
      <c r="AU97" s="91">
        <f>'3 - SO 401 Přeložka PODA'!P116</f>
        <v>0</v>
      </c>
      <c r="AV97" s="90">
        <f>'3 - SO 401 Přeložka PODA'!J33</f>
        <v>0</v>
      </c>
      <c r="AW97" s="90">
        <f>'3 - SO 401 Přeložka PODA'!J34</f>
        <v>0</v>
      </c>
      <c r="AX97" s="90">
        <f>'3 - SO 401 Přeložka PODA'!J35</f>
        <v>0</v>
      </c>
      <c r="AY97" s="90">
        <f>'3 - SO 401 Přeložka PODA'!J36</f>
        <v>0</v>
      </c>
      <c r="AZ97" s="90">
        <f>'3 - SO 401 Přeložka PODA'!F33</f>
        <v>0</v>
      </c>
      <c r="BA97" s="90">
        <f>'3 - SO 401 Přeložka PODA'!F34</f>
        <v>0</v>
      </c>
      <c r="BB97" s="90">
        <f>'3 - SO 401 Přeložka PODA'!F35</f>
        <v>0</v>
      </c>
      <c r="BC97" s="90">
        <f>'3 - SO 401 Přeložka PODA'!F36</f>
        <v>0</v>
      </c>
      <c r="BD97" s="92">
        <f>'3 - SO 401 Přeložka PODA'!F37</f>
        <v>0</v>
      </c>
      <c r="BT97" s="88" t="s">
        <v>81</v>
      </c>
      <c r="BV97" s="88" t="s">
        <v>75</v>
      </c>
      <c r="BW97" s="88" t="s">
        <v>87</v>
      </c>
      <c r="BX97" s="88" t="s">
        <v>4</v>
      </c>
      <c r="CL97" s="88" t="s">
        <v>1</v>
      </c>
      <c r="CM97" s="88" t="s">
        <v>83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1 (1) - SO 101 Komunikace'!C2" display="/"/>
    <hyperlink ref="A96" location="'2 - SO 401 Veřejné osvětlení'!C2" display="/"/>
    <hyperlink ref="A97" location="'3 - SO 403 Přeložka POD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79"/>
  <sheetViews>
    <sheetView showGridLines="0" topLeftCell="A499" workbookViewId="0">
      <selection activeCell="F583" sqref="F58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4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88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26.25" customHeight="1">
      <c r="B7" s="20"/>
      <c r="E7" s="239" t="str">
        <f>'Rekapitulace stavby'!K6</f>
        <v>Dopravní terminál v Bohumíně-autobusové stanoviště a cyklostezka na ul.9.května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89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90</v>
      </c>
      <c r="F9" s="238"/>
      <c r="G9" s="238"/>
      <c r="H9" s="23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3. 3. 2023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>
        <f>'Rekapitulace stavby'!E14</f>
        <v>0</v>
      </c>
      <c r="F18" s="205"/>
      <c r="G18" s="205"/>
      <c r="H18" s="205"/>
      <c r="I18" s="2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91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31</v>
      </c>
      <c r="F24" s="32"/>
      <c r="G24" s="32"/>
      <c r="H24" s="32"/>
      <c r="I24" s="2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0" t="s">
        <v>1</v>
      </c>
      <c r="F27" s="210"/>
      <c r="G27" s="210"/>
      <c r="H27" s="21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37</v>
      </c>
      <c r="E33" s="27" t="s">
        <v>38</v>
      </c>
      <c r="F33" s="99">
        <f>ROUND((SUM(BE128:BE578)),  2)</f>
        <v>0</v>
      </c>
      <c r="G33" s="32"/>
      <c r="H33" s="32"/>
      <c r="I33" s="100">
        <v>0.21</v>
      </c>
      <c r="J33" s="99">
        <f>ROUND(((SUM(BE128:BE578))*I33),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99">
        <f>ROUND((SUM(BF128:BF578)),  2)</f>
        <v>0</v>
      </c>
      <c r="G34" s="32"/>
      <c r="H34" s="32"/>
      <c r="I34" s="100">
        <v>0.15</v>
      </c>
      <c r="J34" s="99">
        <f>ROUND(((SUM(BF128:BF578))*I34),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99">
        <f>ROUND((SUM(BG128:BG578)),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99">
        <f>ROUND((SUM(BH128:BH578)),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99">
        <f>ROUND((SUM(BI128:BI578)),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39" t="str">
        <f>E7</f>
        <v>Dopravní terminál v Bohumíně-autobusové stanoviště a cyklostezka na ul.9.května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1 (1) - SO 101 Komunikace</v>
      </c>
      <c r="F87" s="238"/>
      <c r="G87" s="238"/>
      <c r="H87" s="23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3. 3. 2023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23</v>
      </c>
      <c r="D91" s="32"/>
      <c r="E91" s="32"/>
      <c r="F91" s="25" t="str">
        <f>E15</f>
        <v>Město Bohumín</v>
      </c>
      <c r="G91" s="32"/>
      <c r="H91" s="32"/>
      <c r="I91" s="27" t="s">
        <v>28</v>
      </c>
      <c r="J91" s="30" t="str">
        <f>E21</f>
        <v>HaskoningDHV Czech Republic,spol.s.ro.,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>
        <f>IF(E18="","",E18)</f>
        <v>0</v>
      </c>
      <c r="G92" s="32"/>
      <c r="H92" s="32"/>
      <c r="I92" s="27" t="s">
        <v>30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93</v>
      </c>
      <c r="D94" s="101"/>
      <c r="E94" s="101"/>
      <c r="F94" s="101"/>
      <c r="G94" s="101"/>
      <c r="H94" s="101"/>
      <c r="I94" s="101"/>
      <c r="J94" s="110" t="s">
        <v>94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95</v>
      </c>
      <c r="D96" s="32"/>
      <c r="E96" s="32"/>
      <c r="F96" s="32"/>
      <c r="G96" s="32"/>
      <c r="H96" s="32"/>
      <c r="I96" s="32"/>
      <c r="J96" s="71">
        <f>J128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96</v>
      </c>
    </row>
    <row r="97" spans="1:31" s="9" customFormat="1" ht="24.95" customHeight="1">
      <c r="B97" s="112"/>
      <c r="D97" s="113" t="s">
        <v>97</v>
      </c>
      <c r="E97" s="114"/>
      <c r="F97" s="114"/>
      <c r="G97" s="114"/>
      <c r="H97" s="114"/>
      <c r="I97" s="114"/>
      <c r="J97" s="115">
        <f>J129</f>
        <v>0</v>
      </c>
      <c r="L97" s="112"/>
    </row>
    <row r="98" spans="1:31" s="10" customFormat="1" ht="19.899999999999999" customHeight="1">
      <c r="B98" s="116"/>
      <c r="D98" s="117" t="s">
        <v>98</v>
      </c>
      <c r="E98" s="118"/>
      <c r="F98" s="118"/>
      <c r="G98" s="118"/>
      <c r="H98" s="118"/>
      <c r="I98" s="118"/>
      <c r="J98" s="119">
        <f>J130</f>
        <v>0</v>
      </c>
      <c r="L98" s="116"/>
    </row>
    <row r="99" spans="1:31" s="10" customFormat="1" ht="19.899999999999999" customHeight="1">
      <c r="B99" s="116"/>
      <c r="D99" s="117" t="s">
        <v>99</v>
      </c>
      <c r="E99" s="118"/>
      <c r="F99" s="118"/>
      <c r="G99" s="118"/>
      <c r="H99" s="118"/>
      <c r="I99" s="118"/>
      <c r="J99" s="119">
        <f>J144</f>
        <v>0</v>
      </c>
      <c r="L99" s="116"/>
    </row>
    <row r="100" spans="1:31" s="10" customFormat="1" ht="19.899999999999999" customHeight="1">
      <c r="B100" s="116"/>
      <c r="D100" s="117" t="s">
        <v>100</v>
      </c>
      <c r="E100" s="118"/>
      <c r="F100" s="118"/>
      <c r="G100" s="118"/>
      <c r="H100" s="118"/>
      <c r="I100" s="118"/>
      <c r="J100" s="119">
        <f>J263</f>
        <v>0</v>
      </c>
      <c r="L100" s="116"/>
    </row>
    <row r="101" spans="1:31" s="10" customFormat="1" ht="19.899999999999999" customHeight="1">
      <c r="B101" s="116"/>
      <c r="D101" s="117" t="s">
        <v>101</v>
      </c>
      <c r="E101" s="118"/>
      <c r="F101" s="118"/>
      <c r="G101" s="118"/>
      <c r="H101" s="118"/>
      <c r="I101" s="118"/>
      <c r="J101" s="119">
        <f>J273</f>
        <v>0</v>
      </c>
      <c r="L101" s="116"/>
    </row>
    <row r="102" spans="1:31" s="10" customFormat="1" ht="19.899999999999999" customHeight="1">
      <c r="B102" s="116"/>
      <c r="D102" s="117" t="s">
        <v>102</v>
      </c>
      <c r="E102" s="118"/>
      <c r="F102" s="118"/>
      <c r="G102" s="118"/>
      <c r="H102" s="118"/>
      <c r="I102" s="118"/>
      <c r="J102" s="119">
        <f>J280</f>
        <v>0</v>
      </c>
      <c r="L102" s="116"/>
    </row>
    <row r="103" spans="1:31" s="10" customFormat="1" ht="19.899999999999999" customHeight="1">
      <c r="B103" s="116"/>
      <c r="D103" s="117" t="s">
        <v>103</v>
      </c>
      <c r="E103" s="118"/>
      <c r="F103" s="118"/>
      <c r="G103" s="118"/>
      <c r="H103" s="118"/>
      <c r="I103" s="118"/>
      <c r="J103" s="119">
        <f>J282</f>
        <v>0</v>
      </c>
      <c r="L103" s="116"/>
    </row>
    <row r="104" spans="1:31" s="10" customFormat="1" ht="19.899999999999999" customHeight="1">
      <c r="B104" s="116"/>
      <c r="D104" s="117" t="s">
        <v>104</v>
      </c>
      <c r="E104" s="118"/>
      <c r="F104" s="118"/>
      <c r="G104" s="118"/>
      <c r="H104" s="118"/>
      <c r="I104" s="118"/>
      <c r="J104" s="119">
        <f>J373</f>
        <v>0</v>
      </c>
      <c r="L104" s="116"/>
    </row>
    <row r="105" spans="1:31" s="10" customFormat="1" ht="19.899999999999999" customHeight="1">
      <c r="B105" s="116"/>
      <c r="D105" s="117" t="s">
        <v>105</v>
      </c>
      <c r="E105" s="118"/>
      <c r="F105" s="118"/>
      <c r="G105" s="118"/>
      <c r="H105" s="118"/>
      <c r="I105" s="118"/>
      <c r="J105" s="119">
        <f>J399</f>
        <v>0</v>
      </c>
      <c r="L105" s="116"/>
    </row>
    <row r="106" spans="1:31" s="10" customFormat="1" ht="19.899999999999999" customHeight="1">
      <c r="B106" s="116"/>
      <c r="D106" s="117" t="s">
        <v>106</v>
      </c>
      <c r="E106" s="118"/>
      <c r="F106" s="118"/>
      <c r="G106" s="118"/>
      <c r="H106" s="118"/>
      <c r="I106" s="118"/>
      <c r="J106" s="119">
        <f>J554</f>
        <v>0</v>
      </c>
      <c r="L106" s="116"/>
    </row>
    <row r="107" spans="1:31" s="10" customFormat="1" ht="19.899999999999999" customHeight="1">
      <c r="B107" s="116"/>
      <c r="D107" s="117" t="s">
        <v>107</v>
      </c>
      <c r="E107" s="118"/>
      <c r="F107" s="118"/>
      <c r="G107" s="118"/>
      <c r="H107" s="118"/>
      <c r="I107" s="118"/>
      <c r="J107" s="119">
        <f>J563</f>
        <v>0</v>
      </c>
      <c r="L107" s="116"/>
    </row>
    <row r="108" spans="1:31" s="9" customFormat="1" ht="24.95" customHeight="1">
      <c r="B108" s="112"/>
      <c r="D108" s="113" t="s">
        <v>108</v>
      </c>
      <c r="E108" s="114"/>
      <c r="F108" s="114"/>
      <c r="G108" s="114"/>
      <c r="H108" s="114"/>
      <c r="I108" s="114"/>
      <c r="J108" s="115">
        <f>J565</f>
        <v>0</v>
      </c>
      <c r="L108" s="112"/>
    </row>
    <row r="109" spans="1:31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63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24.95" customHeight="1">
      <c r="A115" s="32"/>
      <c r="B115" s="33"/>
      <c r="C115" s="21" t="s">
        <v>109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15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26.25" customHeight="1">
      <c r="A118" s="32"/>
      <c r="B118" s="33"/>
      <c r="C118" s="32"/>
      <c r="D118" s="32"/>
      <c r="E118" s="239" t="str">
        <f>E7</f>
        <v>Dopravní terminál v Bohumíně-autobusové stanoviště a cyklostezka na ul.9.května</v>
      </c>
      <c r="F118" s="240"/>
      <c r="G118" s="240"/>
      <c r="H118" s="24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>
      <c r="A119" s="32"/>
      <c r="B119" s="33"/>
      <c r="C119" s="27" t="s">
        <v>89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>
      <c r="A120" s="32"/>
      <c r="B120" s="33"/>
      <c r="C120" s="32"/>
      <c r="D120" s="32"/>
      <c r="E120" s="225" t="str">
        <f>E9</f>
        <v>1 (1) - SO 101 Komunikace</v>
      </c>
      <c r="F120" s="238"/>
      <c r="G120" s="238"/>
      <c r="H120" s="238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>
      <c r="A122" s="32"/>
      <c r="B122" s="33"/>
      <c r="C122" s="27" t="s">
        <v>19</v>
      </c>
      <c r="D122" s="32"/>
      <c r="E122" s="32"/>
      <c r="F122" s="25" t="str">
        <f>F12</f>
        <v xml:space="preserve"> </v>
      </c>
      <c r="G122" s="32"/>
      <c r="H122" s="32"/>
      <c r="I122" s="27" t="s">
        <v>21</v>
      </c>
      <c r="J122" s="55" t="str">
        <f>IF(J12="","",J12)</f>
        <v>3. 3. 2023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40.15" customHeight="1">
      <c r="A124" s="32"/>
      <c r="B124" s="33"/>
      <c r="C124" s="27" t="s">
        <v>23</v>
      </c>
      <c r="D124" s="32"/>
      <c r="E124" s="32"/>
      <c r="F124" s="25" t="str">
        <f>E15</f>
        <v>Město Bohumín</v>
      </c>
      <c r="G124" s="32"/>
      <c r="H124" s="32"/>
      <c r="I124" s="27" t="s">
        <v>28</v>
      </c>
      <c r="J124" s="30" t="str">
        <f>E21</f>
        <v>HaskoningDHV Czech Republic,spol.s.ro.,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" customHeight="1">
      <c r="A125" s="32"/>
      <c r="B125" s="33"/>
      <c r="C125" s="27" t="s">
        <v>27</v>
      </c>
      <c r="D125" s="32"/>
      <c r="E125" s="32"/>
      <c r="F125" s="25">
        <f>IF(E18="","",E18)</f>
        <v>0</v>
      </c>
      <c r="G125" s="32"/>
      <c r="H125" s="32"/>
      <c r="I125" s="27" t="s">
        <v>30</v>
      </c>
      <c r="J125" s="30" t="str">
        <f>E24</f>
        <v>Pflegrová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3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>
      <c r="A127" s="120"/>
      <c r="B127" s="121"/>
      <c r="C127" s="122" t="s">
        <v>110</v>
      </c>
      <c r="D127" s="123" t="s">
        <v>58</v>
      </c>
      <c r="E127" s="123" t="s">
        <v>54</v>
      </c>
      <c r="F127" s="123" t="s">
        <v>55</v>
      </c>
      <c r="G127" s="123" t="s">
        <v>111</v>
      </c>
      <c r="H127" s="123" t="s">
        <v>112</v>
      </c>
      <c r="I127" s="123" t="s">
        <v>113</v>
      </c>
      <c r="J127" s="124" t="s">
        <v>94</v>
      </c>
      <c r="K127" s="125" t="s">
        <v>114</v>
      </c>
      <c r="L127" s="126"/>
      <c r="M127" s="62" t="s">
        <v>1</v>
      </c>
      <c r="N127" s="63" t="s">
        <v>37</v>
      </c>
      <c r="O127" s="63" t="s">
        <v>115</v>
      </c>
      <c r="P127" s="63" t="s">
        <v>116</v>
      </c>
      <c r="Q127" s="63" t="s">
        <v>117</v>
      </c>
      <c r="R127" s="63" t="s">
        <v>118</v>
      </c>
      <c r="S127" s="63" t="s">
        <v>119</v>
      </c>
      <c r="T127" s="64" t="s">
        <v>120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" customHeight="1">
      <c r="A128" s="32"/>
      <c r="B128" s="33"/>
      <c r="C128" s="69" t="s">
        <v>121</v>
      </c>
      <c r="D128" s="32"/>
      <c r="E128" s="32"/>
      <c r="F128" s="32"/>
      <c r="G128" s="32"/>
      <c r="H128" s="32"/>
      <c r="I128" s="32"/>
      <c r="J128" s="127">
        <f>BK128</f>
        <v>0</v>
      </c>
      <c r="K128" s="32"/>
      <c r="L128" s="33"/>
      <c r="M128" s="65"/>
      <c r="N128" s="56"/>
      <c r="O128" s="66"/>
      <c r="P128" s="128">
        <f>P129+P565</f>
        <v>0</v>
      </c>
      <c r="Q128" s="66"/>
      <c r="R128" s="128">
        <f>R129+R565</f>
        <v>899.41463197999997</v>
      </c>
      <c r="S128" s="66"/>
      <c r="T128" s="129">
        <f>T129+T565</f>
        <v>736.26200000000006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72</v>
      </c>
      <c r="AU128" s="17" t="s">
        <v>96</v>
      </c>
      <c r="BK128" s="130">
        <f>BK129+BK565</f>
        <v>0</v>
      </c>
    </row>
    <row r="129" spans="1:65" s="12" customFormat="1" ht="25.9" customHeight="1">
      <c r="B129" s="131"/>
      <c r="D129" s="132" t="s">
        <v>72</v>
      </c>
      <c r="E129" s="133" t="s">
        <v>122</v>
      </c>
      <c r="F129" s="133" t="s">
        <v>123</v>
      </c>
      <c r="I129" s="134"/>
      <c r="J129" s="135">
        <f>BK129</f>
        <v>0</v>
      </c>
      <c r="L129" s="131"/>
      <c r="M129" s="136"/>
      <c r="N129" s="137"/>
      <c r="O129" s="137"/>
      <c r="P129" s="138">
        <f>P130+P144+P263+P273+P280+P282+P373+P399+P554+P563</f>
        <v>0</v>
      </c>
      <c r="Q129" s="137"/>
      <c r="R129" s="138">
        <f>R130+R144+R263+R273+R280+R282+R373+R399+R554+R563</f>
        <v>899.41463197999997</v>
      </c>
      <c r="S129" s="137"/>
      <c r="T129" s="139">
        <f>T130+T144+T263+T273+T280+T282+T373+T399+T554+T563</f>
        <v>736.26200000000006</v>
      </c>
      <c r="AR129" s="132" t="s">
        <v>81</v>
      </c>
      <c r="AT129" s="140" t="s">
        <v>72</v>
      </c>
      <c r="AU129" s="140" t="s">
        <v>73</v>
      </c>
      <c r="AY129" s="132" t="s">
        <v>124</v>
      </c>
      <c r="BK129" s="141">
        <f>BK130+BK144+BK263+BK273+BK280+BK282+BK373+BK399+BK554+BK563</f>
        <v>0</v>
      </c>
    </row>
    <row r="130" spans="1:65" s="12" customFormat="1" ht="22.9" customHeight="1">
      <c r="B130" s="131"/>
      <c r="D130" s="132" t="s">
        <v>72</v>
      </c>
      <c r="E130" s="142" t="s">
        <v>125</v>
      </c>
      <c r="F130" s="142" t="s">
        <v>126</v>
      </c>
      <c r="I130" s="134"/>
      <c r="J130" s="143">
        <f>BK130</f>
        <v>0</v>
      </c>
      <c r="L130" s="131"/>
      <c r="M130" s="136"/>
      <c r="N130" s="137"/>
      <c r="O130" s="137"/>
      <c r="P130" s="138">
        <f>SUM(P131:P143)</f>
        <v>0</v>
      </c>
      <c r="Q130" s="137"/>
      <c r="R130" s="138">
        <f>SUM(R131:R143)</f>
        <v>461.25400000000002</v>
      </c>
      <c r="S130" s="137"/>
      <c r="T130" s="139">
        <f>SUM(T131:T143)</f>
        <v>0</v>
      </c>
      <c r="AR130" s="132" t="s">
        <v>81</v>
      </c>
      <c r="AT130" s="140" t="s">
        <v>72</v>
      </c>
      <c r="AU130" s="140" t="s">
        <v>81</v>
      </c>
      <c r="AY130" s="132" t="s">
        <v>124</v>
      </c>
      <c r="BK130" s="141">
        <f>SUM(BK131:BK143)</f>
        <v>0</v>
      </c>
    </row>
    <row r="131" spans="1:65" s="2" customFormat="1" ht="37.9" customHeight="1">
      <c r="A131" s="32"/>
      <c r="B131" s="144"/>
      <c r="C131" s="145" t="s">
        <v>81</v>
      </c>
      <c r="D131" s="145" t="s">
        <v>127</v>
      </c>
      <c r="E131" s="146" t="s">
        <v>128</v>
      </c>
      <c r="F131" s="147" t="s">
        <v>129</v>
      </c>
      <c r="G131" s="148" t="s">
        <v>130</v>
      </c>
      <c r="H131" s="149">
        <v>276.2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131</v>
      </c>
      <c r="AT131" s="157" t="s">
        <v>127</v>
      </c>
      <c r="AU131" s="157" t="s">
        <v>83</v>
      </c>
      <c r="AY131" s="17" t="s">
        <v>124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131</v>
      </c>
      <c r="BM131" s="157" t="s">
        <v>132</v>
      </c>
    </row>
    <row r="132" spans="1:65" s="13" customFormat="1">
      <c r="B132" s="159"/>
      <c r="D132" s="160" t="s">
        <v>133</v>
      </c>
      <c r="E132" s="161" t="s">
        <v>1</v>
      </c>
      <c r="F132" s="162" t="s">
        <v>134</v>
      </c>
      <c r="H132" s="163">
        <v>247.2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133</v>
      </c>
      <c r="AU132" s="161" t="s">
        <v>83</v>
      </c>
      <c r="AV132" s="13" t="s">
        <v>83</v>
      </c>
      <c r="AW132" s="13" t="s">
        <v>29</v>
      </c>
      <c r="AX132" s="13" t="s">
        <v>73</v>
      </c>
      <c r="AY132" s="161" t="s">
        <v>124</v>
      </c>
    </row>
    <row r="133" spans="1:65" s="13" customFormat="1">
      <c r="B133" s="159"/>
      <c r="D133" s="160" t="s">
        <v>133</v>
      </c>
      <c r="E133" s="161" t="s">
        <v>1</v>
      </c>
      <c r="F133" s="162" t="s">
        <v>135</v>
      </c>
      <c r="H133" s="163">
        <v>29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133</v>
      </c>
      <c r="AU133" s="161" t="s">
        <v>83</v>
      </c>
      <c r="AV133" s="13" t="s">
        <v>83</v>
      </c>
      <c r="AW133" s="13" t="s">
        <v>29</v>
      </c>
      <c r="AX133" s="13" t="s">
        <v>73</v>
      </c>
      <c r="AY133" s="161" t="s">
        <v>124</v>
      </c>
    </row>
    <row r="134" spans="1:65" s="14" customFormat="1">
      <c r="B134" s="168"/>
      <c r="D134" s="160" t="s">
        <v>133</v>
      </c>
      <c r="E134" s="169" t="s">
        <v>1</v>
      </c>
      <c r="F134" s="170" t="s">
        <v>136</v>
      </c>
      <c r="H134" s="171">
        <v>276.2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133</v>
      </c>
      <c r="AU134" s="169" t="s">
        <v>83</v>
      </c>
      <c r="AV134" s="14" t="s">
        <v>131</v>
      </c>
      <c r="AW134" s="14" t="s">
        <v>29</v>
      </c>
      <c r="AX134" s="14" t="s">
        <v>81</v>
      </c>
      <c r="AY134" s="169" t="s">
        <v>124</v>
      </c>
    </row>
    <row r="135" spans="1:65" s="2" customFormat="1" ht="62.65" customHeight="1">
      <c r="A135" s="32"/>
      <c r="B135" s="144"/>
      <c r="C135" s="145" t="s">
        <v>83</v>
      </c>
      <c r="D135" s="145" t="s">
        <v>127</v>
      </c>
      <c r="E135" s="146" t="s">
        <v>137</v>
      </c>
      <c r="F135" s="147" t="s">
        <v>138</v>
      </c>
      <c r="G135" s="148" t="s">
        <v>130</v>
      </c>
      <c r="H135" s="149">
        <v>276.2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131</v>
      </c>
      <c r="AT135" s="157" t="s">
        <v>127</v>
      </c>
      <c r="AU135" s="157" t="s">
        <v>83</v>
      </c>
      <c r="AY135" s="17" t="s">
        <v>124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131</v>
      </c>
      <c r="BM135" s="157" t="s">
        <v>139</v>
      </c>
    </row>
    <row r="136" spans="1:65" s="2" customFormat="1" ht="55.5" customHeight="1">
      <c r="A136" s="32"/>
      <c r="B136" s="144"/>
      <c r="C136" s="145" t="s">
        <v>86</v>
      </c>
      <c r="D136" s="145" t="s">
        <v>127</v>
      </c>
      <c r="E136" s="146" t="s">
        <v>140</v>
      </c>
      <c r="F136" s="147" t="s">
        <v>141</v>
      </c>
      <c r="G136" s="148" t="s">
        <v>130</v>
      </c>
      <c r="H136" s="149">
        <v>276.2</v>
      </c>
      <c r="I136" s="150"/>
      <c r="J136" s="151">
        <f>ROUND(I136*H136,2)</f>
        <v>0</v>
      </c>
      <c r="K136" s="152"/>
      <c r="L136" s="33"/>
      <c r="M136" s="153" t="s">
        <v>1</v>
      </c>
      <c r="N136" s="154" t="s">
        <v>38</v>
      </c>
      <c r="O136" s="58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7" t="s">
        <v>131</v>
      </c>
      <c r="AT136" s="157" t="s">
        <v>127</v>
      </c>
      <c r="AU136" s="157" t="s">
        <v>83</v>
      </c>
      <c r="AY136" s="17" t="s">
        <v>124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7" t="s">
        <v>81</v>
      </c>
      <c r="BK136" s="158">
        <f>ROUND(I136*H136,2)</f>
        <v>0</v>
      </c>
      <c r="BL136" s="17" t="s">
        <v>131</v>
      </c>
      <c r="BM136" s="157" t="s">
        <v>142</v>
      </c>
    </row>
    <row r="137" spans="1:65" s="2" customFormat="1" ht="16.5" customHeight="1">
      <c r="A137" s="32"/>
      <c r="B137" s="144"/>
      <c r="C137" s="176" t="s">
        <v>131</v>
      </c>
      <c r="D137" s="176" t="s">
        <v>143</v>
      </c>
      <c r="E137" s="177" t="s">
        <v>144</v>
      </c>
      <c r="F137" s="178" t="s">
        <v>145</v>
      </c>
      <c r="G137" s="179" t="s">
        <v>146</v>
      </c>
      <c r="H137" s="180">
        <v>461.25400000000002</v>
      </c>
      <c r="I137" s="181"/>
      <c r="J137" s="182">
        <f>ROUND(I137*H137,2)</f>
        <v>0</v>
      </c>
      <c r="K137" s="183"/>
      <c r="L137" s="184"/>
      <c r="M137" s="185" t="s">
        <v>1</v>
      </c>
      <c r="N137" s="186" t="s">
        <v>38</v>
      </c>
      <c r="O137" s="58"/>
      <c r="P137" s="155">
        <f>O137*H137</f>
        <v>0</v>
      </c>
      <c r="Q137" s="155">
        <v>1</v>
      </c>
      <c r="R137" s="155">
        <f>Q137*H137</f>
        <v>461.25400000000002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147</v>
      </c>
      <c r="AT137" s="157" t="s">
        <v>143</v>
      </c>
      <c r="AU137" s="157" t="s">
        <v>83</v>
      </c>
      <c r="AY137" s="17" t="s">
        <v>124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131</v>
      </c>
      <c r="BM137" s="157" t="s">
        <v>148</v>
      </c>
    </row>
    <row r="138" spans="1:65" s="13" customFormat="1">
      <c r="B138" s="159"/>
      <c r="D138" s="160" t="s">
        <v>133</v>
      </c>
      <c r="E138" s="161" t="s">
        <v>1</v>
      </c>
      <c r="F138" s="162" t="s">
        <v>149</v>
      </c>
      <c r="H138" s="163">
        <v>461.25400000000002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133</v>
      </c>
      <c r="AU138" s="161" t="s">
        <v>83</v>
      </c>
      <c r="AV138" s="13" t="s">
        <v>83</v>
      </c>
      <c r="AW138" s="13" t="s">
        <v>29</v>
      </c>
      <c r="AX138" s="13" t="s">
        <v>73</v>
      </c>
      <c r="AY138" s="161" t="s">
        <v>124</v>
      </c>
    </row>
    <row r="139" spans="1:65" s="14" customFormat="1">
      <c r="B139" s="168"/>
      <c r="D139" s="160" t="s">
        <v>133</v>
      </c>
      <c r="E139" s="169" t="s">
        <v>1</v>
      </c>
      <c r="F139" s="170" t="s">
        <v>136</v>
      </c>
      <c r="H139" s="171">
        <v>461.25400000000002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133</v>
      </c>
      <c r="AU139" s="169" t="s">
        <v>83</v>
      </c>
      <c r="AV139" s="14" t="s">
        <v>131</v>
      </c>
      <c r="AW139" s="14" t="s">
        <v>29</v>
      </c>
      <c r="AX139" s="14" t="s">
        <v>81</v>
      </c>
      <c r="AY139" s="169" t="s">
        <v>124</v>
      </c>
    </row>
    <row r="140" spans="1:65" s="2" customFormat="1" ht="44.25" customHeight="1">
      <c r="A140" s="32"/>
      <c r="B140" s="144"/>
      <c r="C140" s="145" t="s">
        <v>150</v>
      </c>
      <c r="D140" s="145" t="s">
        <v>127</v>
      </c>
      <c r="E140" s="146" t="s">
        <v>151</v>
      </c>
      <c r="F140" s="147" t="s">
        <v>152</v>
      </c>
      <c r="G140" s="148" t="s">
        <v>146</v>
      </c>
      <c r="H140" s="149">
        <v>414.3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131</v>
      </c>
      <c r="AT140" s="157" t="s">
        <v>127</v>
      </c>
      <c r="AU140" s="157" t="s">
        <v>83</v>
      </c>
      <c r="AY140" s="17" t="s">
        <v>124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131</v>
      </c>
      <c r="BM140" s="157" t="s">
        <v>153</v>
      </c>
    </row>
    <row r="141" spans="1:65" s="13" customFormat="1">
      <c r="B141" s="159"/>
      <c r="D141" s="160" t="s">
        <v>133</v>
      </c>
      <c r="E141" s="161" t="s">
        <v>1</v>
      </c>
      <c r="F141" s="162" t="s">
        <v>154</v>
      </c>
      <c r="H141" s="163">
        <v>414.3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133</v>
      </c>
      <c r="AU141" s="161" t="s">
        <v>83</v>
      </c>
      <c r="AV141" s="13" t="s">
        <v>83</v>
      </c>
      <c r="AW141" s="13" t="s">
        <v>29</v>
      </c>
      <c r="AX141" s="13" t="s">
        <v>73</v>
      </c>
      <c r="AY141" s="161" t="s">
        <v>124</v>
      </c>
    </row>
    <row r="142" spans="1:65" s="14" customFormat="1">
      <c r="B142" s="168"/>
      <c r="D142" s="160" t="s">
        <v>133</v>
      </c>
      <c r="E142" s="169" t="s">
        <v>1</v>
      </c>
      <c r="F142" s="170" t="s">
        <v>136</v>
      </c>
      <c r="H142" s="171">
        <v>414.3</v>
      </c>
      <c r="I142" s="172"/>
      <c r="L142" s="168"/>
      <c r="M142" s="173"/>
      <c r="N142" s="174"/>
      <c r="O142" s="174"/>
      <c r="P142" s="174"/>
      <c r="Q142" s="174"/>
      <c r="R142" s="174"/>
      <c r="S142" s="174"/>
      <c r="T142" s="175"/>
      <c r="AT142" s="169" t="s">
        <v>133</v>
      </c>
      <c r="AU142" s="169" t="s">
        <v>83</v>
      </c>
      <c r="AV142" s="14" t="s">
        <v>131</v>
      </c>
      <c r="AW142" s="14" t="s">
        <v>29</v>
      </c>
      <c r="AX142" s="14" t="s">
        <v>81</v>
      </c>
      <c r="AY142" s="169" t="s">
        <v>124</v>
      </c>
    </row>
    <row r="143" spans="1:65" s="2" customFormat="1" ht="37.9" customHeight="1">
      <c r="A143" s="32"/>
      <c r="B143" s="144"/>
      <c r="C143" s="145" t="s">
        <v>155</v>
      </c>
      <c r="D143" s="145" t="s">
        <v>127</v>
      </c>
      <c r="E143" s="146" t="s">
        <v>156</v>
      </c>
      <c r="F143" s="147" t="s">
        <v>157</v>
      </c>
      <c r="G143" s="148" t="s">
        <v>130</v>
      </c>
      <c r="H143" s="149">
        <v>276.2</v>
      </c>
      <c r="I143" s="150"/>
      <c r="J143" s="151">
        <f>ROUND(I143*H143,2)</f>
        <v>0</v>
      </c>
      <c r="K143" s="152"/>
      <c r="L143" s="33"/>
      <c r="M143" s="153" t="s">
        <v>1</v>
      </c>
      <c r="N143" s="154" t="s">
        <v>38</v>
      </c>
      <c r="O143" s="58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7" t="s">
        <v>131</v>
      </c>
      <c r="AT143" s="157" t="s">
        <v>127</v>
      </c>
      <c r="AU143" s="157" t="s">
        <v>83</v>
      </c>
      <c r="AY143" s="17" t="s">
        <v>124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7" t="s">
        <v>81</v>
      </c>
      <c r="BK143" s="158">
        <f>ROUND(I143*H143,2)</f>
        <v>0</v>
      </c>
      <c r="BL143" s="17" t="s">
        <v>131</v>
      </c>
      <c r="BM143" s="157" t="s">
        <v>158</v>
      </c>
    </row>
    <row r="144" spans="1:65" s="12" customFormat="1" ht="22.9" customHeight="1">
      <c r="B144" s="131"/>
      <c r="D144" s="132" t="s">
        <v>72</v>
      </c>
      <c r="E144" s="142" t="s">
        <v>81</v>
      </c>
      <c r="F144" s="142" t="s">
        <v>159</v>
      </c>
      <c r="I144" s="134"/>
      <c r="J144" s="143">
        <f>BK144</f>
        <v>0</v>
      </c>
      <c r="L144" s="131"/>
      <c r="M144" s="136"/>
      <c r="N144" s="137"/>
      <c r="O144" s="137"/>
      <c r="P144" s="138">
        <f>SUM(P145:P262)</f>
        <v>0</v>
      </c>
      <c r="Q144" s="137"/>
      <c r="R144" s="138">
        <f>SUM(R145:R262)</f>
        <v>115.73043500000001</v>
      </c>
      <c r="S144" s="137"/>
      <c r="T144" s="139">
        <f>SUM(T145:T262)</f>
        <v>733.80600000000004</v>
      </c>
      <c r="AR144" s="132" t="s">
        <v>81</v>
      </c>
      <c r="AT144" s="140" t="s">
        <v>72</v>
      </c>
      <c r="AU144" s="140" t="s">
        <v>81</v>
      </c>
      <c r="AY144" s="132" t="s">
        <v>124</v>
      </c>
      <c r="BK144" s="141">
        <f>SUM(BK145:BK262)</f>
        <v>0</v>
      </c>
    </row>
    <row r="145" spans="1:65" s="2" customFormat="1" ht="66.75" customHeight="1">
      <c r="A145" s="32"/>
      <c r="B145" s="144"/>
      <c r="C145" s="145" t="s">
        <v>160</v>
      </c>
      <c r="D145" s="145" t="s">
        <v>127</v>
      </c>
      <c r="E145" s="146" t="s">
        <v>161</v>
      </c>
      <c r="F145" s="147" t="s">
        <v>162</v>
      </c>
      <c r="G145" s="148" t="s">
        <v>163</v>
      </c>
      <c r="H145" s="149">
        <v>788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0.26</v>
      </c>
      <c r="T145" s="156">
        <f>S145*H145</f>
        <v>204.88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131</v>
      </c>
      <c r="AT145" s="157" t="s">
        <v>127</v>
      </c>
      <c r="AU145" s="157" t="s">
        <v>83</v>
      </c>
      <c r="AY145" s="17" t="s">
        <v>124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131</v>
      </c>
      <c r="BM145" s="157" t="s">
        <v>164</v>
      </c>
    </row>
    <row r="146" spans="1:65" s="15" customFormat="1">
      <c r="B146" s="187"/>
      <c r="D146" s="160" t="s">
        <v>133</v>
      </c>
      <c r="E146" s="188" t="s">
        <v>1</v>
      </c>
      <c r="F146" s="189" t="s">
        <v>165</v>
      </c>
      <c r="H146" s="188" t="s">
        <v>1</v>
      </c>
      <c r="I146" s="190"/>
      <c r="L146" s="187"/>
      <c r="M146" s="191"/>
      <c r="N146" s="192"/>
      <c r="O146" s="192"/>
      <c r="P146" s="192"/>
      <c r="Q146" s="192"/>
      <c r="R146" s="192"/>
      <c r="S146" s="192"/>
      <c r="T146" s="193"/>
      <c r="AT146" s="188" t="s">
        <v>133</v>
      </c>
      <c r="AU146" s="188" t="s">
        <v>83</v>
      </c>
      <c r="AV146" s="15" t="s">
        <v>81</v>
      </c>
      <c r="AW146" s="15" t="s">
        <v>29</v>
      </c>
      <c r="AX146" s="15" t="s">
        <v>73</v>
      </c>
      <c r="AY146" s="188" t="s">
        <v>124</v>
      </c>
    </row>
    <row r="147" spans="1:65" s="13" customFormat="1">
      <c r="B147" s="159"/>
      <c r="D147" s="160" t="s">
        <v>133</v>
      </c>
      <c r="E147" s="161" t="s">
        <v>1</v>
      </c>
      <c r="F147" s="162" t="s">
        <v>166</v>
      </c>
      <c r="H147" s="163">
        <v>758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133</v>
      </c>
      <c r="AU147" s="161" t="s">
        <v>83</v>
      </c>
      <c r="AV147" s="13" t="s">
        <v>83</v>
      </c>
      <c r="AW147" s="13" t="s">
        <v>29</v>
      </c>
      <c r="AX147" s="13" t="s">
        <v>73</v>
      </c>
      <c r="AY147" s="161" t="s">
        <v>124</v>
      </c>
    </row>
    <row r="148" spans="1:65" s="15" customFormat="1">
      <c r="B148" s="187"/>
      <c r="D148" s="160" t="s">
        <v>133</v>
      </c>
      <c r="E148" s="188" t="s">
        <v>1</v>
      </c>
      <c r="F148" s="189" t="s">
        <v>167</v>
      </c>
      <c r="H148" s="188" t="s">
        <v>1</v>
      </c>
      <c r="I148" s="190"/>
      <c r="L148" s="187"/>
      <c r="M148" s="191"/>
      <c r="N148" s="192"/>
      <c r="O148" s="192"/>
      <c r="P148" s="192"/>
      <c r="Q148" s="192"/>
      <c r="R148" s="192"/>
      <c r="S148" s="192"/>
      <c r="T148" s="193"/>
      <c r="AT148" s="188" t="s">
        <v>133</v>
      </c>
      <c r="AU148" s="188" t="s">
        <v>83</v>
      </c>
      <c r="AV148" s="15" t="s">
        <v>81</v>
      </c>
      <c r="AW148" s="15" t="s">
        <v>29</v>
      </c>
      <c r="AX148" s="15" t="s">
        <v>73</v>
      </c>
      <c r="AY148" s="188" t="s">
        <v>124</v>
      </c>
    </row>
    <row r="149" spans="1:65" s="13" customFormat="1">
      <c r="B149" s="159"/>
      <c r="D149" s="160" t="s">
        <v>133</v>
      </c>
      <c r="E149" s="161" t="s">
        <v>1</v>
      </c>
      <c r="F149" s="162" t="s">
        <v>168</v>
      </c>
      <c r="H149" s="163">
        <v>30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133</v>
      </c>
      <c r="AU149" s="161" t="s">
        <v>83</v>
      </c>
      <c r="AV149" s="13" t="s">
        <v>83</v>
      </c>
      <c r="AW149" s="13" t="s">
        <v>29</v>
      </c>
      <c r="AX149" s="13" t="s">
        <v>73</v>
      </c>
      <c r="AY149" s="161" t="s">
        <v>124</v>
      </c>
    </row>
    <row r="150" spans="1:65" s="14" customFormat="1">
      <c r="B150" s="168"/>
      <c r="D150" s="160" t="s">
        <v>133</v>
      </c>
      <c r="E150" s="169" t="s">
        <v>1</v>
      </c>
      <c r="F150" s="170" t="s">
        <v>136</v>
      </c>
      <c r="H150" s="171">
        <v>788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133</v>
      </c>
      <c r="AU150" s="169" t="s">
        <v>83</v>
      </c>
      <c r="AV150" s="14" t="s">
        <v>131</v>
      </c>
      <c r="AW150" s="14" t="s">
        <v>29</v>
      </c>
      <c r="AX150" s="14" t="s">
        <v>81</v>
      </c>
      <c r="AY150" s="169" t="s">
        <v>124</v>
      </c>
    </row>
    <row r="151" spans="1:65" s="2" customFormat="1" ht="62.65" customHeight="1">
      <c r="A151" s="32"/>
      <c r="B151" s="144"/>
      <c r="C151" s="145" t="s">
        <v>147</v>
      </c>
      <c r="D151" s="145" t="s">
        <v>127</v>
      </c>
      <c r="E151" s="146" t="s">
        <v>169</v>
      </c>
      <c r="F151" s="147" t="s">
        <v>170</v>
      </c>
      <c r="G151" s="148" t="s">
        <v>163</v>
      </c>
      <c r="H151" s="149">
        <v>26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38</v>
      </c>
      <c r="O151" s="58"/>
      <c r="P151" s="155">
        <f>O151*H151</f>
        <v>0</v>
      </c>
      <c r="Q151" s="155">
        <v>0</v>
      </c>
      <c r="R151" s="155">
        <f>Q151*H151</f>
        <v>0</v>
      </c>
      <c r="S151" s="155">
        <v>0.29499999999999998</v>
      </c>
      <c r="T151" s="156">
        <f>S151*H151</f>
        <v>7.67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131</v>
      </c>
      <c r="AT151" s="157" t="s">
        <v>127</v>
      </c>
      <c r="AU151" s="157" t="s">
        <v>83</v>
      </c>
      <c r="AY151" s="17" t="s">
        <v>124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131</v>
      </c>
      <c r="BM151" s="157" t="s">
        <v>171</v>
      </c>
    </row>
    <row r="152" spans="1:65" s="15" customFormat="1">
      <c r="B152" s="187"/>
      <c r="D152" s="160" t="s">
        <v>133</v>
      </c>
      <c r="E152" s="188" t="s">
        <v>1</v>
      </c>
      <c r="F152" s="189" t="s">
        <v>172</v>
      </c>
      <c r="H152" s="188" t="s">
        <v>1</v>
      </c>
      <c r="I152" s="190"/>
      <c r="L152" s="187"/>
      <c r="M152" s="191"/>
      <c r="N152" s="192"/>
      <c r="O152" s="192"/>
      <c r="P152" s="192"/>
      <c r="Q152" s="192"/>
      <c r="R152" s="192"/>
      <c r="S152" s="192"/>
      <c r="T152" s="193"/>
      <c r="AT152" s="188" t="s">
        <v>133</v>
      </c>
      <c r="AU152" s="188" t="s">
        <v>83</v>
      </c>
      <c r="AV152" s="15" t="s">
        <v>81</v>
      </c>
      <c r="AW152" s="15" t="s">
        <v>29</v>
      </c>
      <c r="AX152" s="15" t="s">
        <v>73</v>
      </c>
      <c r="AY152" s="188" t="s">
        <v>124</v>
      </c>
    </row>
    <row r="153" spans="1:65" s="13" customFormat="1">
      <c r="B153" s="159"/>
      <c r="D153" s="160" t="s">
        <v>133</v>
      </c>
      <c r="E153" s="161" t="s">
        <v>1</v>
      </c>
      <c r="F153" s="162" t="s">
        <v>173</v>
      </c>
      <c r="H153" s="163">
        <v>26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133</v>
      </c>
      <c r="AU153" s="161" t="s">
        <v>83</v>
      </c>
      <c r="AV153" s="13" t="s">
        <v>83</v>
      </c>
      <c r="AW153" s="13" t="s">
        <v>29</v>
      </c>
      <c r="AX153" s="13" t="s">
        <v>73</v>
      </c>
      <c r="AY153" s="161" t="s">
        <v>124</v>
      </c>
    </row>
    <row r="154" spans="1:65" s="14" customFormat="1">
      <c r="B154" s="168"/>
      <c r="D154" s="160" t="s">
        <v>133</v>
      </c>
      <c r="E154" s="169" t="s">
        <v>1</v>
      </c>
      <c r="F154" s="170" t="s">
        <v>136</v>
      </c>
      <c r="H154" s="171">
        <v>26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69" t="s">
        <v>133</v>
      </c>
      <c r="AU154" s="169" t="s">
        <v>83</v>
      </c>
      <c r="AV154" s="14" t="s">
        <v>131</v>
      </c>
      <c r="AW154" s="14" t="s">
        <v>29</v>
      </c>
      <c r="AX154" s="14" t="s">
        <v>81</v>
      </c>
      <c r="AY154" s="169" t="s">
        <v>124</v>
      </c>
    </row>
    <row r="155" spans="1:65" s="2" customFormat="1" ht="66.75" customHeight="1">
      <c r="A155" s="32"/>
      <c r="B155" s="144"/>
      <c r="C155" s="145" t="s">
        <v>174</v>
      </c>
      <c r="D155" s="145" t="s">
        <v>127</v>
      </c>
      <c r="E155" s="146" t="s">
        <v>175</v>
      </c>
      <c r="F155" s="147" t="s">
        <v>176</v>
      </c>
      <c r="G155" s="148" t="s">
        <v>163</v>
      </c>
      <c r="H155" s="149">
        <v>74</v>
      </c>
      <c r="I155" s="150"/>
      <c r="J155" s="151">
        <f>ROUND(I155*H155,2)</f>
        <v>0</v>
      </c>
      <c r="K155" s="152"/>
      <c r="L155" s="33"/>
      <c r="M155" s="153" t="s">
        <v>1</v>
      </c>
      <c r="N155" s="154" t="s">
        <v>38</v>
      </c>
      <c r="O155" s="58"/>
      <c r="P155" s="155">
        <f>O155*H155</f>
        <v>0</v>
      </c>
      <c r="Q155" s="155">
        <v>0</v>
      </c>
      <c r="R155" s="155">
        <f>Q155*H155</f>
        <v>0</v>
      </c>
      <c r="S155" s="155">
        <v>0.17</v>
      </c>
      <c r="T155" s="156">
        <f>S155*H155</f>
        <v>12.58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131</v>
      </c>
      <c r="AT155" s="157" t="s">
        <v>127</v>
      </c>
      <c r="AU155" s="157" t="s">
        <v>83</v>
      </c>
      <c r="AY155" s="17" t="s">
        <v>124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81</v>
      </c>
      <c r="BK155" s="158">
        <f>ROUND(I155*H155,2)</f>
        <v>0</v>
      </c>
      <c r="BL155" s="17" t="s">
        <v>131</v>
      </c>
      <c r="BM155" s="157" t="s">
        <v>177</v>
      </c>
    </row>
    <row r="156" spans="1:65" s="15" customFormat="1">
      <c r="B156" s="187"/>
      <c r="D156" s="160" t="s">
        <v>133</v>
      </c>
      <c r="E156" s="188" t="s">
        <v>1</v>
      </c>
      <c r="F156" s="189" t="s">
        <v>178</v>
      </c>
      <c r="H156" s="188" t="s">
        <v>1</v>
      </c>
      <c r="I156" s="190"/>
      <c r="L156" s="187"/>
      <c r="M156" s="191"/>
      <c r="N156" s="192"/>
      <c r="O156" s="192"/>
      <c r="P156" s="192"/>
      <c r="Q156" s="192"/>
      <c r="R156" s="192"/>
      <c r="S156" s="192"/>
      <c r="T156" s="193"/>
      <c r="AT156" s="188" t="s">
        <v>133</v>
      </c>
      <c r="AU156" s="188" t="s">
        <v>83</v>
      </c>
      <c r="AV156" s="15" t="s">
        <v>81</v>
      </c>
      <c r="AW156" s="15" t="s">
        <v>29</v>
      </c>
      <c r="AX156" s="15" t="s">
        <v>73</v>
      </c>
      <c r="AY156" s="188" t="s">
        <v>124</v>
      </c>
    </row>
    <row r="157" spans="1:65" s="13" customFormat="1">
      <c r="B157" s="159"/>
      <c r="D157" s="160" t="s">
        <v>133</v>
      </c>
      <c r="E157" s="161" t="s">
        <v>1</v>
      </c>
      <c r="F157" s="162" t="s">
        <v>179</v>
      </c>
      <c r="H157" s="163">
        <v>74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133</v>
      </c>
      <c r="AU157" s="161" t="s">
        <v>83</v>
      </c>
      <c r="AV157" s="13" t="s">
        <v>83</v>
      </c>
      <c r="AW157" s="13" t="s">
        <v>29</v>
      </c>
      <c r="AX157" s="13" t="s">
        <v>73</v>
      </c>
      <c r="AY157" s="161" t="s">
        <v>124</v>
      </c>
    </row>
    <row r="158" spans="1:65" s="14" customFormat="1">
      <c r="B158" s="168"/>
      <c r="D158" s="160" t="s">
        <v>133</v>
      </c>
      <c r="E158" s="169" t="s">
        <v>1</v>
      </c>
      <c r="F158" s="170" t="s">
        <v>136</v>
      </c>
      <c r="H158" s="171">
        <v>74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133</v>
      </c>
      <c r="AU158" s="169" t="s">
        <v>83</v>
      </c>
      <c r="AV158" s="14" t="s">
        <v>131</v>
      </c>
      <c r="AW158" s="14" t="s">
        <v>29</v>
      </c>
      <c r="AX158" s="14" t="s">
        <v>81</v>
      </c>
      <c r="AY158" s="169" t="s">
        <v>124</v>
      </c>
    </row>
    <row r="159" spans="1:65" s="2" customFormat="1" ht="66.75" customHeight="1">
      <c r="A159" s="32"/>
      <c r="B159" s="144"/>
      <c r="C159" s="145" t="s">
        <v>180</v>
      </c>
      <c r="D159" s="145" t="s">
        <v>127</v>
      </c>
      <c r="E159" s="146" t="s">
        <v>181</v>
      </c>
      <c r="F159" s="147" t="s">
        <v>182</v>
      </c>
      <c r="G159" s="148" t="s">
        <v>163</v>
      </c>
      <c r="H159" s="149">
        <v>74</v>
      </c>
      <c r="I159" s="150"/>
      <c r="J159" s="151">
        <f>ROUND(I159*H159,2)</f>
        <v>0</v>
      </c>
      <c r="K159" s="152"/>
      <c r="L159" s="33"/>
      <c r="M159" s="153" t="s">
        <v>1</v>
      </c>
      <c r="N159" s="154" t="s">
        <v>38</v>
      </c>
      <c r="O159" s="58"/>
      <c r="P159" s="155">
        <f>O159*H159</f>
        <v>0</v>
      </c>
      <c r="Q159" s="155">
        <v>0</v>
      </c>
      <c r="R159" s="155">
        <f>Q159*H159</f>
        <v>0</v>
      </c>
      <c r="S159" s="155">
        <v>0.316</v>
      </c>
      <c r="T159" s="156">
        <f>S159*H159</f>
        <v>23.384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131</v>
      </c>
      <c r="AT159" s="157" t="s">
        <v>127</v>
      </c>
      <c r="AU159" s="157" t="s">
        <v>83</v>
      </c>
      <c r="AY159" s="17" t="s">
        <v>124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131</v>
      </c>
      <c r="BM159" s="157" t="s">
        <v>183</v>
      </c>
    </row>
    <row r="160" spans="1:65" s="15" customFormat="1">
      <c r="B160" s="187"/>
      <c r="D160" s="160" t="s">
        <v>133</v>
      </c>
      <c r="E160" s="188" t="s">
        <v>1</v>
      </c>
      <c r="F160" s="189" t="s">
        <v>184</v>
      </c>
      <c r="H160" s="188" t="s">
        <v>1</v>
      </c>
      <c r="I160" s="190"/>
      <c r="L160" s="187"/>
      <c r="M160" s="191"/>
      <c r="N160" s="192"/>
      <c r="O160" s="192"/>
      <c r="P160" s="192"/>
      <c r="Q160" s="192"/>
      <c r="R160" s="192"/>
      <c r="S160" s="192"/>
      <c r="T160" s="193"/>
      <c r="AT160" s="188" t="s">
        <v>133</v>
      </c>
      <c r="AU160" s="188" t="s">
        <v>83</v>
      </c>
      <c r="AV160" s="15" t="s">
        <v>81</v>
      </c>
      <c r="AW160" s="15" t="s">
        <v>29</v>
      </c>
      <c r="AX160" s="15" t="s">
        <v>73</v>
      </c>
      <c r="AY160" s="188" t="s">
        <v>124</v>
      </c>
    </row>
    <row r="161" spans="1:65" s="13" customFormat="1">
      <c r="B161" s="159"/>
      <c r="D161" s="160" t="s">
        <v>133</v>
      </c>
      <c r="E161" s="161" t="s">
        <v>1</v>
      </c>
      <c r="F161" s="162" t="s">
        <v>185</v>
      </c>
      <c r="H161" s="163">
        <v>74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133</v>
      </c>
      <c r="AU161" s="161" t="s">
        <v>83</v>
      </c>
      <c r="AV161" s="13" t="s">
        <v>83</v>
      </c>
      <c r="AW161" s="13" t="s">
        <v>29</v>
      </c>
      <c r="AX161" s="13" t="s">
        <v>73</v>
      </c>
      <c r="AY161" s="161" t="s">
        <v>124</v>
      </c>
    </row>
    <row r="162" spans="1:65" s="14" customFormat="1">
      <c r="B162" s="168"/>
      <c r="D162" s="160" t="s">
        <v>133</v>
      </c>
      <c r="E162" s="169" t="s">
        <v>1</v>
      </c>
      <c r="F162" s="170" t="s">
        <v>136</v>
      </c>
      <c r="H162" s="171">
        <v>74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133</v>
      </c>
      <c r="AU162" s="169" t="s">
        <v>83</v>
      </c>
      <c r="AV162" s="14" t="s">
        <v>131</v>
      </c>
      <c r="AW162" s="14" t="s">
        <v>29</v>
      </c>
      <c r="AX162" s="14" t="s">
        <v>81</v>
      </c>
      <c r="AY162" s="169" t="s">
        <v>124</v>
      </c>
    </row>
    <row r="163" spans="1:65" s="2" customFormat="1" ht="66.75" customHeight="1">
      <c r="A163" s="32"/>
      <c r="B163" s="144"/>
      <c r="C163" s="145" t="s">
        <v>186</v>
      </c>
      <c r="D163" s="145" t="s">
        <v>127</v>
      </c>
      <c r="E163" s="146" t="s">
        <v>187</v>
      </c>
      <c r="F163" s="147" t="s">
        <v>188</v>
      </c>
      <c r="G163" s="148" t="s">
        <v>163</v>
      </c>
      <c r="H163" s="149">
        <v>784</v>
      </c>
      <c r="I163" s="150"/>
      <c r="J163" s="151">
        <f>ROUND(I163*H163,2)</f>
        <v>0</v>
      </c>
      <c r="K163" s="152"/>
      <c r="L163" s="33"/>
      <c r="M163" s="153" t="s">
        <v>1</v>
      </c>
      <c r="N163" s="154" t="s">
        <v>38</v>
      </c>
      <c r="O163" s="58"/>
      <c r="P163" s="155">
        <f>O163*H163</f>
        <v>0</v>
      </c>
      <c r="Q163" s="155">
        <v>0</v>
      </c>
      <c r="R163" s="155">
        <f>Q163*H163</f>
        <v>0</v>
      </c>
      <c r="S163" s="155">
        <v>0.28999999999999998</v>
      </c>
      <c r="T163" s="156">
        <f>S163*H163</f>
        <v>227.35999999999999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131</v>
      </c>
      <c r="AT163" s="157" t="s">
        <v>127</v>
      </c>
      <c r="AU163" s="157" t="s">
        <v>83</v>
      </c>
      <c r="AY163" s="17" t="s">
        <v>124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81</v>
      </c>
      <c r="BK163" s="158">
        <f>ROUND(I163*H163,2)</f>
        <v>0</v>
      </c>
      <c r="BL163" s="17" t="s">
        <v>131</v>
      </c>
      <c r="BM163" s="157" t="s">
        <v>189</v>
      </c>
    </row>
    <row r="164" spans="1:65" s="13" customFormat="1">
      <c r="B164" s="159"/>
      <c r="D164" s="160" t="s">
        <v>133</v>
      </c>
      <c r="E164" s="161" t="s">
        <v>1</v>
      </c>
      <c r="F164" s="162" t="s">
        <v>190</v>
      </c>
      <c r="H164" s="163">
        <v>784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133</v>
      </c>
      <c r="AU164" s="161" t="s">
        <v>83</v>
      </c>
      <c r="AV164" s="13" t="s">
        <v>83</v>
      </c>
      <c r="AW164" s="13" t="s">
        <v>29</v>
      </c>
      <c r="AX164" s="13" t="s">
        <v>73</v>
      </c>
      <c r="AY164" s="161" t="s">
        <v>124</v>
      </c>
    </row>
    <row r="165" spans="1:65" s="14" customFormat="1">
      <c r="B165" s="168"/>
      <c r="D165" s="160" t="s">
        <v>133</v>
      </c>
      <c r="E165" s="169" t="s">
        <v>1</v>
      </c>
      <c r="F165" s="170" t="s">
        <v>136</v>
      </c>
      <c r="H165" s="171">
        <v>784</v>
      </c>
      <c r="I165" s="172"/>
      <c r="L165" s="168"/>
      <c r="M165" s="173"/>
      <c r="N165" s="174"/>
      <c r="O165" s="174"/>
      <c r="P165" s="174"/>
      <c r="Q165" s="174"/>
      <c r="R165" s="174"/>
      <c r="S165" s="174"/>
      <c r="T165" s="175"/>
      <c r="AT165" s="169" t="s">
        <v>133</v>
      </c>
      <c r="AU165" s="169" t="s">
        <v>83</v>
      </c>
      <c r="AV165" s="14" t="s">
        <v>131</v>
      </c>
      <c r="AW165" s="14" t="s">
        <v>29</v>
      </c>
      <c r="AX165" s="14" t="s">
        <v>81</v>
      </c>
      <c r="AY165" s="169" t="s">
        <v>124</v>
      </c>
    </row>
    <row r="166" spans="1:65" s="2" customFormat="1" ht="62.65" customHeight="1">
      <c r="A166" s="32"/>
      <c r="B166" s="144"/>
      <c r="C166" s="145" t="s">
        <v>191</v>
      </c>
      <c r="D166" s="145" t="s">
        <v>127</v>
      </c>
      <c r="E166" s="146" t="s">
        <v>192</v>
      </c>
      <c r="F166" s="147" t="s">
        <v>193</v>
      </c>
      <c r="G166" s="148" t="s">
        <v>163</v>
      </c>
      <c r="H166" s="149">
        <v>16</v>
      </c>
      <c r="I166" s="150"/>
      <c r="J166" s="151">
        <f>ROUND(I166*H166,2)</f>
        <v>0</v>
      </c>
      <c r="K166" s="152"/>
      <c r="L166" s="33"/>
      <c r="M166" s="153" t="s">
        <v>1</v>
      </c>
      <c r="N166" s="154" t="s">
        <v>38</v>
      </c>
      <c r="O166" s="58"/>
      <c r="P166" s="155">
        <f>O166*H166</f>
        <v>0</v>
      </c>
      <c r="Q166" s="155">
        <v>0</v>
      </c>
      <c r="R166" s="155">
        <f>Q166*H166</f>
        <v>0</v>
      </c>
      <c r="S166" s="155">
        <v>0.17</v>
      </c>
      <c r="T166" s="156">
        <f>S166*H166</f>
        <v>2.72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131</v>
      </c>
      <c r="AT166" s="157" t="s">
        <v>127</v>
      </c>
      <c r="AU166" s="157" t="s">
        <v>83</v>
      </c>
      <c r="AY166" s="17" t="s">
        <v>124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81</v>
      </c>
      <c r="BK166" s="158">
        <f>ROUND(I166*H166,2)</f>
        <v>0</v>
      </c>
      <c r="BL166" s="17" t="s">
        <v>131</v>
      </c>
      <c r="BM166" s="157" t="s">
        <v>194</v>
      </c>
    </row>
    <row r="167" spans="1:65" s="15" customFormat="1">
      <c r="B167" s="187"/>
      <c r="D167" s="160" t="s">
        <v>133</v>
      </c>
      <c r="E167" s="188" t="s">
        <v>1</v>
      </c>
      <c r="F167" s="189" t="s">
        <v>195</v>
      </c>
      <c r="H167" s="188" t="s">
        <v>1</v>
      </c>
      <c r="I167" s="190"/>
      <c r="L167" s="187"/>
      <c r="M167" s="191"/>
      <c r="N167" s="192"/>
      <c r="O167" s="192"/>
      <c r="P167" s="192"/>
      <c r="Q167" s="192"/>
      <c r="R167" s="192"/>
      <c r="S167" s="192"/>
      <c r="T167" s="193"/>
      <c r="AT167" s="188" t="s">
        <v>133</v>
      </c>
      <c r="AU167" s="188" t="s">
        <v>83</v>
      </c>
      <c r="AV167" s="15" t="s">
        <v>81</v>
      </c>
      <c r="AW167" s="15" t="s">
        <v>29</v>
      </c>
      <c r="AX167" s="15" t="s">
        <v>73</v>
      </c>
      <c r="AY167" s="188" t="s">
        <v>124</v>
      </c>
    </row>
    <row r="168" spans="1:65" s="13" customFormat="1">
      <c r="B168" s="159"/>
      <c r="D168" s="160" t="s">
        <v>133</v>
      </c>
      <c r="E168" s="161" t="s">
        <v>1</v>
      </c>
      <c r="F168" s="162" t="s">
        <v>196</v>
      </c>
      <c r="H168" s="163">
        <v>16</v>
      </c>
      <c r="I168" s="164"/>
      <c r="L168" s="159"/>
      <c r="M168" s="165"/>
      <c r="N168" s="166"/>
      <c r="O168" s="166"/>
      <c r="P168" s="166"/>
      <c r="Q168" s="166"/>
      <c r="R168" s="166"/>
      <c r="S168" s="166"/>
      <c r="T168" s="167"/>
      <c r="AT168" s="161" t="s">
        <v>133</v>
      </c>
      <c r="AU168" s="161" t="s">
        <v>83</v>
      </c>
      <c r="AV168" s="13" t="s">
        <v>83</v>
      </c>
      <c r="AW168" s="13" t="s">
        <v>29</v>
      </c>
      <c r="AX168" s="13" t="s">
        <v>73</v>
      </c>
      <c r="AY168" s="161" t="s">
        <v>124</v>
      </c>
    </row>
    <row r="169" spans="1:65" s="14" customFormat="1">
      <c r="B169" s="168"/>
      <c r="D169" s="160" t="s">
        <v>133</v>
      </c>
      <c r="E169" s="169" t="s">
        <v>1</v>
      </c>
      <c r="F169" s="170" t="s">
        <v>136</v>
      </c>
      <c r="H169" s="171">
        <v>16</v>
      </c>
      <c r="I169" s="172"/>
      <c r="L169" s="168"/>
      <c r="M169" s="173"/>
      <c r="N169" s="174"/>
      <c r="O169" s="174"/>
      <c r="P169" s="174"/>
      <c r="Q169" s="174"/>
      <c r="R169" s="174"/>
      <c r="S169" s="174"/>
      <c r="T169" s="175"/>
      <c r="AT169" s="169" t="s">
        <v>133</v>
      </c>
      <c r="AU169" s="169" t="s">
        <v>83</v>
      </c>
      <c r="AV169" s="14" t="s">
        <v>131</v>
      </c>
      <c r="AW169" s="14" t="s">
        <v>29</v>
      </c>
      <c r="AX169" s="14" t="s">
        <v>81</v>
      </c>
      <c r="AY169" s="169" t="s">
        <v>124</v>
      </c>
    </row>
    <row r="170" spans="1:65" s="2" customFormat="1" ht="55.5" customHeight="1">
      <c r="A170" s="32"/>
      <c r="B170" s="144"/>
      <c r="C170" s="145" t="s">
        <v>197</v>
      </c>
      <c r="D170" s="145" t="s">
        <v>127</v>
      </c>
      <c r="E170" s="146" t="s">
        <v>198</v>
      </c>
      <c r="F170" s="147" t="s">
        <v>199</v>
      </c>
      <c r="G170" s="148" t="s">
        <v>163</v>
      </c>
      <c r="H170" s="149">
        <v>16</v>
      </c>
      <c r="I170" s="150"/>
      <c r="J170" s="151">
        <f>ROUND(I170*H170,2)</f>
        <v>0</v>
      </c>
      <c r="K170" s="152"/>
      <c r="L170" s="33"/>
      <c r="M170" s="153" t="s">
        <v>1</v>
      </c>
      <c r="N170" s="154" t="s">
        <v>38</v>
      </c>
      <c r="O170" s="58"/>
      <c r="P170" s="155">
        <f>O170*H170</f>
        <v>0</v>
      </c>
      <c r="Q170" s="155">
        <v>0</v>
      </c>
      <c r="R170" s="155">
        <f>Q170*H170</f>
        <v>0</v>
      </c>
      <c r="S170" s="155">
        <v>0.24</v>
      </c>
      <c r="T170" s="156">
        <f>S170*H170</f>
        <v>3.84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131</v>
      </c>
      <c r="AT170" s="157" t="s">
        <v>127</v>
      </c>
      <c r="AU170" s="157" t="s">
        <v>83</v>
      </c>
      <c r="AY170" s="17" t="s">
        <v>124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131</v>
      </c>
      <c r="BM170" s="157" t="s">
        <v>200</v>
      </c>
    </row>
    <row r="171" spans="1:65" s="15" customFormat="1">
      <c r="B171" s="187"/>
      <c r="D171" s="160" t="s">
        <v>133</v>
      </c>
      <c r="E171" s="188" t="s">
        <v>1</v>
      </c>
      <c r="F171" s="189" t="s">
        <v>195</v>
      </c>
      <c r="H171" s="188" t="s">
        <v>1</v>
      </c>
      <c r="I171" s="190"/>
      <c r="L171" s="187"/>
      <c r="M171" s="191"/>
      <c r="N171" s="192"/>
      <c r="O171" s="192"/>
      <c r="P171" s="192"/>
      <c r="Q171" s="192"/>
      <c r="R171" s="192"/>
      <c r="S171" s="192"/>
      <c r="T171" s="193"/>
      <c r="AT171" s="188" t="s">
        <v>133</v>
      </c>
      <c r="AU171" s="188" t="s">
        <v>83</v>
      </c>
      <c r="AV171" s="15" t="s">
        <v>81</v>
      </c>
      <c r="AW171" s="15" t="s">
        <v>29</v>
      </c>
      <c r="AX171" s="15" t="s">
        <v>73</v>
      </c>
      <c r="AY171" s="188" t="s">
        <v>124</v>
      </c>
    </row>
    <row r="172" spans="1:65" s="13" customFormat="1">
      <c r="B172" s="159"/>
      <c r="D172" s="160" t="s">
        <v>133</v>
      </c>
      <c r="E172" s="161" t="s">
        <v>1</v>
      </c>
      <c r="F172" s="162" t="s">
        <v>196</v>
      </c>
      <c r="H172" s="163">
        <v>16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133</v>
      </c>
      <c r="AU172" s="161" t="s">
        <v>83</v>
      </c>
      <c r="AV172" s="13" t="s">
        <v>83</v>
      </c>
      <c r="AW172" s="13" t="s">
        <v>29</v>
      </c>
      <c r="AX172" s="13" t="s">
        <v>73</v>
      </c>
      <c r="AY172" s="161" t="s">
        <v>124</v>
      </c>
    </row>
    <row r="173" spans="1:65" s="14" customFormat="1">
      <c r="B173" s="168"/>
      <c r="D173" s="160" t="s">
        <v>133</v>
      </c>
      <c r="E173" s="169" t="s">
        <v>1</v>
      </c>
      <c r="F173" s="170" t="s">
        <v>136</v>
      </c>
      <c r="H173" s="171">
        <v>16</v>
      </c>
      <c r="I173" s="172"/>
      <c r="L173" s="168"/>
      <c r="M173" s="173"/>
      <c r="N173" s="174"/>
      <c r="O173" s="174"/>
      <c r="P173" s="174"/>
      <c r="Q173" s="174"/>
      <c r="R173" s="174"/>
      <c r="S173" s="174"/>
      <c r="T173" s="175"/>
      <c r="AT173" s="169" t="s">
        <v>133</v>
      </c>
      <c r="AU173" s="169" t="s">
        <v>83</v>
      </c>
      <c r="AV173" s="14" t="s">
        <v>131</v>
      </c>
      <c r="AW173" s="14" t="s">
        <v>29</v>
      </c>
      <c r="AX173" s="14" t="s">
        <v>81</v>
      </c>
      <c r="AY173" s="169" t="s">
        <v>124</v>
      </c>
    </row>
    <row r="174" spans="1:65" s="2" customFormat="1" ht="55.5" customHeight="1">
      <c r="A174" s="32"/>
      <c r="B174" s="144"/>
      <c r="C174" s="145" t="s">
        <v>201</v>
      </c>
      <c r="D174" s="145" t="s">
        <v>127</v>
      </c>
      <c r="E174" s="146" t="s">
        <v>202</v>
      </c>
      <c r="F174" s="147" t="s">
        <v>203</v>
      </c>
      <c r="G174" s="148" t="s">
        <v>163</v>
      </c>
      <c r="H174" s="149">
        <v>16</v>
      </c>
      <c r="I174" s="150"/>
      <c r="J174" s="151">
        <f>ROUND(I174*H174,2)</f>
        <v>0</v>
      </c>
      <c r="K174" s="152"/>
      <c r="L174" s="33"/>
      <c r="M174" s="153" t="s">
        <v>1</v>
      </c>
      <c r="N174" s="154" t="s">
        <v>38</v>
      </c>
      <c r="O174" s="58"/>
      <c r="P174" s="155">
        <f>O174*H174</f>
        <v>0</v>
      </c>
      <c r="Q174" s="155">
        <v>0</v>
      </c>
      <c r="R174" s="155">
        <f>Q174*H174</f>
        <v>0</v>
      </c>
      <c r="S174" s="155">
        <v>9.8000000000000004E-2</v>
      </c>
      <c r="T174" s="156">
        <f>S174*H174</f>
        <v>1.5680000000000001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7" t="s">
        <v>131</v>
      </c>
      <c r="AT174" s="157" t="s">
        <v>127</v>
      </c>
      <c r="AU174" s="157" t="s">
        <v>83</v>
      </c>
      <c r="AY174" s="17" t="s">
        <v>124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7" t="s">
        <v>81</v>
      </c>
      <c r="BK174" s="158">
        <f>ROUND(I174*H174,2)</f>
        <v>0</v>
      </c>
      <c r="BL174" s="17" t="s">
        <v>131</v>
      </c>
      <c r="BM174" s="157" t="s">
        <v>204</v>
      </c>
    </row>
    <row r="175" spans="1:65" s="15" customFormat="1">
      <c r="B175" s="187"/>
      <c r="D175" s="160" t="s">
        <v>133</v>
      </c>
      <c r="E175" s="188" t="s">
        <v>1</v>
      </c>
      <c r="F175" s="189" t="s">
        <v>195</v>
      </c>
      <c r="H175" s="188" t="s">
        <v>1</v>
      </c>
      <c r="I175" s="190"/>
      <c r="L175" s="187"/>
      <c r="M175" s="191"/>
      <c r="N175" s="192"/>
      <c r="O175" s="192"/>
      <c r="P175" s="192"/>
      <c r="Q175" s="192"/>
      <c r="R175" s="192"/>
      <c r="S175" s="192"/>
      <c r="T175" s="193"/>
      <c r="AT175" s="188" t="s">
        <v>133</v>
      </c>
      <c r="AU175" s="188" t="s">
        <v>83</v>
      </c>
      <c r="AV175" s="15" t="s">
        <v>81</v>
      </c>
      <c r="AW175" s="15" t="s">
        <v>29</v>
      </c>
      <c r="AX175" s="15" t="s">
        <v>73</v>
      </c>
      <c r="AY175" s="188" t="s">
        <v>124</v>
      </c>
    </row>
    <row r="176" spans="1:65" s="13" customFormat="1">
      <c r="B176" s="159"/>
      <c r="D176" s="160" t="s">
        <v>133</v>
      </c>
      <c r="E176" s="161" t="s">
        <v>1</v>
      </c>
      <c r="F176" s="162" t="s">
        <v>196</v>
      </c>
      <c r="H176" s="163">
        <v>16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133</v>
      </c>
      <c r="AU176" s="161" t="s">
        <v>83</v>
      </c>
      <c r="AV176" s="13" t="s">
        <v>83</v>
      </c>
      <c r="AW176" s="13" t="s">
        <v>29</v>
      </c>
      <c r="AX176" s="13" t="s">
        <v>73</v>
      </c>
      <c r="AY176" s="161" t="s">
        <v>124</v>
      </c>
    </row>
    <row r="177" spans="1:65" s="14" customFormat="1">
      <c r="B177" s="168"/>
      <c r="D177" s="160" t="s">
        <v>133</v>
      </c>
      <c r="E177" s="169" t="s">
        <v>1</v>
      </c>
      <c r="F177" s="170" t="s">
        <v>136</v>
      </c>
      <c r="H177" s="171">
        <v>16</v>
      </c>
      <c r="I177" s="172"/>
      <c r="L177" s="168"/>
      <c r="M177" s="173"/>
      <c r="N177" s="174"/>
      <c r="O177" s="174"/>
      <c r="P177" s="174"/>
      <c r="Q177" s="174"/>
      <c r="R177" s="174"/>
      <c r="S177" s="174"/>
      <c r="T177" s="175"/>
      <c r="AT177" s="169" t="s">
        <v>133</v>
      </c>
      <c r="AU177" s="169" t="s">
        <v>83</v>
      </c>
      <c r="AV177" s="14" t="s">
        <v>131</v>
      </c>
      <c r="AW177" s="14" t="s">
        <v>29</v>
      </c>
      <c r="AX177" s="14" t="s">
        <v>81</v>
      </c>
      <c r="AY177" s="169" t="s">
        <v>124</v>
      </c>
    </row>
    <row r="178" spans="1:65" s="2" customFormat="1" ht="55.5" customHeight="1">
      <c r="A178" s="32"/>
      <c r="B178" s="144"/>
      <c r="C178" s="145" t="s">
        <v>8</v>
      </c>
      <c r="D178" s="145" t="s">
        <v>127</v>
      </c>
      <c r="E178" s="146" t="s">
        <v>205</v>
      </c>
      <c r="F178" s="147" t="s">
        <v>206</v>
      </c>
      <c r="G178" s="148" t="s">
        <v>163</v>
      </c>
      <c r="H178" s="149">
        <v>1063</v>
      </c>
      <c r="I178" s="150"/>
      <c r="J178" s="151">
        <f>ROUND(I178*H178,2)</f>
        <v>0</v>
      </c>
      <c r="K178" s="152"/>
      <c r="L178" s="33"/>
      <c r="M178" s="153" t="s">
        <v>1</v>
      </c>
      <c r="N178" s="154" t="s">
        <v>38</v>
      </c>
      <c r="O178" s="58"/>
      <c r="P178" s="155">
        <f>O178*H178</f>
        <v>0</v>
      </c>
      <c r="Q178" s="155">
        <v>6.0000000000000002E-5</v>
      </c>
      <c r="R178" s="155">
        <f>Q178*H178</f>
        <v>6.3780000000000003E-2</v>
      </c>
      <c r="S178" s="155">
        <v>0.10299999999999999</v>
      </c>
      <c r="T178" s="156">
        <f>S178*H178</f>
        <v>109.48899999999999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7" t="s">
        <v>131</v>
      </c>
      <c r="AT178" s="157" t="s">
        <v>127</v>
      </c>
      <c r="AU178" s="157" t="s">
        <v>83</v>
      </c>
      <c r="AY178" s="17" t="s">
        <v>124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7" t="s">
        <v>81</v>
      </c>
      <c r="BK178" s="158">
        <f>ROUND(I178*H178,2)</f>
        <v>0</v>
      </c>
      <c r="BL178" s="17" t="s">
        <v>131</v>
      </c>
      <c r="BM178" s="157" t="s">
        <v>207</v>
      </c>
    </row>
    <row r="179" spans="1:65" s="2" customFormat="1" ht="44.25" customHeight="1">
      <c r="A179" s="32"/>
      <c r="B179" s="144"/>
      <c r="C179" s="145" t="s">
        <v>208</v>
      </c>
      <c r="D179" s="145" t="s">
        <v>127</v>
      </c>
      <c r="E179" s="146" t="s">
        <v>209</v>
      </c>
      <c r="F179" s="147" t="s">
        <v>210</v>
      </c>
      <c r="G179" s="148" t="s">
        <v>211</v>
      </c>
      <c r="H179" s="149">
        <v>213</v>
      </c>
      <c r="I179" s="150"/>
      <c r="J179" s="151">
        <f>ROUND(I179*H179,2)</f>
        <v>0</v>
      </c>
      <c r="K179" s="152"/>
      <c r="L179" s="33"/>
      <c r="M179" s="153" t="s">
        <v>1</v>
      </c>
      <c r="N179" s="154" t="s">
        <v>38</v>
      </c>
      <c r="O179" s="58"/>
      <c r="P179" s="155">
        <f>O179*H179</f>
        <v>0</v>
      </c>
      <c r="Q179" s="155">
        <v>0</v>
      </c>
      <c r="R179" s="155">
        <f>Q179*H179</f>
        <v>0</v>
      </c>
      <c r="S179" s="155">
        <v>0.28999999999999998</v>
      </c>
      <c r="T179" s="156">
        <f>S179*H179</f>
        <v>61.769999999999996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7" t="s">
        <v>131</v>
      </c>
      <c r="AT179" s="157" t="s">
        <v>127</v>
      </c>
      <c r="AU179" s="157" t="s">
        <v>83</v>
      </c>
      <c r="AY179" s="17" t="s">
        <v>124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7" t="s">
        <v>81</v>
      </c>
      <c r="BK179" s="158">
        <f>ROUND(I179*H179,2)</f>
        <v>0</v>
      </c>
      <c r="BL179" s="17" t="s">
        <v>131</v>
      </c>
      <c r="BM179" s="157" t="s">
        <v>212</v>
      </c>
    </row>
    <row r="180" spans="1:65" s="15" customFormat="1">
      <c r="B180" s="187"/>
      <c r="D180" s="160" t="s">
        <v>133</v>
      </c>
      <c r="E180" s="188" t="s">
        <v>1</v>
      </c>
      <c r="F180" s="189" t="s">
        <v>213</v>
      </c>
      <c r="H180" s="188" t="s">
        <v>1</v>
      </c>
      <c r="I180" s="190"/>
      <c r="L180" s="187"/>
      <c r="M180" s="191"/>
      <c r="N180" s="192"/>
      <c r="O180" s="192"/>
      <c r="P180" s="192"/>
      <c r="Q180" s="192"/>
      <c r="R180" s="192"/>
      <c r="S180" s="192"/>
      <c r="T180" s="193"/>
      <c r="AT180" s="188" t="s">
        <v>133</v>
      </c>
      <c r="AU180" s="188" t="s">
        <v>83</v>
      </c>
      <c r="AV180" s="15" t="s">
        <v>81</v>
      </c>
      <c r="AW180" s="15" t="s">
        <v>29</v>
      </c>
      <c r="AX180" s="15" t="s">
        <v>73</v>
      </c>
      <c r="AY180" s="188" t="s">
        <v>124</v>
      </c>
    </row>
    <row r="181" spans="1:65" s="13" customFormat="1">
      <c r="B181" s="159"/>
      <c r="D181" s="160" t="s">
        <v>133</v>
      </c>
      <c r="E181" s="161" t="s">
        <v>1</v>
      </c>
      <c r="F181" s="162" t="s">
        <v>214</v>
      </c>
      <c r="H181" s="163">
        <v>213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133</v>
      </c>
      <c r="AU181" s="161" t="s">
        <v>83</v>
      </c>
      <c r="AV181" s="13" t="s">
        <v>83</v>
      </c>
      <c r="AW181" s="13" t="s">
        <v>29</v>
      </c>
      <c r="AX181" s="13" t="s">
        <v>73</v>
      </c>
      <c r="AY181" s="161" t="s">
        <v>124</v>
      </c>
    </row>
    <row r="182" spans="1:65" s="14" customFormat="1">
      <c r="B182" s="168"/>
      <c r="D182" s="160" t="s">
        <v>133</v>
      </c>
      <c r="E182" s="169" t="s">
        <v>1</v>
      </c>
      <c r="F182" s="170" t="s">
        <v>136</v>
      </c>
      <c r="H182" s="171">
        <v>213</v>
      </c>
      <c r="I182" s="172"/>
      <c r="L182" s="168"/>
      <c r="M182" s="173"/>
      <c r="N182" s="174"/>
      <c r="O182" s="174"/>
      <c r="P182" s="174"/>
      <c r="Q182" s="174"/>
      <c r="R182" s="174"/>
      <c r="S182" s="174"/>
      <c r="T182" s="175"/>
      <c r="AT182" s="169" t="s">
        <v>133</v>
      </c>
      <c r="AU182" s="169" t="s">
        <v>83</v>
      </c>
      <c r="AV182" s="14" t="s">
        <v>131</v>
      </c>
      <c r="AW182" s="14" t="s">
        <v>29</v>
      </c>
      <c r="AX182" s="14" t="s">
        <v>81</v>
      </c>
      <c r="AY182" s="169" t="s">
        <v>124</v>
      </c>
    </row>
    <row r="183" spans="1:65" s="2" customFormat="1" ht="49.15" customHeight="1">
      <c r="A183" s="32"/>
      <c r="B183" s="144"/>
      <c r="C183" s="145" t="s">
        <v>215</v>
      </c>
      <c r="D183" s="145" t="s">
        <v>127</v>
      </c>
      <c r="E183" s="146" t="s">
        <v>216</v>
      </c>
      <c r="F183" s="147" t="s">
        <v>217</v>
      </c>
      <c r="G183" s="148" t="s">
        <v>211</v>
      </c>
      <c r="H183" s="149">
        <v>345</v>
      </c>
      <c r="I183" s="150"/>
      <c r="J183" s="151">
        <f>ROUND(I183*H183,2)</f>
        <v>0</v>
      </c>
      <c r="K183" s="152"/>
      <c r="L183" s="33"/>
      <c r="M183" s="153" t="s">
        <v>1</v>
      </c>
      <c r="N183" s="154" t="s">
        <v>38</v>
      </c>
      <c r="O183" s="58"/>
      <c r="P183" s="155">
        <f>O183*H183</f>
        <v>0</v>
      </c>
      <c r="Q183" s="155">
        <v>0</v>
      </c>
      <c r="R183" s="155">
        <f>Q183*H183</f>
        <v>0</v>
      </c>
      <c r="S183" s="155">
        <v>0.20499999999999999</v>
      </c>
      <c r="T183" s="156">
        <f>S183*H183</f>
        <v>70.724999999999994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7" t="s">
        <v>131</v>
      </c>
      <c r="AT183" s="157" t="s">
        <v>127</v>
      </c>
      <c r="AU183" s="157" t="s">
        <v>83</v>
      </c>
      <c r="AY183" s="17" t="s">
        <v>124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7" t="s">
        <v>81</v>
      </c>
      <c r="BK183" s="158">
        <f>ROUND(I183*H183,2)</f>
        <v>0</v>
      </c>
      <c r="BL183" s="17" t="s">
        <v>131</v>
      </c>
      <c r="BM183" s="157" t="s">
        <v>218</v>
      </c>
    </row>
    <row r="184" spans="1:65" s="15" customFormat="1">
      <c r="B184" s="187"/>
      <c r="D184" s="160" t="s">
        <v>133</v>
      </c>
      <c r="E184" s="188" t="s">
        <v>1</v>
      </c>
      <c r="F184" s="189" t="s">
        <v>219</v>
      </c>
      <c r="H184" s="188" t="s">
        <v>1</v>
      </c>
      <c r="I184" s="190"/>
      <c r="L184" s="187"/>
      <c r="M184" s="191"/>
      <c r="N184" s="192"/>
      <c r="O184" s="192"/>
      <c r="P184" s="192"/>
      <c r="Q184" s="192"/>
      <c r="R184" s="192"/>
      <c r="S184" s="192"/>
      <c r="T184" s="193"/>
      <c r="AT184" s="188" t="s">
        <v>133</v>
      </c>
      <c r="AU184" s="188" t="s">
        <v>83</v>
      </c>
      <c r="AV184" s="15" t="s">
        <v>81</v>
      </c>
      <c r="AW184" s="15" t="s">
        <v>29</v>
      </c>
      <c r="AX184" s="15" t="s">
        <v>73</v>
      </c>
      <c r="AY184" s="188" t="s">
        <v>124</v>
      </c>
    </row>
    <row r="185" spans="1:65" s="13" customFormat="1">
      <c r="B185" s="159"/>
      <c r="D185" s="160" t="s">
        <v>133</v>
      </c>
      <c r="E185" s="161" t="s">
        <v>1</v>
      </c>
      <c r="F185" s="162" t="s">
        <v>220</v>
      </c>
      <c r="H185" s="163">
        <v>56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133</v>
      </c>
      <c r="AU185" s="161" t="s">
        <v>83</v>
      </c>
      <c r="AV185" s="13" t="s">
        <v>83</v>
      </c>
      <c r="AW185" s="13" t="s">
        <v>29</v>
      </c>
      <c r="AX185" s="13" t="s">
        <v>73</v>
      </c>
      <c r="AY185" s="161" t="s">
        <v>124</v>
      </c>
    </row>
    <row r="186" spans="1:65" s="15" customFormat="1">
      <c r="B186" s="187"/>
      <c r="D186" s="160" t="s">
        <v>133</v>
      </c>
      <c r="E186" s="188" t="s">
        <v>1</v>
      </c>
      <c r="F186" s="189" t="s">
        <v>221</v>
      </c>
      <c r="H186" s="188" t="s">
        <v>1</v>
      </c>
      <c r="I186" s="190"/>
      <c r="L186" s="187"/>
      <c r="M186" s="191"/>
      <c r="N186" s="192"/>
      <c r="O186" s="192"/>
      <c r="P186" s="192"/>
      <c r="Q186" s="192"/>
      <c r="R186" s="192"/>
      <c r="S186" s="192"/>
      <c r="T186" s="193"/>
      <c r="AT186" s="188" t="s">
        <v>133</v>
      </c>
      <c r="AU186" s="188" t="s">
        <v>83</v>
      </c>
      <c r="AV186" s="15" t="s">
        <v>81</v>
      </c>
      <c r="AW186" s="15" t="s">
        <v>29</v>
      </c>
      <c r="AX186" s="15" t="s">
        <v>73</v>
      </c>
      <c r="AY186" s="188" t="s">
        <v>124</v>
      </c>
    </row>
    <row r="187" spans="1:65" s="13" customFormat="1">
      <c r="B187" s="159"/>
      <c r="D187" s="160" t="s">
        <v>133</v>
      </c>
      <c r="E187" s="161" t="s">
        <v>1</v>
      </c>
      <c r="F187" s="162" t="s">
        <v>222</v>
      </c>
      <c r="H187" s="163">
        <v>289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133</v>
      </c>
      <c r="AU187" s="161" t="s">
        <v>83</v>
      </c>
      <c r="AV187" s="13" t="s">
        <v>83</v>
      </c>
      <c r="AW187" s="13" t="s">
        <v>29</v>
      </c>
      <c r="AX187" s="13" t="s">
        <v>73</v>
      </c>
      <c r="AY187" s="161" t="s">
        <v>124</v>
      </c>
    </row>
    <row r="188" spans="1:65" s="14" customFormat="1">
      <c r="B188" s="168"/>
      <c r="D188" s="160" t="s">
        <v>133</v>
      </c>
      <c r="E188" s="169" t="s">
        <v>1</v>
      </c>
      <c r="F188" s="170" t="s">
        <v>136</v>
      </c>
      <c r="H188" s="171">
        <v>345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133</v>
      </c>
      <c r="AU188" s="169" t="s">
        <v>83</v>
      </c>
      <c r="AV188" s="14" t="s">
        <v>131</v>
      </c>
      <c r="AW188" s="14" t="s">
        <v>29</v>
      </c>
      <c r="AX188" s="14" t="s">
        <v>81</v>
      </c>
      <c r="AY188" s="169" t="s">
        <v>124</v>
      </c>
    </row>
    <row r="189" spans="1:65" s="2" customFormat="1" ht="44.25" customHeight="1">
      <c r="A189" s="32"/>
      <c r="B189" s="144"/>
      <c r="C189" s="145" t="s">
        <v>223</v>
      </c>
      <c r="D189" s="145" t="s">
        <v>127</v>
      </c>
      <c r="E189" s="146" t="s">
        <v>224</v>
      </c>
      <c r="F189" s="147" t="s">
        <v>225</v>
      </c>
      <c r="G189" s="148" t="s">
        <v>211</v>
      </c>
      <c r="H189" s="149">
        <v>68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38</v>
      </c>
      <c r="O189" s="58"/>
      <c r="P189" s="155">
        <f>O189*H189</f>
        <v>0</v>
      </c>
      <c r="Q189" s="155">
        <v>0</v>
      </c>
      <c r="R189" s="155">
        <f>Q189*H189</f>
        <v>0</v>
      </c>
      <c r="S189" s="155">
        <v>0.115</v>
      </c>
      <c r="T189" s="156">
        <f>S189*H189</f>
        <v>7.82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7" t="s">
        <v>131</v>
      </c>
      <c r="AT189" s="157" t="s">
        <v>127</v>
      </c>
      <c r="AU189" s="157" t="s">
        <v>83</v>
      </c>
      <c r="AY189" s="17" t="s">
        <v>124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7" t="s">
        <v>81</v>
      </c>
      <c r="BK189" s="158">
        <f>ROUND(I189*H189,2)</f>
        <v>0</v>
      </c>
      <c r="BL189" s="17" t="s">
        <v>131</v>
      </c>
      <c r="BM189" s="157" t="s">
        <v>226</v>
      </c>
    </row>
    <row r="190" spans="1:65" s="15" customFormat="1">
      <c r="B190" s="187"/>
      <c r="D190" s="160" t="s">
        <v>133</v>
      </c>
      <c r="E190" s="188" t="s">
        <v>1</v>
      </c>
      <c r="F190" s="189" t="s">
        <v>227</v>
      </c>
      <c r="H190" s="188" t="s">
        <v>1</v>
      </c>
      <c r="I190" s="190"/>
      <c r="L190" s="187"/>
      <c r="M190" s="191"/>
      <c r="N190" s="192"/>
      <c r="O190" s="192"/>
      <c r="P190" s="192"/>
      <c r="Q190" s="192"/>
      <c r="R190" s="192"/>
      <c r="S190" s="192"/>
      <c r="T190" s="193"/>
      <c r="AT190" s="188" t="s">
        <v>133</v>
      </c>
      <c r="AU190" s="188" t="s">
        <v>83</v>
      </c>
      <c r="AV190" s="15" t="s">
        <v>81</v>
      </c>
      <c r="AW190" s="15" t="s">
        <v>29</v>
      </c>
      <c r="AX190" s="15" t="s">
        <v>73</v>
      </c>
      <c r="AY190" s="188" t="s">
        <v>124</v>
      </c>
    </row>
    <row r="191" spans="1:65" s="13" customFormat="1">
      <c r="B191" s="159"/>
      <c r="D191" s="160" t="s">
        <v>133</v>
      </c>
      <c r="E191" s="161" t="s">
        <v>1</v>
      </c>
      <c r="F191" s="162" t="s">
        <v>228</v>
      </c>
      <c r="H191" s="163">
        <v>68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133</v>
      </c>
      <c r="AU191" s="161" t="s">
        <v>83</v>
      </c>
      <c r="AV191" s="13" t="s">
        <v>83</v>
      </c>
      <c r="AW191" s="13" t="s">
        <v>29</v>
      </c>
      <c r="AX191" s="13" t="s">
        <v>73</v>
      </c>
      <c r="AY191" s="161" t="s">
        <v>124</v>
      </c>
    </row>
    <row r="192" spans="1:65" s="14" customFormat="1">
      <c r="B192" s="168"/>
      <c r="D192" s="160" t="s">
        <v>133</v>
      </c>
      <c r="E192" s="169" t="s">
        <v>1</v>
      </c>
      <c r="F192" s="170" t="s">
        <v>136</v>
      </c>
      <c r="H192" s="171">
        <v>68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133</v>
      </c>
      <c r="AU192" s="169" t="s">
        <v>83</v>
      </c>
      <c r="AV192" s="14" t="s">
        <v>131</v>
      </c>
      <c r="AW192" s="14" t="s">
        <v>29</v>
      </c>
      <c r="AX192" s="14" t="s">
        <v>81</v>
      </c>
      <c r="AY192" s="169" t="s">
        <v>124</v>
      </c>
    </row>
    <row r="193" spans="1:65" s="2" customFormat="1" ht="24.2" customHeight="1">
      <c r="A193" s="32"/>
      <c r="B193" s="144"/>
      <c r="C193" s="145" t="s">
        <v>229</v>
      </c>
      <c r="D193" s="145" t="s">
        <v>127</v>
      </c>
      <c r="E193" s="146" t="s">
        <v>230</v>
      </c>
      <c r="F193" s="147" t="s">
        <v>231</v>
      </c>
      <c r="G193" s="148" t="s">
        <v>163</v>
      </c>
      <c r="H193" s="149">
        <v>269</v>
      </c>
      <c r="I193" s="150"/>
      <c r="J193" s="151">
        <f>ROUND(I193*H193,2)</f>
        <v>0</v>
      </c>
      <c r="K193" s="152"/>
      <c r="L193" s="33"/>
      <c r="M193" s="153" t="s">
        <v>1</v>
      </c>
      <c r="N193" s="154" t="s">
        <v>38</v>
      </c>
      <c r="O193" s="58"/>
      <c r="P193" s="155">
        <f>O193*H193</f>
        <v>0</v>
      </c>
      <c r="Q193" s="155">
        <v>0</v>
      </c>
      <c r="R193" s="155">
        <f>Q193*H193</f>
        <v>0</v>
      </c>
      <c r="S193" s="155">
        <v>0</v>
      </c>
      <c r="T193" s="15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131</v>
      </c>
      <c r="AT193" s="157" t="s">
        <v>127</v>
      </c>
      <c r="AU193" s="157" t="s">
        <v>83</v>
      </c>
      <c r="AY193" s="17" t="s">
        <v>124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7" t="s">
        <v>81</v>
      </c>
      <c r="BK193" s="158">
        <f>ROUND(I193*H193,2)</f>
        <v>0</v>
      </c>
      <c r="BL193" s="17" t="s">
        <v>131</v>
      </c>
      <c r="BM193" s="157" t="s">
        <v>232</v>
      </c>
    </row>
    <row r="194" spans="1:65" s="2" customFormat="1" ht="33" customHeight="1">
      <c r="A194" s="32"/>
      <c r="B194" s="144"/>
      <c r="C194" s="145" t="s">
        <v>233</v>
      </c>
      <c r="D194" s="145" t="s">
        <v>127</v>
      </c>
      <c r="E194" s="146" t="s">
        <v>234</v>
      </c>
      <c r="F194" s="147" t="s">
        <v>235</v>
      </c>
      <c r="G194" s="148" t="s">
        <v>130</v>
      </c>
      <c r="H194" s="149">
        <v>26.95</v>
      </c>
      <c r="I194" s="150"/>
      <c r="J194" s="151">
        <f>ROUND(I194*H194,2)</f>
        <v>0</v>
      </c>
      <c r="K194" s="152"/>
      <c r="L194" s="33"/>
      <c r="M194" s="153" t="s">
        <v>1</v>
      </c>
      <c r="N194" s="154" t="s">
        <v>38</v>
      </c>
      <c r="O194" s="58"/>
      <c r="P194" s="155">
        <f>O194*H194</f>
        <v>0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7" t="s">
        <v>131</v>
      </c>
      <c r="AT194" s="157" t="s">
        <v>127</v>
      </c>
      <c r="AU194" s="157" t="s">
        <v>83</v>
      </c>
      <c r="AY194" s="17" t="s">
        <v>124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7" t="s">
        <v>81</v>
      </c>
      <c r="BK194" s="158">
        <f>ROUND(I194*H194,2)</f>
        <v>0</v>
      </c>
      <c r="BL194" s="17" t="s">
        <v>131</v>
      </c>
      <c r="BM194" s="157" t="s">
        <v>236</v>
      </c>
    </row>
    <row r="195" spans="1:65" s="15" customFormat="1">
      <c r="B195" s="187"/>
      <c r="D195" s="160" t="s">
        <v>133</v>
      </c>
      <c r="E195" s="188" t="s">
        <v>1</v>
      </c>
      <c r="F195" s="189" t="s">
        <v>237</v>
      </c>
      <c r="H195" s="188" t="s">
        <v>1</v>
      </c>
      <c r="I195" s="190"/>
      <c r="L195" s="187"/>
      <c r="M195" s="191"/>
      <c r="N195" s="192"/>
      <c r="O195" s="192"/>
      <c r="P195" s="192"/>
      <c r="Q195" s="192"/>
      <c r="R195" s="192"/>
      <c r="S195" s="192"/>
      <c r="T195" s="193"/>
      <c r="AT195" s="188" t="s">
        <v>133</v>
      </c>
      <c r="AU195" s="188" t="s">
        <v>83</v>
      </c>
      <c r="AV195" s="15" t="s">
        <v>81</v>
      </c>
      <c r="AW195" s="15" t="s">
        <v>29</v>
      </c>
      <c r="AX195" s="15" t="s">
        <v>73</v>
      </c>
      <c r="AY195" s="188" t="s">
        <v>124</v>
      </c>
    </row>
    <row r="196" spans="1:65" s="13" customFormat="1">
      <c r="B196" s="159"/>
      <c r="D196" s="160" t="s">
        <v>133</v>
      </c>
      <c r="E196" s="161" t="s">
        <v>1</v>
      </c>
      <c r="F196" s="162" t="s">
        <v>238</v>
      </c>
      <c r="H196" s="163">
        <v>21.45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133</v>
      </c>
      <c r="AU196" s="161" t="s">
        <v>83</v>
      </c>
      <c r="AV196" s="13" t="s">
        <v>83</v>
      </c>
      <c r="AW196" s="13" t="s">
        <v>29</v>
      </c>
      <c r="AX196" s="13" t="s">
        <v>73</v>
      </c>
      <c r="AY196" s="161" t="s">
        <v>124</v>
      </c>
    </row>
    <row r="197" spans="1:65" s="15" customFormat="1">
      <c r="B197" s="187"/>
      <c r="D197" s="160" t="s">
        <v>133</v>
      </c>
      <c r="E197" s="188" t="s">
        <v>1</v>
      </c>
      <c r="F197" s="189" t="s">
        <v>239</v>
      </c>
      <c r="H197" s="188" t="s">
        <v>1</v>
      </c>
      <c r="I197" s="190"/>
      <c r="L197" s="187"/>
      <c r="M197" s="191"/>
      <c r="N197" s="192"/>
      <c r="O197" s="192"/>
      <c r="P197" s="192"/>
      <c r="Q197" s="192"/>
      <c r="R197" s="192"/>
      <c r="S197" s="192"/>
      <c r="T197" s="193"/>
      <c r="AT197" s="188" t="s">
        <v>133</v>
      </c>
      <c r="AU197" s="188" t="s">
        <v>83</v>
      </c>
      <c r="AV197" s="15" t="s">
        <v>81</v>
      </c>
      <c r="AW197" s="15" t="s">
        <v>29</v>
      </c>
      <c r="AX197" s="15" t="s">
        <v>73</v>
      </c>
      <c r="AY197" s="188" t="s">
        <v>124</v>
      </c>
    </row>
    <row r="198" spans="1:65" s="13" customFormat="1">
      <c r="B198" s="159"/>
      <c r="D198" s="160" t="s">
        <v>133</v>
      </c>
      <c r="E198" s="161" t="s">
        <v>1</v>
      </c>
      <c r="F198" s="162" t="s">
        <v>240</v>
      </c>
      <c r="H198" s="163">
        <v>5.5</v>
      </c>
      <c r="I198" s="164"/>
      <c r="L198" s="159"/>
      <c r="M198" s="165"/>
      <c r="N198" s="166"/>
      <c r="O198" s="166"/>
      <c r="P198" s="166"/>
      <c r="Q198" s="166"/>
      <c r="R198" s="166"/>
      <c r="S198" s="166"/>
      <c r="T198" s="167"/>
      <c r="AT198" s="161" t="s">
        <v>133</v>
      </c>
      <c r="AU198" s="161" t="s">
        <v>83</v>
      </c>
      <c r="AV198" s="13" t="s">
        <v>83</v>
      </c>
      <c r="AW198" s="13" t="s">
        <v>29</v>
      </c>
      <c r="AX198" s="13" t="s">
        <v>73</v>
      </c>
      <c r="AY198" s="161" t="s">
        <v>124</v>
      </c>
    </row>
    <row r="199" spans="1:65" s="14" customFormat="1">
      <c r="B199" s="168"/>
      <c r="D199" s="160" t="s">
        <v>133</v>
      </c>
      <c r="E199" s="169" t="s">
        <v>1</v>
      </c>
      <c r="F199" s="170" t="s">
        <v>136</v>
      </c>
      <c r="H199" s="171">
        <v>26.95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133</v>
      </c>
      <c r="AU199" s="169" t="s">
        <v>83</v>
      </c>
      <c r="AV199" s="14" t="s">
        <v>131</v>
      </c>
      <c r="AW199" s="14" t="s">
        <v>29</v>
      </c>
      <c r="AX199" s="14" t="s">
        <v>81</v>
      </c>
      <c r="AY199" s="169" t="s">
        <v>124</v>
      </c>
    </row>
    <row r="200" spans="1:65" s="2" customFormat="1" ht="37.9" customHeight="1">
      <c r="A200" s="32"/>
      <c r="B200" s="144"/>
      <c r="C200" s="145" t="s">
        <v>7</v>
      </c>
      <c r="D200" s="145" t="s">
        <v>127</v>
      </c>
      <c r="E200" s="146" t="s">
        <v>128</v>
      </c>
      <c r="F200" s="147" t="s">
        <v>129</v>
      </c>
      <c r="G200" s="148" t="s">
        <v>130</v>
      </c>
      <c r="H200" s="149">
        <v>245</v>
      </c>
      <c r="I200" s="150"/>
      <c r="J200" s="151">
        <f>ROUND(I200*H200,2)</f>
        <v>0</v>
      </c>
      <c r="K200" s="152"/>
      <c r="L200" s="33"/>
      <c r="M200" s="153" t="s">
        <v>1</v>
      </c>
      <c r="N200" s="154" t="s">
        <v>38</v>
      </c>
      <c r="O200" s="58"/>
      <c r="P200" s="155">
        <f>O200*H200</f>
        <v>0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131</v>
      </c>
      <c r="AT200" s="157" t="s">
        <v>127</v>
      </c>
      <c r="AU200" s="157" t="s">
        <v>83</v>
      </c>
      <c r="AY200" s="17" t="s">
        <v>124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7" t="s">
        <v>81</v>
      </c>
      <c r="BK200" s="158">
        <f>ROUND(I200*H200,2)</f>
        <v>0</v>
      </c>
      <c r="BL200" s="17" t="s">
        <v>131</v>
      </c>
      <c r="BM200" s="157" t="s">
        <v>241</v>
      </c>
    </row>
    <row r="201" spans="1:65" s="2" customFormat="1" ht="49.15" customHeight="1">
      <c r="A201" s="32"/>
      <c r="B201" s="144"/>
      <c r="C201" s="145" t="s">
        <v>242</v>
      </c>
      <c r="D201" s="145" t="s">
        <v>127</v>
      </c>
      <c r="E201" s="146" t="s">
        <v>243</v>
      </c>
      <c r="F201" s="147" t="s">
        <v>244</v>
      </c>
      <c r="G201" s="148" t="s">
        <v>130</v>
      </c>
      <c r="H201" s="149">
        <v>129.72499999999999</v>
      </c>
      <c r="I201" s="150"/>
      <c r="J201" s="151">
        <f>ROUND(I201*H201,2)</f>
        <v>0</v>
      </c>
      <c r="K201" s="152"/>
      <c r="L201" s="33"/>
      <c r="M201" s="153" t="s">
        <v>1</v>
      </c>
      <c r="N201" s="154" t="s">
        <v>38</v>
      </c>
      <c r="O201" s="58"/>
      <c r="P201" s="155">
        <f>O201*H201</f>
        <v>0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7" t="s">
        <v>131</v>
      </c>
      <c r="AT201" s="157" t="s">
        <v>127</v>
      </c>
      <c r="AU201" s="157" t="s">
        <v>83</v>
      </c>
      <c r="AY201" s="17" t="s">
        <v>124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7" t="s">
        <v>81</v>
      </c>
      <c r="BK201" s="158">
        <f>ROUND(I201*H201,2)</f>
        <v>0</v>
      </c>
      <c r="BL201" s="17" t="s">
        <v>131</v>
      </c>
      <c r="BM201" s="157" t="s">
        <v>245</v>
      </c>
    </row>
    <row r="202" spans="1:65" s="15" customFormat="1">
      <c r="B202" s="187"/>
      <c r="D202" s="160" t="s">
        <v>133</v>
      </c>
      <c r="E202" s="188" t="s">
        <v>1</v>
      </c>
      <c r="F202" s="189" t="s">
        <v>246</v>
      </c>
      <c r="H202" s="188" t="s">
        <v>1</v>
      </c>
      <c r="I202" s="190"/>
      <c r="L202" s="187"/>
      <c r="M202" s="191"/>
      <c r="N202" s="192"/>
      <c r="O202" s="192"/>
      <c r="P202" s="192"/>
      <c r="Q202" s="192"/>
      <c r="R202" s="192"/>
      <c r="S202" s="192"/>
      <c r="T202" s="193"/>
      <c r="AT202" s="188" t="s">
        <v>133</v>
      </c>
      <c r="AU202" s="188" t="s">
        <v>83</v>
      </c>
      <c r="AV202" s="15" t="s">
        <v>81</v>
      </c>
      <c r="AW202" s="15" t="s">
        <v>29</v>
      </c>
      <c r="AX202" s="15" t="s">
        <v>73</v>
      </c>
      <c r="AY202" s="188" t="s">
        <v>124</v>
      </c>
    </row>
    <row r="203" spans="1:65" s="13" customFormat="1">
      <c r="B203" s="159"/>
      <c r="D203" s="160" t="s">
        <v>133</v>
      </c>
      <c r="E203" s="161" t="s">
        <v>1</v>
      </c>
      <c r="F203" s="162" t="s">
        <v>247</v>
      </c>
      <c r="H203" s="163">
        <v>9.1999999999999993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133</v>
      </c>
      <c r="AU203" s="161" t="s">
        <v>83</v>
      </c>
      <c r="AV203" s="13" t="s">
        <v>83</v>
      </c>
      <c r="AW203" s="13" t="s">
        <v>29</v>
      </c>
      <c r="AX203" s="13" t="s">
        <v>73</v>
      </c>
      <c r="AY203" s="161" t="s">
        <v>124</v>
      </c>
    </row>
    <row r="204" spans="1:65" s="15" customFormat="1">
      <c r="B204" s="187"/>
      <c r="D204" s="160" t="s">
        <v>133</v>
      </c>
      <c r="E204" s="188" t="s">
        <v>1</v>
      </c>
      <c r="F204" s="189" t="s">
        <v>248</v>
      </c>
      <c r="H204" s="188" t="s">
        <v>1</v>
      </c>
      <c r="I204" s="190"/>
      <c r="L204" s="187"/>
      <c r="M204" s="191"/>
      <c r="N204" s="192"/>
      <c r="O204" s="192"/>
      <c r="P204" s="192"/>
      <c r="Q204" s="192"/>
      <c r="R204" s="192"/>
      <c r="S204" s="192"/>
      <c r="T204" s="193"/>
      <c r="AT204" s="188" t="s">
        <v>133</v>
      </c>
      <c r="AU204" s="188" t="s">
        <v>83</v>
      </c>
      <c r="AV204" s="15" t="s">
        <v>81</v>
      </c>
      <c r="AW204" s="15" t="s">
        <v>29</v>
      </c>
      <c r="AX204" s="15" t="s">
        <v>73</v>
      </c>
      <c r="AY204" s="188" t="s">
        <v>124</v>
      </c>
    </row>
    <row r="205" spans="1:65" s="13" customFormat="1">
      <c r="B205" s="159"/>
      <c r="D205" s="160" t="s">
        <v>133</v>
      </c>
      <c r="E205" s="161" t="s">
        <v>1</v>
      </c>
      <c r="F205" s="162" t="s">
        <v>249</v>
      </c>
      <c r="H205" s="163">
        <v>120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133</v>
      </c>
      <c r="AU205" s="161" t="s">
        <v>83</v>
      </c>
      <c r="AV205" s="13" t="s">
        <v>83</v>
      </c>
      <c r="AW205" s="13" t="s">
        <v>29</v>
      </c>
      <c r="AX205" s="13" t="s">
        <v>73</v>
      </c>
      <c r="AY205" s="161" t="s">
        <v>124</v>
      </c>
    </row>
    <row r="206" spans="1:65" s="15" customFormat="1">
      <c r="B206" s="187"/>
      <c r="D206" s="160" t="s">
        <v>133</v>
      </c>
      <c r="E206" s="188" t="s">
        <v>1</v>
      </c>
      <c r="F206" s="189" t="s">
        <v>250</v>
      </c>
      <c r="H206" s="188" t="s">
        <v>1</v>
      </c>
      <c r="I206" s="190"/>
      <c r="L206" s="187"/>
      <c r="M206" s="191"/>
      <c r="N206" s="192"/>
      <c r="O206" s="192"/>
      <c r="P206" s="192"/>
      <c r="Q206" s="192"/>
      <c r="R206" s="192"/>
      <c r="S206" s="192"/>
      <c r="T206" s="193"/>
      <c r="AT206" s="188" t="s">
        <v>133</v>
      </c>
      <c r="AU206" s="188" t="s">
        <v>83</v>
      </c>
      <c r="AV206" s="15" t="s">
        <v>81</v>
      </c>
      <c r="AW206" s="15" t="s">
        <v>29</v>
      </c>
      <c r="AX206" s="15" t="s">
        <v>73</v>
      </c>
      <c r="AY206" s="188" t="s">
        <v>124</v>
      </c>
    </row>
    <row r="207" spans="1:65" s="13" customFormat="1">
      <c r="B207" s="159"/>
      <c r="D207" s="160" t="s">
        <v>133</v>
      </c>
      <c r="E207" s="161" t="s">
        <v>1</v>
      </c>
      <c r="F207" s="162" t="s">
        <v>251</v>
      </c>
      <c r="H207" s="163">
        <v>0.52500000000000002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133</v>
      </c>
      <c r="AU207" s="161" t="s">
        <v>83</v>
      </c>
      <c r="AV207" s="13" t="s">
        <v>83</v>
      </c>
      <c r="AW207" s="13" t="s">
        <v>29</v>
      </c>
      <c r="AX207" s="13" t="s">
        <v>73</v>
      </c>
      <c r="AY207" s="161" t="s">
        <v>124</v>
      </c>
    </row>
    <row r="208" spans="1:65" s="14" customFormat="1">
      <c r="B208" s="168"/>
      <c r="D208" s="160" t="s">
        <v>133</v>
      </c>
      <c r="E208" s="169" t="s">
        <v>1</v>
      </c>
      <c r="F208" s="170" t="s">
        <v>136</v>
      </c>
      <c r="H208" s="171">
        <v>129.72499999999999</v>
      </c>
      <c r="I208" s="172"/>
      <c r="L208" s="168"/>
      <c r="M208" s="173"/>
      <c r="N208" s="174"/>
      <c r="O208" s="174"/>
      <c r="P208" s="174"/>
      <c r="Q208" s="174"/>
      <c r="R208" s="174"/>
      <c r="S208" s="174"/>
      <c r="T208" s="175"/>
      <c r="AT208" s="169" t="s">
        <v>133</v>
      </c>
      <c r="AU208" s="169" t="s">
        <v>83</v>
      </c>
      <c r="AV208" s="14" t="s">
        <v>131</v>
      </c>
      <c r="AW208" s="14" t="s">
        <v>29</v>
      </c>
      <c r="AX208" s="14" t="s">
        <v>81</v>
      </c>
      <c r="AY208" s="169" t="s">
        <v>124</v>
      </c>
    </row>
    <row r="209" spans="1:65" s="2" customFormat="1" ht="55.5" customHeight="1">
      <c r="A209" s="32"/>
      <c r="B209" s="144"/>
      <c r="C209" s="145" t="s">
        <v>252</v>
      </c>
      <c r="D209" s="145" t="s">
        <v>127</v>
      </c>
      <c r="E209" s="146" t="s">
        <v>253</v>
      </c>
      <c r="F209" s="147" t="s">
        <v>254</v>
      </c>
      <c r="G209" s="148" t="s">
        <v>130</v>
      </c>
      <c r="H209" s="149">
        <v>73.8</v>
      </c>
      <c r="I209" s="150"/>
      <c r="J209" s="151">
        <f>ROUND(I209*H209,2)</f>
        <v>0</v>
      </c>
      <c r="K209" s="152"/>
      <c r="L209" s="33"/>
      <c r="M209" s="153" t="s">
        <v>1</v>
      </c>
      <c r="N209" s="154" t="s">
        <v>38</v>
      </c>
      <c r="O209" s="58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131</v>
      </c>
      <c r="AT209" s="157" t="s">
        <v>127</v>
      </c>
      <c r="AU209" s="157" t="s">
        <v>83</v>
      </c>
      <c r="AY209" s="17" t="s">
        <v>124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7" t="s">
        <v>81</v>
      </c>
      <c r="BK209" s="158">
        <f>ROUND(I209*H209,2)</f>
        <v>0</v>
      </c>
      <c r="BL209" s="17" t="s">
        <v>131</v>
      </c>
      <c r="BM209" s="157" t="s">
        <v>255</v>
      </c>
    </row>
    <row r="210" spans="1:65" s="15" customFormat="1">
      <c r="B210" s="187"/>
      <c r="D210" s="160" t="s">
        <v>133</v>
      </c>
      <c r="E210" s="188" t="s">
        <v>1</v>
      </c>
      <c r="F210" s="189" t="s">
        <v>256</v>
      </c>
      <c r="H210" s="188" t="s">
        <v>1</v>
      </c>
      <c r="I210" s="190"/>
      <c r="L210" s="187"/>
      <c r="M210" s="191"/>
      <c r="N210" s="192"/>
      <c r="O210" s="192"/>
      <c r="P210" s="192"/>
      <c r="Q210" s="192"/>
      <c r="R210" s="192"/>
      <c r="S210" s="192"/>
      <c r="T210" s="193"/>
      <c r="AT210" s="188" t="s">
        <v>133</v>
      </c>
      <c r="AU210" s="188" t="s">
        <v>83</v>
      </c>
      <c r="AV210" s="15" t="s">
        <v>81</v>
      </c>
      <c r="AW210" s="15" t="s">
        <v>29</v>
      </c>
      <c r="AX210" s="15" t="s">
        <v>73</v>
      </c>
      <c r="AY210" s="188" t="s">
        <v>124</v>
      </c>
    </row>
    <row r="211" spans="1:65" s="13" customFormat="1">
      <c r="B211" s="159"/>
      <c r="D211" s="160" t="s">
        <v>133</v>
      </c>
      <c r="E211" s="161" t="s">
        <v>1</v>
      </c>
      <c r="F211" s="162" t="s">
        <v>257</v>
      </c>
      <c r="H211" s="163">
        <v>49.5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133</v>
      </c>
      <c r="AU211" s="161" t="s">
        <v>83</v>
      </c>
      <c r="AV211" s="13" t="s">
        <v>83</v>
      </c>
      <c r="AW211" s="13" t="s">
        <v>29</v>
      </c>
      <c r="AX211" s="13" t="s">
        <v>73</v>
      </c>
      <c r="AY211" s="161" t="s">
        <v>124</v>
      </c>
    </row>
    <row r="212" spans="1:65" s="15" customFormat="1">
      <c r="B212" s="187"/>
      <c r="D212" s="160" t="s">
        <v>133</v>
      </c>
      <c r="E212" s="188" t="s">
        <v>1</v>
      </c>
      <c r="F212" s="189" t="s">
        <v>258</v>
      </c>
      <c r="H212" s="188" t="s">
        <v>1</v>
      </c>
      <c r="I212" s="190"/>
      <c r="L212" s="187"/>
      <c r="M212" s="191"/>
      <c r="N212" s="192"/>
      <c r="O212" s="192"/>
      <c r="P212" s="192"/>
      <c r="Q212" s="192"/>
      <c r="R212" s="192"/>
      <c r="S212" s="192"/>
      <c r="T212" s="193"/>
      <c r="AT212" s="188" t="s">
        <v>133</v>
      </c>
      <c r="AU212" s="188" t="s">
        <v>83</v>
      </c>
      <c r="AV212" s="15" t="s">
        <v>81</v>
      </c>
      <c r="AW212" s="15" t="s">
        <v>29</v>
      </c>
      <c r="AX212" s="15" t="s">
        <v>73</v>
      </c>
      <c r="AY212" s="188" t="s">
        <v>124</v>
      </c>
    </row>
    <row r="213" spans="1:65" s="13" customFormat="1">
      <c r="B213" s="159"/>
      <c r="D213" s="160" t="s">
        <v>133</v>
      </c>
      <c r="E213" s="161" t="s">
        <v>1</v>
      </c>
      <c r="F213" s="162" t="s">
        <v>259</v>
      </c>
      <c r="H213" s="163">
        <v>24.3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133</v>
      </c>
      <c r="AU213" s="161" t="s">
        <v>83</v>
      </c>
      <c r="AV213" s="13" t="s">
        <v>83</v>
      </c>
      <c r="AW213" s="13" t="s">
        <v>29</v>
      </c>
      <c r="AX213" s="13" t="s">
        <v>73</v>
      </c>
      <c r="AY213" s="161" t="s">
        <v>124</v>
      </c>
    </row>
    <row r="214" spans="1:65" s="14" customFormat="1">
      <c r="B214" s="168"/>
      <c r="D214" s="160" t="s">
        <v>133</v>
      </c>
      <c r="E214" s="169" t="s">
        <v>1</v>
      </c>
      <c r="F214" s="170" t="s">
        <v>136</v>
      </c>
      <c r="H214" s="171">
        <v>73.8</v>
      </c>
      <c r="I214" s="172"/>
      <c r="L214" s="168"/>
      <c r="M214" s="173"/>
      <c r="N214" s="174"/>
      <c r="O214" s="174"/>
      <c r="P214" s="174"/>
      <c r="Q214" s="174"/>
      <c r="R214" s="174"/>
      <c r="S214" s="174"/>
      <c r="T214" s="175"/>
      <c r="AT214" s="169" t="s">
        <v>133</v>
      </c>
      <c r="AU214" s="169" t="s">
        <v>83</v>
      </c>
      <c r="AV214" s="14" t="s">
        <v>131</v>
      </c>
      <c r="AW214" s="14" t="s">
        <v>29</v>
      </c>
      <c r="AX214" s="14" t="s">
        <v>81</v>
      </c>
      <c r="AY214" s="169" t="s">
        <v>124</v>
      </c>
    </row>
    <row r="215" spans="1:65" s="2" customFormat="1" ht="55.5" customHeight="1">
      <c r="A215" s="32"/>
      <c r="B215" s="144"/>
      <c r="C215" s="145" t="s">
        <v>260</v>
      </c>
      <c r="D215" s="145" t="s">
        <v>127</v>
      </c>
      <c r="E215" s="146" t="s">
        <v>261</v>
      </c>
      <c r="F215" s="147" t="s">
        <v>262</v>
      </c>
      <c r="G215" s="148" t="s">
        <v>130</v>
      </c>
      <c r="H215" s="149">
        <v>1.35</v>
      </c>
      <c r="I215" s="150"/>
      <c r="J215" s="151">
        <f>ROUND(I215*H215,2)</f>
        <v>0</v>
      </c>
      <c r="K215" s="152"/>
      <c r="L215" s="33"/>
      <c r="M215" s="153" t="s">
        <v>1</v>
      </c>
      <c r="N215" s="154" t="s">
        <v>38</v>
      </c>
      <c r="O215" s="58"/>
      <c r="P215" s="155">
        <f>O215*H215</f>
        <v>0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131</v>
      </c>
      <c r="AT215" s="157" t="s">
        <v>127</v>
      </c>
      <c r="AU215" s="157" t="s">
        <v>83</v>
      </c>
      <c r="AY215" s="17" t="s">
        <v>124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7" t="s">
        <v>81</v>
      </c>
      <c r="BK215" s="158">
        <f>ROUND(I215*H215,2)</f>
        <v>0</v>
      </c>
      <c r="BL215" s="17" t="s">
        <v>131</v>
      </c>
      <c r="BM215" s="157" t="s">
        <v>263</v>
      </c>
    </row>
    <row r="216" spans="1:65" s="15" customFormat="1">
      <c r="B216" s="187"/>
      <c r="D216" s="160" t="s">
        <v>133</v>
      </c>
      <c r="E216" s="188" t="s">
        <v>1</v>
      </c>
      <c r="F216" s="189" t="s">
        <v>264</v>
      </c>
      <c r="H216" s="188" t="s">
        <v>1</v>
      </c>
      <c r="I216" s="190"/>
      <c r="L216" s="187"/>
      <c r="M216" s="191"/>
      <c r="N216" s="192"/>
      <c r="O216" s="192"/>
      <c r="P216" s="192"/>
      <c r="Q216" s="192"/>
      <c r="R216" s="192"/>
      <c r="S216" s="192"/>
      <c r="T216" s="193"/>
      <c r="AT216" s="188" t="s">
        <v>133</v>
      </c>
      <c r="AU216" s="188" t="s">
        <v>83</v>
      </c>
      <c r="AV216" s="15" t="s">
        <v>81</v>
      </c>
      <c r="AW216" s="15" t="s">
        <v>29</v>
      </c>
      <c r="AX216" s="15" t="s">
        <v>73</v>
      </c>
      <c r="AY216" s="188" t="s">
        <v>124</v>
      </c>
    </row>
    <row r="217" spans="1:65" s="13" customFormat="1">
      <c r="B217" s="159"/>
      <c r="D217" s="160" t="s">
        <v>133</v>
      </c>
      <c r="E217" s="161" t="s">
        <v>1</v>
      </c>
      <c r="F217" s="162" t="s">
        <v>265</v>
      </c>
      <c r="H217" s="163">
        <v>1.35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133</v>
      </c>
      <c r="AU217" s="161" t="s">
        <v>83</v>
      </c>
      <c r="AV217" s="13" t="s">
        <v>83</v>
      </c>
      <c r="AW217" s="13" t="s">
        <v>29</v>
      </c>
      <c r="AX217" s="13" t="s">
        <v>73</v>
      </c>
      <c r="AY217" s="161" t="s">
        <v>124</v>
      </c>
    </row>
    <row r="218" spans="1:65" s="14" customFormat="1">
      <c r="B218" s="168"/>
      <c r="D218" s="160" t="s">
        <v>133</v>
      </c>
      <c r="E218" s="169" t="s">
        <v>1</v>
      </c>
      <c r="F218" s="170" t="s">
        <v>136</v>
      </c>
      <c r="H218" s="171">
        <v>1.35</v>
      </c>
      <c r="I218" s="172"/>
      <c r="L218" s="168"/>
      <c r="M218" s="173"/>
      <c r="N218" s="174"/>
      <c r="O218" s="174"/>
      <c r="P218" s="174"/>
      <c r="Q218" s="174"/>
      <c r="R218" s="174"/>
      <c r="S218" s="174"/>
      <c r="T218" s="175"/>
      <c r="AT218" s="169" t="s">
        <v>133</v>
      </c>
      <c r="AU218" s="169" t="s">
        <v>83</v>
      </c>
      <c r="AV218" s="14" t="s">
        <v>131</v>
      </c>
      <c r="AW218" s="14" t="s">
        <v>29</v>
      </c>
      <c r="AX218" s="14" t="s">
        <v>81</v>
      </c>
      <c r="AY218" s="169" t="s">
        <v>124</v>
      </c>
    </row>
    <row r="219" spans="1:65" s="2" customFormat="1" ht="37.9" customHeight="1">
      <c r="A219" s="32"/>
      <c r="B219" s="144"/>
      <c r="C219" s="145" t="s">
        <v>266</v>
      </c>
      <c r="D219" s="145" t="s">
        <v>127</v>
      </c>
      <c r="E219" s="146" t="s">
        <v>267</v>
      </c>
      <c r="F219" s="147" t="s">
        <v>268</v>
      </c>
      <c r="G219" s="148" t="s">
        <v>163</v>
      </c>
      <c r="H219" s="149">
        <v>163.80000000000001</v>
      </c>
      <c r="I219" s="150"/>
      <c r="J219" s="151">
        <f>ROUND(I219*H219,2)</f>
        <v>0</v>
      </c>
      <c r="K219" s="152"/>
      <c r="L219" s="33"/>
      <c r="M219" s="153" t="s">
        <v>1</v>
      </c>
      <c r="N219" s="154" t="s">
        <v>38</v>
      </c>
      <c r="O219" s="58"/>
      <c r="P219" s="155">
        <f>O219*H219</f>
        <v>0</v>
      </c>
      <c r="Q219" s="155">
        <v>8.4000000000000003E-4</v>
      </c>
      <c r="R219" s="155">
        <f>Q219*H219</f>
        <v>0.13759200000000002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131</v>
      </c>
      <c r="AT219" s="157" t="s">
        <v>127</v>
      </c>
      <c r="AU219" s="157" t="s">
        <v>83</v>
      </c>
      <c r="AY219" s="17" t="s">
        <v>124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131</v>
      </c>
      <c r="BM219" s="157" t="s">
        <v>269</v>
      </c>
    </row>
    <row r="220" spans="1:65" s="13" customFormat="1">
      <c r="B220" s="159"/>
      <c r="D220" s="160" t="s">
        <v>133</v>
      </c>
      <c r="E220" s="161" t="s">
        <v>1</v>
      </c>
      <c r="F220" s="162" t="s">
        <v>270</v>
      </c>
      <c r="H220" s="163">
        <v>99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133</v>
      </c>
      <c r="AU220" s="161" t="s">
        <v>83</v>
      </c>
      <c r="AV220" s="13" t="s">
        <v>83</v>
      </c>
      <c r="AW220" s="13" t="s">
        <v>29</v>
      </c>
      <c r="AX220" s="13" t="s">
        <v>73</v>
      </c>
      <c r="AY220" s="161" t="s">
        <v>124</v>
      </c>
    </row>
    <row r="221" spans="1:65" s="13" customFormat="1">
      <c r="B221" s="159"/>
      <c r="D221" s="160" t="s">
        <v>133</v>
      </c>
      <c r="E221" s="161" t="s">
        <v>1</v>
      </c>
      <c r="F221" s="162" t="s">
        <v>271</v>
      </c>
      <c r="H221" s="163">
        <v>64.8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133</v>
      </c>
      <c r="AU221" s="161" t="s">
        <v>83</v>
      </c>
      <c r="AV221" s="13" t="s">
        <v>83</v>
      </c>
      <c r="AW221" s="13" t="s">
        <v>29</v>
      </c>
      <c r="AX221" s="13" t="s">
        <v>73</v>
      </c>
      <c r="AY221" s="161" t="s">
        <v>124</v>
      </c>
    </row>
    <row r="222" spans="1:65" s="14" customFormat="1">
      <c r="B222" s="168"/>
      <c r="D222" s="160" t="s">
        <v>133</v>
      </c>
      <c r="E222" s="169" t="s">
        <v>1</v>
      </c>
      <c r="F222" s="170" t="s">
        <v>136</v>
      </c>
      <c r="H222" s="171">
        <v>163.80000000000001</v>
      </c>
      <c r="I222" s="172"/>
      <c r="L222" s="168"/>
      <c r="M222" s="173"/>
      <c r="N222" s="174"/>
      <c r="O222" s="174"/>
      <c r="P222" s="174"/>
      <c r="Q222" s="174"/>
      <c r="R222" s="174"/>
      <c r="S222" s="174"/>
      <c r="T222" s="175"/>
      <c r="AT222" s="169" t="s">
        <v>133</v>
      </c>
      <c r="AU222" s="169" t="s">
        <v>83</v>
      </c>
      <c r="AV222" s="14" t="s">
        <v>131</v>
      </c>
      <c r="AW222" s="14" t="s">
        <v>29</v>
      </c>
      <c r="AX222" s="14" t="s">
        <v>81</v>
      </c>
      <c r="AY222" s="169" t="s">
        <v>124</v>
      </c>
    </row>
    <row r="223" spans="1:65" s="2" customFormat="1" ht="44.25" customHeight="1">
      <c r="A223" s="32"/>
      <c r="B223" s="144"/>
      <c r="C223" s="145" t="s">
        <v>272</v>
      </c>
      <c r="D223" s="145" t="s">
        <v>127</v>
      </c>
      <c r="E223" s="146" t="s">
        <v>273</v>
      </c>
      <c r="F223" s="147" t="s">
        <v>274</v>
      </c>
      <c r="G223" s="148" t="s">
        <v>163</v>
      </c>
      <c r="H223" s="149">
        <v>163.80000000000001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38</v>
      </c>
      <c r="O223" s="58"/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131</v>
      </c>
      <c r="AT223" s="157" t="s">
        <v>127</v>
      </c>
      <c r="AU223" s="157" t="s">
        <v>83</v>
      </c>
      <c r="AY223" s="17" t="s">
        <v>124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81</v>
      </c>
      <c r="BK223" s="158">
        <f>ROUND(I223*H223,2)</f>
        <v>0</v>
      </c>
      <c r="BL223" s="17" t="s">
        <v>131</v>
      </c>
      <c r="BM223" s="157" t="s">
        <v>275</v>
      </c>
    </row>
    <row r="224" spans="1:65" s="2" customFormat="1" ht="62.65" customHeight="1">
      <c r="A224" s="32"/>
      <c r="B224" s="144"/>
      <c r="C224" s="145" t="s">
        <v>276</v>
      </c>
      <c r="D224" s="145" t="s">
        <v>127</v>
      </c>
      <c r="E224" s="146" t="s">
        <v>277</v>
      </c>
      <c r="F224" s="147" t="s">
        <v>278</v>
      </c>
      <c r="G224" s="148" t="s">
        <v>130</v>
      </c>
      <c r="H224" s="149">
        <v>21.45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38</v>
      </c>
      <c r="O224" s="58"/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131</v>
      </c>
      <c r="AT224" s="157" t="s">
        <v>127</v>
      </c>
      <c r="AU224" s="157" t="s">
        <v>83</v>
      </c>
      <c r="AY224" s="17" t="s">
        <v>124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131</v>
      </c>
      <c r="BM224" s="157" t="s">
        <v>279</v>
      </c>
    </row>
    <row r="225" spans="1:65" s="15" customFormat="1">
      <c r="B225" s="187"/>
      <c r="D225" s="160" t="s">
        <v>133</v>
      </c>
      <c r="E225" s="188" t="s">
        <v>1</v>
      </c>
      <c r="F225" s="189" t="s">
        <v>280</v>
      </c>
      <c r="H225" s="188" t="s">
        <v>1</v>
      </c>
      <c r="I225" s="190"/>
      <c r="L225" s="187"/>
      <c r="M225" s="191"/>
      <c r="N225" s="192"/>
      <c r="O225" s="192"/>
      <c r="P225" s="192"/>
      <c r="Q225" s="192"/>
      <c r="R225" s="192"/>
      <c r="S225" s="192"/>
      <c r="T225" s="193"/>
      <c r="AT225" s="188" t="s">
        <v>133</v>
      </c>
      <c r="AU225" s="188" t="s">
        <v>83</v>
      </c>
      <c r="AV225" s="15" t="s">
        <v>81</v>
      </c>
      <c r="AW225" s="15" t="s">
        <v>29</v>
      </c>
      <c r="AX225" s="15" t="s">
        <v>73</v>
      </c>
      <c r="AY225" s="188" t="s">
        <v>124</v>
      </c>
    </row>
    <row r="226" spans="1:65" s="13" customFormat="1">
      <c r="B226" s="159"/>
      <c r="D226" s="160" t="s">
        <v>133</v>
      </c>
      <c r="E226" s="161" t="s">
        <v>1</v>
      </c>
      <c r="F226" s="162" t="s">
        <v>281</v>
      </c>
      <c r="H226" s="163">
        <v>21.45</v>
      </c>
      <c r="I226" s="164"/>
      <c r="L226" s="159"/>
      <c r="M226" s="165"/>
      <c r="N226" s="166"/>
      <c r="O226" s="166"/>
      <c r="P226" s="166"/>
      <c r="Q226" s="166"/>
      <c r="R226" s="166"/>
      <c r="S226" s="166"/>
      <c r="T226" s="167"/>
      <c r="AT226" s="161" t="s">
        <v>133</v>
      </c>
      <c r="AU226" s="161" t="s">
        <v>83</v>
      </c>
      <c r="AV226" s="13" t="s">
        <v>83</v>
      </c>
      <c r="AW226" s="13" t="s">
        <v>29</v>
      </c>
      <c r="AX226" s="13" t="s">
        <v>73</v>
      </c>
      <c r="AY226" s="161" t="s">
        <v>124</v>
      </c>
    </row>
    <row r="227" spans="1:65" s="14" customFormat="1">
      <c r="B227" s="168"/>
      <c r="D227" s="160" t="s">
        <v>133</v>
      </c>
      <c r="E227" s="169" t="s">
        <v>1</v>
      </c>
      <c r="F227" s="170" t="s">
        <v>136</v>
      </c>
      <c r="H227" s="171">
        <v>21.45</v>
      </c>
      <c r="I227" s="172"/>
      <c r="L227" s="168"/>
      <c r="M227" s="173"/>
      <c r="N227" s="174"/>
      <c r="O227" s="174"/>
      <c r="P227" s="174"/>
      <c r="Q227" s="174"/>
      <c r="R227" s="174"/>
      <c r="S227" s="174"/>
      <c r="T227" s="175"/>
      <c r="AT227" s="169" t="s">
        <v>133</v>
      </c>
      <c r="AU227" s="169" t="s">
        <v>83</v>
      </c>
      <c r="AV227" s="14" t="s">
        <v>131</v>
      </c>
      <c r="AW227" s="14" t="s">
        <v>29</v>
      </c>
      <c r="AX227" s="14" t="s">
        <v>81</v>
      </c>
      <c r="AY227" s="169" t="s">
        <v>124</v>
      </c>
    </row>
    <row r="228" spans="1:65" s="2" customFormat="1" ht="62.65" customHeight="1">
      <c r="A228" s="32"/>
      <c r="B228" s="144"/>
      <c r="C228" s="145" t="s">
        <v>282</v>
      </c>
      <c r="D228" s="145" t="s">
        <v>127</v>
      </c>
      <c r="E228" s="146" t="s">
        <v>283</v>
      </c>
      <c r="F228" s="147" t="s">
        <v>284</v>
      </c>
      <c r="G228" s="148" t="s">
        <v>130</v>
      </c>
      <c r="H228" s="149">
        <v>5.5</v>
      </c>
      <c r="I228" s="150"/>
      <c r="J228" s="151">
        <f>ROUND(I228*H228,2)</f>
        <v>0</v>
      </c>
      <c r="K228" s="152"/>
      <c r="L228" s="33"/>
      <c r="M228" s="153" t="s">
        <v>1</v>
      </c>
      <c r="N228" s="154" t="s">
        <v>38</v>
      </c>
      <c r="O228" s="58"/>
      <c r="P228" s="155">
        <f>O228*H228</f>
        <v>0</v>
      </c>
      <c r="Q228" s="155">
        <v>0</v>
      </c>
      <c r="R228" s="155">
        <f>Q228*H228</f>
        <v>0</v>
      </c>
      <c r="S228" s="155">
        <v>0</v>
      </c>
      <c r="T228" s="15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131</v>
      </c>
      <c r="AT228" s="157" t="s">
        <v>127</v>
      </c>
      <c r="AU228" s="157" t="s">
        <v>83</v>
      </c>
      <c r="AY228" s="17" t="s">
        <v>124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81</v>
      </c>
      <c r="BK228" s="158">
        <f>ROUND(I228*H228,2)</f>
        <v>0</v>
      </c>
      <c r="BL228" s="17" t="s">
        <v>131</v>
      </c>
      <c r="BM228" s="157" t="s">
        <v>285</v>
      </c>
    </row>
    <row r="229" spans="1:65" s="15" customFormat="1">
      <c r="B229" s="187"/>
      <c r="D229" s="160" t="s">
        <v>133</v>
      </c>
      <c r="E229" s="188" t="s">
        <v>1</v>
      </c>
      <c r="F229" s="189" t="s">
        <v>286</v>
      </c>
      <c r="H229" s="188" t="s">
        <v>1</v>
      </c>
      <c r="I229" s="190"/>
      <c r="L229" s="187"/>
      <c r="M229" s="191"/>
      <c r="N229" s="192"/>
      <c r="O229" s="192"/>
      <c r="P229" s="192"/>
      <c r="Q229" s="192"/>
      <c r="R229" s="192"/>
      <c r="S229" s="192"/>
      <c r="T229" s="193"/>
      <c r="AT229" s="188" t="s">
        <v>133</v>
      </c>
      <c r="AU229" s="188" t="s">
        <v>83</v>
      </c>
      <c r="AV229" s="15" t="s">
        <v>81</v>
      </c>
      <c r="AW229" s="15" t="s">
        <v>29</v>
      </c>
      <c r="AX229" s="15" t="s">
        <v>73</v>
      </c>
      <c r="AY229" s="188" t="s">
        <v>124</v>
      </c>
    </row>
    <row r="230" spans="1:65" s="13" customFormat="1">
      <c r="B230" s="159"/>
      <c r="D230" s="160" t="s">
        <v>133</v>
      </c>
      <c r="E230" s="161" t="s">
        <v>1</v>
      </c>
      <c r="F230" s="162" t="s">
        <v>287</v>
      </c>
      <c r="H230" s="163">
        <v>5.5</v>
      </c>
      <c r="I230" s="164"/>
      <c r="L230" s="159"/>
      <c r="M230" s="165"/>
      <c r="N230" s="166"/>
      <c r="O230" s="166"/>
      <c r="P230" s="166"/>
      <c r="Q230" s="166"/>
      <c r="R230" s="166"/>
      <c r="S230" s="166"/>
      <c r="T230" s="167"/>
      <c r="AT230" s="161" t="s">
        <v>133</v>
      </c>
      <c r="AU230" s="161" t="s">
        <v>83</v>
      </c>
      <c r="AV230" s="13" t="s">
        <v>83</v>
      </c>
      <c r="AW230" s="13" t="s">
        <v>29</v>
      </c>
      <c r="AX230" s="13" t="s">
        <v>73</v>
      </c>
      <c r="AY230" s="161" t="s">
        <v>124</v>
      </c>
    </row>
    <row r="231" spans="1:65" s="14" customFormat="1">
      <c r="B231" s="168"/>
      <c r="D231" s="160" t="s">
        <v>133</v>
      </c>
      <c r="E231" s="169" t="s">
        <v>1</v>
      </c>
      <c r="F231" s="170" t="s">
        <v>136</v>
      </c>
      <c r="H231" s="171">
        <v>5.5</v>
      </c>
      <c r="I231" s="172"/>
      <c r="L231" s="168"/>
      <c r="M231" s="173"/>
      <c r="N231" s="174"/>
      <c r="O231" s="174"/>
      <c r="P231" s="174"/>
      <c r="Q231" s="174"/>
      <c r="R231" s="174"/>
      <c r="S231" s="174"/>
      <c r="T231" s="175"/>
      <c r="AT231" s="169" t="s">
        <v>133</v>
      </c>
      <c r="AU231" s="169" t="s">
        <v>83</v>
      </c>
      <c r="AV231" s="14" t="s">
        <v>131</v>
      </c>
      <c r="AW231" s="14" t="s">
        <v>29</v>
      </c>
      <c r="AX231" s="14" t="s">
        <v>81</v>
      </c>
      <c r="AY231" s="169" t="s">
        <v>124</v>
      </c>
    </row>
    <row r="232" spans="1:65" s="2" customFormat="1" ht="62.65" customHeight="1">
      <c r="A232" s="32"/>
      <c r="B232" s="144"/>
      <c r="C232" s="145" t="s">
        <v>288</v>
      </c>
      <c r="D232" s="145" t="s">
        <v>127</v>
      </c>
      <c r="E232" s="146" t="s">
        <v>137</v>
      </c>
      <c r="F232" s="147" t="s">
        <v>138</v>
      </c>
      <c r="G232" s="148" t="s">
        <v>130</v>
      </c>
      <c r="H232" s="149">
        <v>427.52499999999998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0</v>
      </c>
      <c r="R232" s="155">
        <f>Q232*H232</f>
        <v>0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131</v>
      </c>
      <c r="AT232" s="157" t="s">
        <v>127</v>
      </c>
      <c r="AU232" s="157" t="s">
        <v>83</v>
      </c>
      <c r="AY232" s="17" t="s">
        <v>124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131</v>
      </c>
      <c r="BM232" s="157" t="s">
        <v>289</v>
      </c>
    </row>
    <row r="233" spans="1:65" s="13" customFormat="1">
      <c r="B233" s="159"/>
      <c r="D233" s="160" t="s">
        <v>133</v>
      </c>
      <c r="E233" s="161" t="s">
        <v>1</v>
      </c>
      <c r="F233" s="162" t="s">
        <v>290</v>
      </c>
      <c r="H233" s="163">
        <v>427.52499999999998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133</v>
      </c>
      <c r="AU233" s="161" t="s">
        <v>83</v>
      </c>
      <c r="AV233" s="13" t="s">
        <v>83</v>
      </c>
      <c r="AW233" s="13" t="s">
        <v>29</v>
      </c>
      <c r="AX233" s="13" t="s">
        <v>73</v>
      </c>
      <c r="AY233" s="161" t="s">
        <v>124</v>
      </c>
    </row>
    <row r="234" spans="1:65" s="14" customFormat="1">
      <c r="B234" s="168"/>
      <c r="D234" s="160" t="s">
        <v>133</v>
      </c>
      <c r="E234" s="169" t="s">
        <v>1</v>
      </c>
      <c r="F234" s="170" t="s">
        <v>136</v>
      </c>
      <c r="H234" s="171">
        <v>427.52499999999998</v>
      </c>
      <c r="I234" s="172"/>
      <c r="L234" s="168"/>
      <c r="M234" s="173"/>
      <c r="N234" s="174"/>
      <c r="O234" s="174"/>
      <c r="P234" s="174"/>
      <c r="Q234" s="174"/>
      <c r="R234" s="174"/>
      <c r="S234" s="174"/>
      <c r="T234" s="175"/>
      <c r="AT234" s="169" t="s">
        <v>133</v>
      </c>
      <c r="AU234" s="169" t="s">
        <v>83</v>
      </c>
      <c r="AV234" s="14" t="s">
        <v>131</v>
      </c>
      <c r="AW234" s="14" t="s">
        <v>29</v>
      </c>
      <c r="AX234" s="14" t="s">
        <v>81</v>
      </c>
      <c r="AY234" s="169" t="s">
        <v>124</v>
      </c>
    </row>
    <row r="235" spans="1:65" s="2" customFormat="1" ht="66.75" customHeight="1">
      <c r="A235" s="32"/>
      <c r="B235" s="144"/>
      <c r="C235" s="145" t="s">
        <v>291</v>
      </c>
      <c r="D235" s="145" t="s">
        <v>127</v>
      </c>
      <c r="E235" s="146" t="s">
        <v>292</v>
      </c>
      <c r="F235" s="147" t="s">
        <v>293</v>
      </c>
      <c r="G235" s="148" t="s">
        <v>130</v>
      </c>
      <c r="H235" s="149">
        <v>1.35</v>
      </c>
      <c r="I235" s="150"/>
      <c r="J235" s="151">
        <f>ROUND(I235*H235,2)</f>
        <v>0</v>
      </c>
      <c r="K235" s="152"/>
      <c r="L235" s="33"/>
      <c r="M235" s="153" t="s">
        <v>1</v>
      </c>
      <c r="N235" s="154" t="s">
        <v>38</v>
      </c>
      <c r="O235" s="58"/>
      <c r="P235" s="155">
        <f>O235*H235</f>
        <v>0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7" t="s">
        <v>131</v>
      </c>
      <c r="AT235" s="157" t="s">
        <v>127</v>
      </c>
      <c r="AU235" s="157" t="s">
        <v>83</v>
      </c>
      <c r="AY235" s="17" t="s">
        <v>124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7" t="s">
        <v>81</v>
      </c>
      <c r="BK235" s="158">
        <f>ROUND(I235*H235,2)</f>
        <v>0</v>
      </c>
      <c r="BL235" s="17" t="s">
        <v>131</v>
      </c>
      <c r="BM235" s="157" t="s">
        <v>294</v>
      </c>
    </row>
    <row r="236" spans="1:65" s="2" customFormat="1" ht="44.25" customHeight="1">
      <c r="A236" s="32"/>
      <c r="B236" s="144"/>
      <c r="C236" s="145" t="s">
        <v>295</v>
      </c>
      <c r="D236" s="145" t="s">
        <v>127</v>
      </c>
      <c r="E236" s="146" t="s">
        <v>296</v>
      </c>
      <c r="F236" s="147" t="s">
        <v>297</v>
      </c>
      <c r="G236" s="148" t="s">
        <v>130</v>
      </c>
      <c r="H236" s="149">
        <v>15</v>
      </c>
      <c r="I236" s="150"/>
      <c r="J236" s="151">
        <f>ROUND(I236*H236,2)</f>
        <v>0</v>
      </c>
      <c r="K236" s="152"/>
      <c r="L236" s="33"/>
      <c r="M236" s="153" t="s">
        <v>1</v>
      </c>
      <c r="N236" s="154" t="s">
        <v>38</v>
      </c>
      <c r="O236" s="58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7" t="s">
        <v>131</v>
      </c>
      <c r="AT236" s="157" t="s">
        <v>127</v>
      </c>
      <c r="AU236" s="157" t="s">
        <v>83</v>
      </c>
      <c r="AY236" s="17" t="s">
        <v>124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7" t="s">
        <v>81</v>
      </c>
      <c r="BK236" s="158">
        <f>ROUND(I236*H236,2)</f>
        <v>0</v>
      </c>
      <c r="BL236" s="17" t="s">
        <v>131</v>
      </c>
      <c r="BM236" s="157" t="s">
        <v>298</v>
      </c>
    </row>
    <row r="237" spans="1:65" s="2" customFormat="1" ht="44.25" customHeight="1">
      <c r="A237" s="32"/>
      <c r="B237" s="144"/>
      <c r="C237" s="145" t="s">
        <v>299</v>
      </c>
      <c r="D237" s="145" t="s">
        <v>127</v>
      </c>
      <c r="E237" s="146" t="s">
        <v>151</v>
      </c>
      <c r="F237" s="147" t="s">
        <v>152</v>
      </c>
      <c r="G237" s="148" t="s">
        <v>146</v>
      </c>
      <c r="H237" s="149">
        <v>641.28800000000001</v>
      </c>
      <c r="I237" s="150"/>
      <c r="J237" s="151">
        <f>ROUND(I237*H237,2)</f>
        <v>0</v>
      </c>
      <c r="K237" s="152"/>
      <c r="L237" s="33"/>
      <c r="M237" s="153" t="s">
        <v>1</v>
      </c>
      <c r="N237" s="154" t="s">
        <v>38</v>
      </c>
      <c r="O237" s="58"/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7" t="s">
        <v>131</v>
      </c>
      <c r="AT237" s="157" t="s">
        <v>127</v>
      </c>
      <c r="AU237" s="157" t="s">
        <v>83</v>
      </c>
      <c r="AY237" s="17" t="s">
        <v>124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7" t="s">
        <v>81</v>
      </c>
      <c r="BK237" s="158">
        <f>ROUND(I237*H237,2)</f>
        <v>0</v>
      </c>
      <c r="BL237" s="17" t="s">
        <v>131</v>
      </c>
      <c r="BM237" s="157" t="s">
        <v>300</v>
      </c>
    </row>
    <row r="238" spans="1:65" s="13" customFormat="1">
      <c r="B238" s="159"/>
      <c r="D238" s="160" t="s">
        <v>133</v>
      </c>
      <c r="E238" s="161" t="s">
        <v>1</v>
      </c>
      <c r="F238" s="162" t="s">
        <v>301</v>
      </c>
      <c r="H238" s="163">
        <v>641.28800000000001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133</v>
      </c>
      <c r="AU238" s="161" t="s">
        <v>83</v>
      </c>
      <c r="AV238" s="13" t="s">
        <v>83</v>
      </c>
      <c r="AW238" s="13" t="s">
        <v>29</v>
      </c>
      <c r="AX238" s="13" t="s">
        <v>73</v>
      </c>
      <c r="AY238" s="161" t="s">
        <v>124</v>
      </c>
    </row>
    <row r="239" spans="1:65" s="14" customFormat="1">
      <c r="B239" s="168"/>
      <c r="D239" s="160" t="s">
        <v>133</v>
      </c>
      <c r="E239" s="169" t="s">
        <v>1</v>
      </c>
      <c r="F239" s="170" t="s">
        <v>136</v>
      </c>
      <c r="H239" s="171">
        <v>641.28800000000001</v>
      </c>
      <c r="I239" s="172"/>
      <c r="L239" s="168"/>
      <c r="M239" s="173"/>
      <c r="N239" s="174"/>
      <c r="O239" s="174"/>
      <c r="P239" s="174"/>
      <c r="Q239" s="174"/>
      <c r="R239" s="174"/>
      <c r="S239" s="174"/>
      <c r="T239" s="175"/>
      <c r="AT239" s="169" t="s">
        <v>133</v>
      </c>
      <c r="AU239" s="169" t="s">
        <v>83</v>
      </c>
      <c r="AV239" s="14" t="s">
        <v>131</v>
      </c>
      <c r="AW239" s="14" t="s">
        <v>29</v>
      </c>
      <c r="AX239" s="14" t="s">
        <v>81</v>
      </c>
      <c r="AY239" s="169" t="s">
        <v>124</v>
      </c>
    </row>
    <row r="240" spans="1:65" s="2" customFormat="1" ht="37.9" customHeight="1">
      <c r="A240" s="32"/>
      <c r="B240" s="144"/>
      <c r="C240" s="145" t="s">
        <v>302</v>
      </c>
      <c r="D240" s="145" t="s">
        <v>127</v>
      </c>
      <c r="E240" s="146" t="s">
        <v>156</v>
      </c>
      <c r="F240" s="147" t="s">
        <v>157</v>
      </c>
      <c r="G240" s="148" t="s">
        <v>130</v>
      </c>
      <c r="H240" s="149">
        <v>427.52499999999998</v>
      </c>
      <c r="I240" s="150"/>
      <c r="J240" s="151">
        <f>ROUND(I240*H240,2)</f>
        <v>0</v>
      </c>
      <c r="K240" s="152"/>
      <c r="L240" s="33"/>
      <c r="M240" s="153" t="s">
        <v>1</v>
      </c>
      <c r="N240" s="154" t="s">
        <v>38</v>
      </c>
      <c r="O240" s="58"/>
      <c r="P240" s="155">
        <f>O240*H240</f>
        <v>0</v>
      </c>
      <c r="Q240" s="155">
        <v>0</v>
      </c>
      <c r="R240" s="155">
        <f>Q240*H240</f>
        <v>0</v>
      </c>
      <c r="S240" s="155">
        <v>0</v>
      </c>
      <c r="T240" s="15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7" t="s">
        <v>131</v>
      </c>
      <c r="AT240" s="157" t="s">
        <v>127</v>
      </c>
      <c r="AU240" s="157" t="s">
        <v>83</v>
      </c>
      <c r="AY240" s="17" t="s">
        <v>124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7" t="s">
        <v>81</v>
      </c>
      <c r="BK240" s="158">
        <f>ROUND(I240*H240,2)</f>
        <v>0</v>
      </c>
      <c r="BL240" s="17" t="s">
        <v>131</v>
      </c>
      <c r="BM240" s="157" t="s">
        <v>303</v>
      </c>
    </row>
    <row r="241" spans="1:65" s="2" customFormat="1" ht="44.25" customHeight="1">
      <c r="A241" s="32"/>
      <c r="B241" s="144"/>
      <c r="C241" s="145" t="s">
        <v>304</v>
      </c>
      <c r="D241" s="145" t="s">
        <v>127</v>
      </c>
      <c r="E241" s="146" t="s">
        <v>305</v>
      </c>
      <c r="F241" s="147" t="s">
        <v>306</v>
      </c>
      <c r="G241" s="148" t="s">
        <v>130</v>
      </c>
      <c r="H241" s="149">
        <v>52.65</v>
      </c>
      <c r="I241" s="150"/>
      <c r="J241" s="151">
        <f>ROUND(I241*H241,2)</f>
        <v>0</v>
      </c>
      <c r="K241" s="152"/>
      <c r="L241" s="33"/>
      <c r="M241" s="153" t="s">
        <v>1</v>
      </c>
      <c r="N241" s="154" t="s">
        <v>38</v>
      </c>
      <c r="O241" s="58"/>
      <c r="P241" s="155">
        <f>O241*H241</f>
        <v>0</v>
      </c>
      <c r="Q241" s="155">
        <v>0</v>
      </c>
      <c r="R241" s="155">
        <f>Q241*H241</f>
        <v>0</v>
      </c>
      <c r="S241" s="155">
        <v>0</v>
      </c>
      <c r="T241" s="15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7" t="s">
        <v>131</v>
      </c>
      <c r="AT241" s="157" t="s">
        <v>127</v>
      </c>
      <c r="AU241" s="157" t="s">
        <v>83</v>
      </c>
      <c r="AY241" s="17" t="s">
        <v>124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7" t="s">
        <v>81</v>
      </c>
      <c r="BK241" s="158">
        <f>ROUND(I241*H241,2)</f>
        <v>0</v>
      </c>
      <c r="BL241" s="17" t="s">
        <v>131</v>
      </c>
      <c r="BM241" s="157" t="s">
        <v>307</v>
      </c>
    </row>
    <row r="242" spans="1:65" s="15" customFormat="1">
      <c r="B242" s="187"/>
      <c r="D242" s="160" t="s">
        <v>133</v>
      </c>
      <c r="E242" s="188" t="s">
        <v>1</v>
      </c>
      <c r="F242" s="189" t="s">
        <v>308</v>
      </c>
      <c r="H242" s="188" t="s">
        <v>1</v>
      </c>
      <c r="I242" s="190"/>
      <c r="L242" s="187"/>
      <c r="M242" s="191"/>
      <c r="N242" s="192"/>
      <c r="O242" s="192"/>
      <c r="P242" s="192"/>
      <c r="Q242" s="192"/>
      <c r="R242" s="192"/>
      <c r="S242" s="192"/>
      <c r="T242" s="193"/>
      <c r="AT242" s="188" t="s">
        <v>133</v>
      </c>
      <c r="AU242" s="188" t="s">
        <v>83</v>
      </c>
      <c r="AV242" s="15" t="s">
        <v>81</v>
      </c>
      <c r="AW242" s="15" t="s">
        <v>29</v>
      </c>
      <c r="AX242" s="15" t="s">
        <v>73</v>
      </c>
      <c r="AY242" s="188" t="s">
        <v>124</v>
      </c>
    </row>
    <row r="243" spans="1:65" s="13" customFormat="1">
      <c r="B243" s="159"/>
      <c r="D243" s="160" t="s">
        <v>133</v>
      </c>
      <c r="E243" s="161" t="s">
        <v>1</v>
      </c>
      <c r="F243" s="162" t="s">
        <v>309</v>
      </c>
      <c r="H243" s="163">
        <v>52.65</v>
      </c>
      <c r="I243" s="164"/>
      <c r="L243" s="159"/>
      <c r="M243" s="165"/>
      <c r="N243" s="166"/>
      <c r="O243" s="166"/>
      <c r="P243" s="166"/>
      <c r="Q243" s="166"/>
      <c r="R243" s="166"/>
      <c r="S243" s="166"/>
      <c r="T243" s="167"/>
      <c r="AT243" s="161" t="s">
        <v>133</v>
      </c>
      <c r="AU243" s="161" t="s">
        <v>83</v>
      </c>
      <c r="AV243" s="13" t="s">
        <v>83</v>
      </c>
      <c r="AW243" s="13" t="s">
        <v>29</v>
      </c>
      <c r="AX243" s="13" t="s">
        <v>73</v>
      </c>
      <c r="AY243" s="161" t="s">
        <v>124</v>
      </c>
    </row>
    <row r="244" spans="1:65" s="14" customFormat="1">
      <c r="B244" s="168"/>
      <c r="D244" s="160" t="s">
        <v>133</v>
      </c>
      <c r="E244" s="169" t="s">
        <v>1</v>
      </c>
      <c r="F244" s="170" t="s">
        <v>136</v>
      </c>
      <c r="H244" s="171">
        <v>52.65</v>
      </c>
      <c r="I244" s="172"/>
      <c r="L244" s="168"/>
      <c r="M244" s="173"/>
      <c r="N244" s="174"/>
      <c r="O244" s="174"/>
      <c r="P244" s="174"/>
      <c r="Q244" s="174"/>
      <c r="R244" s="174"/>
      <c r="S244" s="174"/>
      <c r="T244" s="175"/>
      <c r="AT244" s="169" t="s">
        <v>133</v>
      </c>
      <c r="AU244" s="169" t="s">
        <v>83</v>
      </c>
      <c r="AV244" s="14" t="s">
        <v>131</v>
      </c>
      <c r="AW244" s="14" t="s">
        <v>29</v>
      </c>
      <c r="AX244" s="14" t="s">
        <v>81</v>
      </c>
      <c r="AY244" s="169" t="s">
        <v>124</v>
      </c>
    </row>
    <row r="245" spans="1:65" s="2" customFormat="1" ht="16.5" customHeight="1">
      <c r="A245" s="32"/>
      <c r="B245" s="144"/>
      <c r="C245" s="176" t="s">
        <v>310</v>
      </c>
      <c r="D245" s="176" t="s">
        <v>143</v>
      </c>
      <c r="E245" s="177" t="s">
        <v>144</v>
      </c>
      <c r="F245" s="178" t="s">
        <v>145</v>
      </c>
      <c r="G245" s="179" t="s">
        <v>146</v>
      </c>
      <c r="H245" s="180">
        <v>87.926000000000002</v>
      </c>
      <c r="I245" s="181"/>
      <c r="J245" s="182">
        <f>ROUND(I245*H245,2)</f>
        <v>0</v>
      </c>
      <c r="K245" s="183"/>
      <c r="L245" s="184"/>
      <c r="M245" s="185" t="s">
        <v>1</v>
      </c>
      <c r="N245" s="186" t="s">
        <v>38</v>
      </c>
      <c r="O245" s="58"/>
      <c r="P245" s="155">
        <f>O245*H245</f>
        <v>0</v>
      </c>
      <c r="Q245" s="155">
        <v>1</v>
      </c>
      <c r="R245" s="155">
        <f>Q245*H245</f>
        <v>87.926000000000002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147</v>
      </c>
      <c r="AT245" s="157" t="s">
        <v>143</v>
      </c>
      <c r="AU245" s="157" t="s">
        <v>83</v>
      </c>
      <c r="AY245" s="17" t="s">
        <v>124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81</v>
      </c>
      <c r="BK245" s="158">
        <f>ROUND(I245*H245,2)</f>
        <v>0</v>
      </c>
      <c r="BL245" s="17" t="s">
        <v>131</v>
      </c>
      <c r="BM245" s="157" t="s">
        <v>311</v>
      </c>
    </row>
    <row r="246" spans="1:65" s="13" customFormat="1">
      <c r="B246" s="159"/>
      <c r="D246" s="160" t="s">
        <v>133</v>
      </c>
      <c r="E246" s="161" t="s">
        <v>1</v>
      </c>
      <c r="F246" s="162" t="s">
        <v>312</v>
      </c>
      <c r="H246" s="163">
        <v>87.926000000000002</v>
      </c>
      <c r="I246" s="164"/>
      <c r="L246" s="159"/>
      <c r="M246" s="165"/>
      <c r="N246" s="166"/>
      <c r="O246" s="166"/>
      <c r="P246" s="166"/>
      <c r="Q246" s="166"/>
      <c r="R246" s="166"/>
      <c r="S246" s="166"/>
      <c r="T246" s="167"/>
      <c r="AT246" s="161" t="s">
        <v>133</v>
      </c>
      <c r="AU246" s="161" t="s">
        <v>83</v>
      </c>
      <c r="AV246" s="13" t="s">
        <v>83</v>
      </c>
      <c r="AW246" s="13" t="s">
        <v>29</v>
      </c>
      <c r="AX246" s="13" t="s">
        <v>73</v>
      </c>
      <c r="AY246" s="161" t="s">
        <v>124</v>
      </c>
    </row>
    <row r="247" spans="1:65" s="14" customFormat="1">
      <c r="B247" s="168"/>
      <c r="D247" s="160" t="s">
        <v>133</v>
      </c>
      <c r="E247" s="169" t="s">
        <v>1</v>
      </c>
      <c r="F247" s="170" t="s">
        <v>136</v>
      </c>
      <c r="H247" s="171">
        <v>87.926000000000002</v>
      </c>
      <c r="I247" s="172"/>
      <c r="L247" s="168"/>
      <c r="M247" s="173"/>
      <c r="N247" s="174"/>
      <c r="O247" s="174"/>
      <c r="P247" s="174"/>
      <c r="Q247" s="174"/>
      <c r="R247" s="174"/>
      <c r="S247" s="174"/>
      <c r="T247" s="175"/>
      <c r="AT247" s="169" t="s">
        <v>133</v>
      </c>
      <c r="AU247" s="169" t="s">
        <v>83</v>
      </c>
      <c r="AV247" s="14" t="s">
        <v>131</v>
      </c>
      <c r="AW247" s="14" t="s">
        <v>29</v>
      </c>
      <c r="AX247" s="14" t="s">
        <v>81</v>
      </c>
      <c r="AY247" s="169" t="s">
        <v>124</v>
      </c>
    </row>
    <row r="248" spans="1:65" s="2" customFormat="1" ht="66.75" customHeight="1">
      <c r="A248" s="32"/>
      <c r="B248" s="144"/>
      <c r="C248" s="145" t="s">
        <v>313</v>
      </c>
      <c r="D248" s="145" t="s">
        <v>127</v>
      </c>
      <c r="E248" s="146" t="s">
        <v>314</v>
      </c>
      <c r="F248" s="147" t="s">
        <v>315</v>
      </c>
      <c r="G248" s="148" t="s">
        <v>130</v>
      </c>
      <c r="H248" s="149">
        <v>16.5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38</v>
      </c>
      <c r="O248" s="58"/>
      <c r="P248" s="155">
        <f>O248*H248</f>
        <v>0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131</v>
      </c>
      <c r="AT248" s="157" t="s">
        <v>127</v>
      </c>
      <c r="AU248" s="157" t="s">
        <v>83</v>
      </c>
      <c r="AY248" s="17" t="s">
        <v>124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81</v>
      </c>
      <c r="BK248" s="158">
        <f>ROUND(I248*H248,2)</f>
        <v>0</v>
      </c>
      <c r="BL248" s="17" t="s">
        <v>131</v>
      </c>
      <c r="BM248" s="157" t="s">
        <v>316</v>
      </c>
    </row>
    <row r="249" spans="1:65" s="13" customFormat="1">
      <c r="B249" s="159"/>
      <c r="D249" s="160" t="s">
        <v>133</v>
      </c>
      <c r="E249" s="161" t="s">
        <v>1</v>
      </c>
      <c r="F249" s="162" t="s">
        <v>317</v>
      </c>
      <c r="H249" s="163">
        <v>16.5</v>
      </c>
      <c r="I249" s="164"/>
      <c r="L249" s="159"/>
      <c r="M249" s="165"/>
      <c r="N249" s="166"/>
      <c r="O249" s="166"/>
      <c r="P249" s="166"/>
      <c r="Q249" s="166"/>
      <c r="R249" s="166"/>
      <c r="S249" s="166"/>
      <c r="T249" s="167"/>
      <c r="AT249" s="161" t="s">
        <v>133</v>
      </c>
      <c r="AU249" s="161" t="s">
        <v>83</v>
      </c>
      <c r="AV249" s="13" t="s">
        <v>83</v>
      </c>
      <c r="AW249" s="13" t="s">
        <v>29</v>
      </c>
      <c r="AX249" s="13" t="s">
        <v>73</v>
      </c>
      <c r="AY249" s="161" t="s">
        <v>124</v>
      </c>
    </row>
    <row r="250" spans="1:65" s="14" customFormat="1">
      <c r="B250" s="168"/>
      <c r="D250" s="160" t="s">
        <v>133</v>
      </c>
      <c r="E250" s="169" t="s">
        <v>1</v>
      </c>
      <c r="F250" s="170" t="s">
        <v>136</v>
      </c>
      <c r="H250" s="171">
        <v>16.5</v>
      </c>
      <c r="I250" s="172"/>
      <c r="L250" s="168"/>
      <c r="M250" s="173"/>
      <c r="N250" s="174"/>
      <c r="O250" s="174"/>
      <c r="P250" s="174"/>
      <c r="Q250" s="174"/>
      <c r="R250" s="174"/>
      <c r="S250" s="174"/>
      <c r="T250" s="175"/>
      <c r="AT250" s="169" t="s">
        <v>133</v>
      </c>
      <c r="AU250" s="169" t="s">
        <v>83</v>
      </c>
      <c r="AV250" s="14" t="s">
        <v>131</v>
      </c>
      <c r="AW250" s="14" t="s">
        <v>29</v>
      </c>
      <c r="AX250" s="14" t="s">
        <v>81</v>
      </c>
      <c r="AY250" s="169" t="s">
        <v>124</v>
      </c>
    </row>
    <row r="251" spans="1:65" s="2" customFormat="1" ht="16.5" customHeight="1">
      <c r="A251" s="32"/>
      <c r="B251" s="144"/>
      <c r="C251" s="176" t="s">
        <v>318</v>
      </c>
      <c r="D251" s="176" t="s">
        <v>143</v>
      </c>
      <c r="E251" s="177" t="s">
        <v>319</v>
      </c>
      <c r="F251" s="178" t="s">
        <v>320</v>
      </c>
      <c r="G251" s="179" t="s">
        <v>146</v>
      </c>
      <c r="H251" s="180">
        <v>27.555</v>
      </c>
      <c r="I251" s="181"/>
      <c r="J251" s="182">
        <f>ROUND(I251*H251,2)</f>
        <v>0</v>
      </c>
      <c r="K251" s="183"/>
      <c r="L251" s="184"/>
      <c r="M251" s="185" t="s">
        <v>1</v>
      </c>
      <c r="N251" s="186" t="s">
        <v>38</v>
      </c>
      <c r="O251" s="58"/>
      <c r="P251" s="155">
        <f>O251*H251</f>
        <v>0</v>
      </c>
      <c r="Q251" s="155">
        <v>1</v>
      </c>
      <c r="R251" s="155">
        <f>Q251*H251</f>
        <v>27.555</v>
      </c>
      <c r="S251" s="155">
        <v>0</v>
      </c>
      <c r="T251" s="15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147</v>
      </c>
      <c r="AT251" s="157" t="s">
        <v>143</v>
      </c>
      <c r="AU251" s="157" t="s">
        <v>83</v>
      </c>
      <c r="AY251" s="17" t="s">
        <v>124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7" t="s">
        <v>81</v>
      </c>
      <c r="BK251" s="158">
        <f>ROUND(I251*H251,2)</f>
        <v>0</v>
      </c>
      <c r="BL251" s="17" t="s">
        <v>131</v>
      </c>
      <c r="BM251" s="157" t="s">
        <v>321</v>
      </c>
    </row>
    <row r="252" spans="1:65" s="13" customFormat="1">
      <c r="B252" s="159"/>
      <c r="D252" s="160" t="s">
        <v>133</v>
      </c>
      <c r="E252" s="161" t="s">
        <v>1</v>
      </c>
      <c r="F252" s="162" t="s">
        <v>322</v>
      </c>
      <c r="H252" s="163">
        <v>27.555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133</v>
      </c>
      <c r="AU252" s="161" t="s">
        <v>83</v>
      </c>
      <c r="AV252" s="13" t="s">
        <v>83</v>
      </c>
      <c r="AW252" s="13" t="s">
        <v>29</v>
      </c>
      <c r="AX252" s="13" t="s">
        <v>73</v>
      </c>
      <c r="AY252" s="161" t="s">
        <v>124</v>
      </c>
    </row>
    <row r="253" spans="1:65" s="14" customFormat="1">
      <c r="B253" s="168"/>
      <c r="D253" s="160" t="s">
        <v>133</v>
      </c>
      <c r="E253" s="169" t="s">
        <v>1</v>
      </c>
      <c r="F253" s="170" t="s">
        <v>136</v>
      </c>
      <c r="H253" s="171">
        <v>27.555</v>
      </c>
      <c r="I253" s="172"/>
      <c r="L253" s="168"/>
      <c r="M253" s="173"/>
      <c r="N253" s="174"/>
      <c r="O253" s="174"/>
      <c r="P253" s="174"/>
      <c r="Q253" s="174"/>
      <c r="R253" s="174"/>
      <c r="S253" s="174"/>
      <c r="T253" s="175"/>
      <c r="AT253" s="169" t="s">
        <v>133</v>
      </c>
      <c r="AU253" s="169" t="s">
        <v>83</v>
      </c>
      <c r="AV253" s="14" t="s">
        <v>131</v>
      </c>
      <c r="AW253" s="14" t="s">
        <v>29</v>
      </c>
      <c r="AX253" s="14" t="s">
        <v>81</v>
      </c>
      <c r="AY253" s="169" t="s">
        <v>124</v>
      </c>
    </row>
    <row r="254" spans="1:65" s="2" customFormat="1" ht="37.9" customHeight="1">
      <c r="A254" s="32"/>
      <c r="B254" s="144"/>
      <c r="C254" s="145" t="s">
        <v>323</v>
      </c>
      <c r="D254" s="145" t="s">
        <v>127</v>
      </c>
      <c r="E254" s="146" t="s">
        <v>324</v>
      </c>
      <c r="F254" s="147" t="s">
        <v>325</v>
      </c>
      <c r="G254" s="148" t="s">
        <v>163</v>
      </c>
      <c r="H254" s="149">
        <v>214.5</v>
      </c>
      <c r="I254" s="150"/>
      <c r="J254" s="151">
        <f>ROUND(I254*H254,2)</f>
        <v>0</v>
      </c>
      <c r="K254" s="152"/>
      <c r="L254" s="33"/>
      <c r="M254" s="153" t="s">
        <v>1</v>
      </c>
      <c r="N254" s="154" t="s">
        <v>38</v>
      </c>
      <c r="O254" s="58"/>
      <c r="P254" s="155">
        <f>O254*H254</f>
        <v>0</v>
      </c>
      <c r="Q254" s="155">
        <v>0</v>
      </c>
      <c r="R254" s="155">
        <f>Q254*H254</f>
        <v>0</v>
      </c>
      <c r="S254" s="155">
        <v>0</v>
      </c>
      <c r="T254" s="15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7" t="s">
        <v>131</v>
      </c>
      <c r="AT254" s="157" t="s">
        <v>127</v>
      </c>
      <c r="AU254" s="157" t="s">
        <v>83</v>
      </c>
      <c r="AY254" s="17" t="s">
        <v>124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7" t="s">
        <v>81</v>
      </c>
      <c r="BK254" s="158">
        <f>ROUND(I254*H254,2)</f>
        <v>0</v>
      </c>
      <c r="BL254" s="17" t="s">
        <v>131</v>
      </c>
      <c r="BM254" s="157" t="s">
        <v>326</v>
      </c>
    </row>
    <row r="255" spans="1:65" s="2" customFormat="1" ht="16.5" customHeight="1">
      <c r="A255" s="32"/>
      <c r="B255" s="144"/>
      <c r="C255" s="176" t="s">
        <v>327</v>
      </c>
      <c r="D255" s="176" t="s">
        <v>143</v>
      </c>
      <c r="E255" s="177" t="s">
        <v>328</v>
      </c>
      <c r="F255" s="178" t="s">
        <v>329</v>
      </c>
      <c r="G255" s="179" t="s">
        <v>330</v>
      </c>
      <c r="H255" s="180">
        <v>5.3630000000000004</v>
      </c>
      <c r="I255" s="181"/>
      <c r="J255" s="182">
        <f>ROUND(I255*H255,2)</f>
        <v>0</v>
      </c>
      <c r="K255" s="183"/>
      <c r="L255" s="184"/>
      <c r="M255" s="185" t="s">
        <v>1</v>
      </c>
      <c r="N255" s="186" t="s">
        <v>38</v>
      </c>
      <c r="O255" s="58"/>
      <c r="P255" s="155">
        <f>O255*H255</f>
        <v>0</v>
      </c>
      <c r="Q255" s="155">
        <v>1E-3</v>
      </c>
      <c r="R255" s="155">
        <f>Q255*H255</f>
        <v>5.3630000000000006E-3</v>
      </c>
      <c r="S255" s="155">
        <v>0</v>
      </c>
      <c r="T255" s="15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147</v>
      </c>
      <c r="AT255" s="157" t="s">
        <v>143</v>
      </c>
      <c r="AU255" s="157" t="s">
        <v>83</v>
      </c>
      <c r="AY255" s="17" t="s">
        <v>124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7" t="s">
        <v>81</v>
      </c>
      <c r="BK255" s="158">
        <f>ROUND(I255*H255,2)</f>
        <v>0</v>
      </c>
      <c r="BL255" s="17" t="s">
        <v>131</v>
      </c>
      <c r="BM255" s="157" t="s">
        <v>331</v>
      </c>
    </row>
    <row r="256" spans="1:65" s="13" customFormat="1">
      <c r="B256" s="159"/>
      <c r="D256" s="160" t="s">
        <v>133</v>
      </c>
      <c r="E256" s="161" t="s">
        <v>1</v>
      </c>
      <c r="F256" s="162" t="s">
        <v>332</v>
      </c>
      <c r="H256" s="163">
        <v>5.3630000000000004</v>
      </c>
      <c r="I256" s="164"/>
      <c r="L256" s="159"/>
      <c r="M256" s="165"/>
      <c r="N256" s="166"/>
      <c r="O256" s="166"/>
      <c r="P256" s="166"/>
      <c r="Q256" s="166"/>
      <c r="R256" s="166"/>
      <c r="S256" s="166"/>
      <c r="T256" s="167"/>
      <c r="AT256" s="161" t="s">
        <v>133</v>
      </c>
      <c r="AU256" s="161" t="s">
        <v>83</v>
      </c>
      <c r="AV256" s="13" t="s">
        <v>83</v>
      </c>
      <c r="AW256" s="13" t="s">
        <v>29</v>
      </c>
      <c r="AX256" s="13" t="s">
        <v>73</v>
      </c>
      <c r="AY256" s="161" t="s">
        <v>124</v>
      </c>
    </row>
    <row r="257" spans="1:65" s="14" customFormat="1">
      <c r="B257" s="168"/>
      <c r="D257" s="160" t="s">
        <v>133</v>
      </c>
      <c r="E257" s="169" t="s">
        <v>1</v>
      </c>
      <c r="F257" s="170" t="s">
        <v>136</v>
      </c>
      <c r="H257" s="171">
        <v>5.3630000000000004</v>
      </c>
      <c r="I257" s="172"/>
      <c r="L257" s="168"/>
      <c r="M257" s="173"/>
      <c r="N257" s="174"/>
      <c r="O257" s="174"/>
      <c r="P257" s="174"/>
      <c r="Q257" s="174"/>
      <c r="R257" s="174"/>
      <c r="S257" s="174"/>
      <c r="T257" s="175"/>
      <c r="AT257" s="169" t="s">
        <v>133</v>
      </c>
      <c r="AU257" s="169" t="s">
        <v>83</v>
      </c>
      <c r="AV257" s="14" t="s">
        <v>131</v>
      </c>
      <c r="AW257" s="14" t="s">
        <v>29</v>
      </c>
      <c r="AX257" s="14" t="s">
        <v>81</v>
      </c>
      <c r="AY257" s="169" t="s">
        <v>124</v>
      </c>
    </row>
    <row r="258" spans="1:65" s="2" customFormat="1" ht="33" customHeight="1">
      <c r="A258" s="32"/>
      <c r="B258" s="144"/>
      <c r="C258" s="145" t="s">
        <v>333</v>
      </c>
      <c r="D258" s="145" t="s">
        <v>127</v>
      </c>
      <c r="E258" s="146" t="s">
        <v>334</v>
      </c>
      <c r="F258" s="147" t="s">
        <v>335</v>
      </c>
      <c r="G258" s="148" t="s">
        <v>163</v>
      </c>
      <c r="H258" s="149">
        <v>885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38</v>
      </c>
      <c r="O258" s="58"/>
      <c r="P258" s="155">
        <f>O258*H258</f>
        <v>0</v>
      </c>
      <c r="Q258" s="155">
        <v>0</v>
      </c>
      <c r="R258" s="155">
        <f>Q258*H258</f>
        <v>0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131</v>
      </c>
      <c r="AT258" s="157" t="s">
        <v>127</v>
      </c>
      <c r="AU258" s="157" t="s">
        <v>83</v>
      </c>
      <c r="AY258" s="17" t="s">
        <v>124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131</v>
      </c>
      <c r="BM258" s="157" t="s">
        <v>336</v>
      </c>
    </row>
    <row r="259" spans="1:65" s="2" customFormat="1" ht="44.25" customHeight="1">
      <c r="A259" s="32"/>
      <c r="B259" s="144"/>
      <c r="C259" s="145" t="s">
        <v>337</v>
      </c>
      <c r="D259" s="145" t="s">
        <v>127</v>
      </c>
      <c r="E259" s="146" t="s">
        <v>338</v>
      </c>
      <c r="F259" s="147" t="s">
        <v>339</v>
      </c>
      <c r="G259" s="148" t="s">
        <v>340</v>
      </c>
      <c r="H259" s="149">
        <v>2</v>
      </c>
      <c r="I259" s="150"/>
      <c r="J259" s="151">
        <f>ROUND(I259*H259,2)</f>
        <v>0</v>
      </c>
      <c r="K259" s="152"/>
      <c r="L259" s="33"/>
      <c r="M259" s="153" t="s">
        <v>1</v>
      </c>
      <c r="N259" s="154" t="s">
        <v>38</v>
      </c>
      <c r="O259" s="58"/>
      <c r="P259" s="155">
        <f>O259*H259</f>
        <v>0</v>
      </c>
      <c r="Q259" s="155">
        <v>2.1350000000000001E-2</v>
      </c>
      <c r="R259" s="155">
        <f>Q259*H259</f>
        <v>4.2700000000000002E-2</v>
      </c>
      <c r="S259" s="155">
        <v>0</v>
      </c>
      <c r="T259" s="15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131</v>
      </c>
      <c r="AT259" s="157" t="s">
        <v>127</v>
      </c>
      <c r="AU259" s="157" t="s">
        <v>83</v>
      </c>
      <c r="AY259" s="17" t="s">
        <v>124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7" t="s">
        <v>81</v>
      </c>
      <c r="BK259" s="158">
        <f>ROUND(I259*H259,2)</f>
        <v>0</v>
      </c>
      <c r="BL259" s="17" t="s">
        <v>131</v>
      </c>
      <c r="BM259" s="157" t="s">
        <v>341</v>
      </c>
    </row>
    <row r="260" spans="1:65" s="2" customFormat="1" ht="21.75" customHeight="1">
      <c r="A260" s="32"/>
      <c r="B260" s="144"/>
      <c r="C260" s="145" t="s">
        <v>342</v>
      </c>
      <c r="D260" s="145" t="s">
        <v>127</v>
      </c>
      <c r="E260" s="146" t="s">
        <v>343</v>
      </c>
      <c r="F260" s="147" t="s">
        <v>344</v>
      </c>
      <c r="G260" s="148" t="s">
        <v>163</v>
      </c>
      <c r="H260" s="149">
        <v>429</v>
      </c>
      <c r="I260" s="150"/>
      <c r="J260" s="151">
        <f>ROUND(I260*H260,2)</f>
        <v>0</v>
      </c>
      <c r="K260" s="152"/>
      <c r="L260" s="33"/>
      <c r="M260" s="153" t="s">
        <v>1</v>
      </c>
      <c r="N260" s="154" t="s">
        <v>38</v>
      </c>
      <c r="O260" s="58"/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131</v>
      </c>
      <c r="AT260" s="157" t="s">
        <v>127</v>
      </c>
      <c r="AU260" s="157" t="s">
        <v>83</v>
      </c>
      <c r="AY260" s="17" t="s">
        <v>124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7" t="s">
        <v>81</v>
      </c>
      <c r="BK260" s="158">
        <f>ROUND(I260*H260,2)</f>
        <v>0</v>
      </c>
      <c r="BL260" s="17" t="s">
        <v>131</v>
      </c>
      <c r="BM260" s="157" t="s">
        <v>345</v>
      </c>
    </row>
    <row r="261" spans="1:65" s="13" customFormat="1">
      <c r="B261" s="159"/>
      <c r="D261" s="160" t="s">
        <v>133</v>
      </c>
      <c r="E261" s="161" t="s">
        <v>1</v>
      </c>
      <c r="F261" s="162" t="s">
        <v>346</v>
      </c>
      <c r="H261" s="163">
        <v>429</v>
      </c>
      <c r="I261" s="164"/>
      <c r="L261" s="159"/>
      <c r="M261" s="165"/>
      <c r="N261" s="166"/>
      <c r="O261" s="166"/>
      <c r="P261" s="166"/>
      <c r="Q261" s="166"/>
      <c r="R261" s="166"/>
      <c r="S261" s="166"/>
      <c r="T261" s="167"/>
      <c r="AT261" s="161" t="s">
        <v>133</v>
      </c>
      <c r="AU261" s="161" t="s">
        <v>83</v>
      </c>
      <c r="AV261" s="13" t="s">
        <v>83</v>
      </c>
      <c r="AW261" s="13" t="s">
        <v>29</v>
      </c>
      <c r="AX261" s="13" t="s">
        <v>73</v>
      </c>
      <c r="AY261" s="161" t="s">
        <v>124</v>
      </c>
    </row>
    <row r="262" spans="1:65" s="14" customFormat="1">
      <c r="B262" s="168"/>
      <c r="D262" s="160" t="s">
        <v>133</v>
      </c>
      <c r="E262" s="169" t="s">
        <v>1</v>
      </c>
      <c r="F262" s="170" t="s">
        <v>136</v>
      </c>
      <c r="H262" s="171">
        <v>429</v>
      </c>
      <c r="I262" s="172"/>
      <c r="L262" s="168"/>
      <c r="M262" s="173"/>
      <c r="N262" s="174"/>
      <c r="O262" s="174"/>
      <c r="P262" s="174"/>
      <c r="Q262" s="174"/>
      <c r="R262" s="174"/>
      <c r="S262" s="174"/>
      <c r="T262" s="175"/>
      <c r="AT262" s="169" t="s">
        <v>133</v>
      </c>
      <c r="AU262" s="169" t="s">
        <v>83</v>
      </c>
      <c r="AV262" s="14" t="s">
        <v>131</v>
      </c>
      <c r="AW262" s="14" t="s">
        <v>29</v>
      </c>
      <c r="AX262" s="14" t="s">
        <v>81</v>
      </c>
      <c r="AY262" s="169" t="s">
        <v>124</v>
      </c>
    </row>
    <row r="263" spans="1:65" s="12" customFormat="1" ht="22.9" customHeight="1">
      <c r="B263" s="131"/>
      <c r="D263" s="132" t="s">
        <v>72</v>
      </c>
      <c r="E263" s="142" t="s">
        <v>83</v>
      </c>
      <c r="F263" s="142" t="s">
        <v>347</v>
      </c>
      <c r="I263" s="134"/>
      <c r="J263" s="143">
        <f>BK263</f>
        <v>0</v>
      </c>
      <c r="L263" s="131"/>
      <c r="M263" s="136"/>
      <c r="N263" s="137"/>
      <c r="O263" s="137"/>
      <c r="P263" s="138">
        <f>SUM(P264:P272)</f>
        <v>0</v>
      </c>
      <c r="Q263" s="137"/>
      <c r="R263" s="138">
        <f>SUM(R264:R272)</f>
        <v>10.713613500000001</v>
      </c>
      <c r="S263" s="137"/>
      <c r="T263" s="139">
        <f>SUM(T264:T272)</f>
        <v>0</v>
      </c>
      <c r="AR263" s="132" t="s">
        <v>81</v>
      </c>
      <c r="AT263" s="140" t="s">
        <v>72</v>
      </c>
      <c r="AU263" s="140" t="s">
        <v>81</v>
      </c>
      <c r="AY263" s="132" t="s">
        <v>124</v>
      </c>
      <c r="BK263" s="141">
        <f>SUM(BK264:BK272)</f>
        <v>0</v>
      </c>
    </row>
    <row r="264" spans="1:65" s="2" customFormat="1" ht="44.25" customHeight="1">
      <c r="A264" s="32"/>
      <c r="B264" s="144"/>
      <c r="C264" s="145" t="s">
        <v>348</v>
      </c>
      <c r="D264" s="145" t="s">
        <v>127</v>
      </c>
      <c r="E264" s="146" t="s">
        <v>349</v>
      </c>
      <c r="F264" s="147" t="s">
        <v>350</v>
      </c>
      <c r="G264" s="148" t="s">
        <v>130</v>
      </c>
      <c r="H264" s="149">
        <v>9.1999999999999993</v>
      </c>
      <c r="I264" s="150"/>
      <c r="J264" s="151">
        <f>ROUND(I264*H264,2)</f>
        <v>0</v>
      </c>
      <c r="K264" s="152"/>
      <c r="L264" s="33"/>
      <c r="M264" s="153" t="s">
        <v>1</v>
      </c>
      <c r="N264" s="154" t="s">
        <v>38</v>
      </c>
      <c r="O264" s="58"/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131</v>
      </c>
      <c r="AT264" s="157" t="s">
        <v>127</v>
      </c>
      <c r="AU264" s="157" t="s">
        <v>83</v>
      </c>
      <c r="AY264" s="17" t="s">
        <v>124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7" t="s">
        <v>81</v>
      </c>
      <c r="BK264" s="158">
        <f>ROUND(I264*H264,2)</f>
        <v>0</v>
      </c>
      <c r="BL264" s="17" t="s">
        <v>131</v>
      </c>
      <c r="BM264" s="157" t="s">
        <v>351</v>
      </c>
    </row>
    <row r="265" spans="1:65" s="13" customFormat="1">
      <c r="B265" s="159"/>
      <c r="D265" s="160" t="s">
        <v>133</v>
      </c>
      <c r="E265" s="161" t="s">
        <v>1</v>
      </c>
      <c r="F265" s="162" t="s">
        <v>247</v>
      </c>
      <c r="H265" s="163">
        <v>9.1999999999999993</v>
      </c>
      <c r="I265" s="164"/>
      <c r="L265" s="159"/>
      <c r="M265" s="165"/>
      <c r="N265" s="166"/>
      <c r="O265" s="166"/>
      <c r="P265" s="166"/>
      <c r="Q265" s="166"/>
      <c r="R265" s="166"/>
      <c r="S265" s="166"/>
      <c r="T265" s="167"/>
      <c r="AT265" s="161" t="s">
        <v>133</v>
      </c>
      <c r="AU265" s="161" t="s">
        <v>83</v>
      </c>
      <c r="AV265" s="13" t="s">
        <v>83</v>
      </c>
      <c r="AW265" s="13" t="s">
        <v>29</v>
      </c>
      <c r="AX265" s="13" t="s">
        <v>73</v>
      </c>
      <c r="AY265" s="161" t="s">
        <v>124</v>
      </c>
    </row>
    <row r="266" spans="1:65" s="14" customFormat="1">
      <c r="B266" s="168"/>
      <c r="D266" s="160" t="s">
        <v>133</v>
      </c>
      <c r="E266" s="169" t="s">
        <v>1</v>
      </c>
      <c r="F266" s="170" t="s">
        <v>136</v>
      </c>
      <c r="H266" s="171">
        <v>9.1999999999999993</v>
      </c>
      <c r="I266" s="172"/>
      <c r="L266" s="168"/>
      <c r="M266" s="173"/>
      <c r="N266" s="174"/>
      <c r="O266" s="174"/>
      <c r="P266" s="174"/>
      <c r="Q266" s="174"/>
      <c r="R266" s="174"/>
      <c r="S266" s="174"/>
      <c r="T266" s="175"/>
      <c r="AT266" s="169" t="s">
        <v>133</v>
      </c>
      <c r="AU266" s="169" t="s">
        <v>83</v>
      </c>
      <c r="AV266" s="14" t="s">
        <v>131</v>
      </c>
      <c r="AW266" s="14" t="s">
        <v>29</v>
      </c>
      <c r="AX266" s="14" t="s">
        <v>81</v>
      </c>
      <c r="AY266" s="169" t="s">
        <v>124</v>
      </c>
    </row>
    <row r="267" spans="1:65" s="2" customFormat="1" ht="55.5" customHeight="1">
      <c r="A267" s="32"/>
      <c r="B267" s="144"/>
      <c r="C267" s="145" t="s">
        <v>352</v>
      </c>
      <c r="D267" s="145" t="s">
        <v>127</v>
      </c>
      <c r="E267" s="146" t="s">
        <v>353</v>
      </c>
      <c r="F267" s="147" t="s">
        <v>354</v>
      </c>
      <c r="G267" s="148" t="s">
        <v>211</v>
      </c>
      <c r="H267" s="149">
        <v>46</v>
      </c>
      <c r="I267" s="150"/>
      <c r="J267" s="151">
        <f>ROUND(I267*H267,2)</f>
        <v>0</v>
      </c>
      <c r="K267" s="152"/>
      <c r="L267" s="33"/>
      <c r="M267" s="153" t="s">
        <v>1</v>
      </c>
      <c r="N267" s="154" t="s">
        <v>38</v>
      </c>
      <c r="O267" s="58"/>
      <c r="P267" s="155">
        <f>O267*H267</f>
        <v>0</v>
      </c>
      <c r="Q267" s="155">
        <v>0.20469000000000001</v>
      </c>
      <c r="R267" s="155">
        <f>Q267*H267</f>
        <v>9.4157400000000013</v>
      </c>
      <c r="S267" s="155">
        <v>0</v>
      </c>
      <c r="T267" s="156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7" t="s">
        <v>131</v>
      </c>
      <c r="AT267" s="157" t="s">
        <v>127</v>
      </c>
      <c r="AU267" s="157" t="s">
        <v>83</v>
      </c>
      <c r="AY267" s="17" t="s">
        <v>124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7" t="s">
        <v>81</v>
      </c>
      <c r="BK267" s="158">
        <f>ROUND(I267*H267,2)</f>
        <v>0</v>
      </c>
      <c r="BL267" s="17" t="s">
        <v>131</v>
      </c>
      <c r="BM267" s="157" t="s">
        <v>355</v>
      </c>
    </row>
    <row r="268" spans="1:65" s="2" customFormat="1" ht="24.2" customHeight="1">
      <c r="A268" s="32"/>
      <c r="B268" s="144"/>
      <c r="C268" s="145" t="s">
        <v>356</v>
      </c>
      <c r="D268" s="145" t="s">
        <v>127</v>
      </c>
      <c r="E268" s="146" t="s">
        <v>357</v>
      </c>
      <c r="F268" s="147" t="s">
        <v>358</v>
      </c>
      <c r="G268" s="148" t="s">
        <v>130</v>
      </c>
      <c r="H268" s="149">
        <v>0.52500000000000002</v>
      </c>
      <c r="I268" s="150"/>
      <c r="J268" s="151">
        <f>ROUND(I268*H268,2)</f>
        <v>0</v>
      </c>
      <c r="K268" s="152"/>
      <c r="L268" s="33"/>
      <c r="M268" s="153" t="s">
        <v>1</v>
      </c>
      <c r="N268" s="154" t="s">
        <v>38</v>
      </c>
      <c r="O268" s="58"/>
      <c r="P268" s="155">
        <f>O268*H268</f>
        <v>0</v>
      </c>
      <c r="Q268" s="155">
        <v>2.47214</v>
      </c>
      <c r="R268" s="155">
        <f>Q268*H268</f>
        <v>1.2978735000000001</v>
      </c>
      <c r="S268" s="155">
        <v>0</v>
      </c>
      <c r="T268" s="15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131</v>
      </c>
      <c r="AT268" s="157" t="s">
        <v>127</v>
      </c>
      <c r="AU268" s="157" t="s">
        <v>83</v>
      </c>
      <c r="AY268" s="17" t="s">
        <v>124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7" t="s">
        <v>81</v>
      </c>
      <c r="BK268" s="158">
        <f>ROUND(I268*H268,2)</f>
        <v>0</v>
      </c>
      <c r="BL268" s="17" t="s">
        <v>131</v>
      </c>
      <c r="BM268" s="157" t="s">
        <v>359</v>
      </c>
    </row>
    <row r="269" spans="1:65" s="15" customFormat="1">
      <c r="B269" s="187"/>
      <c r="D269" s="160" t="s">
        <v>133</v>
      </c>
      <c r="E269" s="188" t="s">
        <v>1</v>
      </c>
      <c r="F269" s="189" t="s">
        <v>360</v>
      </c>
      <c r="H269" s="188" t="s">
        <v>1</v>
      </c>
      <c r="I269" s="190"/>
      <c r="L269" s="187"/>
      <c r="M269" s="191"/>
      <c r="N269" s="192"/>
      <c r="O269" s="192"/>
      <c r="P269" s="192"/>
      <c r="Q269" s="192"/>
      <c r="R269" s="192"/>
      <c r="S269" s="192"/>
      <c r="T269" s="193"/>
      <c r="AT269" s="188" t="s">
        <v>133</v>
      </c>
      <c r="AU269" s="188" t="s">
        <v>83</v>
      </c>
      <c r="AV269" s="15" t="s">
        <v>81</v>
      </c>
      <c r="AW269" s="15" t="s">
        <v>29</v>
      </c>
      <c r="AX269" s="15" t="s">
        <v>73</v>
      </c>
      <c r="AY269" s="188" t="s">
        <v>124</v>
      </c>
    </row>
    <row r="270" spans="1:65" s="13" customFormat="1">
      <c r="B270" s="159"/>
      <c r="D270" s="160" t="s">
        <v>133</v>
      </c>
      <c r="E270" s="161" t="s">
        <v>1</v>
      </c>
      <c r="F270" s="162" t="s">
        <v>361</v>
      </c>
      <c r="H270" s="163">
        <v>0.21</v>
      </c>
      <c r="I270" s="164"/>
      <c r="L270" s="159"/>
      <c r="M270" s="165"/>
      <c r="N270" s="166"/>
      <c r="O270" s="166"/>
      <c r="P270" s="166"/>
      <c r="Q270" s="166"/>
      <c r="R270" s="166"/>
      <c r="S270" s="166"/>
      <c r="T270" s="167"/>
      <c r="AT270" s="161" t="s">
        <v>133</v>
      </c>
      <c r="AU270" s="161" t="s">
        <v>83</v>
      </c>
      <c r="AV270" s="13" t="s">
        <v>83</v>
      </c>
      <c r="AW270" s="13" t="s">
        <v>29</v>
      </c>
      <c r="AX270" s="13" t="s">
        <v>73</v>
      </c>
      <c r="AY270" s="161" t="s">
        <v>124</v>
      </c>
    </row>
    <row r="271" spans="1:65" s="13" customFormat="1">
      <c r="B271" s="159"/>
      <c r="D271" s="160" t="s">
        <v>133</v>
      </c>
      <c r="E271" s="161" t="s">
        <v>1</v>
      </c>
      <c r="F271" s="162" t="s">
        <v>362</v>
      </c>
      <c r="H271" s="163">
        <v>0.315</v>
      </c>
      <c r="I271" s="164"/>
      <c r="L271" s="159"/>
      <c r="M271" s="165"/>
      <c r="N271" s="166"/>
      <c r="O271" s="166"/>
      <c r="P271" s="166"/>
      <c r="Q271" s="166"/>
      <c r="R271" s="166"/>
      <c r="S271" s="166"/>
      <c r="T271" s="167"/>
      <c r="AT271" s="161" t="s">
        <v>133</v>
      </c>
      <c r="AU271" s="161" t="s">
        <v>83</v>
      </c>
      <c r="AV271" s="13" t="s">
        <v>83</v>
      </c>
      <c r="AW271" s="13" t="s">
        <v>29</v>
      </c>
      <c r="AX271" s="13" t="s">
        <v>73</v>
      </c>
      <c r="AY271" s="161" t="s">
        <v>124</v>
      </c>
    </row>
    <row r="272" spans="1:65" s="14" customFormat="1">
      <c r="B272" s="168"/>
      <c r="D272" s="160" t="s">
        <v>133</v>
      </c>
      <c r="E272" s="169" t="s">
        <v>1</v>
      </c>
      <c r="F272" s="170" t="s">
        <v>136</v>
      </c>
      <c r="H272" s="171">
        <v>0.52500000000000002</v>
      </c>
      <c r="I272" s="172"/>
      <c r="L272" s="168"/>
      <c r="M272" s="173"/>
      <c r="N272" s="174"/>
      <c r="O272" s="174"/>
      <c r="P272" s="174"/>
      <c r="Q272" s="174"/>
      <c r="R272" s="174"/>
      <c r="S272" s="174"/>
      <c r="T272" s="175"/>
      <c r="AT272" s="169" t="s">
        <v>133</v>
      </c>
      <c r="AU272" s="169" t="s">
        <v>83</v>
      </c>
      <c r="AV272" s="14" t="s">
        <v>131</v>
      </c>
      <c r="AW272" s="14" t="s">
        <v>29</v>
      </c>
      <c r="AX272" s="14" t="s">
        <v>81</v>
      </c>
      <c r="AY272" s="169" t="s">
        <v>124</v>
      </c>
    </row>
    <row r="273" spans="1:65" s="12" customFormat="1" ht="22.9" customHeight="1">
      <c r="B273" s="131"/>
      <c r="D273" s="132" t="s">
        <v>72</v>
      </c>
      <c r="E273" s="142" t="s">
        <v>131</v>
      </c>
      <c r="F273" s="142" t="s">
        <v>363</v>
      </c>
      <c r="I273" s="134"/>
      <c r="J273" s="143">
        <f>BK273</f>
        <v>0</v>
      </c>
      <c r="L273" s="131"/>
      <c r="M273" s="136"/>
      <c r="N273" s="137"/>
      <c r="O273" s="137"/>
      <c r="P273" s="138">
        <f>SUM(P274:P279)</f>
        <v>0</v>
      </c>
      <c r="Q273" s="137"/>
      <c r="R273" s="138">
        <f>SUM(R274:R279)</f>
        <v>0</v>
      </c>
      <c r="S273" s="137"/>
      <c r="T273" s="139">
        <f>SUM(T274:T279)</f>
        <v>0</v>
      </c>
      <c r="AR273" s="132" t="s">
        <v>81</v>
      </c>
      <c r="AT273" s="140" t="s">
        <v>72</v>
      </c>
      <c r="AU273" s="140" t="s">
        <v>81</v>
      </c>
      <c r="AY273" s="132" t="s">
        <v>124</v>
      </c>
      <c r="BK273" s="141">
        <f>SUM(BK274:BK279)</f>
        <v>0</v>
      </c>
    </row>
    <row r="274" spans="1:65" s="2" customFormat="1" ht="33" customHeight="1">
      <c r="A274" s="32"/>
      <c r="B274" s="144"/>
      <c r="C274" s="145" t="s">
        <v>364</v>
      </c>
      <c r="D274" s="145" t="s">
        <v>127</v>
      </c>
      <c r="E274" s="146" t="s">
        <v>365</v>
      </c>
      <c r="F274" s="147" t="s">
        <v>366</v>
      </c>
      <c r="G274" s="148" t="s">
        <v>130</v>
      </c>
      <c r="H274" s="149">
        <v>4.6500000000000004</v>
      </c>
      <c r="I274" s="150"/>
      <c r="J274" s="151">
        <f>ROUND(I274*H274,2)</f>
        <v>0</v>
      </c>
      <c r="K274" s="152"/>
      <c r="L274" s="33"/>
      <c r="M274" s="153" t="s">
        <v>1</v>
      </c>
      <c r="N274" s="154" t="s">
        <v>38</v>
      </c>
      <c r="O274" s="58"/>
      <c r="P274" s="155">
        <f>O274*H274</f>
        <v>0</v>
      </c>
      <c r="Q274" s="155">
        <v>0</v>
      </c>
      <c r="R274" s="155">
        <f>Q274*H274</f>
        <v>0</v>
      </c>
      <c r="S274" s="155">
        <v>0</v>
      </c>
      <c r="T274" s="156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7" t="s">
        <v>131</v>
      </c>
      <c r="AT274" s="157" t="s">
        <v>127</v>
      </c>
      <c r="AU274" s="157" t="s">
        <v>83</v>
      </c>
      <c r="AY274" s="17" t="s">
        <v>124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7" t="s">
        <v>81</v>
      </c>
      <c r="BK274" s="158">
        <f>ROUND(I274*H274,2)</f>
        <v>0</v>
      </c>
      <c r="BL274" s="17" t="s">
        <v>131</v>
      </c>
      <c r="BM274" s="157" t="s">
        <v>367</v>
      </c>
    </row>
    <row r="275" spans="1:65" s="15" customFormat="1">
      <c r="B275" s="187"/>
      <c r="D275" s="160" t="s">
        <v>133</v>
      </c>
      <c r="E275" s="188" t="s">
        <v>1</v>
      </c>
      <c r="F275" s="189" t="s">
        <v>368</v>
      </c>
      <c r="H275" s="188" t="s">
        <v>1</v>
      </c>
      <c r="I275" s="190"/>
      <c r="L275" s="187"/>
      <c r="M275" s="191"/>
      <c r="N275" s="192"/>
      <c r="O275" s="192"/>
      <c r="P275" s="192"/>
      <c r="Q275" s="192"/>
      <c r="R275" s="192"/>
      <c r="S275" s="192"/>
      <c r="T275" s="193"/>
      <c r="AT275" s="188" t="s">
        <v>133</v>
      </c>
      <c r="AU275" s="188" t="s">
        <v>83</v>
      </c>
      <c r="AV275" s="15" t="s">
        <v>81</v>
      </c>
      <c r="AW275" s="15" t="s">
        <v>29</v>
      </c>
      <c r="AX275" s="15" t="s">
        <v>73</v>
      </c>
      <c r="AY275" s="188" t="s">
        <v>124</v>
      </c>
    </row>
    <row r="276" spans="1:65" s="13" customFormat="1">
      <c r="B276" s="159"/>
      <c r="D276" s="160" t="s">
        <v>133</v>
      </c>
      <c r="E276" s="161" t="s">
        <v>1</v>
      </c>
      <c r="F276" s="162" t="s">
        <v>369</v>
      </c>
      <c r="H276" s="163">
        <v>3.3</v>
      </c>
      <c r="I276" s="164"/>
      <c r="L276" s="159"/>
      <c r="M276" s="165"/>
      <c r="N276" s="166"/>
      <c r="O276" s="166"/>
      <c r="P276" s="166"/>
      <c r="Q276" s="166"/>
      <c r="R276" s="166"/>
      <c r="S276" s="166"/>
      <c r="T276" s="167"/>
      <c r="AT276" s="161" t="s">
        <v>133</v>
      </c>
      <c r="AU276" s="161" t="s">
        <v>83</v>
      </c>
      <c r="AV276" s="13" t="s">
        <v>83</v>
      </c>
      <c r="AW276" s="13" t="s">
        <v>29</v>
      </c>
      <c r="AX276" s="13" t="s">
        <v>73</v>
      </c>
      <c r="AY276" s="161" t="s">
        <v>124</v>
      </c>
    </row>
    <row r="277" spans="1:65" s="15" customFormat="1">
      <c r="B277" s="187"/>
      <c r="D277" s="160" t="s">
        <v>133</v>
      </c>
      <c r="E277" s="188" t="s">
        <v>1</v>
      </c>
      <c r="F277" s="189" t="s">
        <v>258</v>
      </c>
      <c r="H277" s="188" t="s">
        <v>1</v>
      </c>
      <c r="I277" s="190"/>
      <c r="L277" s="187"/>
      <c r="M277" s="191"/>
      <c r="N277" s="192"/>
      <c r="O277" s="192"/>
      <c r="P277" s="192"/>
      <c r="Q277" s="192"/>
      <c r="R277" s="192"/>
      <c r="S277" s="192"/>
      <c r="T277" s="193"/>
      <c r="AT277" s="188" t="s">
        <v>133</v>
      </c>
      <c r="AU277" s="188" t="s">
        <v>83</v>
      </c>
      <c r="AV277" s="15" t="s">
        <v>81</v>
      </c>
      <c r="AW277" s="15" t="s">
        <v>29</v>
      </c>
      <c r="AX277" s="15" t="s">
        <v>73</v>
      </c>
      <c r="AY277" s="188" t="s">
        <v>124</v>
      </c>
    </row>
    <row r="278" spans="1:65" s="13" customFormat="1">
      <c r="B278" s="159"/>
      <c r="D278" s="160" t="s">
        <v>133</v>
      </c>
      <c r="E278" s="161" t="s">
        <v>1</v>
      </c>
      <c r="F278" s="162" t="s">
        <v>370</v>
      </c>
      <c r="H278" s="163">
        <v>1.35</v>
      </c>
      <c r="I278" s="164"/>
      <c r="L278" s="159"/>
      <c r="M278" s="165"/>
      <c r="N278" s="166"/>
      <c r="O278" s="166"/>
      <c r="P278" s="166"/>
      <c r="Q278" s="166"/>
      <c r="R278" s="166"/>
      <c r="S278" s="166"/>
      <c r="T278" s="167"/>
      <c r="AT278" s="161" t="s">
        <v>133</v>
      </c>
      <c r="AU278" s="161" t="s">
        <v>83</v>
      </c>
      <c r="AV278" s="13" t="s">
        <v>83</v>
      </c>
      <c r="AW278" s="13" t="s">
        <v>29</v>
      </c>
      <c r="AX278" s="13" t="s">
        <v>73</v>
      </c>
      <c r="AY278" s="161" t="s">
        <v>124</v>
      </c>
    </row>
    <row r="279" spans="1:65" s="14" customFormat="1">
      <c r="B279" s="168"/>
      <c r="D279" s="160" t="s">
        <v>133</v>
      </c>
      <c r="E279" s="169" t="s">
        <v>1</v>
      </c>
      <c r="F279" s="170" t="s">
        <v>136</v>
      </c>
      <c r="H279" s="171">
        <v>4.6500000000000004</v>
      </c>
      <c r="I279" s="172"/>
      <c r="L279" s="168"/>
      <c r="M279" s="173"/>
      <c r="N279" s="174"/>
      <c r="O279" s="174"/>
      <c r="P279" s="174"/>
      <c r="Q279" s="174"/>
      <c r="R279" s="174"/>
      <c r="S279" s="174"/>
      <c r="T279" s="175"/>
      <c r="AT279" s="169" t="s">
        <v>133</v>
      </c>
      <c r="AU279" s="169" t="s">
        <v>83</v>
      </c>
      <c r="AV279" s="14" t="s">
        <v>131</v>
      </c>
      <c r="AW279" s="14" t="s">
        <v>29</v>
      </c>
      <c r="AX279" s="14" t="s">
        <v>81</v>
      </c>
      <c r="AY279" s="169" t="s">
        <v>124</v>
      </c>
    </row>
    <row r="280" spans="1:65" s="12" customFormat="1" ht="22.9" customHeight="1">
      <c r="B280" s="131"/>
      <c r="D280" s="132" t="s">
        <v>72</v>
      </c>
      <c r="E280" s="142" t="s">
        <v>371</v>
      </c>
      <c r="F280" s="142" t="s">
        <v>372</v>
      </c>
      <c r="I280" s="134"/>
      <c r="J280" s="143">
        <f>BK280</f>
        <v>0</v>
      </c>
      <c r="L280" s="131"/>
      <c r="M280" s="136"/>
      <c r="N280" s="137"/>
      <c r="O280" s="137"/>
      <c r="P280" s="138">
        <f>P281</f>
        <v>0</v>
      </c>
      <c r="Q280" s="137"/>
      <c r="R280" s="138">
        <f>R281</f>
        <v>0</v>
      </c>
      <c r="S280" s="137"/>
      <c r="T280" s="139">
        <f>T281</f>
        <v>0</v>
      </c>
      <c r="AR280" s="132" t="s">
        <v>81</v>
      </c>
      <c r="AT280" s="140" t="s">
        <v>72</v>
      </c>
      <c r="AU280" s="140" t="s">
        <v>81</v>
      </c>
      <c r="AY280" s="132" t="s">
        <v>124</v>
      </c>
      <c r="BK280" s="141">
        <f>BK281</f>
        <v>0</v>
      </c>
    </row>
    <row r="281" spans="1:65" s="2" customFormat="1" ht="47.45" customHeight="1">
      <c r="A281" s="32"/>
      <c r="B281" s="144"/>
      <c r="C281" s="145" t="s">
        <v>373</v>
      </c>
      <c r="D281" s="145" t="s">
        <v>127</v>
      </c>
      <c r="E281" s="146" t="s">
        <v>374</v>
      </c>
      <c r="F281" s="147" t="s">
        <v>903</v>
      </c>
      <c r="G281" s="148" t="s">
        <v>211</v>
      </c>
      <c r="H281" s="149">
        <v>250</v>
      </c>
      <c r="I281" s="150"/>
      <c r="J281" s="151">
        <f>ROUND(I281*H281,2)</f>
        <v>0</v>
      </c>
      <c r="K281" s="152"/>
      <c r="L281" s="33"/>
      <c r="M281" s="153" t="s">
        <v>1</v>
      </c>
      <c r="N281" s="154" t="s">
        <v>38</v>
      </c>
      <c r="O281" s="58"/>
      <c r="P281" s="155">
        <f>O281*H281</f>
        <v>0</v>
      </c>
      <c r="Q281" s="155">
        <v>0</v>
      </c>
      <c r="R281" s="155">
        <f>Q281*H281</f>
        <v>0</v>
      </c>
      <c r="S281" s="155">
        <v>0</v>
      </c>
      <c r="T281" s="156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7" t="s">
        <v>131</v>
      </c>
      <c r="AT281" s="157" t="s">
        <v>127</v>
      </c>
      <c r="AU281" s="157" t="s">
        <v>83</v>
      </c>
      <c r="AY281" s="17" t="s">
        <v>124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7" t="s">
        <v>81</v>
      </c>
      <c r="BK281" s="158">
        <f>ROUND(I281*H281,2)</f>
        <v>0</v>
      </c>
      <c r="BL281" s="17" t="s">
        <v>131</v>
      </c>
      <c r="BM281" s="157" t="s">
        <v>375</v>
      </c>
    </row>
    <row r="282" spans="1:65" s="12" customFormat="1" ht="22.9" customHeight="1">
      <c r="B282" s="131"/>
      <c r="D282" s="132" t="s">
        <v>72</v>
      </c>
      <c r="E282" s="142" t="s">
        <v>150</v>
      </c>
      <c r="F282" s="142" t="s">
        <v>376</v>
      </c>
      <c r="I282" s="134"/>
      <c r="J282" s="143">
        <f>BK282</f>
        <v>0</v>
      </c>
      <c r="L282" s="131"/>
      <c r="M282" s="136"/>
      <c r="N282" s="137"/>
      <c r="O282" s="137"/>
      <c r="P282" s="138">
        <f>SUM(P283:P372)</f>
        <v>0</v>
      </c>
      <c r="Q282" s="137"/>
      <c r="R282" s="138">
        <f>SUM(R283:R372)</f>
        <v>168.19565</v>
      </c>
      <c r="S282" s="137"/>
      <c r="T282" s="139">
        <f>SUM(T283:T372)</f>
        <v>0</v>
      </c>
      <c r="AR282" s="132" t="s">
        <v>81</v>
      </c>
      <c r="AT282" s="140" t="s">
        <v>72</v>
      </c>
      <c r="AU282" s="140" t="s">
        <v>81</v>
      </c>
      <c r="AY282" s="132" t="s">
        <v>124</v>
      </c>
      <c r="BK282" s="141">
        <f>SUM(BK283:BK372)</f>
        <v>0</v>
      </c>
    </row>
    <row r="283" spans="1:65" s="2" customFormat="1" ht="24.2" customHeight="1">
      <c r="A283" s="32"/>
      <c r="B283" s="144"/>
      <c r="C283" s="145" t="s">
        <v>377</v>
      </c>
      <c r="D283" s="145" t="s">
        <v>127</v>
      </c>
      <c r="E283" s="146" t="s">
        <v>378</v>
      </c>
      <c r="F283" s="147" t="s">
        <v>379</v>
      </c>
      <c r="G283" s="148" t="s">
        <v>163</v>
      </c>
      <c r="H283" s="149">
        <v>910</v>
      </c>
      <c r="I283" s="150"/>
      <c r="J283" s="151">
        <f>ROUND(I283*H283,2)</f>
        <v>0</v>
      </c>
      <c r="K283" s="152"/>
      <c r="L283" s="33"/>
      <c r="M283" s="153" t="s">
        <v>1</v>
      </c>
      <c r="N283" s="154" t="s">
        <v>38</v>
      </c>
      <c r="O283" s="58"/>
      <c r="P283" s="155">
        <f>O283*H283</f>
        <v>0</v>
      </c>
      <c r="Q283" s="155">
        <v>0</v>
      </c>
      <c r="R283" s="155">
        <f>Q283*H283</f>
        <v>0</v>
      </c>
      <c r="S283" s="155">
        <v>0</v>
      </c>
      <c r="T283" s="156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7" t="s">
        <v>131</v>
      </c>
      <c r="AT283" s="157" t="s">
        <v>127</v>
      </c>
      <c r="AU283" s="157" t="s">
        <v>83</v>
      </c>
      <c r="AY283" s="17" t="s">
        <v>124</v>
      </c>
      <c r="BE283" s="158">
        <f>IF(N283="základní",J283,0)</f>
        <v>0</v>
      </c>
      <c r="BF283" s="158">
        <f>IF(N283="snížená",J283,0)</f>
        <v>0</v>
      </c>
      <c r="BG283" s="158">
        <f>IF(N283="zákl. přenesená",J283,0)</f>
        <v>0</v>
      </c>
      <c r="BH283" s="158">
        <f>IF(N283="sníž. přenesená",J283,0)</f>
        <v>0</v>
      </c>
      <c r="BI283" s="158">
        <f>IF(N283="nulová",J283,0)</f>
        <v>0</v>
      </c>
      <c r="BJ283" s="17" t="s">
        <v>81</v>
      </c>
      <c r="BK283" s="158">
        <f>ROUND(I283*H283,2)</f>
        <v>0</v>
      </c>
      <c r="BL283" s="17" t="s">
        <v>131</v>
      </c>
      <c r="BM283" s="157" t="s">
        <v>380</v>
      </c>
    </row>
    <row r="284" spans="1:65" s="15" customFormat="1">
      <c r="B284" s="187"/>
      <c r="D284" s="160" t="s">
        <v>133</v>
      </c>
      <c r="E284" s="188" t="s">
        <v>1</v>
      </c>
      <c r="F284" s="189" t="s">
        <v>381</v>
      </c>
      <c r="H284" s="188" t="s">
        <v>1</v>
      </c>
      <c r="I284" s="190"/>
      <c r="L284" s="187"/>
      <c r="M284" s="191"/>
      <c r="N284" s="192"/>
      <c r="O284" s="192"/>
      <c r="P284" s="192"/>
      <c r="Q284" s="192"/>
      <c r="R284" s="192"/>
      <c r="S284" s="192"/>
      <c r="T284" s="193"/>
      <c r="AT284" s="188" t="s">
        <v>133</v>
      </c>
      <c r="AU284" s="188" t="s">
        <v>83</v>
      </c>
      <c r="AV284" s="15" t="s">
        <v>81</v>
      </c>
      <c r="AW284" s="15" t="s">
        <v>29</v>
      </c>
      <c r="AX284" s="15" t="s">
        <v>73</v>
      </c>
      <c r="AY284" s="188" t="s">
        <v>124</v>
      </c>
    </row>
    <row r="285" spans="1:65" s="13" customFormat="1">
      <c r="B285" s="159"/>
      <c r="D285" s="160" t="s">
        <v>133</v>
      </c>
      <c r="E285" s="161" t="s">
        <v>1</v>
      </c>
      <c r="F285" s="162" t="s">
        <v>382</v>
      </c>
      <c r="H285" s="163">
        <v>100</v>
      </c>
      <c r="I285" s="164"/>
      <c r="L285" s="159"/>
      <c r="M285" s="165"/>
      <c r="N285" s="166"/>
      <c r="O285" s="166"/>
      <c r="P285" s="166"/>
      <c r="Q285" s="166"/>
      <c r="R285" s="166"/>
      <c r="S285" s="166"/>
      <c r="T285" s="167"/>
      <c r="AT285" s="161" t="s">
        <v>133</v>
      </c>
      <c r="AU285" s="161" t="s">
        <v>83</v>
      </c>
      <c r="AV285" s="13" t="s">
        <v>83</v>
      </c>
      <c r="AW285" s="13" t="s">
        <v>29</v>
      </c>
      <c r="AX285" s="13" t="s">
        <v>73</v>
      </c>
      <c r="AY285" s="161" t="s">
        <v>124</v>
      </c>
    </row>
    <row r="286" spans="1:65" s="15" customFormat="1">
      <c r="B286" s="187"/>
      <c r="D286" s="160" t="s">
        <v>133</v>
      </c>
      <c r="E286" s="188" t="s">
        <v>1</v>
      </c>
      <c r="F286" s="189" t="s">
        <v>383</v>
      </c>
      <c r="H286" s="188" t="s">
        <v>1</v>
      </c>
      <c r="I286" s="190"/>
      <c r="L286" s="187"/>
      <c r="M286" s="191"/>
      <c r="N286" s="192"/>
      <c r="O286" s="192"/>
      <c r="P286" s="192"/>
      <c r="Q286" s="192"/>
      <c r="R286" s="192"/>
      <c r="S286" s="192"/>
      <c r="T286" s="193"/>
      <c r="AT286" s="188" t="s">
        <v>133</v>
      </c>
      <c r="AU286" s="188" t="s">
        <v>83</v>
      </c>
      <c r="AV286" s="15" t="s">
        <v>81</v>
      </c>
      <c r="AW286" s="15" t="s">
        <v>29</v>
      </c>
      <c r="AX286" s="15" t="s">
        <v>73</v>
      </c>
      <c r="AY286" s="188" t="s">
        <v>124</v>
      </c>
    </row>
    <row r="287" spans="1:65" s="13" customFormat="1">
      <c r="B287" s="159"/>
      <c r="D287" s="160" t="s">
        <v>133</v>
      </c>
      <c r="E287" s="161" t="s">
        <v>1</v>
      </c>
      <c r="F287" s="162" t="s">
        <v>384</v>
      </c>
      <c r="H287" s="163">
        <v>16</v>
      </c>
      <c r="I287" s="164"/>
      <c r="L287" s="159"/>
      <c r="M287" s="165"/>
      <c r="N287" s="166"/>
      <c r="O287" s="166"/>
      <c r="P287" s="166"/>
      <c r="Q287" s="166"/>
      <c r="R287" s="166"/>
      <c r="S287" s="166"/>
      <c r="T287" s="167"/>
      <c r="AT287" s="161" t="s">
        <v>133</v>
      </c>
      <c r="AU287" s="161" t="s">
        <v>83</v>
      </c>
      <c r="AV287" s="13" t="s">
        <v>83</v>
      </c>
      <c r="AW287" s="13" t="s">
        <v>29</v>
      </c>
      <c r="AX287" s="13" t="s">
        <v>73</v>
      </c>
      <c r="AY287" s="161" t="s">
        <v>124</v>
      </c>
    </row>
    <row r="288" spans="1:65" s="15" customFormat="1">
      <c r="B288" s="187"/>
      <c r="D288" s="160" t="s">
        <v>133</v>
      </c>
      <c r="E288" s="188" t="s">
        <v>1</v>
      </c>
      <c r="F288" s="189" t="s">
        <v>195</v>
      </c>
      <c r="H288" s="188" t="s">
        <v>1</v>
      </c>
      <c r="I288" s="190"/>
      <c r="L288" s="187"/>
      <c r="M288" s="191"/>
      <c r="N288" s="192"/>
      <c r="O288" s="192"/>
      <c r="P288" s="192"/>
      <c r="Q288" s="192"/>
      <c r="R288" s="192"/>
      <c r="S288" s="192"/>
      <c r="T288" s="193"/>
      <c r="AT288" s="188" t="s">
        <v>133</v>
      </c>
      <c r="AU288" s="188" t="s">
        <v>83</v>
      </c>
      <c r="AV288" s="15" t="s">
        <v>81</v>
      </c>
      <c r="AW288" s="15" t="s">
        <v>29</v>
      </c>
      <c r="AX288" s="15" t="s">
        <v>73</v>
      </c>
      <c r="AY288" s="188" t="s">
        <v>124</v>
      </c>
    </row>
    <row r="289" spans="1:65" s="13" customFormat="1">
      <c r="B289" s="159"/>
      <c r="D289" s="160" t="s">
        <v>133</v>
      </c>
      <c r="E289" s="161" t="s">
        <v>1</v>
      </c>
      <c r="F289" s="162" t="s">
        <v>385</v>
      </c>
      <c r="H289" s="163">
        <v>352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133</v>
      </c>
      <c r="AU289" s="161" t="s">
        <v>83</v>
      </c>
      <c r="AV289" s="13" t="s">
        <v>83</v>
      </c>
      <c r="AW289" s="13" t="s">
        <v>29</v>
      </c>
      <c r="AX289" s="13" t="s">
        <v>73</v>
      </c>
      <c r="AY289" s="161" t="s">
        <v>124</v>
      </c>
    </row>
    <row r="290" spans="1:65" s="15" customFormat="1">
      <c r="B290" s="187"/>
      <c r="D290" s="160" t="s">
        <v>133</v>
      </c>
      <c r="E290" s="188" t="s">
        <v>1</v>
      </c>
      <c r="F290" s="189" t="s">
        <v>386</v>
      </c>
      <c r="H290" s="188" t="s">
        <v>1</v>
      </c>
      <c r="I290" s="190"/>
      <c r="L290" s="187"/>
      <c r="M290" s="191"/>
      <c r="N290" s="192"/>
      <c r="O290" s="192"/>
      <c r="P290" s="192"/>
      <c r="Q290" s="192"/>
      <c r="R290" s="192"/>
      <c r="S290" s="192"/>
      <c r="T290" s="193"/>
      <c r="AT290" s="188" t="s">
        <v>133</v>
      </c>
      <c r="AU290" s="188" t="s">
        <v>83</v>
      </c>
      <c r="AV290" s="15" t="s">
        <v>81</v>
      </c>
      <c r="AW290" s="15" t="s">
        <v>29</v>
      </c>
      <c r="AX290" s="15" t="s">
        <v>73</v>
      </c>
      <c r="AY290" s="188" t="s">
        <v>124</v>
      </c>
    </row>
    <row r="291" spans="1:65" s="13" customFormat="1">
      <c r="B291" s="159"/>
      <c r="D291" s="160" t="s">
        <v>133</v>
      </c>
      <c r="E291" s="161" t="s">
        <v>1</v>
      </c>
      <c r="F291" s="162" t="s">
        <v>387</v>
      </c>
      <c r="H291" s="163">
        <v>442</v>
      </c>
      <c r="I291" s="164"/>
      <c r="L291" s="159"/>
      <c r="M291" s="165"/>
      <c r="N291" s="166"/>
      <c r="O291" s="166"/>
      <c r="P291" s="166"/>
      <c r="Q291" s="166"/>
      <c r="R291" s="166"/>
      <c r="S291" s="166"/>
      <c r="T291" s="167"/>
      <c r="AT291" s="161" t="s">
        <v>133</v>
      </c>
      <c r="AU291" s="161" t="s">
        <v>83</v>
      </c>
      <c r="AV291" s="13" t="s">
        <v>83</v>
      </c>
      <c r="AW291" s="13" t="s">
        <v>29</v>
      </c>
      <c r="AX291" s="13" t="s">
        <v>73</v>
      </c>
      <c r="AY291" s="161" t="s">
        <v>124</v>
      </c>
    </row>
    <row r="292" spans="1:65" s="14" customFormat="1">
      <c r="B292" s="168"/>
      <c r="D292" s="160" t="s">
        <v>133</v>
      </c>
      <c r="E292" s="169" t="s">
        <v>1</v>
      </c>
      <c r="F292" s="170" t="s">
        <v>136</v>
      </c>
      <c r="H292" s="171">
        <v>910</v>
      </c>
      <c r="I292" s="172"/>
      <c r="L292" s="168"/>
      <c r="M292" s="173"/>
      <c r="N292" s="174"/>
      <c r="O292" s="174"/>
      <c r="P292" s="174"/>
      <c r="Q292" s="174"/>
      <c r="R292" s="174"/>
      <c r="S292" s="174"/>
      <c r="T292" s="175"/>
      <c r="AT292" s="169" t="s">
        <v>133</v>
      </c>
      <c r="AU292" s="169" t="s">
        <v>83</v>
      </c>
      <c r="AV292" s="14" t="s">
        <v>131</v>
      </c>
      <c r="AW292" s="14" t="s">
        <v>29</v>
      </c>
      <c r="AX292" s="14" t="s">
        <v>81</v>
      </c>
      <c r="AY292" s="169" t="s">
        <v>124</v>
      </c>
    </row>
    <row r="293" spans="1:65" s="2" customFormat="1" ht="24.2" customHeight="1">
      <c r="A293" s="32"/>
      <c r="B293" s="144"/>
      <c r="C293" s="145" t="s">
        <v>388</v>
      </c>
      <c r="D293" s="145" t="s">
        <v>127</v>
      </c>
      <c r="E293" s="146" t="s">
        <v>389</v>
      </c>
      <c r="F293" s="147" t="s">
        <v>390</v>
      </c>
      <c r="G293" s="148" t="s">
        <v>163</v>
      </c>
      <c r="H293" s="149">
        <v>137.30000000000001</v>
      </c>
      <c r="I293" s="150"/>
      <c r="J293" s="151">
        <f>ROUND(I293*H293,2)</f>
        <v>0</v>
      </c>
      <c r="K293" s="152"/>
      <c r="L293" s="33"/>
      <c r="M293" s="153" t="s">
        <v>1</v>
      </c>
      <c r="N293" s="154" t="s">
        <v>38</v>
      </c>
      <c r="O293" s="58"/>
      <c r="P293" s="155">
        <f>O293*H293</f>
        <v>0</v>
      </c>
      <c r="Q293" s="155">
        <v>0</v>
      </c>
      <c r="R293" s="155">
        <f>Q293*H293</f>
        <v>0</v>
      </c>
      <c r="S293" s="155">
        <v>0</v>
      </c>
      <c r="T293" s="156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7" t="s">
        <v>131</v>
      </c>
      <c r="AT293" s="157" t="s">
        <v>127</v>
      </c>
      <c r="AU293" s="157" t="s">
        <v>83</v>
      </c>
      <c r="AY293" s="17" t="s">
        <v>124</v>
      </c>
      <c r="BE293" s="158">
        <f>IF(N293="základní",J293,0)</f>
        <v>0</v>
      </c>
      <c r="BF293" s="158">
        <f>IF(N293="snížená",J293,0)</f>
        <v>0</v>
      </c>
      <c r="BG293" s="158">
        <f>IF(N293="zákl. přenesená",J293,0)</f>
        <v>0</v>
      </c>
      <c r="BH293" s="158">
        <f>IF(N293="sníž. přenesená",J293,0)</f>
        <v>0</v>
      </c>
      <c r="BI293" s="158">
        <f>IF(N293="nulová",J293,0)</f>
        <v>0</v>
      </c>
      <c r="BJ293" s="17" t="s">
        <v>81</v>
      </c>
      <c r="BK293" s="158">
        <f>ROUND(I293*H293,2)</f>
        <v>0</v>
      </c>
      <c r="BL293" s="17" t="s">
        <v>131</v>
      </c>
      <c r="BM293" s="157" t="s">
        <v>391</v>
      </c>
    </row>
    <row r="294" spans="1:65" s="15" customFormat="1">
      <c r="B294" s="187"/>
      <c r="D294" s="160" t="s">
        <v>133</v>
      </c>
      <c r="E294" s="188" t="s">
        <v>1</v>
      </c>
      <c r="F294" s="189" t="s">
        <v>392</v>
      </c>
      <c r="H294" s="188" t="s">
        <v>1</v>
      </c>
      <c r="I294" s="190"/>
      <c r="L294" s="187"/>
      <c r="M294" s="191"/>
      <c r="N294" s="192"/>
      <c r="O294" s="192"/>
      <c r="P294" s="192"/>
      <c r="Q294" s="192"/>
      <c r="R294" s="192"/>
      <c r="S294" s="192"/>
      <c r="T294" s="193"/>
      <c r="AT294" s="188" t="s">
        <v>133</v>
      </c>
      <c r="AU294" s="188" t="s">
        <v>83</v>
      </c>
      <c r="AV294" s="15" t="s">
        <v>81</v>
      </c>
      <c r="AW294" s="15" t="s">
        <v>29</v>
      </c>
      <c r="AX294" s="15" t="s">
        <v>73</v>
      </c>
      <c r="AY294" s="188" t="s">
        <v>124</v>
      </c>
    </row>
    <row r="295" spans="1:65" s="13" customFormat="1">
      <c r="B295" s="159"/>
      <c r="D295" s="160" t="s">
        <v>133</v>
      </c>
      <c r="E295" s="161" t="s">
        <v>1</v>
      </c>
      <c r="F295" s="162" t="s">
        <v>393</v>
      </c>
      <c r="H295" s="163">
        <v>117.3</v>
      </c>
      <c r="I295" s="164"/>
      <c r="L295" s="159"/>
      <c r="M295" s="165"/>
      <c r="N295" s="166"/>
      <c r="O295" s="166"/>
      <c r="P295" s="166"/>
      <c r="Q295" s="166"/>
      <c r="R295" s="166"/>
      <c r="S295" s="166"/>
      <c r="T295" s="167"/>
      <c r="AT295" s="161" t="s">
        <v>133</v>
      </c>
      <c r="AU295" s="161" t="s">
        <v>83</v>
      </c>
      <c r="AV295" s="13" t="s">
        <v>83</v>
      </c>
      <c r="AW295" s="13" t="s">
        <v>29</v>
      </c>
      <c r="AX295" s="13" t="s">
        <v>73</v>
      </c>
      <c r="AY295" s="161" t="s">
        <v>124</v>
      </c>
    </row>
    <row r="296" spans="1:65" s="15" customFormat="1">
      <c r="B296" s="187"/>
      <c r="D296" s="160" t="s">
        <v>133</v>
      </c>
      <c r="E296" s="188" t="s">
        <v>1</v>
      </c>
      <c r="F296" s="189" t="s">
        <v>394</v>
      </c>
      <c r="H296" s="188" t="s">
        <v>1</v>
      </c>
      <c r="I296" s="190"/>
      <c r="L296" s="187"/>
      <c r="M296" s="191"/>
      <c r="N296" s="192"/>
      <c r="O296" s="192"/>
      <c r="P296" s="192"/>
      <c r="Q296" s="192"/>
      <c r="R296" s="192"/>
      <c r="S296" s="192"/>
      <c r="T296" s="193"/>
      <c r="AT296" s="188" t="s">
        <v>133</v>
      </c>
      <c r="AU296" s="188" t="s">
        <v>83</v>
      </c>
      <c r="AV296" s="15" t="s">
        <v>81</v>
      </c>
      <c r="AW296" s="15" t="s">
        <v>29</v>
      </c>
      <c r="AX296" s="15" t="s">
        <v>73</v>
      </c>
      <c r="AY296" s="188" t="s">
        <v>124</v>
      </c>
    </row>
    <row r="297" spans="1:65" s="13" customFormat="1">
      <c r="B297" s="159"/>
      <c r="D297" s="160" t="s">
        <v>133</v>
      </c>
      <c r="E297" s="161" t="s">
        <v>1</v>
      </c>
      <c r="F297" s="162" t="s">
        <v>395</v>
      </c>
      <c r="H297" s="163">
        <v>20</v>
      </c>
      <c r="I297" s="164"/>
      <c r="L297" s="159"/>
      <c r="M297" s="165"/>
      <c r="N297" s="166"/>
      <c r="O297" s="166"/>
      <c r="P297" s="166"/>
      <c r="Q297" s="166"/>
      <c r="R297" s="166"/>
      <c r="S297" s="166"/>
      <c r="T297" s="167"/>
      <c r="AT297" s="161" t="s">
        <v>133</v>
      </c>
      <c r="AU297" s="161" t="s">
        <v>83</v>
      </c>
      <c r="AV297" s="13" t="s">
        <v>83</v>
      </c>
      <c r="AW297" s="13" t="s">
        <v>29</v>
      </c>
      <c r="AX297" s="13" t="s">
        <v>73</v>
      </c>
      <c r="AY297" s="161" t="s">
        <v>124</v>
      </c>
    </row>
    <row r="298" spans="1:65" s="14" customFormat="1">
      <c r="B298" s="168"/>
      <c r="D298" s="160" t="s">
        <v>133</v>
      </c>
      <c r="E298" s="169" t="s">
        <v>1</v>
      </c>
      <c r="F298" s="170" t="s">
        <v>136</v>
      </c>
      <c r="H298" s="171">
        <v>137.30000000000001</v>
      </c>
      <c r="I298" s="172"/>
      <c r="L298" s="168"/>
      <c r="M298" s="173"/>
      <c r="N298" s="174"/>
      <c r="O298" s="174"/>
      <c r="P298" s="174"/>
      <c r="Q298" s="174"/>
      <c r="R298" s="174"/>
      <c r="S298" s="174"/>
      <c r="T298" s="175"/>
      <c r="AT298" s="169" t="s">
        <v>133</v>
      </c>
      <c r="AU298" s="169" t="s">
        <v>83</v>
      </c>
      <c r="AV298" s="14" t="s">
        <v>131</v>
      </c>
      <c r="AW298" s="14" t="s">
        <v>29</v>
      </c>
      <c r="AX298" s="14" t="s">
        <v>81</v>
      </c>
      <c r="AY298" s="169" t="s">
        <v>124</v>
      </c>
    </row>
    <row r="299" spans="1:65" s="2" customFormat="1" ht="37.9" customHeight="1">
      <c r="A299" s="32"/>
      <c r="B299" s="144"/>
      <c r="C299" s="145" t="s">
        <v>396</v>
      </c>
      <c r="D299" s="145" t="s">
        <v>127</v>
      </c>
      <c r="E299" s="146" t="s">
        <v>397</v>
      </c>
      <c r="F299" s="147" t="s">
        <v>398</v>
      </c>
      <c r="G299" s="148" t="s">
        <v>163</v>
      </c>
      <c r="H299" s="149">
        <v>115</v>
      </c>
      <c r="I299" s="150"/>
      <c r="J299" s="151">
        <f>ROUND(I299*H299,2)</f>
        <v>0</v>
      </c>
      <c r="K299" s="152"/>
      <c r="L299" s="33"/>
      <c r="M299" s="153" t="s">
        <v>1</v>
      </c>
      <c r="N299" s="154" t="s">
        <v>38</v>
      </c>
      <c r="O299" s="58"/>
      <c r="P299" s="155">
        <f>O299*H299</f>
        <v>0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7" t="s">
        <v>131</v>
      </c>
      <c r="AT299" s="157" t="s">
        <v>127</v>
      </c>
      <c r="AU299" s="157" t="s">
        <v>83</v>
      </c>
      <c r="AY299" s="17" t="s">
        <v>124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7" t="s">
        <v>81</v>
      </c>
      <c r="BK299" s="158">
        <f>ROUND(I299*H299,2)</f>
        <v>0</v>
      </c>
      <c r="BL299" s="17" t="s">
        <v>131</v>
      </c>
      <c r="BM299" s="157" t="s">
        <v>399</v>
      </c>
    </row>
    <row r="300" spans="1:65" s="15" customFormat="1">
      <c r="B300" s="187"/>
      <c r="D300" s="160" t="s">
        <v>133</v>
      </c>
      <c r="E300" s="188" t="s">
        <v>1</v>
      </c>
      <c r="F300" s="189" t="s">
        <v>392</v>
      </c>
      <c r="H300" s="188" t="s">
        <v>1</v>
      </c>
      <c r="I300" s="190"/>
      <c r="L300" s="187"/>
      <c r="M300" s="191"/>
      <c r="N300" s="192"/>
      <c r="O300" s="192"/>
      <c r="P300" s="192"/>
      <c r="Q300" s="192"/>
      <c r="R300" s="192"/>
      <c r="S300" s="192"/>
      <c r="T300" s="193"/>
      <c r="AT300" s="188" t="s">
        <v>133</v>
      </c>
      <c r="AU300" s="188" t="s">
        <v>83</v>
      </c>
      <c r="AV300" s="15" t="s">
        <v>81</v>
      </c>
      <c r="AW300" s="15" t="s">
        <v>29</v>
      </c>
      <c r="AX300" s="15" t="s">
        <v>73</v>
      </c>
      <c r="AY300" s="188" t="s">
        <v>124</v>
      </c>
    </row>
    <row r="301" spans="1:65" s="13" customFormat="1">
      <c r="B301" s="159"/>
      <c r="D301" s="160" t="s">
        <v>133</v>
      </c>
      <c r="E301" s="161" t="s">
        <v>1</v>
      </c>
      <c r="F301" s="162" t="s">
        <v>400</v>
      </c>
      <c r="H301" s="163">
        <v>115</v>
      </c>
      <c r="I301" s="164"/>
      <c r="L301" s="159"/>
      <c r="M301" s="165"/>
      <c r="N301" s="166"/>
      <c r="O301" s="166"/>
      <c r="P301" s="166"/>
      <c r="Q301" s="166"/>
      <c r="R301" s="166"/>
      <c r="S301" s="166"/>
      <c r="T301" s="167"/>
      <c r="AT301" s="161" t="s">
        <v>133</v>
      </c>
      <c r="AU301" s="161" t="s">
        <v>83</v>
      </c>
      <c r="AV301" s="13" t="s">
        <v>83</v>
      </c>
      <c r="AW301" s="13" t="s">
        <v>29</v>
      </c>
      <c r="AX301" s="13" t="s">
        <v>73</v>
      </c>
      <c r="AY301" s="161" t="s">
        <v>124</v>
      </c>
    </row>
    <row r="302" spans="1:65" s="14" customFormat="1">
      <c r="B302" s="168"/>
      <c r="D302" s="160" t="s">
        <v>133</v>
      </c>
      <c r="E302" s="169" t="s">
        <v>1</v>
      </c>
      <c r="F302" s="170" t="s">
        <v>136</v>
      </c>
      <c r="H302" s="171">
        <v>115</v>
      </c>
      <c r="I302" s="172"/>
      <c r="L302" s="168"/>
      <c r="M302" s="173"/>
      <c r="N302" s="174"/>
      <c r="O302" s="174"/>
      <c r="P302" s="174"/>
      <c r="Q302" s="174"/>
      <c r="R302" s="174"/>
      <c r="S302" s="174"/>
      <c r="T302" s="175"/>
      <c r="AT302" s="169" t="s">
        <v>133</v>
      </c>
      <c r="AU302" s="169" t="s">
        <v>83</v>
      </c>
      <c r="AV302" s="14" t="s">
        <v>131</v>
      </c>
      <c r="AW302" s="14" t="s">
        <v>29</v>
      </c>
      <c r="AX302" s="14" t="s">
        <v>81</v>
      </c>
      <c r="AY302" s="169" t="s">
        <v>124</v>
      </c>
    </row>
    <row r="303" spans="1:65" s="2" customFormat="1" ht="49.15" customHeight="1">
      <c r="A303" s="32"/>
      <c r="B303" s="144"/>
      <c r="C303" s="145" t="s">
        <v>401</v>
      </c>
      <c r="D303" s="145" t="s">
        <v>127</v>
      </c>
      <c r="E303" s="146" t="s">
        <v>402</v>
      </c>
      <c r="F303" s="147" t="s">
        <v>403</v>
      </c>
      <c r="G303" s="148" t="s">
        <v>163</v>
      </c>
      <c r="H303" s="149">
        <v>1063</v>
      </c>
      <c r="I303" s="150"/>
      <c r="J303" s="151">
        <f>ROUND(I303*H303,2)</f>
        <v>0</v>
      </c>
      <c r="K303" s="152"/>
      <c r="L303" s="33"/>
      <c r="M303" s="153" t="s">
        <v>1</v>
      </c>
      <c r="N303" s="154" t="s">
        <v>38</v>
      </c>
      <c r="O303" s="58"/>
      <c r="P303" s="155">
        <f>O303*H303</f>
        <v>0</v>
      </c>
      <c r="Q303" s="155">
        <v>0</v>
      </c>
      <c r="R303" s="155">
        <f>Q303*H303</f>
        <v>0</v>
      </c>
      <c r="S303" s="155">
        <v>0</v>
      </c>
      <c r="T303" s="156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7" t="s">
        <v>131</v>
      </c>
      <c r="AT303" s="157" t="s">
        <v>127</v>
      </c>
      <c r="AU303" s="157" t="s">
        <v>83</v>
      </c>
      <c r="AY303" s="17" t="s">
        <v>124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7" t="s">
        <v>81</v>
      </c>
      <c r="BK303" s="158">
        <f>ROUND(I303*H303,2)</f>
        <v>0</v>
      </c>
      <c r="BL303" s="17" t="s">
        <v>131</v>
      </c>
      <c r="BM303" s="157" t="s">
        <v>404</v>
      </c>
    </row>
    <row r="304" spans="1:65" s="15" customFormat="1">
      <c r="B304" s="187"/>
      <c r="D304" s="160" t="s">
        <v>133</v>
      </c>
      <c r="E304" s="188" t="s">
        <v>1</v>
      </c>
      <c r="F304" s="189" t="s">
        <v>405</v>
      </c>
      <c r="H304" s="188" t="s">
        <v>1</v>
      </c>
      <c r="I304" s="190"/>
      <c r="L304" s="187"/>
      <c r="M304" s="191"/>
      <c r="N304" s="192"/>
      <c r="O304" s="192"/>
      <c r="P304" s="192"/>
      <c r="Q304" s="192"/>
      <c r="R304" s="192"/>
      <c r="S304" s="192"/>
      <c r="T304" s="193"/>
      <c r="AT304" s="188" t="s">
        <v>133</v>
      </c>
      <c r="AU304" s="188" t="s">
        <v>83</v>
      </c>
      <c r="AV304" s="15" t="s">
        <v>81</v>
      </c>
      <c r="AW304" s="15" t="s">
        <v>29</v>
      </c>
      <c r="AX304" s="15" t="s">
        <v>73</v>
      </c>
      <c r="AY304" s="188" t="s">
        <v>124</v>
      </c>
    </row>
    <row r="305" spans="1:65" s="13" customFormat="1">
      <c r="B305" s="159"/>
      <c r="D305" s="160" t="s">
        <v>133</v>
      </c>
      <c r="E305" s="161" t="s">
        <v>1</v>
      </c>
      <c r="F305" s="162" t="s">
        <v>406</v>
      </c>
      <c r="H305" s="163">
        <v>1063</v>
      </c>
      <c r="I305" s="164"/>
      <c r="L305" s="159"/>
      <c r="M305" s="165"/>
      <c r="N305" s="166"/>
      <c r="O305" s="166"/>
      <c r="P305" s="166"/>
      <c r="Q305" s="166"/>
      <c r="R305" s="166"/>
      <c r="S305" s="166"/>
      <c r="T305" s="167"/>
      <c r="AT305" s="161" t="s">
        <v>133</v>
      </c>
      <c r="AU305" s="161" t="s">
        <v>83</v>
      </c>
      <c r="AV305" s="13" t="s">
        <v>83</v>
      </c>
      <c r="AW305" s="13" t="s">
        <v>29</v>
      </c>
      <c r="AX305" s="13" t="s">
        <v>73</v>
      </c>
      <c r="AY305" s="161" t="s">
        <v>124</v>
      </c>
    </row>
    <row r="306" spans="1:65" s="14" customFormat="1">
      <c r="B306" s="168"/>
      <c r="D306" s="160" t="s">
        <v>133</v>
      </c>
      <c r="E306" s="169" t="s">
        <v>1</v>
      </c>
      <c r="F306" s="170" t="s">
        <v>136</v>
      </c>
      <c r="H306" s="171">
        <v>1063</v>
      </c>
      <c r="I306" s="172"/>
      <c r="L306" s="168"/>
      <c r="M306" s="173"/>
      <c r="N306" s="174"/>
      <c r="O306" s="174"/>
      <c r="P306" s="174"/>
      <c r="Q306" s="174"/>
      <c r="R306" s="174"/>
      <c r="S306" s="174"/>
      <c r="T306" s="175"/>
      <c r="AT306" s="169" t="s">
        <v>133</v>
      </c>
      <c r="AU306" s="169" t="s">
        <v>83</v>
      </c>
      <c r="AV306" s="14" t="s">
        <v>131</v>
      </c>
      <c r="AW306" s="14" t="s">
        <v>29</v>
      </c>
      <c r="AX306" s="14" t="s">
        <v>81</v>
      </c>
      <c r="AY306" s="169" t="s">
        <v>124</v>
      </c>
    </row>
    <row r="307" spans="1:65" s="2" customFormat="1" ht="49.15" customHeight="1">
      <c r="A307" s="32"/>
      <c r="B307" s="144"/>
      <c r="C307" s="145" t="s">
        <v>407</v>
      </c>
      <c r="D307" s="145" t="s">
        <v>127</v>
      </c>
      <c r="E307" s="146" t="s">
        <v>408</v>
      </c>
      <c r="F307" s="147" t="s">
        <v>409</v>
      </c>
      <c r="G307" s="148" t="s">
        <v>163</v>
      </c>
      <c r="H307" s="149">
        <v>58</v>
      </c>
      <c r="I307" s="150"/>
      <c r="J307" s="151">
        <f>ROUND(I307*H307,2)</f>
        <v>0</v>
      </c>
      <c r="K307" s="152"/>
      <c r="L307" s="33"/>
      <c r="M307" s="153" t="s">
        <v>1</v>
      </c>
      <c r="N307" s="154" t="s">
        <v>38</v>
      </c>
      <c r="O307" s="58"/>
      <c r="P307" s="155">
        <f>O307*H307</f>
        <v>0</v>
      </c>
      <c r="Q307" s="155">
        <v>0</v>
      </c>
      <c r="R307" s="155">
        <f>Q307*H307</f>
        <v>0</v>
      </c>
      <c r="S307" s="155">
        <v>0</v>
      </c>
      <c r="T307" s="156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7" t="s">
        <v>131</v>
      </c>
      <c r="AT307" s="157" t="s">
        <v>127</v>
      </c>
      <c r="AU307" s="157" t="s">
        <v>83</v>
      </c>
      <c r="AY307" s="17" t="s">
        <v>124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7" t="s">
        <v>81</v>
      </c>
      <c r="BK307" s="158">
        <f>ROUND(I307*H307,2)</f>
        <v>0</v>
      </c>
      <c r="BL307" s="17" t="s">
        <v>131</v>
      </c>
      <c r="BM307" s="157" t="s">
        <v>410</v>
      </c>
    </row>
    <row r="308" spans="1:65" s="15" customFormat="1">
      <c r="B308" s="187"/>
      <c r="D308" s="160" t="s">
        <v>133</v>
      </c>
      <c r="E308" s="188" t="s">
        <v>1</v>
      </c>
      <c r="F308" s="189" t="s">
        <v>381</v>
      </c>
      <c r="H308" s="188" t="s">
        <v>1</v>
      </c>
      <c r="I308" s="190"/>
      <c r="L308" s="187"/>
      <c r="M308" s="191"/>
      <c r="N308" s="192"/>
      <c r="O308" s="192"/>
      <c r="P308" s="192"/>
      <c r="Q308" s="192"/>
      <c r="R308" s="192"/>
      <c r="S308" s="192"/>
      <c r="T308" s="193"/>
      <c r="AT308" s="188" t="s">
        <v>133</v>
      </c>
      <c r="AU308" s="188" t="s">
        <v>83</v>
      </c>
      <c r="AV308" s="15" t="s">
        <v>81</v>
      </c>
      <c r="AW308" s="15" t="s">
        <v>29</v>
      </c>
      <c r="AX308" s="15" t="s">
        <v>73</v>
      </c>
      <c r="AY308" s="188" t="s">
        <v>124</v>
      </c>
    </row>
    <row r="309" spans="1:65" s="13" customFormat="1">
      <c r="B309" s="159"/>
      <c r="D309" s="160" t="s">
        <v>133</v>
      </c>
      <c r="E309" s="161" t="s">
        <v>1</v>
      </c>
      <c r="F309" s="162" t="s">
        <v>411</v>
      </c>
      <c r="H309" s="163">
        <v>50</v>
      </c>
      <c r="I309" s="164"/>
      <c r="L309" s="159"/>
      <c r="M309" s="165"/>
      <c r="N309" s="166"/>
      <c r="O309" s="166"/>
      <c r="P309" s="166"/>
      <c r="Q309" s="166"/>
      <c r="R309" s="166"/>
      <c r="S309" s="166"/>
      <c r="T309" s="167"/>
      <c r="AT309" s="161" t="s">
        <v>133</v>
      </c>
      <c r="AU309" s="161" t="s">
        <v>83</v>
      </c>
      <c r="AV309" s="13" t="s">
        <v>83</v>
      </c>
      <c r="AW309" s="13" t="s">
        <v>29</v>
      </c>
      <c r="AX309" s="13" t="s">
        <v>73</v>
      </c>
      <c r="AY309" s="161" t="s">
        <v>124</v>
      </c>
    </row>
    <row r="310" spans="1:65" s="15" customFormat="1">
      <c r="B310" s="187"/>
      <c r="D310" s="160" t="s">
        <v>133</v>
      </c>
      <c r="E310" s="188" t="s">
        <v>1</v>
      </c>
      <c r="F310" s="189" t="s">
        <v>412</v>
      </c>
      <c r="H310" s="188" t="s">
        <v>1</v>
      </c>
      <c r="I310" s="190"/>
      <c r="L310" s="187"/>
      <c r="M310" s="191"/>
      <c r="N310" s="192"/>
      <c r="O310" s="192"/>
      <c r="P310" s="192"/>
      <c r="Q310" s="192"/>
      <c r="R310" s="192"/>
      <c r="S310" s="192"/>
      <c r="T310" s="193"/>
      <c r="AT310" s="188" t="s">
        <v>133</v>
      </c>
      <c r="AU310" s="188" t="s">
        <v>83</v>
      </c>
      <c r="AV310" s="15" t="s">
        <v>81</v>
      </c>
      <c r="AW310" s="15" t="s">
        <v>29</v>
      </c>
      <c r="AX310" s="15" t="s">
        <v>73</v>
      </c>
      <c r="AY310" s="188" t="s">
        <v>124</v>
      </c>
    </row>
    <row r="311" spans="1:65" s="13" customFormat="1">
      <c r="B311" s="159"/>
      <c r="D311" s="160" t="s">
        <v>133</v>
      </c>
      <c r="E311" s="161" t="s">
        <v>1</v>
      </c>
      <c r="F311" s="162" t="s">
        <v>413</v>
      </c>
      <c r="H311" s="163">
        <v>8</v>
      </c>
      <c r="I311" s="164"/>
      <c r="L311" s="159"/>
      <c r="M311" s="165"/>
      <c r="N311" s="166"/>
      <c r="O311" s="166"/>
      <c r="P311" s="166"/>
      <c r="Q311" s="166"/>
      <c r="R311" s="166"/>
      <c r="S311" s="166"/>
      <c r="T311" s="167"/>
      <c r="AT311" s="161" t="s">
        <v>133</v>
      </c>
      <c r="AU311" s="161" t="s">
        <v>83</v>
      </c>
      <c r="AV311" s="13" t="s">
        <v>83</v>
      </c>
      <c r="AW311" s="13" t="s">
        <v>29</v>
      </c>
      <c r="AX311" s="13" t="s">
        <v>73</v>
      </c>
      <c r="AY311" s="161" t="s">
        <v>124</v>
      </c>
    </row>
    <row r="312" spans="1:65" s="14" customFormat="1">
      <c r="B312" s="168"/>
      <c r="D312" s="160" t="s">
        <v>133</v>
      </c>
      <c r="E312" s="169" t="s">
        <v>1</v>
      </c>
      <c r="F312" s="170" t="s">
        <v>136</v>
      </c>
      <c r="H312" s="171">
        <v>58</v>
      </c>
      <c r="I312" s="172"/>
      <c r="L312" s="168"/>
      <c r="M312" s="173"/>
      <c r="N312" s="174"/>
      <c r="O312" s="174"/>
      <c r="P312" s="174"/>
      <c r="Q312" s="174"/>
      <c r="R312" s="174"/>
      <c r="S312" s="174"/>
      <c r="T312" s="175"/>
      <c r="AT312" s="169" t="s">
        <v>133</v>
      </c>
      <c r="AU312" s="169" t="s">
        <v>83</v>
      </c>
      <c r="AV312" s="14" t="s">
        <v>131</v>
      </c>
      <c r="AW312" s="14" t="s">
        <v>29</v>
      </c>
      <c r="AX312" s="14" t="s">
        <v>81</v>
      </c>
      <c r="AY312" s="169" t="s">
        <v>124</v>
      </c>
    </row>
    <row r="313" spans="1:65" s="2" customFormat="1" ht="24.2" customHeight="1">
      <c r="A313" s="32"/>
      <c r="B313" s="144"/>
      <c r="C313" s="145" t="s">
        <v>414</v>
      </c>
      <c r="D313" s="145" t="s">
        <v>127</v>
      </c>
      <c r="E313" s="146" t="s">
        <v>415</v>
      </c>
      <c r="F313" s="147" t="s">
        <v>416</v>
      </c>
      <c r="G313" s="148" t="s">
        <v>130</v>
      </c>
      <c r="H313" s="149">
        <v>6</v>
      </c>
      <c r="I313" s="150"/>
      <c r="J313" s="151">
        <f>ROUND(I313*H313,2)</f>
        <v>0</v>
      </c>
      <c r="K313" s="152"/>
      <c r="L313" s="33"/>
      <c r="M313" s="153" t="s">
        <v>1</v>
      </c>
      <c r="N313" s="154" t="s">
        <v>38</v>
      </c>
      <c r="O313" s="58"/>
      <c r="P313" s="155">
        <f>O313*H313</f>
        <v>0</v>
      </c>
      <c r="Q313" s="155">
        <v>0</v>
      </c>
      <c r="R313" s="155">
        <f>Q313*H313</f>
        <v>0</v>
      </c>
      <c r="S313" s="155">
        <v>0</v>
      </c>
      <c r="T313" s="156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7" t="s">
        <v>131</v>
      </c>
      <c r="AT313" s="157" t="s">
        <v>127</v>
      </c>
      <c r="AU313" s="157" t="s">
        <v>83</v>
      </c>
      <c r="AY313" s="17" t="s">
        <v>124</v>
      </c>
      <c r="BE313" s="158">
        <f>IF(N313="základní",J313,0)</f>
        <v>0</v>
      </c>
      <c r="BF313" s="158">
        <f>IF(N313="snížená",J313,0)</f>
        <v>0</v>
      </c>
      <c r="BG313" s="158">
        <f>IF(N313="zákl. přenesená",J313,0)</f>
        <v>0</v>
      </c>
      <c r="BH313" s="158">
        <f>IF(N313="sníž. přenesená",J313,0)</f>
        <v>0</v>
      </c>
      <c r="BI313" s="158">
        <f>IF(N313="nulová",J313,0)</f>
        <v>0</v>
      </c>
      <c r="BJ313" s="17" t="s">
        <v>81</v>
      </c>
      <c r="BK313" s="158">
        <f>ROUND(I313*H313,2)</f>
        <v>0</v>
      </c>
      <c r="BL313" s="17" t="s">
        <v>131</v>
      </c>
      <c r="BM313" s="157" t="s">
        <v>417</v>
      </c>
    </row>
    <row r="314" spans="1:65" s="2" customFormat="1" ht="24.2" customHeight="1">
      <c r="A314" s="32"/>
      <c r="B314" s="144"/>
      <c r="C314" s="145" t="s">
        <v>418</v>
      </c>
      <c r="D314" s="145" t="s">
        <v>127</v>
      </c>
      <c r="E314" s="146" t="s">
        <v>419</v>
      </c>
      <c r="F314" s="147" t="s">
        <v>420</v>
      </c>
      <c r="G314" s="148" t="s">
        <v>163</v>
      </c>
      <c r="H314" s="149">
        <v>298</v>
      </c>
      <c r="I314" s="150"/>
      <c r="J314" s="151">
        <f>ROUND(I314*H314,2)</f>
        <v>0</v>
      </c>
      <c r="K314" s="152"/>
      <c r="L314" s="33"/>
      <c r="M314" s="153" t="s">
        <v>1</v>
      </c>
      <c r="N314" s="154" t="s">
        <v>38</v>
      </c>
      <c r="O314" s="58"/>
      <c r="P314" s="155">
        <f>O314*H314</f>
        <v>0</v>
      </c>
      <c r="Q314" s="155">
        <v>0</v>
      </c>
      <c r="R314" s="155">
        <f>Q314*H314</f>
        <v>0</v>
      </c>
      <c r="S314" s="155">
        <v>0</v>
      </c>
      <c r="T314" s="156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7" t="s">
        <v>131</v>
      </c>
      <c r="AT314" s="157" t="s">
        <v>127</v>
      </c>
      <c r="AU314" s="157" t="s">
        <v>83</v>
      </c>
      <c r="AY314" s="17" t="s">
        <v>124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7" t="s">
        <v>81</v>
      </c>
      <c r="BK314" s="158">
        <f>ROUND(I314*H314,2)</f>
        <v>0</v>
      </c>
      <c r="BL314" s="17" t="s">
        <v>131</v>
      </c>
      <c r="BM314" s="157" t="s">
        <v>421</v>
      </c>
    </row>
    <row r="315" spans="1:65" s="15" customFormat="1">
      <c r="B315" s="187"/>
      <c r="D315" s="160" t="s">
        <v>133</v>
      </c>
      <c r="E315" s="188" t="s">
        <v>1</v>
      </c>
      <c r="F315" s="189" t="s">
        <v>184</v>
      </c>
      <c r="H315" s="188" t="s">
        <v>1</v>
      </c>
      <c r="I315" s="190"/>
      <c r="L315" s="187"/>
      <c r="M315" s="191"/>
      <c r="N315" s="192"/>
      <c r="O315" s="192"/>
      <c r="P315" s="192"/>
      <c r="Q315" s="192"/>
      <c r="R315" s="192"/>
      <c r="S315" s="192"/>
      <c r="T315" s="193"/>
      <c r="AT315" s="188" t="s">
        <v>133</v>
      </c>
      <c r="AU315" s="188" t="s">
        <v>83</v>
      </c>
      <c r="AV315" s="15" t="s">
        <v>81</v>
      </c>
      <c r="AW315" s="15" t="s">
        <v>29</v>
      </c>
      <c r="AX315" s="15" t="s">
        <v>73</v>
      </c>
      <c r="AY315" s="188" t="s">
        <v>124</v>
      </c>
    </row>
    <row r="316" spans="1:65" s="13" customFormat="1">
      <c r="B316" s="159"/>
      <c r="D316" s="160" t="s">
        <v>133</v>
      </c>
      <c r="E316" s="161" t="s">
        <v>1</v>
      </c>
      <c r="F316" s="162" t="s">
        <v>422</v>
      </c>
      <c r="H316" s="163">
        <v>58</v>
      </c>
      <c r="I316" s="164"/>
      <c r="L316" s="159"/>
      <c r="M316" s="165"/>
      <c r="N316" s="166"/>
      <c r="O316" s="166"/>
      <c r="P316" s="166"/>
      <c r="Q316" s="166"/>
      <c r="R316" s="166"/>
      <c r="S316" s="166"/>
      <c r="T316" s="167"/>
      <c r="AT316" s="161" t="s">
        <v>133</v>
      </c>
      <c r="AU316" s="161" t="s">
        <v>83</v>
      </c>
      <c r="AV316" s="13" t="s">
        <v>83</v>
      </c>
      <c r="AW316" s="13" t="s">
        <v>29</v>
      </c>
      <c r="AX316" s="13" t="s">
        <v>73</v>
      </c>
      <c r="AY316" s="161" t="s">
        <v>124</v>
      </c>
    </row>
    <row r="317" spans="1:65" s="15" customFormat="1">
      <c r="B317" s="187"/>
      <c r="D317" s="160" t="s">
        <v>133</v>
      </c>
      <c r="E317" s="188" t="s">
        <v>1</v>
      </c>
      <c r="F317" s="189" t="s">
        <v>423</v>
      </c>
      <c r="H317" s="188" t="s">
        <v>1</v>
      </c>
      <c r="I317" s="190"/>
      <c r="L317" s="187"/>
      <c r="M317" s="191"/>
      <c r="N317" s="192"/>
      <c r="O317" s="192"/>
      <c r="P317" s="192"/>
      <c r="Q317" s="192"/>
      <c r="R317" s="192"/>
      <c r="S317" s="192"/>
      <c r="T317" s="193"/>
      <c r="AT317" s="188" t="s">
        <v>133</v>
      </c>
      <c r="AU317" s="188" t="s">
        <v>83</v>
      </c>
      <c r="AV317" s="15" t="s">
        <v>81</v>
      </c>
      <c r="AW317" s="15" t="s">
        <v>29</v>
      </c>
      <c r="AX317" s="15" t="s">
        <v>73</v>
      </c>
      <c r="AY317" s="188" t="s">
        <v>124</v>
      </c>
    </row>
    <row r="318" spans="1:65" s="13" customFormat="1">
      <c r="B318" s="159"/>
      <c r="D318" s="160" t="s">
        <v>133</v>
      </c>
      <c r="E318" s="161" t="s">
        <v>1</v>
      </c>
      <c r="F318" s="162" t="s">
        <v>424</v>
      </c>
      <c r="H318" s="163">
        <v>240</v>
      </c>
      <c r="I318" s="164"/>
      <c r="L318" s="159"/>
      <c r="M318" s="165"/>
      <c r="N318" s="166"/>
      <c r="O318" s="166"/>
      <c r="P318" s="166"/>
      <c r="Q318" s="166"/>
      <c r="R318" s="166"/>
      <c r="S318" s="166"/>
      <c r="T318" s="167"/>
      <c r="AT318" s="161" t="s">
        <v>133</v>
      </c>
      <c r="AU318" s="161" t="s">
        <v>83</v>
      </c>
      <c r="AV318" s="13" t="s">
        <v>83</v>
      </c>
      <c r="AW318" s="13" t="s">
        <v>29</v>
      </c>
      <c r="AX318" s="13" t="s">
        <v>73</v>
      </c>
      <c r="AY318" s="161" t="s">
        <v>124</v>
      </c>
    </row>
    <row r="319" spans="1:65" s="14" customFormat="1">
      <c r="B319" s="168"/>
      <c r="D319" s="160" t="s">
        <v>133</v>
      </c>
      <c r="E319" s="169" t="s">
        <v>1</v>
      </c>
      <c r="F319" s="170" t="s">
        <v>136</v>
      </c>
      <c r="H319" s="171">
        <v>298</v>
      </c>
      <c r="I319" s="172"/>
      <c r="L319" s="168"/>
      <c r="M319" s="173"/>
      <c r="N319" s="174"/>
      <c r="O319" s="174"/>
      <c r="P319" s="174"/>
      <c r="Q319" s="174"/>
      <c r="R319" s="174"/>
      <c r="S319" s="174"/>
      <c r="T319" s="175"/>
      <c r="AT319" s="169" t="s">
        <v>133</v>
      </c>
      <c r="AU319" s="169" t="s">
        <v>83</v>
      </c>
      <c r="AV319" s="14" t="s">
        <v>131</v>
      </c>
      <c r="AW319" s="14" t="s">
        <v>29</v>
      </c>
      <c r="AX319" s="14" t="s">
        <v>81</v>
      </c>
      <c r="AY319" s="169" t="s">
        <v>124</v>
      </c>
    </row>
    <row r="320" spans="1:65" s="2" customFormat="1" ht="24.2" customHeight="1">
      <c r="A320" s="32"/>
      <c r="B320" s="144"/>
      <c r="C320" s="145" t="s">
        <v>425</v>
      </c>
      <c r="D320" s="145" t="s">
        <v>127</v>
      </c>
      <c r="E320" s="146" t="s">
        <v>426</v>
      </c>
      <c r="F320" s="147" t="s">
        <v>427</v>
      </c>
      <c r="G320" s="148" t="s">
        <v>163</v>
      </c>
      <c r="H320" s="149">
        <v>1113</v>
      </c>
      <c r="I320" s="150"/>
      <c r="J320" s="151">
        <f>ROUND(I320*H320,2)</f>
        <v>0</v>
      </c>
      <c r="K320" s="152"/>
      <c r="L320" s="33"/>
      <c r="M320" s="153" t="s">
        <v>1</v>
      </c>
      <c r="N320" s="154" t="s">
        <v>38</v>
      </c>
      <c r="O320" s="58"/>
      <c r="P320" s="155">
        <f>O320*H320</f>
        <v>0</v>
      </c>
      <c r="Q320" s="155">
        <v>0</v>
      </c>
      <c r="R320" s="155">
        <f>Q320*H320</f>
        <v>0</v>
      </c>
      <c r="S320" s="155">
        <v>0</v>
      </c>
      <c r="T320" s="156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7" t="s">
        <v>131</v>
      </c>
      <c r="AT320" s="157" t="s">
        <v>127</v>
      </c>
      <c r="AU320" s="157" t="s">
        <v>83</v>
      </c>
      <c r="AY320" s="17" t="s">
        <v>124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7" t="s">
        <v>81</v>
      </c>
      <c r="BK320" s="158">
        <f>ROUND(I320*H320,2)</f>
        <v>0</v>
      </c>
      <c r="BL320" s="17" t="s">
        <v>131</v>
      </c>
      <c r="BM320" s="157" t="s">
        <v>428</v>
      </c>
    </row>
    <row r="321" spans="1:65" s="13" customFormat="1">
      <c r="B321" s="159"/>
      <c r="D321" s="160" t="s">
        <v>133</v>
      </c>
      <c r="E321" s="161" t="s">
        <v>1</v>
      </c>
      <c r="F321" s="162" t="s">
        <v>429</v>
      </c>
      <c r="H321" s="163">
        <v>1113</v>
      </c>
      <c r="I321" s="164"/>
      <c r="L321" s="159"/>
      <c r="M321" s="165"/>
      <c r="N321" s="166"/>
      <c r="O321" s="166"/>
      <c r="P321" s="166"/>
      <c r="Q321" s="166"/>
      <c r="R321" s="166"/>
      <c r="S321" s="166"/>
      <c r="T321" s="167"/>
      <c r="AT321" s="161" t="s">
        <v>133</v>
      </c>
      <c r="AU321" s="161" t="s">
        <v>83</v>
      </c>
      <c r="AV321" s="13" t="s">
        <v>83</v>
      </c>
      <c r="AW321" s="13" t="s">
        <v>29</v>
      </c>
      <c r="AX321" s="13" t="s">
        <v>73</v>
      </c>
      <c r="AY321" s="161" t="s">
        <v>124</v>
      </c>
    </row>
    <row r="322" spans="1:65" s="14" customFormat="1">
      <c r="B322" s="168"/>
      <c r="D322" s="160" t="s">
        <v>133</v>
      </c>
      <c r="E322" s="169" t="s">
        <v>1</v>
      </c>
      <c r="F322" s="170" t="s">
        <v>136</v>
      </c>
      <c r="H322" s="171">
        <v>1113</v>
      </c>
      <c r="I322" s="172"/>
      <c r="L322" s="168"/>
      <c r="M322" s="173"/>
      <c r="N322" s="174"/>
      <c r="O322" s="174"/>
      <c r="P322" s="174"/>
      <c r="Q322" s="174"/>
      <c r="R322" s="174"/>
      <c r="S322" s="174"/>
      <c r="T322" s="175"/>
      <c r="AT322" s="169" t="s">
        <v>133</v>
      </c>
      <c r="AU322" s="169" t="s">
        <v>83</v>
      </c>
      <c r="AV322" s="14" t="s">
        <v>131</v>
      </c>
      <c r="AW322" s="14" t="s">
        <v>29</v>
      </c>
      <c r="AX322" s="14" t="s">
        <v>81</v>
      </c>
      <c r="AY322" s="169" t="s">
        <v>124</v>
      </c>
    </row>
    <row r="323" spans="1:65" s="2" customFormat="1" ht="44.25" customHeight="1">
      <c r="A323" s="32"/>
      <c r="B323" s="144"/>
      <c r="C323" s="145" t="s">
        <v>430</v>
      </c>
      <c r="D323" s="145" t="s">
        <v>127</v>
      </c>
      <c r="E323" s="146" t="s">
        <v>431</v>
      </c>
      <c r="F323" s="147" t="s">
        <v>432</v>
      </c>
      <c r="G323" s="148" t="s">
        <v>163</v>
      </c>
      <c r="H323" s="149">
        <v>1113</v>
      </c>
      <c r="I323" s="150"/>
      <c r="J323" s="151">
        <f>ROUND(I323*H323,2)</f>
        <v>0</v>
      </c>
      <c r="K323" s="152"/>
      <c r="L323" s="33"/>
      <c r="M323" s="153" t="s">
        <v>1</v>
      </c>
      <c r="N323" s="154" t="s">
        <v>38</v>
      </c>
      <c r="O323" s="58"/>
      <c r="P323" s="155">
        <f>O323*H323</f>
        <v>0</v>
      </c>
      <c r="Q323" s="155">
        <v>0</v>
      </c>
      <c r="R323" s="155">
        <f>Q323*H323</f>
        <v>0</v>
      </c>
      <c r="S323" s="155">
        <v>0</v>
      </c>
      <c r="T323" s="156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7" t="s">
        <v>131</v>
      </c>
      <c r="AT323" s="157" t="s">
        <v>127</v>
      </c>
      <c r="AU323" s="157" t="s">
        <v>83</v>
      </c>
      <c r="AY323" s="17" t="s">
        <v>124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7" t="s">
        <v>81</v>
      </c>
      <c r="BK323" s="158">
        <f>ROUND(I323*H323,2)</f>
        <v>0</v>
      </c>
      <c r="BL323" s="17" t="s">
        <v>131</v>
      </c>
      <c r="BM323" s="157" t="s">
        <v>433</v>
      </c>
    </row>
    <row r="324" spans="1:65" s="15" customFormat="1">
      <c r="B324" s="187"/>
      <c r="D324" s="160" t="s">
        <v>133</v>
      </c>
      <c r="E324" s="188" t="s">
        <v>1</v>
      </c>
      <c r="F324" s="189" t="s">
        <v>434</v>
      </c>
      <c r="H324" s="188" t="s">
        <v>1</v>
      </c>
      <c r="I324" s="190"/>
      <c r="L324" s="187"/>
      <c r="M324" s="191"/>
      <c r="N324" s="192"/>
      <c r="O324" s="192"/>
      <c r="P324" s="192"/>
      <c r="Q324" s="192"/>
      <c r="R324" s="192"/>
      <c r="S324" s="192"/>
      <c r="T324" s="193"/>
      <c r="AT324" s="188" t="s">
        <v>133</v>
      </c>
      <c r="AU324" s="188" t="s">
        <v>83</v>
      </c>
      <c r="AV324" s="15" t="s">
        <v>81</v>
      </c>
      <c r="AW324" s="15" t="s">
        <v>29</v>
      </c>
      <c r="AX324" s="15" t="s">
        <v>73</v>
      </c>
      <c r="AY324" s="188" t="s">
        <v>124</v>
      </c>
    </row>
    <row r="325" spans="1:65" s="13" customFormat="1">
      <c r="B325" s="159"/>
      <c r="D325" s="160" t="s">
        <v>133</v>
      </c>
      <c r="E325" s="161" t="s">
        <v>1</v>
      </c>
      <c r="F325" s="162" t="s">
        <v>411</v>
      </c>
      <c r="H325" s="163">
        <v>50</v>
      </c>
      <c r="I325" s="164"/>
      <c r="L325" s="159"/>
      <c r="M325" s="165"/>
      <c r="N325" s="166"/>
      <c r="O325" s="166"/>
      <c r="P325" s="166"/>
      <c r="Q325" s="166"/>
      <c r="R325" s="166"/>
      <c r="S325" s="166"/>
      <c r="T325" s="167"/>
      <c r="AT325" s="161" t="s">
        <v>133</v>
      </c>
      <c r="AU325" s="161" t="s">
        <v>83</v>
      </c>
      <c r="AV325" s="13" t="s">
        <v>83</v>
      </c>
      <c r="AW325" s="13" t="s">
        <v>29</v>
      </c>
      <c r="AX325" s="13" t="s">
        <v>73</v>
      </c>
      <c r="AY325" s="161" t="s">
        <v>124</v>
      </c>
    </row>
    <row r="326" spans="1:65" s="15" customFormat="1">
      <c r="B326" s="187"/>
      <c r="D326" s="160" t="s">
        <v>133</v>
      </c>
      <c r="E326" s="188" t="s">
        <v>1</v>
      </c>
      <c r="F326" s="189" t="s">
        <v>405</v>
      </c>
      <c r="H326" s="188" t="s">
        <v>1</v>
      </c>
      <c r="I326" s="190"/>
      <c r="L326" s="187"/>
      <c r="M326" s="191"/>
      <c r="N326" s="192"/>
      <c r="O326" s="192"/>
      <c r="P326" s="192"/>
      <c r="Q326" s="192"/>
      <c r="R326" s="192"/>
      <c r="S326" s="192"/>
      <c r="T326" s="193"/>
      <c r="AT326" s="188" t="s">
        <v>133</v>
      </c>
      <c r="AU326" s="188" t="s">
        <v>83</v>
      </c>
      <c r="AV326" s="15" t="s">
        <v>81</v>
      </c>
      <c r="AW326" s="15" t="s">
        <v>29</v>
      </c>
      <c r="AX326" s="15" t="s">
        <v>73</v>
      </c>
      <c r="AY326" s="188" t="s">
        <v>124</v>
      </c>
    </row>
    <row r="327" spans="1:65" s="13" customFormat="1">
      <c r="B327" s="159"/>
      <c r="D327" s="160" t="s">
        <v>133</v>
      </c>
      <c r="E327" s="161" t="s">
        <v>1</v>
      </c>
      <c r="F327" s="162" t="s">
        <v>406</v>
      </c>
      <c r="H327" s="163">
        <v>1063</v>
      </c>
      <c r="I327" s="164"/>
      <c r="L327" s="159"/>
      <c r="M327" s="165"/>
      <c r="N327" s="166"/>
      <c r="O327" s="166"/>
      <c r="P327" s="166"/>
      <c r="Q327" s="166"/>
      <c r="R327" s="166"/>
      <c r="S327" s="166"/>
      <c r="T327" s="167"/>
      <c r="AT327" s="161" t="s">
        <v>133</v>
      </c>
      <c r="AU327" s="161" t="s">
        <v>83</v>
      </c>
      <c r="AV327" s="13" t="s">
        <v>83</v>
      </c>
      <c r="AW327" s="13" t="s">
        <v>29</v>
      </c>
      <c r="AX327" s="13" t="s">
        <v>73</v>
      </c>
      <c r="AY327" s="161" t="s">
        <v>124</v>
      </c>
    </row>
    <row r="328" spans="1:65" s="14" customFormat="1">
      <c r="B328" s="168"/>
      <c r="D328" s="160" t="s">
        <v>133</v>
      </c>
      <c r="E328" s="169" t="s">
        <v>1</v>
      </c>
      <c r="F328" s="170" t="s">
        <v>136</v>
      </c>
      <c r="H328" s="171">
        <v>1113</v>
      </c>
      <c r="I328" s="172"/>
      <c r="L328" s="168"/>
      <c r="M328" s="173"/>
      <c r="N328" s="174"/>
      <c r="O328" s="174"/>
      <c r="P328" s="174"/>
      <c r="Q328" s="174"/>
      <c r="R328" s="174"/>
      <c r="S328" s="174"/>
      <c r="T328" s="175"/>
      <c r="AT328" s="169" t="s">
        <v>133</v>
      </c>
      <c r="AU328" s="169" t="s">
        <v>83</v>
      </c>
      <c r="AV328" s="14" t="s">
        <v>131</v>
      </c>
      <c r="AW328" s="14" t="s">
        <v>29</v>
      </c>
      <c r="AX328" s="14" t="s">
        <v>81</v>
      </c>
      <c r="AY328" s="169" t="s">
        <v>124</v>
      </c>
    </row>
    <row r="329" spans="1:65" s="2" customFormat="1" ht="24.2" customHeight="1">
      <c r="A329" s="32"/>
      <c r="B329" s="144"/>
      <c r="C329" s="145" t="s">
        <v>435</v>
      </c>
      <c r="D329" s="145" t="s">
        <v>127</v>
      </c>
      <c r="E329" s="146" t="s">
        <v>436</v>
      </c>
      <c r="F329" s="147" t="s">
        <v>437</v>
      </c>
      <c r="G329" s="148" t="s">
        <v>163</v>
      </c>
      <c r="H329" s="149">
        <v>115</v>
      </c>
      <c r="I329" s="150"/>
      <c r="J329" s="151">
        <f>ROUND(I329*H329,2)</f>
        <v>0</v>
      </c>
      <c r="K329" s="152"/>
      <c r="L329" s="33"/>
      <c r="M329" s="153" t="s">
        <v>1</v>
      </c>
      <c r="N329" s="154" t="s">
        <v>38</v>
      </c>
      <c r="O329" s="58"/>
      <c r="P329" s="155">
        <f>O329*H329</f>
        <v>0</v>
      </c>
      <c r="Q329" s="155">
        <v>0</v>
      </c>
      <c r="R329" s="155">
        <f>Q329*H329</f>
        <v>0</v>
      </c>
      <c r="S329" s="155">
        <v>0</v>
      </c>
      <c r="T329" s="156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7" t="s">
        <v>131</v>
      </c>
      <c r="AT329" s="157" t="s">
        <v>127</v>
      </c>
      <c r="AU329" s="157" t="s">
        <v>83</v>
      </c>
      <c r="AY329" s="17" t="s">
        <v>124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7" t="s">
        <v>81</v>
      </c>
      <c r="BK329" s="158">
        <f>ROUND(I329*H329,2)</f>
        <v>0</v>
      </c>
      <c r="BL329" s="17" t="s">
        <v>131</v>
      </c>
      <c r="BM329" s="157" t="s">
        <v>438</v>
      </c>
    </row>
    <row r="330" spans="1:65" s="15" customFormat="1">
      <c r="B330" s="187"/>
      <c r="D330" s="160" t="s">
        <v>133</v>
      </c>
      <c r="E330" s="188" t="s">
        <v>1</v>
      </c>
      <c r="F330" s="189" t="s">
        <v>392</v>
      </c>
      <c r="H330" s="188" t="s">
        <v>1</v>
      </c>
      <c r="I330" s="190"/>
      <c r="L330" s="187"/>
      <c r="M330" s="191"/>
      <c r="N330" s="192"/>
      <c r="O330" s="192"/>
      <c r="P330" s="192"/>
      <c r="Q330" s="192"/>
      <c r="R330" s="192"/>
      <c r="S330" s="192"/>
      <c r="T330" s="193"/>
      <c r="AT330" s="188" t="s">
        <v>133</v>
      </c>
      <c r="AU330" s="188" t="s">
        <v>83</v>
      </c>
      <c r="AV330" s="15" t="s">
        <v>81</v>
      </c>
      <c r="AW330" s="15" t="s">
        <v>29</v>
      </c>
      <c r="AX330" s="15" t="s">
        <v>73</v>
      </c>
      <c r="AY330" s="188" t="s">
        <v>124</v>
      </c>
    </row>
    <row r="331" spans="1:65" s="13" customFormat="1">
      <c r="B331" s="159"/>
      <c r="D331" s="160" t="s">
        <v>133</v>
      </c>
      <c r="E331" s="161" t="s">
        <v>1</v>
      </c>
      <c r="F331" s="162" t="s">
        <v>400</v>
      </c>
      <c r="H331" s="163">
        <v>115</v>
      </c>
      <c r="I331" s="164"/>
      <c r="L331" s="159"/>
      <c r="M331" s="165"/>
      <c r="N331" s="166"/>
      <c r="O331" s="166"/>
      <c r="P331" s="166"/>
      <c r="Q331" s="166"/>
      <c r="R331" s="166"/>
      <c r="S331" s="166"/>
      <c r="T331" s="167"/>
      <c r="AT331" s="161" t="s">
        <v>133</v>
      </c>
      <c r="AU331" s="161" t="s">
        <v>83</v>
      </c>
      <c r="AV331" s="13" t="s">
        <v>83</v>
      </c>
      <c r="AW331" s="13" t="s">
        <v>29</v>
      </c>
      <c r="AX331" s="13" t="s">
        <v>73</v>
      </c>
      <c r="AY331" s="161" t="s">
        <v>124</v>
      </c>
    </row>
    <row r="332" spans="1:65" s="14" customFormat="1">
      <c r="B332" s="168"/>
      <c r="D332" s="160" t="s">
        <v>133</v>
      </c>
      <c r="E332" s="169" t="s">
        <v>1</v>
      </c>
      <c r="F332" s="170" t="s">
        <v>136</v>
      </c>
      <c r="H332" s="171">
        <v>115</v>
      </c>
      <c r="I332" s="172"/>
      <c r="L332" s="168"/>
      <c r="M332" s="173"/>
      <c r="N332" s="174"/>
      <c r="O332" s="174"/>
      <c r="P332" s="174"/>
      <c r="Q332" s="174"/>
      <c r="R332" s="174"/>
      <c r="S332" s="174"/>
      <c r="T332" s="175"/>
      <c r="AT332" s="169" t="s">
        <v>133</v>
      </c>
      <c r="AU332" s="169" t="s">
        <v>83</v>
      </c>
      <c r="AV332" s="14" t="s">
        <v>131</v>
      </c>
      <c r="AW332" s="14" t="s">
        <v>29</v>
      </c>
      <c r="AX332" s="14" t="s">
        <v>81</v>
      </c>
      <c r="AY332" s="169" t="s">
        <v>124</v>
      </c>
    </row>
    <row r="333" spans="1:65" s="2" customFormat="1" ht="78" customHeight="1">
      <c r="A333" s="32"/>
      <c r="B333" s="144"/>
      <c r="C333" s="145" t="s">
        <v>439</v>
      </c>
      <c r="D333" s="145" t="s">
        <v>127</v>
      </c>
      <c r="E333" s="146" t="s">
        <v>440</v>
      </c>
      <c r="F333" s="147" t="s">
        <v>441</v>
      </c>
      <c r="G333" s="148" t="s">
        <v>163</v>
      </c>
      <c r="H333" s="149">
        <v>832</v>
      </c>
      <c r="I333" s="150"/>
      <c r="J333" s="151">
        <f>ROUND(I333*H333,2)</f>
        <v>0</v>
      </c>
      <c r="K333" s="152"/>
      <c r="L333" s="33"/>
      <c r="M333" s="153" t="s">
        <v>1</v>
      </c>
      <c r="N333" s="154" t="s">
        <v>38</v>
      </c>
      <c r="O333" s="58"/>
      <c r="P333" s="155">
        <f>O333*H333</f>
        <v>0</v>
      </c>
      <c r="Q333" s="155">
        <v>8.4250000000000005E-2</v>
      </c>
      <c r="R333" s="155">
        <f>Q333*H333</f>
        <v>70.096000000000004</v>
      </c>
      <c r="S333" s="155">
        <v>0</v>
      </c>
      <c r="T333" s="156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7" t="s">
        <v>131</v>
      </c>
      <c r="AT333" s="157" t="s">
        <v>127</v>
      </c>
      <c r="AU333" s="157" t="s">
        <v>83</v>
      </c>
      <c r="AY333" s="17" t="s">
        <v>124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7" t="s">
        <v>81</v>
      </c>
      <c r="BK333" s="158">
        <f>ROUND(I333*H333,2)</f>
        <v>0</v>
      </c>
      <c r="BL333" s="17" t="s">
        <v>131</v>
      </c>
      <c r="BM333" s="157" t="s">
        <v>442</v>
      </c>
    </row>
    <row r="334" spans="1:65" s="15" customFormat="1">
      <c r="B334" s="187"/>
      <c r="D334" s="160" t="s">
        <v>133</v>
      </c>
      <c r="E334" s="188" t="s">
        <v>1</v>
      </c>
      <c r="F334" s="189" t="s">
        <v>195</v>
      </c>
      <c r="H334" s="188" t="s">
        <v>1</v>
      </c>
      <c r="I334" s="190"/>
      <c r="L334" s="187"/>
      <c r="M334" s="191"/>
      <c r="N334" s="192"/>
      <c r="O334" s="192"/>
      <c r="P334" s="192"/>
      <c r="Q334" s="192"/>
      <c r="R334" s="192"/>
      <c r="S334" s="192"/>
      <c r="T334" s="193"/>
      <c r="AT334" s="188" t="s">
        <v>133</v>
      </c>
      <c r="AU334" s="188" t="s">
        <v>83</v>
      </c>
      <c r="AV334" s="15" t="s">
        <v>81</v>
      </c>
      <c r="AW334" s="15" t="s">
        <v>29</v>
      </c>
      <c r="AX334" s="15" t="s">
        <v>73</v>
      </c>
      <c r="AY334" s="188" t="s">
        <v>124</v>
      </c>
    </row>
    <row r="335" spans="1:65" s="15" customFormat="1">
      <c r="B335" s="187"/>
      <c r="D335" s="160" t="s">
        <v>133</v>
      </c>
      <c r="E335" s="188" t="s">
        <v>1</v>
      </c>
      <c r="F335" s="189" t="s">
        <v>443</v>
      </c>
      <c r="H335" s="188" t="s">
        <v>1</v>
      </c>
      <c r="I335" s="190"/>
      <c r="L335" s="187"/>
      <c r="M335" s="191"/>
      <c r="N335" s="192"/>
      <c r="O335" s="192"/>
      <c r="P335" s="192"/>
      <c r="Q335" s="192"/>
      <c r="R335" s="192"/>
      <c r="S335" s="192"/>
      <c r="T335" s="193"/>
      <c r="AT335" s="188" t="s">
        <v>133</v>
      </c>
      <c r="AU335" s="188" t="s">
        <v>83</v>
      </c>
      <c r="AV335" s="15" t="s">
        <v>81</v>
      </c>
      <c r="AW335" s="15" t="s">
        <v>29</v>
      </c>
      <c r="AX335" s="15" t="s">
        <v>73</v>
      </c>
      <c r="AY335" s="188" t="s">
        <v>124</v>
      </c>
    </row>
    <row r="336" spans="1:65" s="13" customFormat="1">
      <c r="B336" s="159"/>
      <c r="D336" s="160" t="s">
        <v>133</v>
      </c>
      <c r="E336" s="161" t="s">
        <v>1</v>
      </c>
      <c r="F336" s="162" t="s">
        <v>444</v>
      </c>
      <c r="H336" s="163">
        <v>28</v>
      </c>
      <c r="I336" s="164"/>
      <c r="L336" s="159"/>
      <c r="M336" s="165"/>
      <c r="N336" s="166"/>
      <c r="O336" s="166"/>
      <c r="P336" s="166"/>
      <c r="Q336" s="166"/>
      <c r="R336" s="166"/>
      <c r="S336" s="166"/>
      <c r="T336" s="167"/>
      <c r="AT336" s="161" t="s">
        <v>133</v>
      </c>
      <c r="AU336" s="161" t="s">
        <v>83</v>
      </c>
      <c r="AV336" s="13" t="s">
        <v>83</v>
      </c>
      <c r="AW336" s="13" t="s">
        <v>29</v>
      </c>
      <c r="AX336" s="13" t="s">
        <v>73</v>
      </c>
      <c r="AY336" s="161" t="s">
        <v>124</v>
      </c>
    </row>
    <row r="337" spans="2:51" s="15" customFormat="1">
      <c r="B337" s="187"/>
      <c r="D337" s="160" t="s">
        <v>133</v>
      </c>
      <c r="E337" s="188" t="s">
        <v>1</v>
      </c>
      <c r="F337" s="189" t="s">
        <v>445</v>
      </c>
      <c r="H337" s="188" t="s">
        <v>1</v>
      </c>
      <c r="I337" s="190"/>
      <c r="L337" s="187"/>
      <c r="M337" s="191"/>
      <c r="N337" s="192"/>
      <c r="O337" s="192"/>
      <c r="P337" s="192"/>
      <c r="Q337" s="192"/>
      <c r="R337" s="192"/>
      <c r="S337" s="192"/>
      <c r="T337" s="193"/>
      <c r="AT337" s="188" t="s">
        <v>133</v>
      </c>
      <c r="AU337" s="188" t="s">
        <v>83</v>
      </c>
      <c r="AV337" s="15" t="s">
        <v>81</v>
      </c>
      <c r="AW337" s="15" t="s">
        <v>29</v>
      </c>
      <c r="AX337" s="15" t="s">
        <v>73</v>
      </c>
      <c r="AY337" s="188" t="s">
        <v>124</v>
      </c>
    </row>
    <row r="338" spans="2:51" s="13" customFormat="1">
      <c r="B338" s="159"/>
      <c r="D338" s="160" t="s">
        <v>133</v>
      </c>
      <c r="E338" s="161" t="s">
        <v>1</v>
      </c>
      <c r="F338" s="162" t="s">
        <v>446</v>
      </c>
      <c r="H338" s="163">
        <v>108</v>
      </c>
      <c r="I338" s="164"/>
      <c r="L338" s="159"/>
      <c r="M338" s="165"/>
      <c r="N338" s="166"/>
      <c r="O338" s="166"/>
      <c r="P338" s="166"/>
      <c r="Q338" s="166"/>
      <c r="R338" s="166"/>
      <c r="S338" s="166"/>
      <c r="T338" s="167"/>
      <c r="AT338" s="161" t="s">
        <v>133</v>
      </c>
      <c r="AU338" s="161" t="s">
        <v>83</v>
      </c>
      <c r="AV338" s="13" t="s">
        <v>83</v>
      </c>
      <c r="AW338" s="13" t="s">
        <v>29</v>
      </c>
      <c r="AX338" s="13" t="s">
        <v>73</v>
      </c>
      <c r="AY338" s="161" t="s">
        <v>124</v>
      </c>
    </row>
    <row r="339" spans="2:51" s="15" customFormat="1">
      <c r="B339" s="187"/>
      <c r="D339" s="160" t="s">
        <v>133</v>
      </c>
      <c r="E339" s="188" t="s">
        <v>1</v>
      </c>
      <c r="F339" s="189" t="s">
        <v>447</v>
      </c>
      <c r="H339" s="188" t="s">
        <v>1</v>
      </c>
      <c r="I339" s="190"/>
      <c r="L339" s="187"/>
      <c r="M339" s="191"/>
      <c r="N339" s="192"/>
      <c r="O339" s="192"/>
      <c r="P339" s="192"/>
      <c r="Q339" s="192"/>
      <c r="R339" s="192"/>
      <c r="S339" s="192"/>
      <c r="T339" s="193"/>
      <c r="AT339" s="188" t="s">
        <v>133</v>
      </c>
      <c r="AU339" s="188" t="s">
        <v>83</v>
      </c>
      <c r="AV339" s="15" t="s">
        <v>81</v>
      </c>
      <c r="AW339" s="15" t="s">
        <v>29</v>
      </c>
      <c r="AX339" s="15" t="s">
        <v>73</v>
      </c>
      <c r="AY339" s="188" t="s">
        <v>124</v>
      </c>
    </row>
    <row r="340" spans="2:51" s="13" customFormat="1">
      <c r="B340" s="159"/>
      <c r="D340" s="160" t="s">
        <v>133</v>
      </c>
      <c r="E340" s="161" t="s">
        <v>1</v>
      </c>
      <c r="F340" s="162" t="s">
        <v>448</v>
      </c>
      <c r="H340" s="163">
        <v>22</v>
      </c>
      <c r="I340" s="164"/>
      <c r="L340" s="159"/>
      <c r="M340" s="165"/>
      <c r="N340" s="166"/>
      <c r="O340" s="166"/>
      <c r="P340" s="166"/>
      <c r="Q340" s="166"/>
      <c r="R340" s="166"/>
      <c r="S340" s="166"/>
      <c r="T340" s="167"/>
      <c r="AT340" s="161" t="s">
        <v>133</v>
      </c>
      <c r="AU340" s="161" t="s">
        <v>83</v>
      </c>
      <c r="AV340" s="13" t="s">
        <v>83</v>
      </c>
      <c r="AW340" s="13" t="s">
        <v>29</v>
      </c>
      <c r="AX340" s="13" t="s">
        <v>73</v>
      </c>
      <c r="AY340" s="161" t="s">
        <v>124</v>
      </c>
    </row>
    <row r="341" spans="2:51" s="15" customFormat="1">
      <c r="B341" s="187"/>
      <c r="D341" s="160" t="s">
        <v>133</v>
      </c>
      <c r="E341" s="188" t="s">
        <v>1</v>
      </c>
      <c r="F341" s="189" t="s">
        <v>449</v>
      </c>
      <c r="H341" s="188" t="s">
        <v>1</v>
      </c>
      <c r="I341" s="190"/>
      <c r="L341" s="187"/>
      <c r="M341" s="191"/>
      <c r="N341" s="192"/>
      <c r="O341" s="192"/>
      <c r="P341" s="192"/>
      <c r="Q341" s="192"/>
      <c r="R341" s="192"/>
      <c r="S341" s="192"/>
      <c r="T341" s="193"/>
      <c r="AT341" s="188" t="s">
        <v>133</v>
      </c>
      <c r="AU341" s="188" t="s">
        <v>83</v>
      </c>
      <c r="AV341" s="15" t="s">
        <v>81</v>
      </c>
      <c r="AW341" s="15" t="s">
        <v>29</v>
      </c>
      <c r="AX341" s="15" t="s">
        <v>73</v>
      </c>
      <c r="AY341" s="188" t="s">
        <v>124</v>
      </c>
    </row>
    <row r="342" spans="2:51" s="13" customFormat="1">
      <c r="B342" s="159"/>
      <c r="D342" s="160" t="s">
        <v>133</v>
      </c>
      <c r="E342" s="161" t="s">
        <v>1</v>
      </c>
      <c r="F342" s="162" t="s">
        <v>450</v>
      </c>
      <c r="H342" s="163">
        <v>436</v>
      </c>
      <c r="I342" s="164"/>
      <c r="L342" s="159"/>
      <c r="M342" s="165"/>
      <c r="N342" s="166"/>
      <c r="O342" s="166"/>
      <c r="P342" s="166"/>
      <c r="Q342" s="166"/>
      <c r="R342" s="166"/>
      <c r="S342" s="166"/>
      <c r="T342" s="167"/>
      <c r="AT342" s="161" t="s">
        <v>133</v>
      </c>
      <c r="AU342" s="161" t="s">
        <v>83</v>
      </c>
      <c r="AV342" s="13" t="s">
        <v>83</v>
      </c>
      <c r="AW342" s="13" t="s">
        <v>29</v>
      </c>
      <c r="AX342" s="13" t="s">
        <v>73</v>
      </c>
      <c r="AY342" s="161" t="s">
        <v>124</v>
      </c>
    </row>
    <row r="343" spans="2:51" s="15" customFormat="1">
      <c r="B343" s="187"/>
      <c r="D343" s="160" t="s">
        <v>133</v>
      </c>
      <c r="E343" s="188" t="s">
        <v>1</v>
      </c>
      <c r="F343" s="189" t="s">
        <v>451</v>
      </c>
      <c r="H343" s="188" t="s">
        <v>1</v>
      </c>
      <c r="I343" s="190"/>
      <c r="L343" s="187"/>
      <c r="M343" s="191"/>
      <c r="N343" s="192"/>
      <c r="O343" s="192"/>
      <c r="P343" s="192"/>
      <c r="Q343" s="192"/>
      <c r="R343" s="192"/>
      <c r="S343" s="192"/>
      <c r="T343" s="193"/>
      <c r="AT343" s="188" t="s">
        <v>133</v>
      </c>
      <c r="AU343" s="188" t="s">
        <v>83</v>
      </c>
      <c r="AV343" s="15" t="s">
        <v>81</v>
      </c>
      <c r="AW343" s="15" t="s">
        <v>29</v>
      </c>
      <c r="AX343" s="15" t="s">
        <v>73</v>
      </c>
      <c r="AY343" s="188" t="s">
        <v>124</v>
      </c>
    </row>
    <row r="344" spans="2:51" s="15" customFormat="1">
      <c r="B344" s="187"/>
      <c r="D344" s="160" t="s">
        <v>133</v>
      </c>
      <c r="E344" s="188" t="s">
        <v>1</v>
      </c>
      <c r="F344" s="189" t="s">
        <v>447</v>
      </c>
      <c r="H344" s="188" t="s">
        <v>1</v>
      </c>
      <c r="I344" s="190"/>
      <c r="L344" s="187"/>
      <c r="M344" s="191"/>
      <c r="N344" s="192"/>
      <c r="O344" s="192"/>
      <c r="P344" s="192"/>
      <c r="Q344" s="192"/>
      <c r="R344" s="192"/>
      <c r="S344" s="192"/>
      <c r="T344" s="193"/>
      <c r="AT344" s="188" t="s">
        <v>133</v>
      </c>
      <c r="AU344" s="188" t="s">
        <v>83</v>
      </c>
      <c r="AV344" s="15" t="s">
        <v>81</v>
      </c>
      <c r="AW344" s="15" t="s">
        <v>29</v>
      </c>
      <c r="AX344" s="15" t="s">
        <v>73</v>
      </c>
      <c r="AY344" s="188" t="s">
        <v>124</v>
      </c>
    </row>
    <row r="345" spans="2:51" s="13" customFormat="1">
      <c r="B345" s="159"/>
      <c r="D345" s="160" t="s">
        <v>133</v>
      </c>
      <c r="E345" s="161" t="s">
        <v>1</v>
      </c>
      <c r="F345" s="162" t="s">
        <v>452</v>
      </c>
      <c r="H345" s="163">
        <v>14</v>
      </c>
      <c r="I345" s="164"/>
      <c r="L345" s="159"/>
      <c r="M345" s="165"/>
      <c r="N345" s="166"/>
      <c r="O345" s="166"/>
      <c r="P345" s="166"/>
      <c r="Q345" s="166"/>
      <c r="R345" s="166"/>
      <c r="S345" s="166"/>
      <c r="T345" s="167"/>
      <c r="AT345" s="161" t="s">
        <v>133</v>
      </c>
      <c r="AU345" s="161" t="s">
        <v>83</v>
      </c>
      <c r="AV345" s="13" t="s">
        <v>83</v>
      </c>
      <c r="AW345" s="13" t="s">
        <v>29</v>
      </c>
      <c r="AX345" s="13" t="s">
        <v>73</v>
      </c>
      <c r="AY345" s="161" t="s">
        <v>124</v>
      </c>
    </row>
    <row r="346" spans="2:51" s="15" customFormat="1">
      <c r="B346" s="187"/>
      <c r="D346" s="160" t="s">
        <v>133</v>
      </c>
      <c r="E346" s="188" t="s">
        <v>1</v>
      </c>
      <c r="F346" s="189" t="s">
        <v>453</v>
      </c>
      <c r="H346" s="188" t="s">
        <v>1</v>
      </c>
      <c r="I346" s="190"/>
      <c r="L346" s="187"/>
      <c r="M346" s="191"/>
      <c r="N346" s="192"/>
      <c r="O346" s="192"/>
      <c r="P346" s="192"/>
      <c r="Q346" s="192"/>
      <c r="R346" s="192"/>
      <c r="S346" s="192"/>
      <c r="T346" s="193"/>
      <c r="AT346" s="188" t="s">
        <v>133</v>
      </c>
      <c r="AU346" s="188" t="s">
        <v>83</v>
      </c>
      <c r="AV346" s="15" t="s">
        <v>81</v>
      </c>
      <c r="AW346" s="15" t="s">
        <v>29</v>
      </c>
      <c r="AX346" s="15" t="s">
        <v>73</v>
      </c>
      <c r="AY346" s="188" t="s">
        <v>124</v>
      </c>
    </row>
    <row r="347" spans="2:51" s="13" customFormat="1">
      <c r="B347" s="159"/>
      <c r="D347" s="160" t="s">
        <v>133</v>
      </c>
      <c r="E347" s="161" t="s">
        <v>1</v>
      </c>
      <c r="F347" s="162" t="s">
        <v>454</v>
      </c>
      <c r="H347" s="163">
        <v>2</v>
      </c>
      <c r="I347" s="164"/>
      <c r="L347" s="159"/>
      <c r="M347" s="165"/>
      <c r="N347" s="166"/>
      <c r="O347" s="166"/>
      <c r="P347" s="166"/>
      <c r="Q347" s="166"/>
      <c r="R347" s="166"/>
      <c r="S347" s="166"/>
      <c r="T347" s="167"/>
      <c r="AT347" s="161" t="s">
        <v>133</v>
      </c>
      <c r="AU347" s="161" t="s">
        <v>83</v>
      </c>
      <c r="AV347" s="13" t="s">
        <v>83</v>
      </c>
      <c r="AW347" s="13" t="s">
        <v>29</v>
      </c>
      <c r="AX347" s="13" t="s">
        <v>73</v>
      </c>
      <c r="AY347" s="161" t="s">
        <v>124</v>
      </c>
    </row>
    <row r="348" spans="2:51" s="15" customFormat="1">
      <c r="B348" s="187"/>
      <c r="D348" s="160" t="s">
        <v>133</v>
      </c>
      <c r="E348" s="188" t="s">
        <v>1</v>
      </c>
      <c r="F348" s="189" t="s">
        <v>455</v>
      </c>
      <c r="H348" s="188" t="s">
        <v>1</v>
      </c>
      <c r="I348" s="190"/>
      <c r="L348" s="187"/>
      <c r="M348" s="191"/>
      <c r="N348" s="192"/>
      <c r="O348" s="192"/>
      <c r="P348" s="192"/>
      <c r="Q348" s="192"/>
      <c r="R348" s="192"/>
      <c r="S348" s="192"/>
      <c r="T348" s="193"/>
      <c r="AT348" s="188" t="s">
        <v>133</v>
      </c>
      <c r="AU348" s="188" t="s">
        <v>83</v>
      </c>
      <c r="AV348" s="15" t="s">
        <v>81</v>
      </c>
      <c r="AW348" s="15" t="s">
        <v>29</v>
      </c>
      <c r="AX348" s="15" t="s">
        <v>73</v>
      </c>
      <c r="AY348" s="188" t="s">
        <v>124</v>
      </c>
    </row>
    <row r="349" spans="2:51" s="13" customFormat="1">
      <c r="B349" s="159"/>
      <c r="D349" s="160" t="s">
        <v>133</v>
      </c>
      <c r="E349" s="161" t="s">
        <v>1</v>
      </c>
      <c r="F349" s="162" t="s">
        <v>456</v>
      </c>
      <c r="H349" s="163">
        <v>14</v>
      </c>
      <c r="I349" s="164"/>
      <c r="L349" s="159"/>
      <c r="M349" s="165"/>
      <c r="N349" s="166"/>
      <c r="O349" s="166"/>
      <c r="P349" s="166"/>
      <c r="Q349" s="166"/>
      <c r="R349" s="166"/>
      <c r="S349" s="166"/>
      <c r="T349" s="167"/>
      <c r="AT349" s="161" t="s">
        <v>133</v>
      </c>
      <c r="AU349" s="161" t="s">
        <v>83</v>
      </c>
      <c r="AV349" s="13" t="s">
        <v>83</v>
      </c>
      <c r="AW349" s="13" t="s">
        <v>29</v>
      </c>
      <c r="AX349" s="13" t="s">
        <v>73</v>
      </c>
      <c r="AY349" s="161" t="s">
        <v>124</v>
      </c>
    </row>
    <row r="350" spans="2:51" s="15" customFormat="1">
      <c r="B350" s="187"/>
      <c r="D350" s="160" t="s">
        <v>133</v>
      </c>
      <c r="E350" s="188" t="s">
        <v>1</v>
      </c>
      <c r="F350" s="189" t="s">
        <v>457</v>
      </c>
      <c r="H350" s="188" t="s">
        <v>1</v>
      </c>
      <c r="I350" s="190"/>
      <c r="L350" s="187"/>
      <c r="M350" s="191"/>
      <c r="N350" s="192"/>
      <c r="O350" s="192"/>
      <c r="P350" s="192"/>
      <c r="Q350" s="192"/>
      <c r="R350" s="192"/>
      <c r="S350" s="192"/>
      <c r="T350" s="193"/>
      <c r="AT350" s="188" t="s">
        <v>133</v>
      </c>
      <c r="AU350" s="188" t="s">
        <v>83</v>
      </c>
      <c r="AV350" s="15" t="s">
        <v>81</v>
      </c>
      <c r="AW350" s="15" t="s">
        <v>29</v>
      </c>
      <c r="AX350" s="15" t="s">
        <v>73</v>
      </c>
      <c r="AY350" s="188" t="s">
        <v>124</v>
      </c>
    </row>
    <row r="351" spans="2:51" s="13" customFormat="1">
      <c r="B351" s="159"/>
      <c r="D351" s="160" t="s">
        <v>133</v>
      </c>
      <c r="E351" s="161" t="s">
        <v>1</v>
      </c>
      <c r="F351" s="162" t="s">
        <v>458</v>
      </c>
      <c r="H351" s="163">
        <v>6</v>
      </c>
      <c r="I351" s="164"/>
      <c r="L351" s="159"/>
      <c r="M351" s="165"/>
      <c r="N351" s="166"/>
      <c r="O351" s="166"/>
      <c r="P351" s="166"/>
      <c r="Q351" s="166"/>
      <c r="R351" s="166"/>
      <c r="S351" s="166"/>
      <c r="T351" s="167"/>
      <c r="AT351" s="161" t="s">
        <v>133</v>
      </c>
      <c r="AU351" s="161" t="s">
        <v>83</v>
      </c>
      <c r="AV351" s="13" t="s">
        <v>83</v>
      </c>
      <c r="AW351" s="13" t="s">
        <v>29</v>
      </c>
      <c r="AX351" s="13" t="s">
        <v>73</v>
      </c>
      <c r="AY351" s="161" t="s">
        <v>124</v>
      </c>
    </row>
    <row r="352" spans="2:51" s="15" customFormat="1">
      <c r="B352" s="187"/>
      <c r="D352" s="160" t="s">
        <v>133</v>
      </c>
      <c r="E352" s="188" t="s">
        <v>1</v>
      </c>
      <c r="F352" s="189" t="s">
        <v>459</v>
      </c>
      <c r="H352" s="188" t="s">
        <v>1</v>
      </c>
      <c r="I352" s="190"/>
      <c r="L352" s="187"/>
      <c r="M352" s="191"/>
      <c r="N352" s="192"/>
      <c r="O352" s="192"/>
      <c r="P352" s="192"/>
      <c r="Q352" s="192"/>
      <c r="R352" s="192"/>
      <c r="S352" s="192"/>
      <c r="T352" s="193"/>
      <c r="AT352" s="188" t="s">
        <v>133</v>
      </c>
      <c r="AU352" s="188" t="s">
        <v>83</v>
      </c>
      <c r="AV352" s="15" t="s">
        <v>81</v>
      </c>
      <c r="AW352" s="15" t="s">
        <v>29</v>
      </c>
      <c r="AX352" s="15" t="s">
        <v>73</v>
      </c>
      <c r="AY352" s="188" t="s">
        <v>124</v>
      </c>
    </row>
    <row r="353" spans="1:65" s="13" customFormat="1">
      <c r="B353" s="159"/>
      <c r="D353" s="160" t="s">
        <v>133</v>
      </c>
      <c r="E353" s="161" t="s">
        <v>1</v>
      </c>
      <c r="F353" s="162" t="s">
        <v>460</v>
      </c>
      <c r="H353" s="163">
        <v>202</v>
      </c>
      <c r="I353" s="164"/>
      <c r="L353" s="159"/>
      <c r="M353" s="165"/>
      <c r="N353" s="166"/>
      <c r="O353" s="166"/>
      <c r="P353" s="166"/>
      <c r="Q353" s="166"/>
      <c r="R353" s="166"/>
      <c r="S353" s="166"/>
      <c r="T353" s="167"/>
      <c r="AT353" s="161" t="s">
        <v>133</v>
      </c>
      <c r="AU353" s="161" t="s">
        <v>83</v>
      </c>
      <c r="AV353" s="13" t="s">
        <v>83</v>
      </c>
      <c r="AW353" s="13" t="s">
        <v>29</v>
      </c>
      <c r="AX353" s="13" t="s">
        <v>73</v>
      </c>
      <c r="AY353" s="161" t="s">
        <v>124</v>
      </c>
    </row>
    <row r="354" spans="1:65" s="14" customFormat="1">
      <c r="B354" s="168"/>
      <c r="D354" s="160" t="s">
        <v>133</v>
      </c>
      <c r="E354" s="169" t="s">
        <v>1</v>
      </c>
      <c r="F354" s="170" t="s">
        <v>136</v>
      </c>
      <c r="H354" s="171">
        <v>832</v>
      </c>
      <c r="I354" s="172"/>
      <c r="L354" s="168"/>
      <c r="M354" s="173"/>
      <c r="N354" s="174"/>
      <c r="O354" s="174"/>
      <c r="P354" s="174"/>
      <c r="Q354" s="174"/>
      <c r="R354" s="174"/>
      <c r="S354" s="174"/>
      <c r="T354" s="175"/>
      <c r="AT354" s="169" t="s">
        <v>133</v>
      </c>
      <c r="AU354" s="169" t="s">
        <v>83</v>
      </c>
      <c r="AV354" s="14" t="s">
        <v>131</v>
      </c>
      <c r="AW354" s="14" t="s">
        <v>29</v>
      </c>
      <c r="AX354" s="14" t="s">
        <v>81</v>
      </c>
      <c r="AY354" s="169" t="s">
        <v>124</v>
      </c>
    </row>
    <row r="355" spans="1:65" s="2" customFormat="1" ht="21.75" customHeight="1">
      <c r="A355" s="32"/>
      <c r="B355" s="144"/>
      <c r="C355" s="176" t="s">
        <v>461</v>
      </c>
      <c r="D355" s="176" t="s">
        <v>143</v>
      </c>
      <c r="E355" s="177" t="s">
        <v>462</v>
      </c>
      <c r="F355" s="178" t="s">
        <v>463</v>
      </c>
      <c r="G355" s="179" t="s">
        <v>163</v>
      </c>
      <c r="H355" s="180">
        <v>108</v>
      </c>
      <c r="I355" s="181"/>
      <c r="J355" s="182">
        <f t="shared" ref="J355:J360" si="0">ROUND(I355*H355,2)</f>
        <v>0</v>
      </c>
      <c r="K355" s="183"/>
      <c r="L355" s="184"/>
      <c r="M355" s="185" t="s">
        <v>1</v>
      </c>
      <c r="N355" s="186" t="s">
        <v>38</v>
      </c>
      <c r="O355" s="58"/>
      <c r="P355" s="155">
        <f t="shared" ref="P355:P360" si="1">O355*H355</f>
        <v>0</v>
      </c>
      <c r="Q355" s="155">
        <v>0.13100000000000001</v>
      </c>
      <c r="R355" s="155">
        <f t="shared" ref="R355:R360" si="2">Q355*H355</f>
        <v>14.148</v>
      </c>
      <c r="S355" s="155">
        <v>0</v>
      </c>
      <c r="T355" s="156">
        <f t="shared" ref="T355:T360" si="3"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7" t="s">
        <v>147</v>
      </c>
      <c r="AT355" s="157" t="s">
        <v>143</v>
      </c>
      <c r="AU355" s="157" t="s">
        <v>83</v>
      </c>
      <c r="AY355" s="17" t="s">
        <v>124</v>
      </c>
      <c r="BE355" s="158">
        <f t="shared" ref="BE355:BE360" si="4">IF(N355="základní",J355,0)</f>
        <v>0</v>
      </c>
      <c r="BF355" s="158">
        <f t="shared" ref="BF355:BF360" si="5">IF(N355="snížená",J355,0)</f>
        <v>0</v>
      </c>
      <c r="BG355" s="158">
        <f t="shared" ref="BG355:BG360" si="6">IF(N355="zákl. přenesená",J355,0)</f>
        <v>0</v>
      </c>
      <c r="BH355" s="158">
        <f t="shared" ref="BH355:BH360" si="7">IF(N355="sníž. přenesená",J355,0)</f>
        <v>0</v>
      </c>
      <c r="BI355" s="158">
        <f t="shared" ref="BI355:BI360" si="8">IF(N355="nulová",J355,0)</f>
        <v>0</v>
      </c>
      <c r="BJ355" s="17" t="s">
        <v>81</v>
      </c>
      <c r="BK355" s="158">
        <f t="shared" ref="BK355:BK360" si="9">ROUND(I355*H355,2)</f>
        <v>0</v>
      </c>
      <c r="BL355" s="17" t="s">
        <v>131</v>
      </c>
      <c r="BM355" s="157" t="s">
        <v>464</v>
      </c>
    </row>
    <row r="356" spans="1:65" s="2" customFormat="1" ht="21.75" customHeight="1">
      <c r="A356" s="32"/>
      <c r="B356" s="144"/>
      <c r="C356" s="176" t="s">
        <v>465</v>
      </c>
      <c r="D356" s="176" t="s">
        <v>143</v>
      </c>
      <c r="E356" s="177" t="s">
        <v>466</v>
      </c>
      <c r="F356" s="178" t="s">
        <v>467</v>
      </c>
      <c r="G356" s="179" t="s">
        <v>163</v>
      </c>
      <c r="H356" s="180">
        <v>28</v>
      </c>
      <c r="I356" s="181"/>
      <c r="J356" s="182">
        <f t="shared" si="0"/>
        <v>0</v>
      </c>
      <c r="K356" s="183"/>
      <c r="L356" s="184"/>
      <c r="M356" s="185" t="s">
        <v>1</v>
      </c>
      <c r="N356" s="186" t="s">
        <v>38</v>
      </c>
      <c r="O356" s="58"/>
      <c r="P356" s="155">
        <f t="shared" si="1"/>
        <v>0</v>
      </c>
      <c r="Q356" s="155">
        <v>0.13100000000000001</v>
      </c>
      <c r="R356" s="155">
        <f t="shared" si="2"/>
        <v>3.6680000000000001</v>
      </c>
      <c r="S356" s="155">
        <v>0</v>
      </c>
      <c r="T356" s="156">
        <f t="shared" si="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7" t="s">
        <v>147</v>
      </c>
      <c r="AT356" s="157" t="s">
        <v>143</v>
      </c>
      <c r="AU356" s="157" t="s">
        <v>83</v>
      </c>
      <c r="AY356" s="17" t="s">
        <v>124</v>
      </c>
      <c r="BE356" s="158">
        <f t="shared" si="4"/>
        <v>0</v>
      </c>
      <c r="BF356" s="158">
        <f t="shared" si="5"/>
        <v>0</v>
      </c>
      <c r="BG356" s="158">
        <f t="shared" si="6"/>
        <v>0</v>
      </c>
      <c r="BH356" s="158">
        <f t="shared" si="7"/>
        <v>0</v>
      </c>
      <c r="BI356" s="158">
        <f t="shared" si="8"/>
        <v>0</v>
      </c>
      <c r="BJ356" s="17" t="s">
        <v>81</v>
      </c>
      <c r="BK356" s="158">
        <f t="shared" si="9"/>
        <v>0</v>
      </c>
      <c r="BL356" s="17" t="s">
        <v>131</v>
      </c>
      <c r="BM356" s="157" t="s">
        <v>468</v>
      </c>
    </row>
    <row r="357" spans="1:65" s="2" customFormat="1" ht="21.75" customHeight="1">
      <c r="A357" s="32"/>
      <c r="B357" s="144"/>
      <c r="C357" s="176" t="s">
        <v>469</v>
      </c>
      <c r="D357" s="176" t="s">
        <v>143</v>
      </c>
      <c r="E357" s="177" t="s">
        <v>470</v>
      </c>
      <c r="F357" s="178" t="s">
        <v>463</v>
      </c>
      <c r="G357" s="179" t="s">
        <v>163</v>
      </c>
      <c r="H357" s="180">
        <v>436</v>
      </c>
      <c r="I357" s="181"/>
      <c r="J357" s="182">
        <f t="shared" si="0"/>
        <v>0</v>
      </c>
      <c r="K357" s="183"/>
      <c r="L357" s="184"/>
      <c r="M357" s="185" t="s">
        <v>1</v>
      </c>
      <c r="N357" s="186" t="s">
        <v>38</v>
      </c>
      <c r="O357" s="58"/>
      <c r="P357" s="155">
        <f t="shared" si="1"/>
        <v>0</v>
      </c>
      <c r="Q357" s="155">
        <v>0.13100000000000001</v>
      </c>
      <c r="R357" s="155">
        <f t="shared" si="2"/>
        <v>57.116</v>
      </c>
      <c r="S357" s="155">
        <v>0</v>
      </c>
      <c r="T357" s="156">
        <f t="shared" si="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7" t="s">
        <v>147</v>
      </c>
      <c r="AT357" s="157" t="s">
        <v>143</v>
      </c>
      <c r="AU357" s="157" t="s">
        <v>83</v>
      </c>
      <c r="AY357" s="17" t="s">
        <v>124</v>
      </c>
      <c r="BE357" s="158">
        <f t="shared" si="4"/>
        <v>0</v>
      </c>
      <c r="BF357" s="158">
        <f t="shared" si="5"/>
        <v>0</v>
      </c>
      <c r="BG357" s="158">
        <f t="shared" si="6"/>
        <v>0</v>
      </c>
      <c r="BH357" s="158">
        <f t="shared" si="7"/>
        <v>0</v>
      </c>
      <c r="BI357" s="158">
        <f t="shared" si="8"/>
        <v>0</v>
      </c>
      <c r="BJ357" s="17" t="s">
        <v>81</v>
      </c>
      <c r="BK357" s="158">
        <f t="shared" si="9"/>
        <v>0</v>
      </c>
      <c r="BL357" s="17" t="s">
        <v>131</v>
      </c>
      <c r="BM357" s="157" t="s">
        <v>471</v>
      </c>
    </row>
    <row r="358" spans="1:65" s="2" customFormat="1" ht="24.2" customHeight="1">
      <c r="A358" s="32"/>
      <c r="B358" s="144"/>
      <c r="C358" s="176" t="s">
        <v>472</v>
      </c>
      <c r="D358" s="176" t="s">
        <v>143</v>
      </c>
      <c r="E358" s="177" t="s">
        <v>473</v>
      </c>
      <c r="F358" s="178" t="s">
        <v>474</v>
      </c>
      <c r="G358" s="179" t="s">
        <v>163</v>
      </c>
      <c r="H358" s="180">
        <v>36</v>
      </c>
      <c r="I358" s="181"/>
      <c r="J358" s="182">
        <f t="shared" si="0"/>
        <v>0</v>
      </c>
      <c r="K358" s="183"/>
      <c r="L358" s="184"/>
      <c r="M358" s="185" t="s">
        <v>1</v>
      </c>
      <c r="N358" s="186" t="s">
        <v>38</v>
      </c>
      <c r="O358" s="58"/>
      <c r="P358" s="155">
        <f t="shared" si="1"/>
        <v>0</v>
      </c>
      <c r="Q358" s="155">
        <v>0.13100000000000001</v>
      </c>
      <c r="R358" s="155">
        <f t="shared" si="2"/>
        <v>4.7160000000000002</v>
      </c>
      <c r="S358" s="155">
        <v>0</v>
      </c>
      <c r="T358" s="156">
        <f t="shared" si="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7" t="s">
        <v>147</v>
      </c>
      <c r="AT358" s="157" t="s">
        <v>143</v>
      </c>
      <c r="AU358" s="157" t="s">
        <v>83</v>
      </c>
      <c r="AY358" s="17" t="s">
        <v>124</v>
      </c>
      <c r="BE358" s="158">
        <f t="shared" si="4"/>
        <v>0</v>
      </c>
      <c r="BF358" s="158">
        <f t="shared" si="5"/>
        <v>0</v>
      </c>
      <c r="BG358" s="158">
        <f t="shared" si="6"/>
        <v>0</v>
      </c>
      <c r="BH358" s="158">
        <f t="shared" si="7"/>
        <v>0</v>
      </c>
      <c r="BI358" s="158">
        <f t="shared" si="8"/>
        <v>0</v>
      </c>
      <c r="BJ358" s="17" t="s">
        <v>81</v>
      </c>
      <c r="BK358" s="158">
        <f t="shared" si="9"/>
        <v>0</v>
      </c>
      <c r="BL358" s="17" t="s">
        <v>131</v>
      </c>
      <c r="BM358" s="157" t="s">
        <v>475</v>
      </c>
    </row>
    <row r="359" spans="1:65" s="2" customFormat="1" ht="24.2" customHeight="1">
      <c r="A359" s="32"/>
      <c r="B359" s="144"/>
      <c r="C359" s="176" t="s">
        <v>476</v>
      </c>
      <c r="D359" s="176" t="s">
        <v>143</v>
      </c>
      <c r="E359" s="177" t="s">
        <v>477</v>
      </c>
      <c r="F359" s="178" t="s">
        <v>478</v>
      </c>
      <c r="G359" s="179" t="s">
        <v>163</v>
      </c>
      <c r="H359" s="180">
        <v>14</v>
      </c>
      <c r="I359" s="181"/>
      <c r="J359" s="182">
        <f t="shared" si="0"/>
        <v>0</v>
      </c>
      <c r="K359" s="183"/>
      <c r="L359" s="184"/>
      <c r="M359" s="185" t="s">
        <v>1</v>
      </c>
      <c r="N359" s="186" t="s">
        <v>38</v>
      </c>
      <c r="O359" s="58"/>
      <c r="P359" s="155">
        <f t="shared" si="1"/>
        <v>0</v>
      </c>
      <c r="Q359" s="155">
        <v>0.42</v>
      </c>
      <c r="R359" s="155">
        <f t="shared" si="2"/>
        <v>5.88</v>
      </c>
      <c r="S359" s="155">
        <v>0</v>
      </c>
      <c r="T359" s="156">
        <f t="shared" si="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7" t="s">
        <v>147</v>
      </c>
      <c r="AT359" s="157" t="s">
        <v>143</v>
      </c>
      <c r="AU359" s="157" t="s">
        <v>83</v>
      </c>
      <c r="AY359" s="17" t="s">
        <v>124</v>
      </c>
      <c r="BE359" s="158">
        <f t="shared" si="4"/>
        <v>0</v>
      </c>
      <c r="BF359" s="158">
        <f t="shared" si="5"/>
        <v>0</v>
      </c>
      <c r="BG359" s="158">
        <f t="shared" si="6"/>
        <v>0</v>
      </c>
      <c r="BH359" s="158">
        <f t="shared" si="7"/>
        <v>0</v>
      </c>
      <c r="BI359" s="158">
        <f t="shared" si="8"/>
        <v>0</v>
      </c>
      <c r="BJ359" s="17" t="s">
        <v>81</v>
      </c>
      <c r="BK359" s="158">
        <f t="shared" si="9"/>
        <v>0</v>
      </c>
      <c r="BL359" s="17" t="s">
        <v>131</v>
      </c>
      <c r="BM359" s="157" t="s">
        <v>479</v>
      </c>
    </row>
    <row r="360" spans="1:65" s="2" customFormat="1" ht="78" customHeight="1">
      <c r="A360" s="32"/>
      <c r="B360" s="144"/>
      <c r="C360" s="145" t="s">
        <v>480</v>
      </c>
      <c r="D360" s="145" t="s">
        <v>127</v>
      </c>
      <c r="E360" s="146" t="s">
        <v>481</v>
      </c>
      <c r="F360" s="147" t="s">
        <v>482</v>
      </c>
      <c r="G360" s="148" t="s">
        <v>163</v>
      </c>
      <c r="H360" s="149">
        <v>20</v>
      </c>
      <c r="I360" s="150"/>
      <c r="J360" s="151">
        <f t="shared" si="0"/>
        <v>0</v>
      </c>
      <c r="K360" s="152"/>
      <c r="L360" s="33"/>
      <c r="M360" s="153" t="s">
        <v>1</v>
      </c>
      <c r="N360" s="154" t="s">
        <v>38</v>
      </c>
      <c r="O360" s="58"/>
      <c r="P360" s="155">
        <f t="shared" si="1"/>
        <v>0</v>
      </c>
      <c r="Q360" s="155">
        <v>0.10362</v>
      </c>
      <c r="R360" s="155">
        <f t="shared" si="2"/>
        <v>2.0724</v>
      </c>
      <c r="S360" s="155">
        <v>0</v>
      </c>
      <c r="T360" s="156">
        <f t="shared" si="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7" t="s">
        <v>131</v>
      </c>
      <c r="AT360" s="157" t="s">
        <v>127</v>
      </c>
      <c r="AU360" s="157" t="s">
        <v>83</v>
      </c>
      <c r="AY360" s="17" t="s">
        <v>124</v>
      </c>
      <c r="BE360" s="158">
        <f t="shared" si="4"/>
        <v>0</v>
      </c>
      <c r="BF360" s="158">
        <f t="shared" si="5"/>
        <v>0</v>
      </c>
      <c r="BG360" s="158">
        <f t="shared" si="6"/>
        <v>0</v>
      </c>
      <c r="BH360" s="158">
        <f t="shared" si="7"/>
        <v>0</v>
      </c>
      <c r="BI360" s="158">
        <f t="shared" si="8"/>
        <v>0</v>
      </c>
      <c r="BJ360" s="17" t="s">
        <v>81</v>
      </c>
      <c r="BK360" s="158">
        <f t="shared" si="9"/>
        <v>0</v>
      </c>
      <c r="BL360" s="17" t="s">
        <v>131</v>
      </c>
      <c r="BM360" s="157" t="s">
        <v>483</v>
      </c>
    </row>
    <row r="361" spans="1:65" s="15" customFormat="1">
      <c r="B361" s="187"/>
      <c r="D361" s="160" t="s">
        <v>133</v>
      </c>
      <c r="E361" s="188" t="s">
        <v>1</v>
      </c>
      <c r="F361" s="189" t="s">
        <v>484</v>
      </c>
      <c r="H361" s="188" t="s">
        <v>1</v>
      </c>
      <c r="I361" s="190"/>
      <c r="L361" s="187"/>
      <c r="M361" s="191"/>
      <c r="N361" s="192"/>
      <c r="O361" s="192"/>
      <c r="P361" s="192"/>
      <c r="Q361" s="192"/>
      <c r="R361" s="192"/>
      <c r="S361" s="192"/>
      <c r="T361" s="193"/>
      <c r="AT361" s="188" t="s">
        <v>133</v>
      </c>
      <c r="AU361" s="188" t="s">
        <v>83</v>
      </c>
      <c r="AV361" s="15" t="s">
        <v>81</v>
      </c>
      <c r="AW361" s="15" t="s">
        <v>29</v>
      </c>
      <c r="AX361" s="15" t="s">
        <v>73</v>
      </c>
      <c r="AY361" s="188" t="s">
        <v>124</v>
      </c>
    </row>
    <row r="362" spans="1:65" s="13" customFormat="1">
      <c r="B362" s="159"/>
      <c r="D362" s="160" t="s">
        <v>133</v>
      </c>
      <c r="E362" s="161" t="s">
        <v>1</v>
      </c>
      <c r="F362" s="162" t="s">
        <v>485</v>
      </c>
      <c r="H362" s="163">
        <v>17</v>
      </c>
      <c r="I362" s="164"/>
      <c r="L362" s="159"/>
      <c r="M362" s="165"/>
      <c r="N362" s="166"/>
      <c r="O362" s="166"/>
      <c r="P362" s="166"/>
      <c r="Q362" s="166"/>
      <c r="R362" s="166"/>
      <c r="S362" s="166"/>
      <c r="T362" s="167"/>
      <c r="AT362" s="161" t="s">
        <v>133</v>
      </c>
      <c r="AU362" s="161" t="s">
        <v>83</v>
      </c>
      <c r="AV362" s="13" t="s">
        <v>83</v>
      </c>
      <c r="AW362" s="13" t="s">
        <v>29</v>
      </c>
      <c r="AX362" s="13" t="s">
        <v>73</v>
      </c>
      <c r="AY362" s="161" t="s">
        <v>124</v>
      </c>
    </row>
    <row r="363" spans="1:65" s="15" customFormat="1">
      <c r="B363" s="187"/>
      <c r="D363" s="160" t="s">
        <v>133</v>
      </c>
      <c r="E363" s="188" t="s">
        <v>1</v>
      </c>
      <c r="F363" s="189" t="s">
        <v>486</v>
      </c>
      <c r="H363" s="188" t="s">
        <v>1</v>
      </c>
      <c r="I363" s="190"/>
      <c r="L363" s="187"/>
      <c r="M363" s="191"/>
      <c r="N363" s="192"/>
      <c r="O363" s="192"/>
      <c r="P363" s="192"/>
      <c r="Q363" s="192"/>
      <c r="R363" s="192"/>
      <c r="S363" s="192"/>
      <c r="T363" s="193"/>
      <c r="AT363" s="188" t="s">
        <v>133</v>
      </c>
      <c r="AU363" s="188" t="s">
        <v>83</v>
      </c>
      <c r="AV363" s="15" t="s">
        <v>81</v>
      </c>
      <c r="AW363" s="15" t="s">
        <v>29</v>
      </c>
      <c r="AX363" s="15" t="s">
        <v>73</v>
      </c>
      <c r="AY363" s="188" t="s">
        <v>124</v>
      </c>
    </row>
    <row r="364" spans="1:65" s="13" customFormat="1">
      <c r="B364" s="159"/>
      <c r="D364" s="160" t="s">
        <v>133</v>
      </c>
      <c r="E364" s="161" t="s">
        <v>1</v>
      </c>
      <c r="F364" s="162" t="s">
        <v>487</v>
      </c>
      <c r="H364" s="163">
        <v>3</v>
      </c>
      <c r="I364" s="164"/>
      <c r="L364" s="159"/>
      <c r="M364" s="165"/>
      <c r="N364" s="166"/>
      <c r="O364" s="166"/>
      <c r="P364" s="166"/>
      <c r="Q364" s="166"/>
      <c r="R364" s="166"/>
      <c r="S364" s="166"/>
      <c r="T364" s="167"/>
      <c r="AT364" s="161" t="s">
        <v>133</v>
      </c>
      <c r="AU364" s="161" t="s">
        <v>83</v>
      </c>
      <c r="AV364" s="13" t="s">
        <v>83</v>
      </c>
      <c r="AW364" s="13" t="s">
        <v>29</v>
      </c>
      <c r="AX364" s="13" t="s">
        <v>73</v>
      </c>
      <c r="AY364" s="161" t="s">
        <v>124</v>
      </c>
    </row>
    <row r="365" spans="1:65" s="14" customFormat="1">
      <c r="B365" s="168"/>
      <c r="D365" s="160" t="s">
        <v>133</v>
      </c>
      <c r="E365" s="169" t="s">
        <v>1</v>
      </c>
      <c r="F365" s="170" t="s">
        <v>136</v>
      </c>
      <c r="H365" s="171">
        <v>20</v>
      </c>
      <c r="I365" s="172"/>
      <c r="L365" s="168"/>
      <c r="M365" s="173"/>
      <c r="N365" s="174"/>
      <c r="O365" s="174"/>
      <c r="P365" s="174"/>
      <c r="Q365" s="174"/>
      <c r="R365" s="174"/>
      <c r="S365" s="174"/>
      <c r="T365" s="175"/>
      <c r="AT365" s="169" t="s">
        <v>133</v>
      </c>
      <c r="AU365" s="169" t="s">
        <v>83</v>
      </c>
      <c r="AV365" s="14" t="s">
        <v>131</v>
      </c>
      <c r="AW365" s="14" t="s">
        <v>29</v>
      </c>
      <c r="AX365" s="14" t="s">
        <v>81</v>
      </c>
      <c r="AY365" s="169" t="s">
        <v>124</v>
      </c>
    </row>
    <row r="366" spans="1:65" s="2" customFormat="1" ht="24.2" customHeight="1">
      <c r="A366" s="32"/>
      <c r="B366" s="144"/>
      <c r="C366" s="176" t="s">
        <v>488</v>
      </c>
      <c r="D366" s="176" t="s">
        <v>143</v>
      </c>
      <c r="E366" s="177" t="s">
        <v>489</v>
      </c>
      <c r="F366" s="178" t="s">
        <v>490</v>
      </c>
      <c r="G366" s="179" t="s">
        <v>163</v>
      </c>
      <c r="H366" s="180">
        <v>3</v>
      </c>
      <c r="I366" s="181"/>
      <c r="J366" s="182">
        <f>ROUND(I366*H366,2)</f>
        <v>0</v>
      </c>
      <c r="K366" s="183"/>
      <c r="L366" s="184"/>
      <c r="M366" s="185" t="s">
        <v>1</v>
      </c>
      <c r="N366" s="186" t="s">
        <v>38</v>
      </c>
      <c r="O366" s="58"/>
      <c r="P366" s="155">
        <f>O366*H366</f>
        <v>0</v>
      </c>
      <c r="Q366" s="155">
        <v>0.17499999999999999</v>
      </c>
      <c r="R366" s="155">
        <f>Q366*H366</f>
        <v>0.52499999999999991</v>
      </c>
      <c r="S366" s="155">
        <v>0</v>
      </c>
      <c r="T366" s="156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7" t="s">
        <v>147</v>
      </c>
      <c r="AT366" s="157" t="s">
        <v>143</v>
      </c>
      <c r="AU366" s="157" t="s">
        <v>83</v>
      </c>
      <c r="AY366" s="17" t="s">
        <v>124</v>
      </c>
      <c r="BE366" s="158">
        <f>IF(N366="základní",J366,0)</f>
        <v>0</v>
      </c>
      <c r="BF366" s="158">
        <f>IF(N366="snížená",J366,0)</f>
        <v>0</v>
      </c>
      <c r="BG366" s="158">
        <f>IF(N366="zákl. přenesená",J366,0)</f>
        <v>0</v>
      </c>
      <c r="BH366" s="158">
        <f>IF(N366="sníž. přenesená",J366,0)</f>
        <v>0</v>
      </c>
      <c r="BI366" s="158">
        <f>IF(N366="nulová",J366,0)</f>
        <v>0</v>
      </c>
      <c r="BJ366" s="17" t="s">
        <v>81</v>
      </c>
      <c r="BK366" s="158">
        <f>ROUND(I366*H366,2)</f>
        <v>0</v>
      </c>
      <c r="BL366" s="17" t="s">
        <v>131</v>
      </c>
      <c r="BM366" s="157" t="s">
        <v>491</v>
      </c>
    </row>
    <row r="367" spans="1:65" s="2" customFormat="1" ht="21.75" customHeight="1">
      <c r="A367" s="32"/>
      <c r="B367" s="144"/>
      <c r="C367" s="176" t="s">
        <v>492</v>
      </c>
      <c r="D367" s="176" t="s">
        <v>143</v>
      </c>
      <c r="E367" s="177" t="s">
        <v>493</v>
      </c>
      <c r="F367" s="178" t="s">
        <v>494</v>
      </c>
      <c r="G367" s="179" t="s">
        <v>163</v>
      </c>
      <c r="H367" s="180">
        <v>17</v>
      </c>
      <c r="I367" s="181"/>
      <c r="J367" s="182">
        <f>ROUND(I367*H367,2)</f>
        <v>0</v>
      </c>
      <c r="K367" s="183"/>
      <c r="L367" s="184"/>
      <c r="M367" s="185" t="s">
        <v>1</v>
      </c>
      <c r="N367" s="186" t="s">
        <v>38</v>
      </c>
      <c r="O367" s="58"/>
      <c r="P367" s="155">
        <f>O367*H367</f>
        <v>0</v>
      </c>
      <c r="Q367" s="155">
        <v>0.15</v>
      </c>
      <c r="R367" s="155">
        <f>Q367*H367</f>
        <v>2.5499999999999998</v>
      </c>
      <c r="S367" s="155">
        <v>0</v>
      </c>
      <c r="T367" s="156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7" t="s">
        <v>147</v>
      </c>
      <c r="AT367" s="157" t="s">
        <v>143</v>
      </c>
      <c r="AU367" s="157" t="s">
        <v>83</v>
      </c>
      <c r="AY367" s="17" t="s">
        <v>124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7" t="s">
        <v>81</v>
      </c>
      <c r="BK367" s="158">
        <f>ROUND(I367*H367,2)</f>
        <v>0</v>
      </c>
      <c r="BL367" s="17" t="s">
        <v>131</v>
      </c>
      <c r="BM367" s="157" t="s">
        <v>495</v>
      </c>
    </row>
    <row r="368" spans="1:65" s="2" customFormat="1" ht="76.349999999999994" customHeight="1">
      <c r="A368" s="32"/>
      <c r="B368" s="144"/>
      <c r="C368" s="145" t="s">
        <v>496</v>
      </c>
      <c r="D368" s="145" t="s">
        <v>127</v>
      </c>
      <c r="E368" s="146" t="s">
        <v>497</v>
      </c>
      <c r="F368" s="147" t="s">
        <v>498</v>
      </c>
      <c r="G368" s="148" t="s">
        <v>163</v>
      </c>
      <c r="H368" s="149">
        <v>14.25</v>
      </c>
      <c r="I368" s="150"/>
      <c r="J368" s="151">
        <f>ROUND(I368*H368,2)</f>
        <v>0</v>
      </c>
      <c r="K368" s="152"/>
      <c r="L368" s="33"/>
      <c r="M368" s="153" t="s">
        <v>1</v>
      </c>
      <c r="N368" s="154" t="s">
        <v>38</v>
      </c>
      <c r="O368" s="58"/>
      <c r="P368" s="155">
        <f>O368*H368</f>
        <v>0</v>
      </c>
      <c r="Q368" s="155">
        <v>0.10100000000000001</v>
      </c>
      <c r="R368" s="155">
        <f>Q368*H368</f>
        <v>1.4392500000000001</v>
      </c>
      <c r="S368" s="155">
        <v>0</v>
      </c>
      <c r="T368" s="156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7" t="s">
        <v>131</v>
      </c>
      <c r="AT368" s="157" t="s">
        <v>127</v>
      </c>
      <c r="AU368" s="157" t="s">
        <v>83</v>
      </c>
      <c r="AY368" s="17" t="s">
        <v>124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7" t="s">
        <v>81</v>
      </c>
      <c r="BK368" s="158">
        <f>ROUND(I368*H368,2)</f>
        <v>0</v>
      </c>
      <c r="BL368" s="17" t="s">
        <v>131</v>
      </c>
      <c r="BM368" s="157" t="s">
        <v>499</v>
      </c>
    </row>
    <row r="369" spans="1:65" s="15" customFormat="1">
      <c r="B369" s="187"/>
      <c r="D369" s="160" t="s">
        <v>133</v>
      </c>
      <c r="E369" s="188" t="s">
        <v>1</v>
      </c>
      <c r="F369" s="189" t="s">
        <v>500</v>
      </c>
      <c r="H369" s="188" t="s">
        <v>1</v>
      </c>
      <c r="I369" s="190"/>
      <c r="L369" s="187"/>
      <c r="M369" s="191"/>
      <c r="N369" s="192"/>
      <c r="O369" s="192"/>
      <c r="P369" s="192"/>
      <c r="Q369" s="192"/>
      <c r="R369" s="192"/>
      <c r="S369" s="192"/>
      <c r="T369" s="193"/>
      <c r="AT369" s="188" t="s">
        <v>133</v>
      </c>
      <c r="AU369" s="188" t="s">
        <v>83</v>
      </c>
      <c r="AV369" s="15" t="s">
        <v>81</v>
      </c>
      <c r="AW369" s="15" t="s">
        <v>29</v>
      </c>
      <c r="AX369" s="15" t="s">
        <v>73</v>
      </c>
      <c r="AY369" s="188" t="s">
        <v>124</v>
      </c>
    </row>
    <row r="370" spans="1:65" s="13" customFormat="1">
      <c r="B370" s="159"/>
      <c r="D370" s="160" t="s">
        <v>133</v>
      </c>
      <c r="E370" s="161" t="s">
        <v>1</v>
      </c>
      <c r="F370" s="162" t="s">
        <v>501</v>
      </c>
      <c r="H370" s="163">
        <v>14.25</v>
      </c>
      <c r="I370" s="164"/>
      <c r="L370" s="159"/>
      <c r="M370" s="165"/>
      <c r="N370" s="166"/>
      <c r="O370" s="166"/>
      <c r="P370" s="166"/>
      <c r="Q370" s="166"/>
      <c r="R370" s="166"/>
      <c r="S370" s="166"/>
      <c r="T370" s="167"/>
      <c r="AT370" s="161" t="s">
        <v>133</v>
      </c>
      <c r="AU370" s="161" t="s">
        <v>83</v>
      </c>
      <c r="AV370" s="13" t="s">
        <v>83</v>
      </c>
      <c r="AW370" s="13" t="s">
        <v>29</v>
      </c>
      <c r="AX370" s="13" t="s">
        <v>73</v>
      </c>
      <c r="AY370" s="161" t="s">
        <v>124</v>
      </c>
    </row>
    <row r="371" spans="1:65" s="14" customFormat="1">
      <c r="B371" s="168"/>
      <c r="D371" s="160" t="s">
        <v>133</v>
      </c>
      <c r="E371" s="169" t="s">
        <v>1</v>
      </c>
      <c r="F371" s="170" t="s">
        <v>136</v>
      </c>
      <c r="H371" s="171">
        <v>14.25</v>
      </c>
      <c r="I371" s="172"/>
      <c r="L371" s="168"/>
      <c r="M371" s="173"/>
      <c r="N371" s="174"/>
      <c r="O371" s="174"/>
      <c r="P371" s="174"/>
      <c r="Q371" s="174"/>
      <c r="R371" s="174"/>
      <c r="S371" s="174"/>
      <c r="T371" s="175"/>
      <c r="AT371" s="169" t="s">
        <v>133</v>
      </c>
      <c r="AU371" s="169" t="s">
        <v>83</v>
      </c>
      <c r="AV371" s="14" t="s">
        <v>131</v>
      </c>
      <c r="AW371" s="14" t="s">
        <v>29</v>
      </c>
      <c r="AX371" s="14" t="s">
        <v>81</v>
      </c>
      <c r="AY371" s="169" t="s">
        <v>124</v>
      </c>
    </row>
    <row r="372" spans="1:65" s="2" customFormat="1" ht="16.5" customHeight="1">
      <c r="A372" s="32"/>
      <c r="B372" s="144"/>
      <c r="C372" s="176" t="s">
        <v>502</v>
      </c>
      <c r="D372" s="176" t="s">
        <v>143</v>
      </c>
      <c r="E372" s="177" t="s">
        <v>503</v>
      </c>
      <c r="F372" s="178" t="s">
        <v>504</v>
      </c>
      <c r="G372" s="179" t="s">
        <v>163</v>
      </c>
      <c r="H372" s="180">
        <v>14.25</v>
      </c>
      <c r="I372" s="181"/>
      <c r="J372" s="182">
        <f>ROUND(I372*H372,2)</f>
        <v>0</v>
      </c>
      <c r="K372" s="183"/>
      <c r="L372" s="184"/>
      <c r="M372" s="185" t="s">
        <v>1</v>
      </c>
      <c r="N372" s="186" t="s">
        <v>38</v>
      </c>
      <c r="O372" s="58"/>
      <c r="P372" s="155">
        <f>O372*H372</f>
        <v>0</v>
      </c>
      <c r="Q372" s="155">
        <v>0.42</v>
      </c>
      <c r="R372" s="155">
        <f>Q372*H372</f>
        <v>5.9849999999999994</v>
      </c>
      <c r="S372" s="155">
        <v>0</v>
      </c>
      <c r="T372" s="156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57" t="s">
        <v>147</v>
      </c>
      <c r="AT372" s="157" t="s">
        <v>143</v>
      </c>
      <c r="AU372" s="157" t="s">
        <v>83</v>
      </c>
      <c r="AY372" s="17" t="s">
        <v>124</v>
      </c>
      <c r="BE372" s="158">
        <f>IF(N372="základní",J372,0)</f>
        <v>0</v>
      </c>
      <c r="BF372" s="158">
        <f>IF(N372="snížená",J372,0)</f>
        <v>0</v>
      </c>
      <c r="BG372" s="158">
        <f>IF(N372="zákl. přenesená",J372,0)</f>
        <v>0</v>
      </c>
      <c r="BH372" s="158">
        <f>IF(N372="sníž. přenesená",J372,0)</f>
        <v>0</v>
      </c>
      <c r="BI372" s="158">
        <f>IF(N372="nulová",J372,0)</f>
        <v>0</v>
      </c>
      <c r="BJ372" s="17" t="s">
        <v>81</v>
      </c>
      <c r="BK372" s="158">
        <f>ROUND(I372*H372,2)</f>
        <v>0</v>
      </c>
      <c r="BL372" s="17" t="s">
        <v>131</v>
      </c>
      <c r="BM372" s="157" t="s">
        <v>505</v>
      </c>
    </row>
    <row r="373" spans="1:65" s="12" customFormat="1" ht="22.9" customHeight="1">
      <c r="B373" s="131"/>
      <c r="D373" s="132" t="s">
        <v>72</v>
      </c>
      <c r="E373" s="142" t="s">
        <v>147</v>
      </c>
      <c r="F373" s="142" t="s">
        <v>506</v>
      </c>
      <c r="I373" s="134"/>
      <c r="J373" s="143">
        <f>BK373</f>
        <v>0</v>
      </c>
      <c r="L373" s="131"/>
      <c r="M373" s="136"/>
      <c r="N373" s="137"/>
      <c r="O373" s="137"/>
      <c r="P373" s="138">
        <f>SUM(P374:P398)</f>
        <v>0</v>
      </c>
      <c r="Q373" s="137"/>
      <c r="R373" s="138">
        <f>SUM(R374:R398)</f>
        <v>11.05288</v>
      </c>
      <c r="S373" s="137"/>
      <c r="T373" s="139">
        <f>SUM(T374:T398)</f>
        <v>0</v>
      </c>
      <c r="AR373" s="132" t="s">
        <v>81</v>
      </c>
      <c r="AT373" s="140" t="s">
        <v>72</v>
      </c>
      <c r="AU373" s="140" t="s">
        <v>81</v>
      </c>
      <c r="AY373" s="132" t="s">
        <v>124</v>
      </c>
      <c r="BK373" s="141">
        <f>SUM(BK374:BK398)</f>
        <v>0</v>
      </c>
    </row>
    <row r="374" spans="1:65" s="2" customFormat="1" ht="16.5" customHeight="1">
      <c r="A374" s="32"/>
      <c r="B374" s="144"/>
      <c r="C374" s="145" t="s">
        <v>507</v>
      </c>
      <c r="D374" s="145" t="s">
        <v>127</v>
      </c>
      <c r="E374" s="146" t="s">
        <v>508</v>
      </c>
      <c r="F374" s="147" t="s">
        <v>509</v>
      </c>
      <c r="G374" s="148" t="s">
        <v>510</v>
      </c>
      <c r="H374" s="149">
        <v>1</v>
      </c>
      <c r="I374" s="150"/>
      <c r="J374" s="151">
        <f t="shared" ref="J374:J380" si="10">ROUND(I374*H374,2)</f>
        <v>0</v>
      </c>
      <c r="K374" s="152"/>
      <c r="L374" s="33"/>
      <c r="M374" s="153" t="s">
        <v>1</v>
      </c>
      <c r="N374" s="154" t="s">
        <v>38</v>
      </c>
      <c r="O374" s="58"/>
      <c r="P374" s="155">
        <f t="shared" ref="P374:P380" si="11">O374*H374</f>
        <v>0</v>
      </c>
      <c r="Q374" s="155">
        <v>0</v>
      </c>
      <c r="R374" s="155">
        <f t="shared" ref="R374:R380" si="12">Q374*H374</f>
        <v>0</v>
      </c>
      <c r="S374" s="155">
        <v>0</v>
      </c>
      <c r="T374" s="156">
        <f t="shared" ref="T374:T380" si="13"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7" t="s">
        <v>131</v>
      </c>
      <c r="AT374" s="157" t="s">
        <v>127</v>
      </c>
      <c r="AU374" s="157" t="s">
        <v>83</v>
      </c>
      <c r="AY374" s="17" t="s">
        <v>124</v>
      </c>
      <c r="BE374" s="158">
        <f t="shared" ref="BE374:BE380" si="14">IF(N374="základní",J374,0)</f>
        <v>0</v>
      </c>
      <c r="BF374" s="158">
        <f t="shared" ref="BF374:BF380" si="15">IF(N374="snížená",J374,0)</f>
        <v>0</v>
      </c>
      <c r="BG374" s="158">
        <f t="shared" ref="BG374:BG380" si="16">IF(N374="zákl. přenesená",J374,0)</f>
        <v>0</v>
      </c>
      <c r="BH374" s="158">
        <f t="shared" ref="BH374:BH380" si="17">IF(N374="sníž. přenesená",J374,0)</f>
        <v>0</v>
      </c>
      <c r="BI374" s="158">
        <f t="shared" ref="BI374:BI380" si="18">IF(N374="nulová",J374,0)</f>
        <v>0</v>
      </c>
      <c r="BJ374" s="17" t="s">
        <v>81</v>
      </c>
      <c r="BK374" s="158">
        <f t="shared" ref="BK374:BK380" si="19">ROUND(I374*H374,2)</f>
        <v>0</v>
      </c>
      <c r="BL374" s="17" t="s">
        <v>131</v>
      </c>
      <c r="BM374" s="157" t="s">
        <v>511</v>
      </c>
    </row>
    <row r="375" spans="1:65" s="2" customFormat="1" ht="37.9" customHeight="1">
      <c r="A375" s="32"/>
      <c r="B375" s="144"/>
      <c r="C375" s="145" t="s">
        <v>512</v>
      </c>
      <c r="D375" s="145" t="s">
        <v>127</v>
      </c>
      <c r="E375" s="146" t="s">
        <v>513</v>
      </c>
      <c r="F375" s="147" t="s">
        <v>514</v>
      </c>
      <c r="G375" s="148" t="s">
        <v>211</v>
      </c>
      <c r="H375" s="149">
        <v>33</v>
      </c>
      <c r="I375" s="150"/>
      <c r="J375" s="151">
        <f t="shared" si="10"/>
        <v>0</v>
      </c>
      <c r="K375" s="152"/>
      <c r="L375" s="33"/>
      <c r="M375" s="153" t="s">
        <v>1</v>
      </c>
      <c r="N375" s="154" t="s">
        <v>38</v>
      </c>
      <c r="O375" s="58"/>
      <c r="P375" s="155">
        <f t="shared" si="11"/>
        <v>0</v>
      </c>
      <c r="Q375" s="155">
        <v>1.0000000000000001E-5</v>
      </c>
      <c r="R375" s="155">
        <f t="shared" si="12"/>
        <v>3.3000000000000005E-4</v>
      </c>
      <c r="S375" s="155">
        <v>0</v>
      </c>
      <c r="T375" s="156">
        <f t="shared" si="13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7" t="s">
        <v>131</v>
      </c>
      <c r="AT375" s="157" t="s">
        <v>127</v>
      </c>
      <c r="AU375" s="157" t="s">
        <v>83</v>
      </c>
      <c r="AY375" s="17" t="s">
        <v>124</v>
      </c>
      <c r="BE375" s="158">
        <f t="shared" si="14"/>
        <v>0</v>
      </c>
      <c r="BF375" s="158">
        <f t="shared" si="15"/>
        <v>0</v>
      </c>
      <c r="BG375" s="158">
        <f t="shared" si="16"/>
        <v>0</v>
      </c>
      <c r="BH375" s="158">
        <f t="shared" si="17"/>
        <v>0</v>
      </c>
      <c r="BI375" s="158">
        <f t="shared" si="18"/>
        <v>0</v>
      </c>
      <c r="BJ375" s="17" t="s">
        <v>81</v>
      </c>
      <c r="BK375" s="158">
        <f t="shared" si="19"/>
        <v>0</v>
      </c>
      <c r="BL375" s="17" t="s">
        <v>131</v>
      </c>
      <c r="BM375" s="157" t="s">
        <v>515</v>
      </c>
    </row>
    <row r="376" spans="1:65" s="2" customFormat="1" ht="16.5" customHeight="1">
      <c r="A376" s="32"/>
      <c r="B376" s="144"/>
      <c r="C376" s="176" t="s">
        <v>516</v>
      </c>
      <c r="D376" s="176" t="s">
        <v>143</v>
      </c>
      <c r="E376" s="177" t="s">
        <v>517</v>
      </c>
      <c r="F376" s="178" t="s">
        <v>518</v>
      </c>
      <c r="G376" s="179" t="s">
        <v>211</v>
      </c>
      <c r="H376" s="180">
        <v>33</v>
      </c>
      <c r="I376" s="181"/>
      <c r="J376" s="182">
        <f t="shared" si="10"/>
        <v>0</v>
      </c>
      <c r="K376" s="183"/>
      <c r="L376" s="184"/>
      <c r="M376" s="185" t="s">
        <v>1</v>
      </c>
      <c r="N376" s="186" t="s">
        <v>38</v>
      </c>
      <c r="O376" s="58"/>
      <c r="P376" s="155">
        <f t="shared" si="11"/>
        <v>0</v>
      </c>
      <c r="Q376" s="155">
        <v>2.5899999999999999E-3</v>
      </c>
      <c r="R376" s="155">
        <f t="shared" si="12"/>
        <v>8.546999999999999E-2</v>
      </c>
      <c r="S376" s="155">
        <v>0</v>
      </c>
      <c r="T376" s="156">
        <f t="shared" si="13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7" t="s">
        <v>147</v>
      </c>
      <c r="AT376" s="157" t="s">
        <v>143</v>
      </c>
      <c r="AU376" s="157" t="s">
        <v>83</v>
      </c>
      <c r="AY376" s="17" t="s">
        <v>124</v>
      </c>
      <c r="BE376" s="158">
        <f t="shared" si="14"/>
        <v>0</v>
      </c>
      <c r="BF376" s="158">
        <f t="shared" si="15"/>
        <v>0</v>
      </c>
      <c r="BG376" s="158">
        <f t="shared" si="16"/>
        <v>0</v>
      </c>
      <c r="BH376" s="158">
        <f t="shared" si="17"/>
        <v>0</v>
      </c>
      <c r="BI376" s="158">
        <f t="shared" si="18"/>
        <v>0</v>
      </c>
      <c r="BJ376" s="17" t="s">
        <v>81</v>
      </c>
      <c r="BK376" s="158">
        <f t="shared" si="19"/>
        <v>0</v>
      </c>
      <c r="BL376" s="17" t="s">
        <v>131</v>
      </c>
      <c r="BM376" s="157" t="s">
        <v>519</v>
      </c>
    </row>
    <row r="377" spans="1:65" s="2" customFormat="1" ht="37.9" customHeight="1">
      <c r="A377" s="32"/>
      <c r="B377" s="144"/>
      <c r="C377" s="145" t="s">
        <v>520</v>
      </c>
      <c r="D377" s="145" t="s">
        <v>127</v>
      </c>
      <c r="E377" s="146" t="s">
        <v>521</v>
      </c>
      <c r="F377" s="147" t="s">
        <v>522</v>
      </c>
      <c r="G377" s="148" t="s">
        <v>340</v>
      </c>
      <c r="H377" s="149">
        <v>7</v>
      </c>
      <c r="I377" s="150"/>
      <c r="J377" s="151">
        <f t="shared" si="10"/>
        <v>0</v>
      </c>
      <c r="K377" s="152"/>
      <c r="L377" s="33"/>
      <c r="M377" s="153" t="s">
        <v>1</v>
      </c>
      <c r="N377" s="154" t="s">
        <v>38</v>
      </c>
      <c r="O377" s="58"/>
      <c r="P377" s="155">
        <f t="shared" si="11"/>
        <v>0</v>
      </c>
      <c r="Q377" s="155">
        <v>0</v>
      </c>
      <c r="R377" s="155">
        <f t="shared" si="12"/>
        <v>0</v>
      </c>
      <c r="S377" s="155">
        <v>0</v>
      </c>
      <c r="T377" s="156">
        <f t="shared" si="13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7" t="s">
        <v>131</v>
      </c>
      <c r="AT377" s="157" t="s">
        <v>127</v>
      </c>
      <c r="AU377" s="157" t="s">
        <v>83</v>
      </c>
      <c r="AY377" s="17" t="s">
        <v>124</v>
      </c>
      <c r="BE377" s="158">
        <f t="shared" si="14"/>
        <v>0</v>
      </c>
      <c r="BF377" s="158">
        <f t="shared" si="15"/>
        <v>0</v>
      </c>
      <c r="BG377" s="158">
        <f t="shared" si="16"/>
        <v>0</v>
      </c>
      <c r="BH377" s="158">
        <f t="shared" si="17"/>
        <v>0</v>
      </c>
      <c r="BI377" s="158">
        <f t="shared" si="18"/>
        <v>0</v>
      </c>
      <c r="BJ377" s="17" t="s">
        <v>81</v>
      </c>
      <c r="BK377" s="158">
        <f t="shared" si="19"/>
        <v>0</v>
      </c>
      <c r="BL377" s="17" t="s">
        <v>131</v>
      </c>
      <c r="BM377" s="157" t="s">
        <v>523</v>
      </c>
    </row>
    <row r="378" spans="1:65" s="2" customFormat="1" ht="16.5" customHeight="1">
      <c r="A378" s="32"/>
      <c r="B378" s="144"/>
      <c r="C378" s="176" t="s">
        <v>524</v>
      </c>
      <c r="D378" s="176" t="s">
        <v>143</v>
      </c>
      <c r="E378" s="177" t="s">
        <v>525</v>
      </c>
      <c r="F378" s="178" t="s">
        <v>526</v>
      </c>
      <c r="G378" s="179" t="s">
        <v>340</v>
      </c>
      <c r="H378" s="180">
        <v>7</v>
      </c>
      <c r="I378" s="181"/>
      <c r="J378" s="182">
        <f t="shared" si="10"/>
        <v>0</v>
      </c>
      <c r="K378" s="183"/>
      <c r="L378" s="184"/>
      <c r="M378" s="185" t="s">
        <v>1</v>
      </c>
      <c r="N378" s="186" t="s">
        <v>38</v>
      </c>
      <c r="O378" s="58"/>
      <c r="P378" s="155">
        <f t="shared" si="11"/>
        <v>0</v>
      </c>
      <c r="Q378" s="155">
        <v>8.0000000000000004E-4</v>
      </c>
      <c r="R378" s="155">
        <f t="shared" si="12"/>
        <v>5.5999999999999999E-3</v>
      </c>
      <c r="S378" s="155">
        <v>0</v>
      </c>
      <c r="T378" s="156">
        <f t="shared" si="1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7" t="s">
        <v>147</v>
      </c>
      <c r="AT378" s="157" t="s">
        <v>143</v>
      </c>
      <c r="AU378" s="157" t="s">
        <v>83</v>
      </c>
      <c r="AY378" s="17" t="s">
        <v>124</v>
      </c>
      <c r="BE378" s="158">
        <f t="shared" si="14"/>
        <v>0</v>
      </c>
      <c r="BF378" s="158">
        <f t="shared" si="15"/>
        <v>0</v>
      </c>
      <c r="BG378" s="158">
        <f t="shared" si="16"/>
        <v>0</v>
      </c>
      <c r="BH378" s="158">
        <f t="shared" si="17"/>
        <v>0</v>
      </c>
      <c r="BI378" s="158">
        <f t="shared" si="18"/>
        <v>0</v>
      </c>
      <c r="BJ378" s="17" t="s">
        <v>81</v>
      </c>
      <c r="BK378" s="158">
        <f t="shared" si="19"/>
        <v>0</v>
      </c>
      <c r="BL378" s="17" t="s">
        <v>131</v>
      </c>
      <c r="BM378" s="157" t="s">
        <v>527</v>
      </c>
    </row>
    <row r="379" spans="1:65" s="2" customFormat="1" ht="24.2" customHeight="1">
      <c r="A379" s="32"/>
      <c r="B379" s="144"/>
      <c r="C379" s="145" t="s">
        <v>528</v>
      </c>
      <c r="D379" s="145" t="s">
        <v>127</v>
      </c>
      <c r="E379" s="146" t="s">
        <v>529</v>
      </c>
      <c r="F379" s="147" t="s">
        <v>530</v>
      </c>
      <c r="G379" s="148" t="s">
        <v>340</v>
      </c>
      <c r="H379" s="149">
        <v>6</v>
      </c>
      <c r="I379" s="150"/>
      <c r="J379" s="151">
        <f t="shared" si="10"/>
        <v>0</v>
      </c>
      <c r="K379" s="152"/>
      <c r="L379" s="33"/>
      <c r="M379" s="153" t="s">
        <v>1</v>
      </c>
      <c r="N379" s="154" t="s">
        <v>38</v>
      </c>
      <c r="O379" s="58"/>
      <c r="P379" s="155">
        <f t="shared" si="11"/>
        <v>0</v>
      </c>
      <c r="Q379" s="155">
        <v>0.34089999999999998</v>
      </c>
      <c r="R379" s="155">
        <f t="shared" si="12"/>
        <v>2.0453999999999999</v>
      </c>
      <c r="S379" s="155">
        <v>0</v>
      </c>
      <c r="T379" s="156">
        <f t="shared" si="1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7" t="s">
        <v>131</v>
      </c>
      <c r="AT379" s="157" t="s">
        <v>127</v>
      </c>
      <c r="AU379" s="157" t="s">
        <v>83</v>
      </c>
      <c r="AY379" s="17" t="s">
        <v>124</v>
      </c>
      <c r="BE379" s="158">
        <f t="shared" si="14"/>
        <v>0</v>
      </c>
      <c r="BF379" s="158">
        <f t="shared" si="15"/>
        <v>0</v>
      </c>
      <c r="BG379" s="158">
        <f t="shared" si="16"/>
        <v>0</v>
      </c>
      <c r="BH379" s="158">
        <f t="shared" si="17"/>
        <v>0</v>
      </c>
      <c r="BI379" s="158">
        <f t="shared" si="18"/>
        <v>0</v>
      </c>
      <c r="BJ379" s="17" t="s">
        <v>81</v>
      </c>
      <c r="BK379" s="158">
        <f t="shared" si="19"/>
        <v>0</v>
      </c>
      <c r="BL379" s="17" t="s">
        <v>131</v>
      </c>
      <c r="BM379" s="157" t="s">
        <v>531</v>
      </c>
    </row>
    <row r="380" spans="1:65" s="2" customFormat="1" ht="24.2" customHeight="1">
      <c r="A380" s="32"/>
      <c r="B380" s="144"/>
      <c r="C380" s="145" t="s">
        <v>532</v>
      </c>
      <c r="D380" s="145" t="s">
        <v>127</v>
      </c>
      <c r="E380" s="146" t="s">
        <v>533</v>
      </c>
      <c r="F380" s="147" t="s">
        <v>534</v>
      </c>
      <c r="G380" s="148" t="s">
        <v>340</v>
      </c>
      <c r="H380" s="149">
        <v>5</v>
      </c>
      <c r="I380" s="150"/>
      <c r="J380" s="151">
        <f t="shared" si="10"/>
        <v>0</v>
      </c>
      <c r="K380" s="152"/>
      <c r="L380" s="33"/>
      <c r="M380" s="153" t="s">
        <v>1</v>
      </c>
      <c r="N380" s="154" t="s">
        <v>38</v>
      </c>
      <c r="O380" s="58"/>
      <c r="P380" s="155">
        <f t="shared" si="11"/>
        <v>0</v>
      </c>
      <c r="Q380" s="155">
        <v>7.0200000000000002E-3</v>
      </c>
      <c r="R380" s="155">
        <f t="shared" si="12"/>
        <v>3.5099999999999999E-2</v>
      </c>
      <c r="S380" s="155">
        <v>0</v>
      </c>
      <c r="T380" s="156">
        <f t="shared" si="1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7" t="s">
        <v>131</v>
      </c>
      <c r="AT380" s="157" t="s">
        <v>127</v>
      </c>
      <c r="AU380" s="157" t="s">
        <v>83</v>
      </c>
      <c r="AY380" s="17" t="s">
        <v>124</v>
      </c>
      <c r="BE380" s="158">
        <f t="shared" si="14"/>
        <v>0</v>
      </c>
      <c r="BF380" s="158">
        <f t="shared" si="15"/>
        <v>0</v>
      </c>
      <c r="BG380" s="158">
        <f t="shared" si="16"/>
        <v>0</v>
      </c>
      <c r="BH380" s="158">
        <f t="shared" si="17"/>
        <v>0</v>
      </c>
      <c r="BI380" s="158">
        <f t="shared" si="18"/>
        <v>0</v>
      </c>
      <c r="BJ380" s="17" t="s">
        <v>81</v>
      </c>
      <c r="BK380" s="158">
        <f t="shared" si="19"/>
        <v>0</v>
      </c>
      <c r="BL380" s="17" t="s">
        <v>131</v>
      </c>
      <c r="BM380" s="157" t="s">
        <v>535</v>
      </c>
    </row>
    <row r="381" spans="1:65" s="15" customFormat="1">
      <c r="B381" s="187"/>
      <c r="D381" s="160" t="s">
        <v>133</v>
      </c>
      <c r="E381" s="188" t="s">
        <v>1</v>
      </c>
      <c r="F381" s="189" t="s">
        <v>536</v>
      </c>
      <c r="H381" s="188" t="s">
        <v>1</v>
      </c>
      <c r="I381" s="190"/>
      <c r="L381" s="187"/>
      <c r="M381" s="191"/>
      <c r="N381" s="192"/>
      <c r="O381" s="192"/>
      <c r="P381" s="192"/>
      <c r="Q381" s="192"/>
      <c r="R381" s="192"/>
      <c r="S381" s="192"/>
      <c r="T381" s="193"/>
      <c r="AT381" s="188" t="s">
        <v>133</v>
      </c>
      <c r="AU381" s="188" t="s">
        <v>83</v>
      </c>
      <c r="AV381" s="15" t="s">
        <v>81</v>
      </c>
      <c r="AW381" s="15" t="s">
        <v>29</v>
      </c>
      <c r="AX381" s="15" t="s">
        <v>73</v>
      </c>
      <c r="AY381" s="188" t="s">
        <v>124</v>
      </c>
    </row>
    <row r="382" spans="1:65" s="13" customFormat="1">
      <c r="B382" s="159"/>
      <c r="D382" s="160" t="s">
        <v>133</v>
      </c>
      <c r="E382" s="161" t="s">
        <v>1</v>
      </c>
      <c r="F382" s="162" t="s">
        <v>131</v>
      </c>
      <c r="H382" s="163">
        <v>4</v>
      </c>
      <c r="I382" s="164"/>
      <c r="L382" s="159"/>
      <c r="M382" s="165"/>
      <c r="N382" s="166"/>
      <c r="O382" s="166"/>
      <c r="P382" s="166"/>
      <c r="Q382" s="166"/>
      <c r="R382" s="166"/>
      <c r="S382" s="166"/>
      <c r="T382" s="167"/>
      <c r="AT382" s="161" t="s">
        <v>133</v>
      </c>
      <c r="AU382" s="161" t="s">
        <v>83</v>
      </c>
      <c r="AV382" s="13" t="s">
        <v>83</v>
      </c>
      <c r="AW382" s="13" t="s">
        <v>29</v>
      </c>
      <c r="AX382" s="13" t="s">
        <v>73</v>
      </c>
      <c r="AY382" s="161" t="s">
        <v>124</v>
      </c>
    </row>
    <row r="383" spans="1:65" s="15" customFormat="1">
      <c r="B383" s="187"/>
      <c r="D383" s="160" t="s">
        <v>133</v>
      </c>
      <c r="E383" s="188" t="s">
        <v>1</v>
      </c>
      <c r="F383" s="189" t="s">
        <v>537</v>
      </c>
      <c r="H383" s="188" t="s">
        <v>1</v>
      </c>
      <c r="I383" s="190"/>
      <c r="L383" s="187"/>
      <c r="M383" s="191"/>
      <c r="N383" s="192"/>
      <c r="O383" s="192"/>
      <c r="P383" s="192"/>
      <c r="Q383" s="192"/>
      <c r="R383" s="192"/>
      <c r="S383" s="192"/>
      <c r="T383" s="193"/>
      <c r="AT383" s="188" t="s">
        <v>133</v>
      </c>
      <c r="AU383" s="188" t="s">
        <v>83</v>
      </c>
      <c r="AV383" s="15" t="s">
        <v>81</v>
      </c>
      <c r="AW383" s="15" t="s">
        <v>29</v>
      </c>
      <c r="AX383" s="15" t="s">
        <v>73</v>
      </c>
      <c r="AY383" s="188" t="s">
        <v>124</v>
      </c>
    </row>
    <row r="384" spans="1:65" s="13" customFormat="1">
      <c r="B384" s="159"/>
      <c r="D384" s="160" t="s">
        <v>133</v>
      </c>
      <c r="E384" s="161" t="s">
        <v>1</v>
      </c>
      <c r="F384" s="162" t="s">
        <v>81</v>
      </c>
      <c r="H384" s="163">
        <v>1</v>
      </c>
      <c r="I384" s="164"/>
      <c r="L384" s="159"/>
      <c r="M384" s="165"/>
      <c r="N384" s="166"/>
      <c r="O384" s="166"/>
      <c r="P384" s="166"/>
      <c r="Q384" s="166"/>
      <c r="R384" s="166"/>
      <c r="S384" s="166"/>
      <c r="T384" s="167"/>
      <c r="AT384" s="161" t="s">
        <v>133</v>
      </c>
      <c r="AU384" s="161" t="s">
        <v>83</v>
      </c>
      <c r="AV384" s="13" t="s">
        <v>83</v>
      </c>
      <c r="AW384" s="13" t="s">
        <v>29</v>
      </c>
      <c r="AX384" s="13" t="s">
        <v>73</v>
      </c>
      <c r="AY384" s="161" t="s">
        <v>124</v>
      </c>
    </row>
    <row r="385" spans="1:65" s="14" customFormat="1">
      <c r="B385" s="168"/>
      <c r="D385" s="160" t="s">
        <v>133</v>
      </c>
      <c r="E385" s="169" t="s">
        <v>1</v>
      </c>
      <c r="F385" s="170" t="s">
        <v>136</v>
      </c>
      <c r="H385" s="171">
        <v>5</v>
      </c>
      <c r="I385" s="172"/>
      <c r="L385" s="168"/>
      <c r="M385" s="173"/>
      <c r="N385" s="174"/>
      <c r="O385" s="174"/>
      <c r="P385" s="174"/>
      <c r="Q385" s="174"/>
      <c r="R385" s="174"/>
      <c r="S385" s="174"/>
      <c r="T385" s="175"/>
      <c r="AT385" s="169" t="s">
        <v>133</v>
      </c>
      <c r="AU385" s="169" t="s">
        <v>83</v>
      </c>
      <c r="AV385" s="14" t="s">
        <v>131</v>
      </c>
      <c r="AW385" s="14" t="s">
        <v>29</v>
      </c>
      <c r="AX385" s="14" t="s">
        <v>81</v>
      </c>
      <c r="AY385" s="169" t="s">
        <v>124</v>
      </c>
    </row>
    <row r="386" spans="1:65" s="2" customFormat="1" ht="16.5" customHeight="1">
      <c r="A386" s="32"/>
      <c r="B386" s="144"/>
      <c r="C386" s="176" t="s">
        <v>538</v>
      </c>
      <c r="D386" s="176" t="s">
        <v>143</v>
      </c>
      <c r="E386" s="177" t="s">
        <v>539</v>
      </c>
      <c r="F386" s="178" t="s">
        <v>540</v>
      </c>
      <c r="G386" s="179" t="s">
        <v>340</v>
      </c>
      <c r="H386" s="180">
        <v>4</v>
      </c>
      <c r="I386" s="181"/>
      <c r="J386" s="182">
        <f>ROUND(I386*H386,2)</f>
        <v>0</v>
      </c>
      <c r="K386" s="183"/>
      <c r="L386" s="184"/>
      <c r="M386" s="185" t="s">
        <v>1</v>
      </c>
      <c r="N386" s="186" t="s">
        <v>38</v>
      </c>
      <c r="O386" s="58"/>
      <c r="P386" s="155">
        <f>O386*H386</f>
        <v>0</v>
      </c>
      <c r="Q386" s="155">
        <v>1.4999999999999999E-2</v>
      </c>
      <c r="R386" s="155">
        <f>Q386*H386</f>
        <v>0.06</v>
      </c>
      <c r="S386" s="155">
        <v>0</v>
      </c>
      <c r="T386" s="156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7" t="s">
        <v>147</v>
      </c>
      <c r="AT386" s="157" t="s">
        <v>143</v>
      </c>
      <c r="AU386" s="157" t="s">
        <v>83</v>
      </c>
      <c r="AY386" s="17" t="s">
        <v>124</v>
      </c>
      <c r="BE386" s="158">
        <f>IF(N386="základní",J386,0)</f>
        <v>0</v>
      </c>
      <c r="BF386" s="158">
        <f>IF(N386="snížená",J386,0)</f>
        <v>0</v>
      </c>
      <c r="BG386" s="158">
        <f>IF(N386="zákl. přenesená",J386,0)</f>
        <v>0</v>
      </c>
      <c r="BH386" s="158">
        <f>IF(N386="sníž. přenesená",J386,0)</f>
        <v>0</v>
      </c>
      <c r="BI386" s="158">
        <f>IF(N386="nulová",J386,0)</f>
        <v>0</v>
      </c>
      <c r="BJ386" s="17" t="s">
        <v>81</v>
      </c>
      <c r="BK386" s="158">
        <f>ROUND(I386*H386,2)</f>
        <v>0</v>
      </c>
      <c r="BL386" s="17" t="s">
        <v>131</v>
      </c>
      <c r="BM386" s="157" t="s">
        <v>541</v>
      </c>
    </row>
    <row r="387" spans="1:65" s="2" customFormat="1" ht="24.2" customHeight="1">
      <c r="A387" s="32"/>
      <c r="B387" s="144"/>
      <c r="C387" s="145" t="s">
        <v>542</v>
      </c>
      <c r="D387" s="145" t="s">
        <v>127</v>
      </c>
      <c r="E387" s="146" t="s">
        <v>543</v>
      </c>
      <c r="F387" s="147" t="s">
        <v>544</v>
      </c>
      <c r="G387" s="148" t="s">
        <v>340</v>
      </c>
      <c r="H387" s="149">
        <v>5</v>
      </c>
      <c r="I387" s="150"/>
      <c r="J387" s="151">
        <f>ROUND(I387*H387,2)</f>
        <v>0</v>
      </c>
      <c r="K387" s="152"/>
      <c r="L387" s="33"/>
      <c r="M387" s="153" t="s">
        <v>1</v>
      </c>
      <c r="N387" s="154" t="s">
        <v>38</v>
      </c>
      <c r="O387" s="58"/>
      <c r="P387" s="155">
        <f>O387*H387</f>
        <v>0</v>
      </c>
      <c r="Q387" s="155">
        <v>0.21734000000000001</v>
      </c>
      <c r="R387" s="155">
        <f>Q387*H387</f>
        <v>1.0867</v>
      </c>
      <c r="S387" s="155">
        <v>0</v>
      </c>
      <c r="T387" s="156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7" t="s">
        <v>131</v>
      </c>
      <c r="AT387" s="157" t="s">
        <v>127</v>
      </c>
      <c r="AU387" s="157" t="s">
        <v>83</v>
      </c>
      <c r="AY387" s="17" t="s">
        <v>124</v>
      </c>
      <c r="BE387" s="158">
        <f>IF(N387="základní",J387,0)</f>
        <v>0</v>
      </c>
      <c r="BF387" s="158">
        <f>IF(N387="snížená",J387,0)</f>
        <v>0</v>
      </c>
      <c r="BG387" s="158">
        <f>IF(N387="zákl. přenesená",J387,0)</f>
        <v>0</v>
      </c>
      <c r="BH387" s="158">
        <f>IF(N387="sníž. přenesená",J387,0)</f>
        <v>0</v>
      </c>
      <c r="BI387" s="158">
        <f>IF(N387="nulová",J387,0)</f>
        <v>0</v>
      </c>
      <c r="BJ387" s="17" t="s">
        <v>81</v>
      </c>
      <c r="BK387" s="158">
        <f>ROUND(I387*H387,2)</f>
        <v>0</v>
      </c>
      <c r="BL387" s="17" t="s">
        <v>131</v>
      </c>
      <c r="BM387" s="157" t="s">
        <v>545</v>
      </c>
    </row>
    <row r="388" spans="1:65" s="2" customFormat="1" ht="24.2" customHeight="1">
      <c r="A388" s="32"/>
      <c r="B388" s="144"/>
      <c r="C388" s="145" t="s">
        <v>546</v>
      </c>
      <c r="D388" s="145" t="s">
        <v>127</v>
      </c>
      <c r="E388" s="146" t="s">
        <v>547</v>
      </c>
      <c r="F388" s="147" t="s">
        <v>548</v>
      </c>
      <c r="G388" s="148" t="s">
        <v>340</v>
      </c>
      <c r="H388" s="149">
        <v>3</v>
      </c>
      <c r="I388" s="150"/>
      <c r="J388" s="151">
        <f>ROUND(I388*H388,2)</f>
        <v>0</v>
      </c>
      <c r="K388" s="152"/>
      <c r="L388" s="33"/>
      <c r="M388" s="153" t="s">
        <v>1</v>
      </c>
      <c r="N388" s="154" t="s">
        <v>38</v>
      </c>
      <c r="O388" s="58"/>
      <c r="P388" s="155">
        <f>O388*H388</f>
        <v>0</v>
      </c>
      <c r="Q388" s="155">
        <v>0.42080000000000001</v>
      </c>
      <c r="R388" s="155">
        <f>Q388*H388</f>
        <v>1.2624</v>
      </c>
      <c r="S388" s="155">
        <v>0</v>
      </c>
      <c r="T388" s="156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7" t="s">
        <v>131</v>
      </c>
      <c r="AT388" s="157" t="s">
        <v>127</v>
      </c>
      <c r="AU388" s="157" t="s">
        <v>83</v>
      </c>
      <c r="AY388" s="17" t="s">
        <v>124</v>
      </c>
      <c r="BE388" s="158">
        <f>IF(N388="základní",J388,0)</f>
        <v>0</v>
      </c>
      <c r="BF388" s="158">
        <f>IF(N388="snížená",J388,0)</f>
        <v>0</v>
      </c>
      <c r="BG388" s="158">
        <f>IF(N388="zákl. přenesená",J388,0)</f>
        <v>0</v>
      </c>
      <c r="BH388" s="158">
        <f>IF(N388="sníž. přenesená",J388,0)</f>
        <v>0</v>
      </c>
      <c r="BI388" s="158">
        <f>IF(N388="nulová",J388,0)</f>
        <v>0</v>
      </c>
      <c r="BJ388" s="17" t="s">
        <v>81</v>
      </c>
      <c r="BK388" s="158">
        <f>ROUND(I388*H388,2)</f>
        <v>0</v>
      </c>
      <c r="BL388" s="17" t="s">
        <v>131</v>
      </c>
      <c r="BM388" s="157" t="s">
        <v>549</v>
      </c>
    </row>
    <row r="389" spans="1:65" s="2" customFormat="1" ht="37.9" customHeight="1">
      <c r="A389" s="32"/>
      <c r="B389" s="144"/>
      <c r="C389" s="145" t="s">
        <v>550</v>
      </c>
      <c r="D389" s="145" t="s">
        <v>127</v>
      </c>
      <c r="E389" s="146" t="s">
        <v>551</v>
      </c>
      <c r="F389" s="147" t="s">
        <v>552</v>
      </c>
      <c r="G389" s="148" t="s">
        <v>340</v>
      </c>
      <c r="H389" s="149">
        <v>11</v>
      </c>
      <c r="I389" s="150"/>
      <c r="J389" s="151">
        <f>ROUND(I389*H389,2)</f>
        <v>0</v>
      </c>
      <c r="K389" s="152"/>
      <c r="L389" s="33"/>
      <c r="M389" s="153" t="s">
        <v>1</v>
      </c>
      <c r="N389" s="154" t="s">
        <v>38</v>
      </c>
      <c r="O389" s="58"/>
      <c r="P389" s="155">
        <f>O389*H389</f>
        <v>0</v>
      </c>
      <c r="Q389" s="155">
        <v>0.31108000000000002</v>
      </c>
      <c r="R389" s="155">
        <f>Q389*H389</f>
        <v>3.4218800000000003</v>
      </c>
      <c r="S389" s="155">
        <v>0</v>
      </c>
      <c r="T389" s="156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57" t="s">
        <v>131</v>
      </c>
      <c r="AT389" s="157" t="s">
        <v>127</v>
      </c>
      <c r="AU389" s="157" t="s">
        <v>83</v>
      </c>
      <c r="AY389" s="17" t="s">
        <v>124</v>
      </c>
      <c r="BE389" s="158">
        <f>IF(N389="základní",J389,0)</f>
        <v>0</v>
      </c>
      <c r="BF389" s="158">
        <f>IF(N389="snížená",J389,0)</f>
        <v>0</v>
      </c>
      <c r="BG389" s="158">
        <f>IF(N389="zákl. přenesená",J389,0)</f>
        <v>0</v>
      </c>
      <c r="BH389" s="158">
        <f>IF(N389="sníž. přenesená",J389,0)</f>
        <v>0</v>
      </c>
      <c r="BI389" s="158">
        <f>IF(N389="nulová",J389,0)</f>
        <v>0</v>
      </c>
      <c r="BJ389" s="17" t="s">
        <v>81</v>
      </c>
      <c r="BK389" s="158">
        <f>ROUND(I389*H389,2)</f>
        <v>0</v>
      </c>
      <c r="BL389" s="17" t="s">
        <v>131</v>
      </c>
      <c r="BM389" s="157" t="s">
        <v>553</v>
      </c>
    </row>
    <row r="390" spans="1:65" s="15" customFormat="1">
      <c r="B390" s="187"/>
      <c r="D390" s="160" t="s">
        <v>133</v>
      </c>
      <c r="E390" s="188" t="s">
        <v>1</v>
      </c>
      <c r="F390" s="189" t="s">
        <v>554</v>
      </c>
      <c r="H390" s="188" t="s">
        <v>1</v>
      </c>
      <c r="I390" s="190"/>
      <c r="L390" s="187"/>
      <c r="M390" s="191"/>
      <c r="N390" s="192"/>
      <c r="O390" s="192"/>
      <c r="P390" s="192"/>
      <c r="Q390" s="192"/>
      <c r="R390" s="192"/>
      <c r="S390" s="192"/>
      <c r="T390" s="193"/>
      <c r="AT390" s="188" t="s">
        <v>133</v>
      </c>
      <c r="AU390" s="188" t="s">
        <v>83</v>
      </c>
      <c r="AV390" s="15" t="s">
        <v>81</v>
      </c>
      <c r="AW390" s="15" t="s">
        <v>29</v>
      </c>
      <c r="AX390" s="15" t="s">
        <v>73</v>
      </c>
      <c r="AY390" s="188" t="s">
        <v>124</v>
      </c>
    </row>
    <row r="391" spans="1:65" s="13" customFormat="1">
      <c r="B391" s="159"/>
      <c r="D391" s="160" t="s">
        <v>133</v>
      </c>
      <c r="E391" s="161" t="s">
        <v>1</v>
      </c>
      <c r="F391" s="162" t="s">
        <v>150</v>
      </c>
      <c r="H391" s="163">
        <v>5</v>
      </c>
      <c r="I391" s="164"/>
      <c r="L391" s="159"/>
      <c r="M391" s="165"/>
      <c r="N391" s="166"/>
      <c r="O391" s="166"/>
      <c r="P391" s="166"/>
      <c r="Q391" s="166"/>
      <c r="R391" s="166"/>
      <c r="S391" s="166"/>
      <c r="T391" s="167"/>
      <c r="AT391" s="161" t="s">
        <v>133</v>
      </c>
      <c r="AU391" s="161" t="s">
        <v>83</v>
      </c>
      <c r="AV391" s="13" t="s">
        <v>83</v>
      </c>
      <c r="AW391" s="13" t="s">
        <v>29</v>
      </c>
      <c r="AX391" s="13" t="s">
        <v>73</v>
      </c>
      <c r="AY391" s="161" t="s">
        <v>124</v>
      </c>
    </row>
    <row r="392" spans="1:65" s="15" customFormat="1">
      <c r="B392" s="187"/>
      <c r="D392" s="160" t="s">
        <v>133</v>
      </c>
      <c r="E392" s="188" t="s">
        <v>1</v>
      </c>
      <c r="F392" s="189" t="s">
        <v>555</v>
      </c>
      <c r="H392" s="188" t="s">
        <v>1</v>
      </c>
      <c r="I392" s="190"/>
      <c r="L392" s="187"/>
      <c r="M392" s="191"/>
      <c r="N392" s="192"/>
      <c r="O392" s="192"/>
      <c r="P392" s="192"/>
      <c r="Q392" s="192"/>
      <c r="R392" s="192"/>
      <c r="S392" s="192"/>
      <c r="T392" s="193"/>
      <c r="AT392" s="188" t="s">
        <v>133</v>
      </c>
      <c r="AU392" s="188" t="s">
        <v>83</v>
      </c>
      <c r="AV392" s="15" t="s">
        <v>81</v>
      </c>
      <c r="AW392" s="15" t="s">
        <v>29</v>
      </c>
      <c r="AX392" s="15" t="s">
        <v>73</v>
      </c>
      <c r="AY392" s="188" t="s">
        <v>124</v>
      </c>
    </row>
    <row r="393" spans="1:65" s="13" customFormat="1">
      <c r="B393" s="159"/>
      <c r="D393" s="160" t="s">
        <v>133</v>
      </c>
      <c r="E393" s="161" t="s">
        <v>1</v>
      </c>
      <c r="F393" s="162" t="s">
        <v>86</v>
      </c>
      <c r="H393" s="163">
        <v>3</v>
      </c>
      <c r="I393" s="164"/>
      <c r="L393" s="159"/>
      <c r="M393" s="165"/>
      <c r="N393" s="166"/>
      <c r="O393" s="166"/>
      <c r="P393" s="166"/>
      <c r="Q393" s="166"/>
      <c r="R393" s="166"/>
      <c r="S393" s="166"/>
      <c r="T393" s="167"/>
      <c r="AT393" s="161" t="s">
        <v>133</v>
      </c>
      <c r="AU393" s="161" t="s">
        <v>83</v>
      </c>
      <c r="AV393" s="13" t="s">
        <v>83</v>
      </c>
      <c r="AW393" s="13" t="s">
        <v>29</v>
      </c>
      <c r="AX393" s="13" t="s">
        <v>73</v>
      </c>
      <c r="AY393" s="161" t="s">
        <v>124</v>
      </c>
    </row>
    <row r="394" spans="1:65" s="15" customFormat="1">
      <c r="B394" s="187"/>
      <c r="D394" s="160" t="s">
        <v>133</v>
      </c>
      <c r="E394" s="188" t="s">
        <v>1</v>
      </c>
      <c r="F394" s="189" t="s">
        <v>556</v>
      </c>
      <c r="H394" s="188" t="s">
        <v>1</v>
      </c>
      <c r="I394" s="190"/>
      <c r="L394" s="187"/>
      <c r="M394" s="191"/>
      <c r="N394" s="192"/>
      <c r="O394" s="192"/>
      <c r="P394" s="192"/>
      <c r="Q394" s="192"/>
      <c r="R394" s="192"/>
      <c r="S394" s="192"/>
      <c r="T394" s="193"/>
      <c r="AT394" s="188" t="s">
        <v>133</v>
      </c>
      <c r="AU394" s="188" t="s">
        <v>83</v>
      </c>
      <c r="AV394" s="15" t="s">
        <v>81</v>
      </c>
      <c r="AW394" s="15" t="s">
        <v>29</v>
      </c>
      <c r="AX394" s="15" t="s">
        <v>73</v>
      </c>
      <c r="AY394" s="188" t="s">
        <v>124</v>
      </c>
    </row>
    <row r="395" spans="1:65" s="13" customFormat="1">
      <c r="B395" s="159"/>
      <c r="D395" s="160" t="s">
        <v>133</v>
      </c>
      <c r="E395" s="161" t="s">
        <v>1</v>
      </c>
      <c r="F395" s="162" t="s">
        <v>86</v>
      </c>
      <c r="H395" s="163">
        <v>3</v>
      </c>
      <c r="I395" s="164"/>
      <c r="L395" s="159"/>
      <c r="M395" s="165"/>
      <c r="N395" s="166"/>
      <c r="O395" s="166"/>
      <c r="P395" s="166"/>
      <c r="Q395" s="166"/>
      <c r="R395" s="166"/>
      <c r="S395" s="166"/>
      <c r="T395" s="167"/>
      <c r="AT395" s="161" t="s">
        <v>133</v>
      </c>
      <c r="AU395" s="161" t="s">
        <v>83</v>
      </c>
      <c r="AV395" s="13" t="s">
        <v>83</v>
      </c>
      <c r="AW395" s="13" t="s">
        <v>29</v>
      </c>
      <c r="AX395" s="13" t="s">
        <v>73</v>
      </c>
      <c r="AY395" s="161" t="s">
        <v>124</v>
      </c>
    </row>
    <row r="396" spans="1:65" s="14" customFormat="1">
      <c r="B396" s="168"/>
      <c r="D396" s="160" t="s">
        <v>133</v>
      </c>
      <c r="E396" s="169" t="s">
        <v>1</v>
      </c>
      <c r="F396" s="170" t="s">
        <v>136</v>
      </c>
      <c r="H396" s="171">
        <v>11</v>
      </c>
      <c r="I396" s="172"/>
      <c r="L396" s="168"/>
      <c r="M396" s="173"/>
      <c r="N396" s="174"/>
      <c r="O396" s="174"/>
      <c r="P396" s="174"/>
      <c r="Q396" s="174"/>
      <c r="R396" s="174"/>
      <c r="S396" s="174"/>
      <c r="T396" s="175"/>
      <c r="AT396" s="169" t="s">
        <v>133</v>
      </c>
      <c r="AU396" s="169" t="s">
        <v>83</v>
      </c>
      <c r="AV396" s="14" t="s">
        <v>131</v>
      </c>
      <c r="AW396" s="14" t="s">
        <v>29</v>
      </c>
      <c r="AX396" s="14" t="s">
        <v>81</v>
      </c>
      <c r="AY396" s="169" t="s">
        <v>124</v>
      </c>
    </row>
    <row r="397" spans="1:65" s="2" customFormat="1" ht="24.2" customHeight="1">
      <c r="A397" s="32"/>
      <c r="B397" s="144"/>
      <c r="C397" s="176" t="s">
        <v>557</v>
      </c>
      <c r="D397" s="176" t="s">
        <v>143</v>
      </c>
      <c r="E397" s="177" t="s">
        <v>508</v>
      </c>
      <c r="F397" s="178" t="s">
        <v>558</v>
      </c>
      <c r="G397" s="179" t="s">
        <v>559</v>
      </c>
      <c r="H397" s="180">
        <v>5</v>
      </c>
      <c r="I397" s="181"/>
      <c r="J397" s="182">
        <f>ROUND(I397*H397,2)</f>
        <v>0</v>
      </c>
      <c r="K397" s="183"/>
      <c r="L397" s="184"/>
      <c r="M397" s="185" t="s">
        <v>1</v>
      </c>
      <c r="N397" s="186" t="s">
        <v>38</v>
      </c>
      <c r="O397" s="58"/>
      <c r="P397" s="155">
        <f>O397*H397</f>
        <v>0</v>
      </c>
      <c r="Q397" s="155">
        <v>0.5</v>
      </c>
      <c r="R397" s="155">
        <f>Q397*H397</f>
        <v>2.5</v>
      </c>
      <c r="S397" s="155">
        <v>0</v>
      </c>
      <c r="T397" s="156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7" t="s">
        <v>147</v>
      </c>
      <c r="AT397" s="157" t="s">
        <v>143</v>
      </c>
      <c r="AU397" s="157" t="s">
        <v>83</v>
      </c>
      <c r="AY397" s="17" t="s">
        <v>124</v>
      </c>
      <c r="BE397" s="158">
        <f>IF(N397="základní",J397,0)</f>
        <v>0</v>
      </c>
      <c r="BF397" s="158">
        <f>IF(N397="snížená",J397,0)</f>
        <v>0</v>
      </c>
      <c r="BG397" s="158">
        <f>IF(N397="zákl. přenesená",J397,0)</f>
        <v>0</v>
      </c>
      <c r="BH397" s="158">
        <f>IF(N397="sníž. přenesená",J397,0)</f>
        <v>0</v>
      </c>
      <c r="BI397" s="158">
        <f>IF(N397="nulová",J397,0)</f>
        <v>0</v>
      </c>
      <c r="BJ397" s="17" t="s">
        <v>81</v>
      </c>
      <c r="BK397" s="158">
        <f>ROUND(I397*H397,2)</f>
        <v>0</v>
      </c>
      <c r="BL397" s="17" t="s">
        <v>131</v>
      </c>
      <c r="BM397" s="157" t="s">
        <v>560</v>
      </c>
    </row>
    <row r="398" spans="1:65" s="2" customFormat="1" ht="16.5" customHeight="1">
      <c r="A398" s="32"/>
      <c r="B398" s="144"/>
      <c r="C398" s="176" t="s">
        <v>561</v>
      </c>
      <c r="D398" s="176" t="s">
        <v>143</v>
      </c>
      <c r="E398" s="177" t="s">
        <v>562</v>
      </c>
      <c r="F398" s="178" t="s">
        <v>563</v>
      </c>
      <c r="G398" s="179" t="s">
        <v>559</v>
      </c>
      <c r="H398" s="180">
        <v>1</v>
      </c>
      <c r="I398" s="181"/>
      <c r="J398" s="182">
        <f>ROUND(I398*H398,2)</f>
        <v>0</v>
      </c>
      <c r="K398" s="183"/>
      <c r="L398" s="184"/>
      <c r="M398" s="185" t="s">
        <v>1</v>
      </c>
      <c r="N398" s="186" t="s">
        <v>38</v>
      </c>
      <c r="O398" s="58"/>
      <c r="P398" s="155">
        <f>O398*H398</f>
        <v>0</v>
      </c>
      <c r="Q398" s="155">
        <v>0.55000000000000004</v>
      </c>
      <c r="R398" s="155">
        <f>Q398*H398</f>
        <v>0.55000000000000004</v>
      </c>
      <c r="S398" s="155">
        <v>0</v>
      </c>
      <c r="T398" s="156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57" t="s">
        <v>147</v>
      </c>
      <c r="AT398" s="157" t="s">
        <v>143</v>
      </c>
      <c r="AU398" s="157" t="s">
        <v>83</v>
      </c>
      <c r="AY398" s="17" t="s">
        <v>124</v>
      </c>
      <c r="BE398" s="158">
        <f>IF(N398="základní",J398,0)</f>
        <v>0</v>
      </c>
      <c r="BF398" s="158">
        <f>IF(N398="snížená",J398,0)</f>
        <v>0</v>
      </c>
      <c r="BG398" s="158">
        <f>IF(N398="zákl. přenesená",J398,0)</f>
        <v>0</v>
      </c>
      <c r="BH398" s="158">
        <f>IF(N398="sníž. přenesená",J398,0)</f>
        <v>0</v>
      </c>
      <c r="BI398" s="158">
        <f>IF(N398="nulová",J398,0)</f>
        <v>0</v>
      </c>
      <c r="BJ398" s="17" t="s">
        <v>81</v>
      </c>
      <c r="BK398" s="158">
        <f>ROUND(I398*H398,2)</f>
        <v>0</v>
      </c>
      <c r="BL398" s="17" t="s">
        <v>131</v>
      </c>
      <c r="BM398" s="157" t="s">
        <v>564</v>
      </c>
    </row>
    <row r="399" spans="1:65" s="12" customFormat="1" ht="22.9" customHeight="1">
      <c r="B399" s="131"/>
      <c r="D399" s="132" t="s">
        <v>72</v>
      </c>
      <c r="E399" s="142" t="s">
        <v>174</v>
      </c>
      <c r="F399" s="142" t="s">
        <v>565</v>
      </c>
      <c r="I399" s="134"/>
      <c r="J399" s="143">
        <f>BK399</f>
        <v>0</v>
      </c>
      <c r="L399" s="131"/>
      <c r="M399" s="136"/>
      <c r="N399" s="137"/>
      <c r="O399" s="137"/>
      <c r="P399" s="138">
        <f>SUM(P400:P553)</f>
        <v>0</v>
      </c>
      <c r="Q399" s="137"/>
      <c r="R399" s="138">
        <f>SUM(R400:R553)</f>
        <v>132.46805347999998</v>
      </c>
      <c r="S399" s="137"/>
      <c r="T399" s="139">
        <f>SUM(T400:T553)</f>
        <v>2.456</v>
      </c>
      <c r="AR399" s="132" t="s">
        <v>81</v>
      </c>
      <c r="AT399" s="140" t="s">
        <v>72</v>
      </c>
      <c r="AU399" s="140" t="s">
        <v>81</v>
      </c>
      <c r="AY399" s="132" t="s">
        <v>124</v>
      </c>
      <c r="BK399" s="141">
        <f>SUM(BK400:BK553)</f>
        <v>0</v>
      </c>
    </row>
    <row r="400" spans="1:65" s="2" customFormat="1" ht="21.75" customHeight="1">
      <c r="A400" s="32"/>
      <c r="B400" s="144"/>
      <c r="C400" s="145" t="s">
        <v>566</v>
      </c>
      <c r="D400" s="145" t="s">
        <v>127</v>
      </c>
      <c r="E400" s="146" t="s">
        <v>567</v>
      </c>
      <c r="F400" s="147" t="s">
        <v>568</v>
      </c>
      <c r="G400" s="148" t="s">
        <v>559</v>
      </c>
      <c r="H400" s="149">
        <v>2</v>
      </c>
      <c r="I400" s="150"/>
      <c r="J400" s="151">
        <f>ROUND(I400*H400,2)</f>
        <v>0</v>
      </c>
      <c r="K400" s="152"/>
      <c r="L400" s="33"/>
      <c r="M400" s="153" t="s">
        <v>1</v>
      </c>
      <c r="N400" s="154" t="s">
        <v>38</v>
      </c>
      <c r="O400" s="58"/>
      <c r="P400" s="155">
        <f>O400*H400</f>
        <v>0</v>
      </c>
      <c r="Q400" s="155">
        <v>0</v>
      </c>
      <c r="R400" s="155">
        <f>Q400*H400</f>
        <v>0</v>
      </c>
      <c r="S400" s="155">
        <v>0</v>
      </c>
      <c r="T400" s="156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57" t="s">
        <v>131</v>
      </c>
      <c r="AT400" s="157" t="s">
        <v>127</v>
      </c>
      <c r="AU400" s="157" t="s">
        <v>83</v>
      </c>
      <c r="AY400" s="17" t="s">
        <v>124</v>
      </c>
      <c r="BE400" s="158">
        <f>IF(N400="základní",J400,0)</f>
        <v>0</v>
      </c>
      <c r="BF400" s="158">
        <f>IF(N400="snížená",J400,0)</f>
        <v>0</v>
      </c>
      <c r="BG400" s="158">
        <f>IF(N400="zákl. přenesená",J400,0)</f>
        <v>0</v>
      </c>
      <c r="BH400" s="158">
        <f>IF(N400="sníž. přenesená",J400,0)</f>
        <v>0</v>
      </c>
      <c r="BI400" s="158">
        <f>IF(N400="nulová",J400,0)</f>
        <v>0</v>
      </c>
      <c r="BJ400" s="17" t="s">
        <v>81</v>
      </c>
      <c r="BK400" s="158">
        <f>ROUND(I400*H400,2)</f>
        <v>0</v>
      </c>
      <c r="BL400" s="17" t="s">
        <v>131</v>
      </c>
      <c r="BM400" s="157" t="s">
        <v>569</v>
      </c>
    </row>
    <row r="401" spans="1:65" s="2" customFormat="1" ht="24.2" customHeight="1">
      <c r="A401" s="32"/>
      <c r="B401" s="144"/>
      <c r="C401" s="145" t="s">
        <v>570</v>
      </c>
      <c r="D401" s="145" t="s">
        <v>127</v>
      </c>
      <c r="E401" s="146" t="s">
        <v>571</v>
      </c>
      <c r="F401" s="147" t="s">
        <v>572</v>
      </c>
      <c r="G401" s="148" t="s">
        <v>510</v>
      </c>
      <c r="H401" s="149">
        <v>1</v>
      </c>
      <c r="I401" s="150"/>
      <c r="J401" s="151">
        <f>ROUND(I401*H401,2)</f>
        <v>0</v>
      </c>
      <c r="K401" s="152"/>
      <c r="L401" s="33"/>
      <c r="M401" s="153" t="s">
        <v>1</v>
      </c>
      <c r="N401" s="154" t="s">
        <v>38</v>
      </c>
      <c r="O401" s="58"/>
      <c r="P401" s="155">
        <f>O401*H401</f>
        <v>0</v>
      </c>
      <c r="Q401" s="155">
        <v>0</v>
      </c>
      <c r="R401" s="155">
        <f>Q401*H401</f>
        <v>0</v>
      </c>
      <c r="S401" s="155">
        <v>0</v>
      </c>
      <c r="T401" s="156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57" t="s">
        <v>131</v>
      </c>
      <c r="AT401" s="157" t="s">
        <v>127</v>
      </c>
      <c r="AU401" s="157" t="s">
        <v>83</v>
      </c>
      <c r="AY401" s="17" t="s">
        <v>124</v>
      </c>
      <c r="BE401" s="158">
        <f>IF(N401="základní",J401,0)</f>
        <v>0</v>
      </c>
      <c r="BF401" s="158">
        <f>IF(N401="snížená",J401,0)</f>
        <v>0</v>
      </c>
      <c r="BG401" s="158">
        <f>IF(N401="zákl. přenesená",J401,0)</f>
        <v>0</v>
      </c>
      <c r="BH401" s="158">
        <f>IF(N401="sníž. přenesená",J401,0)</f>
        <v>0</v>
      </c>
      <c r="BI401" s="158">
        <f>IF(N401="nulová",J401,0)</f>
        <v>0</v>
      </c>
      <c r="BJ401" s="17" t="s">
        <v>81</v>
      </c>
      <c r="BK401" s="158">
        <f>ROUND(I401*H401,2)</f>
        <v>0</v>
      </c>
      <c r="BL401" s="17" t="s">
        <v>131</v>
      </c>
      <c r="BM401" s="157" t="s">
        <v>573</v>
      </c>
    </row>
    <row r="402" spans="1:65" s="2" customFormat="1" ht="16.5" customHeight="1">
      <c r="A402" s="32"/>
      <c r="B402" s="144"/>
      <c r="C402" s="145" t="s">
        <v>574</v>
      </c>
      <c r="D402" s="145" t="s">
        <v>127</v>
      </c>
      <c r="E402" s="146" t="s">
        <v>575</v>
      </c>
      <c r="F402" s="147" t="s">
        <v>576</v>
      </c>
      <c r="G402" s="148" t="s">
        <v>211</v>
      </c>
      <c r="H402" s="149">
        <v>17</v>
      </c>
      <c r="I402" s="150"/>
      <c r="J402" s="151">
        <f>ROUND(I402*H402,2)</f>
        <v>0</v>
      </c>
      <c r="K402" s="152"/>
      <c r="L402" s="33"/>
      <c r="M402" s="153" t="s">
        <v>1</v>
      </c>
      <c r="N402" s="154" t="s">
        <v>38</v>
      </c>
      <c r="O402" s="58"/>
      <c r="P402" s="155">
        <f>O402*H402</f>
        <v>0</v>
      </c>
      <c r="Q402" s="155">
        <v>4.0079999999999998E-2</v>
      </c>
      <c r="R402" s="155">
        <f>Q402*H402</f>
        <v>0.68135999999999997</v>
      </c>
      <c r="S402" s="155">
        <v>0</v>
      </c>
      <c r="T402" s="156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57" t="s">
        <v>131</v>
      </c>
      <c r="AT402" s="157" t="s">
        <v>127</v>
      </c>
      <c r="AU402" s="157" t="s">
        <v>83</v>
      </c>
      <c r="AY402" s="17" t="s">
        <v>124</v>
      </c>
      <c r="BE402" s="158">
        <f>IF(N402="základní",J402,0)</f>
        <v>0</v>
      </c>
      <c r="BF402" s="158">
        <f>IF(N402="snížená",J402,0)</f>
        <v>0</v>
      </c>
      <c r="BG402" s="158">
        <f>IF(N402="zákl. přenesená",J402,0)</f>
        <v>0</v>
      </c>
      <c r="BH402" s="158">
        <f>IF(N402="sníž. přenesená",J402,0)</f>
        <v>0</v>
      </c>
      <c r="BI402" s="158">
        <f>IF(N402="nulová",J402,0)</f>
        <v>0</v>
      </c>
      <c r="BJ402" s="17" t="s">
        <v>81</v>
      </c>
      <c r="BK402" s="158">
        <f>ROUND(I402*H402,2)</f>
        <v>0</v>
      </c>
      <c r="BL402" s="17" t="s">
        <v>131</v>
      </c>
      <c r="BM402" s="157" t="s">
        <v>577</v>
      </c>
    </row>
    <row r="403" spans="1:65" s="2" customFormat="1" ht="24.2" customHeight="1">
      <c r="A403" s="32"/>
      <c r="B403" s="144"/>
      <c r="C403" s="145" t="s">
        <v>578</v>
      </c>
      <c r="D403" s="145" t="s">
        <v>127</v>
      </c>
      <c r="E403" s="146" t="s">
        <v>579</v>
      </c>
      <c r="F403" s="147" t="s">
        <v>580</v>
      </c>
      <c r="G403" s="148" t="s">
        <v>340</v>
      </c>
      <c r="H403" s="149">
        <v>12</v>
      </c>
      <c r="I403" s="150"/>
      <c r="J403" s="151">
        <f>ROUND(I403*H403,2)</f>
        <v>0</v>
      </c>
      <c r="K403" s="152"/>
      <c r="L403" s="33"/>
      <c r="M403" s="153" t="s">
        <v>1</v>
      </c>
      <c r="N403" s="154" t="s">
        <v>38</v>
      </c>
      <c r="O403" s="58"/>
      <c r="P403" s="155">
        <f>O403*H403</f>
        <v>0</v>
      </c>
      <c r="Q403" s="155">
        <v>6.9999999999999999E-4</v>
      </c>
      <c r="R403" s="155">
        <f>Q403*H403</f>
        <v>8.3999999999999995E-3</v>
      </c>
      <c r="S403" s="155">
        <v>0</v>
      </c>
      <c r="T403" s="156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57" t="s">
        <v>131</v>
      </c>
      <c r="AT403" s="157" t="s">
        <v>127</v>
      </c>
      <c r="AU403" s="157" t="s">
        <v>83</v>
      </c>
      <c r="AY403" s="17" t="s">
        <v>124</v>
      </c>
      <c r="BE403" s="158">
        <f>IF(N403="základní",J403,0)</f>
        <v>0</v>
      </c>
      <c r="BF403" s="158">
        <f>IF(N403="snížená",J403,0)</f>
        <v>0</v>
      </c>
      <c r="BG403" s="158">
        <f>IF(N403="zákl. přenesená",J403,0)</f>
        <v>0</v>
      </c>
      <c r="BH403" s="158">
        <f>IF(N403="sníž. přenesená",J403,0)</f>
        <v>0</v>
      </c>
      <c r="BI403" s="158">
        <f>IF(N403="nulová",J403,0)</f>
        <v>0</v>
      </c>
      <c r="BJ403" s="17" t="s">
        <v>81</v>
      </c>
      <c r="BK403" s="158">
        <f>ROUND(I403*H403,2)</f>
        <v>0</v>
      </c>
      <c r="BL403" s="17" t="s">
        <v>131</v>
      </c>
      <c r="BM403" s="157" t="s">
        <v>581</v>
      </c>
    </row>
    <row r="404" spans="1:65" s="15" customFormat="1">
      <c r="B404" s="187"/>
      <c r="D404" s="160" t="s">
        <v>133</v>
      </c>
      <c r="E404" s="188" t="s">
        <v>1</v>
      </c>
      <c r="F404" s="189" t="s">
        <v>582</v>
      </c>
      <c r="H404" s="188" t="s">
        <v>1</v>
      </c>
      <c r="I404" s="190"/>
      <c r="L404" s="187"/>
      <c r="M404" s="191"/>
      <c r="N404" s="192"/>
      <c r="O404" s="192"/>
      <c r="P404" s="192"/>
      <c r="Q404" s="192"/>
      <c r="R404" s="192"/>
      <c r="S404" s="192"/>
      <c r="T404" s="193"/>
      <c r="AT404" s="188" t="s">
        <v>133</v>
      </c>
      <c r="AU404" s="188" t="s">
        <v>83</v>
      </c>
      <c r="AV404" s="15" t="s">
        <v>81</v>
      </c>
      <c r="AW404" s="15" t="s">
        <v>29</v>
      </c>
      <c r="AX404" s="15" t="s">
        <v>73</v>
      </c>
      <c r="AY404" s="188" t="s">
        <v>124</v>
      </c>
    </row>
    <row r="405" spans="1:65" s="13" customFormat="1">
      <c r="B405" s="159"/>
      <c r="D405" s="160" t="s">
        <v>133</v>
      </c>
      <c r="E405" s="161" t="s">
        <v>1</v>
      </c>
      <c r="F405" s="162" t="s">
        <v>83</v>
      </c>
      <c r="H405" s="163">
        <v>2</v>
      </c>
      <c r="I405" s="164"/>
      <c r="L405" s="159"/>
      <c r="M405" s="165"/>
      <c r="N405" s="166"/>
      <c r="O405" s="166"/>
      <c r="P405" s="166"/>
      <c r="Q405" s="166"/>
      <c r="R405" s="166"/>
      <c r="S405" s="166"/>
      <c r="T405" s="167"/>
      <c r="AT405" s="161" t="s">
        <v>133</v>
      </c>
      <c r="AU405" s="161" t="s">
        <v>83</v>
      </c>
      <c r="AV405" s="13" t="s">
        <v>83</v>
      </c>
      <c r="AW405" s="13" t="s">
        <v>29</v>
      </c>
      <c r="AX405" s="13" t="s">
        <v>73</v>
      </c>
      <c r="AY405" s="161" t="s">
        <v>124</v>
      </c>
    </row>
    <row r="406" spans="1:65" s="15" customFormat="1">
      <c r="B406" s="187"/>
      <c r="D406" s="160" t="s">
        <v>133</v>
      </c>
      <c r="E406" s="188" t="s">
        <v>1</v>
      </c>
      <c r="F406" s="189" t="s">
        <v>583</v>
      </c>
      <c r="H406" s="188" t="s">
        <v>1</v>
      </c>
      <c r="I406" s="190"/>
      <c r="L406" s="187"/>
      <c r="M406" s="191"/>
      <c r="N406" s="192"/>
      <c r="O406" s="192"/>
      <c r="P406" s="192"/>
      <c r="Q406" s="192"/>
      <c r="R406" s="192"/>
      <c r="S406" s="192"/>
      <c r="T406" s="193"/>
      <c r="AT406" s="188" t="s">
        <v>133</v>
      </c>
      <c r="AU406" s="188" t="s">
        <v>83</v>
      </c>
      <c r="AV406" s="15" t="s">
        <v>81</v>
      </c>
      <c r="AW406" s="15" t="s">
        <v>29</v>
      </c>
      <c r="AX406" s="15" t="s">
        <v>73</v>
      </c>
      <c r="AY406" s="188" t="s">
        <v>124</v>
      </c>
    </row>
    <row r="407" spans="1:65" s="13" customFormat="1">
      <c r="B407" s="159"/>
      <c r="D407" s="160" t="s">
        <v>133</v>
      </c>
      <c r="E407" s="161" t="s">
        <v>1</v>
      </c>
      <c r="F407" s="162" t="s">
        <v>83</v>
      </c>
      <c r="H407" s="163">
        <v>2</v>
      </c>
      <c r="I407" s="164"/>
      <c r="L407" s="159"/>
      <c r="M407" s="165"/>
      <c r="N407" s="166"/>
      <c r="O407" s="166"/>
      <c r="P407" s="166"/>
      <c r="Q407" s="166"/>
      <c r="R407" s="166"/>
      <c r="S407" s="166"/>
      <c r="T407" s="167"/>
      <c r="AT407" s="161" t="s">
        <v>133</v>
      </c>
      <c r="AU407" s="161" t="s">
        <v>83</v>
      </c>
      <c r="AV407" s="13" t="s">
        <v>83</v>
      </c>
      <c r="AW407" s="13" t="s">
        <v>29</v>
      </c>
      <c r="AX407" s="13" t="s">
        <v>73</v>
      </c>
      <c r="AY407" s="161" t="s">
        <v>124</v>
      </c>
    </row>
    <row r="408" spans="1:65" s="15" customFormat="1">
      <c r="B408" s="187"/>
      <c r="D408" s="160" t="s">
        <v>133</v>
      </c>
      <c r="E408" s="188" t="s">
        <v>1</v>
      </c>
      <c r="F408" s="189" t="s">
        <v>584</v>
      </c>
      <c r="H408" s="188" t="s">
        <v>1</v>
      </c>
      <c r="I408" s="190"/>
      <c r="L408" s="187"/>
      <c r="M408" s="191"/>
      <c r="N408" s="192"/>
      <c r="O408" s="192"/>
      <c r="P408" s="192"/>
      <c r="Q408" s="192"/>
      <c r="R408" s="192"/>
      <c r="S408" s="192"/>
      <c r="T408" s="193"/>
      <c r="AT408" s="188" t="s">
        <v>133</v>
      </c>
      <c r="AU408" s="188" t="s">
        <v>83</v>
      </c>
      <c r="AV408" s="15" t="s">
        <v>81</v>
      </c>
      <c r="AW408" s="15" t="s">
        <v>29</v>
      </c>
      <c r="AX408" s="15" t="s">
        <v>73</v>
      </c>
      <c r="AY408" s="188" t="s">
        <v>124</v>
      </c>
    </row>
    <row r="409" spans="1:65" s="13" customFormat="1">
      <c r="B409" s="159"/>
      <c r="D409" s="160" t="s">
        <v>133</v>
      </c>
      <c r="E409" s="161" t="s">
        <v>1</v>
      </c>
      <c r="F409" s="162" t="s">
        <v>81</v>
      </c>
      <c r="H409" s="163">
        <v>1</v>
      </c>
      <c r="I409" s="164"/>
      <c r="L409" s="159"/>
      <c r="M409" s="165"/>
      <c r="N409" s="166"/>
      <c r="O409" s="166"/>
      <c r="P409" s="166"/>
      <c r="Q409" s="166"/>
      <c r="R409" s="166"/>
      <c r="S409" s="166"/>
      <c r="T409" s="167"/>
      <c r="AT409" s="161" t="s">
        <v>133</v>
      </c>
      <c r="AU409" s="161" t="s">
        <v>83</v>
      </c>
      <c r="AV409" s="13" t="s">
        <v>83</v>
      </c>
      <c r="AW409" s="13" t="s">
        <v>29</v>
      </c>
      <c r="AX409" s="13" t="s">
        <v>73</v>
      </c>
      <c r="AY409" s="161" t="s">
        <v>124</v>
      </c>
    </row>
    <row r="410" spans="1:65" s="15" customFormat="1">
      <c r="B410" s="187"/>
      <c r="D410" s="160" t="s">
        <v>133</v>
      </c>
      <c r="E410" s="188" t="s">
        <v>1</v>
      </c>
      <c r="F410" s="189" t="s">
        <v>585</v>
      </c>
      <c r="H410" s="188" t="s">
        <v>1</v>
      </c>
      <c r="I410" s="190"/>
      <c r="L410" s="187"/>
      <c r="M410" s="191"/>
      <c r="N410" s="192"/>
      <c r="O410" s="192"/>
      <c r="P410" s="192"/>
      <c r="Q410" s="192"/>
      <c r="R410" s="192"/>
      <c r="S410" s="192"/>
      <c r="T410" s="193"/>
      <c r="AT410" s="188" t="s">
        <v>133</v>
      </c>
      <c r="AU410" s="188" t="s">
        <v>83</v>
      </c>
      <c r="AV410" s="15" t="s">
        <v>81</v>
      </c>
      <c r="AW410" s="15" t="s">
        <v>29</v>
      </c>
      <c r="AX410" s="15" t="s">
        <v>73</v>
      </c>
      <c r="AY410" s="188" t="s">
        <v>124</v>
      </c>
    </row>
    <row r="411" spans="1:65" s="13" customFormat="1">
      <c r="B411" s="159"/>
      <c r="D411" s="160" t="s">
        <v>133</v>
      </c>
      <c r="E411" s="161" t="s">
        <v>1</v>
      </c>
      <c r="F411" s="162" t="s">
        <v>83</v>
      </c>
      <c r="H411" s="163">
        <v>2</v>
      </c>
      <c r="I411" s="164"/>
      <c r="L411" s="159"/>
      <c r="M411" s="165"/>
      <c r="N411" s="166"/>
      <c r="O411" s="166"/>
      <c r="P411" s="166"/>
      <c r="Q411" s="166"/>
      <c r="R411" s="166"/>
      <c r="S411" s="166"/>
      <c r="T411" s="167"/>
      <c r="AT411" s="161" t="s">
        <v>133</v>
      </c>
      <c r="AU411" s="161" t="s">
        <v>83</v>
      </c>
      <c r="AV411" s="13" t="s">
        <v>83</v>
      </c>
      <c r="AW411" s="13" t="s">
        <v>29</v>
      </c>
      <c r="AX411" s="13" t="s">
        <v>73</v>
      </c>
      <c r="AY411" s="161" t="s">
        <v>124</v>
      </c>
    </row>
    <row r="412" spans="1:65" s="15" customFormat="1">
      <c r="B412" s="187"/>
      <c r="D412" s="160" t="s">
        <v>133</v>
      </c>
      <c r="E412" s="188" t="s">
        <v>1</v>
      </c>
      <c r="F412" s="189" t="s">
        <v>586</v>
      </c>
      <c r="H412" s="188" t="s">
        <v>1</v>
      </c>
      <c r="I412" s="190"/>
      <c r="L412" s="187"/>
      <c r="M412" s="191"/>
      <c r="N412" s="192"/>
      <c r="O412" s="192"/>
      <c r="P412" s="192"/>
      <c r="Q412" s="192"/>
      <c r="R412" s="192"/>
      <c r="S412" s="192"/>
      <c r="T412" s="193"/>
      <c r="AT412" s="188" t="s">
        <v>133</v>
      </c>
      <c r="AU412" s="188" t="s">
        <v>83</v>
      </c>
      <c r="AV412" s="15" t="s">
        <v>81</v>
      </c>
      <c r="AW412" s="15" t="s">
        <v>29</v>
      </c>
      <c r="AX412" s="15" t="s">
        <v>73</v>
      </c>
      <c r="AY412" s="188" t="s">
        <v>124</v>
      </c>
    </row>
    <row r="413" spans="1:65" s="13" customFormat="1">
      <c r="B413" s="159"/>
      <c r="D413" s="160" t="s">
        <v>133</v>
      </c>
      <c r="E413" s="161" t="s">
        <v>1</v>
      </c>
      <c r="F413" s="162" t="s">
        <v>81</v>
      </c>
      <c r="H413" s="163">
        <v>1</v>
      </c>
      <c r="I413" s="164"/>
      <c r="L413" s="159"/>
      <c r="M413" s="165"/>
      <c r="N413" s="166"/>
      <c r="O413" s="166"/>
      <c r="P413" s="166"/>
      <c r="Q413" s="166"/>
      <c r="R413" s="166"/>
      <c r="S413" s="166"/>
      <c r="T413" s="167"/>
      <c r="AT413" s="161" t="s">
        <v>133</v>
      </c>
      <c r="AU413" s="161" t="s">
        <v>83</v>
      </c>
      <c r="AV413" s="13" t="s">
        <v>83</v>
      </c>
      <c r="AW413" s="13" t="s">
        <v>29</v>
      </c>
      <c r="AX413" s="13" t="s">
        <v>73</v>
      </c>
      <c r="AY413" s="161" t="s">
        <v>124</v>
      </c>
    </row>
    <row r="414" spans="1:65" s="15" customFormat="1">
      <c r="B414" s="187"/>
      <c r="D414" s="160" t="s">
        <v>133</v>
      </c>
      <c r="E414" s="188" t="s">
        <v>1</v>
      </c>
      <c r="F414" s="189" t="s">
        <v>587</v>
      </c>
      <c r="H414" s="188" t="s">
        <v>1</v>
      </c>
      <c r="I414" s="190"/>
      <c r="L414" s="187"/>
      <c r="M414" s="191"/>
      <c r="N414" s="192"/>
      <c r="O414" s="192"/>
      <c r="P414" s="192"/>
      <c r="Q414" s="192"/>
      <c r="R414" s="192"/>
      <c r="S414" s="192"/>
      <c r="T414" s="193"/>
      <c r="AT414" s="188" t="s">
        <v>133</v>
      </c>
      <c r="AU414" s="188" t="s">
        <v>83</v>
      </c>
      <c r="AV414" s="15" t="s">
        <v>81</v>
      </c>
      <c r="AW414" s="15" t="s">
        <v>29</v>
      </c>
      <c r="AX414" s="15" t="s">
        <v>73</v>
      </c>
      <c r="AY414" s="188" t="s">
        <v>124</v>
      </c>
    </row>
    <row r="415" spans="1:65" s="13" customFormat="1">
      <c r="B415" s="159"/>
      <c r="D415" s="160" t="s">
        <v>133</v>
      </c>
      <c r="E415" s="161" t="s">
        <v>1</v>
      </c>
      <c r="F415" s="162" t="s">
        <v>83</v>
      </c>
      <c r="H415" s="163">
        <v>2</v>
      </c>
      <c r="I415" s="164"/>
      <c r="L415" s="159"/>
      <c r="M415" s="165"/>
      <c r="N415" s="166"/>
      <c r="O415" s="166"/>
      <c r="P415" s="166"/>
      <c r="Q415" s="166"/>
      <c r="R415" s="166"/>
      <c r="S415" s="166"/>
      <c r="T415" s="167"/>
      <c r="AT415" s="161" t="s">
        <v>133</v>
      </c>
      <c r="AU415" s="161" t="s">
        <v>83</v>
      </c>
      <c r="AV415" s="13" t="s">
        <v>83</v>
      </c>
      <c r="AW415" s="13" t="s">
        <v>29</v>
      </c>
      <c r="AX415" s="13" t="s">
        <v>73</v>
      </c>
      <c r="AY415" s="161" t="s">
        <v>124</v>
      </c>
    </row>
    <row r="416" spans="1:65" s="15" customFormat="1">
      <c r="B416" s="187"/>
      <c r="D416" s="160" t="s">
        <v>133</v>
      </c>
      <c r="E416" s="188" t="s">
        <v>1</v>
      </c>
      <c r="F416" s="189" t="s">
        <v>588</v>
      </c>
      <c r="H416" s="188" t="s">
        <v>1</v>
      </c>
      <c r="I416" s="190"/>
      <c r="L416" s="187"/>
      <c r="M416" s="191"/>
      <c r="N416" s="192"/>
      <c r="O416" s="192"/>
      <c r="P416" s="192"/>
      <c r="Q416" s="192"/>
      <c r="R416" s="192"/>
      <c r="S416" s="192"/>
      <c r="T416" s="193"/>
      <c r="AT416" s="188" t="s">
        <v>133</v>
      </c>
      <c r="AU416" s="188" t="s">
        <v>83</v>
      </c>
      <c r="AV416" s="15" t="s">
        <v>81</v>
      </c>
      <c r="AW416" s="15" t="s">
        <v>29</v>
      </c>
      <c r="AX416" s="15" t="s">
        <v>73</v>
      </c>
      <c r="AY416" s="188" t="s">
        <v>124</v>
      </c>
    </row>
    <row r="417" spans="1:65" s="13" customFormat="1">
      <c r="B417" s="159"/>
      <c r="D417" s="160" t="s">
        <v>133</v>
      </c>
      <c r="E417" s="161" t="s">
        <v>1</v>
      </c>
      <c r="F417" s="162" t="s">
        <v>83</v>
      </c>
      <c r="H417" s="163">
        <v>2</v>
      </c>
      <c r="I417" s="164"/>
      <c r="L417" s="159"/>
      <c r="M417" s="165"/>
      <c r="N417" s="166"/>
      <c r="O417" s="166"/>
      <c r="P417" s="166"/>
      <c r="Q417" s="166"/>
      <c r="R417" s="166"/>
      <c r="S417" s="166"/>
      <c r="T417" s="167"/>
      <c r="AT417" s="161" t="s">
        <v>133</v>
      </c>
      <c r="AU417" s="161" t="s">
        <v>83</v>
      </c>
      <c r="AV417" s="13" t="s">
        <v>83</v>
      </c>
      <c r="AW417" s="13" t="s">
        <v>29</v>
      </c>
      <c r="AX417" s="13" t="s">
        <v>73</v>
      </c>
      <c r="AY417" s="161" t="s">
        <v>124</v>
      </c>
    </row>
    <row r="418" spans="1:65" s="14" customFormat="1">
      <c r="B418" s="168"/>
      <c r="D418" s="160" t="s">
        <v>133</v>
      </c>
      <c r="E418" s="169" t="s">
        <v>1</v>
      </c>
      <c r="F418" s="170" t="s">
        <v>136</v>
      </c>
      <c r="H418" s="171">
        <v>12</v>
      </c>
      <c r="I418" s="172"/>
      <c r="L418" s="168"/>
      <c r="M418" s="173"/>
      <c r="N418" s="174"/>
      <c r="O418" s="174"/>
      <c r="P418" s="174"/>
      <c r="Q418" s="174"/>
      <c r="R418" s="174"/>
      <c r="S418" s="174"/>
      <c r="T418" s="175"/>
      <c r="AT418" s="169" t="s">
        <v>133</v>
      </c>
      <c r="AU418" s="169" t="s">
        <v>83</v>
      </c>
      <c r="AV418" s="14" t="s">
        <v>131</v>
      </c>
      <c r="AW418" s="14" t="s">
        <v>29</v>
      </c>
      <c r="AX418" s="14" t="s">
        <v>81</v>
      </c>
      <c r="AY418" s="169" t="s">
        <v>124</v>
      </c>
    </row>
    <row r="419" spans="1:65" s="2" customFormat="1" ht="16.5" customHeight="1">
      <c r="A419" s="32"/>
      <c r="B419" s="144"/>
      <c r="C419" s="176" t="s">
        <v>589</v>
      </c>
      <c r="D419" s="176" t="s">
        <v>143</v>
      </c>
      <c r="E419" s="177" t="s">
        <v>590</v>
      </c>
      <c r="F419" s="178" t="s">
        <v>591</v>
      </c>
      <c r="G419" s="179" t="s">
        <v>340</v>
      </c>
      <c r="H419" s="180">
        <v>1</v>
      </c>
      <c r="I419" s="181"/>
      <c r="J419" s="182">
        <f>ROUND(I419*H419,2)</f>
        <v>0</v>
      </c>
      <c r="K419" s="183"/>
      <c r="L419" s="184"/>
      <c r="M419" s="185" t="s">
        <v>1</v>
      </c>
      <c r="N419" s="186" t="s">
        <v>38</v>
      </c>
      <c r="O419" s="58"/>
      <c r="P419" s="155">
        <f>O419*H419</f>
        <v>0</v>
      </c>
      <c r="Q419" s="155">
        <v>4.0000000000000001E-3</v>
      </c>
      <c r="R419" s="155">
        <f>Q419*H419</f>
        <v>4.0000000000000001E-3</v>
      </c>
      <c r="S419" s="155">
        <v>0</v>
      </c>
      <c r="T419" s="156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57" t="s">
        <v>147</v>
      </c>
      <c r="AT419" s="157" t="s">
        <v>143</v>
      </c>
      <c r="AU419" s="157" t="s">
        <v>83</v>
      </c>
      <c r="AY419" s="17" t="s">
        <v>124</v>
      </c>
      <c r="BE419" s="158">
        <f>IF(N419="základní",J419,0)</f>
        <v>0</v>
      </c>
      <c r="BF419" s="158">
        <f>IF(N419="snížená",J419,0)</f>
        <v>0</v>
      </c>
      <c r="BG419" s="158">
        <f>IF(N419="zákl. přenesená",J419,0)</f>
        <v>0</v>
      </c>
      <c r="BH419" s="158">
        <f>IF(N419="sníž. přenesená",J419,0)</f>
        <v>0</v>
      </c>
      <c r="BI419" s="158">
        <f>IF(N419="nulová",J419,0)</f>
        <v>0</v>
      </c>
      <c r="BJ419" s="17" t="s">
        <v>81</v>
      </c>
      <c r="BK419" s="158">
        <f>ROUND(I419*H419,2)</f>
        <v>0</v>
      </c>
      <c r="BL419" s="17" t="s">
        <v>131</v>
      </c>
      <c r="BM419" s="157" t="s">
        <v>592</v>
      </c>
    </row>
    <row r="420" spans="1:65" s="15" customFormat="1">
      <c r="B420" s="187"/>
      <c r="D420" s="160" t="s">
        <v>133</v>
      </c>
      <c r="E420" s="188" t="s">
        <v>1</v>
      </c>
      <c r="F420" s="189" t="s">
        <v>586</v>
      </c>
      <c r="H420" s="188" t="s">
        <v>1</v>
      </c>
      <c r="I420" s="190"/>
      <c r="L420" s="187"/>
      <c r="M420" s="191"/>
      <c r="N420" s="192"/>
      <c r="O420" s="192"/>
      <c r="P420" s="192"/>
      <c r="Q420" s="192"/>
      <c r="R420" s="192"/>
      <c r="S420" s="192"/>
      <c r="T420" s="193"/>
      <c r="AT420" s="188" t="s">
        <v>133</v>
      </c>
      <c r="AU420" s="188" t="s">
        <v>83</v>
      </c>
      <c r="AV420" s="15" t="s">
        <v>81</v>
      </c>
      <c r="AW420" s="15" t="s">
        <v>29</v>
      </c>
      <c r="AX420" s="15" t="s">
        <v>73</v>
      </c>
      <c r="AY420" s="188" t="s">
        <v>124</v>
      </c>
    </row>
    <row r="421" spans="1:65" s="13" customFormat="1">
      <c r="B421" s="159"/>
      <c r="D421" s="160" t="s">
        <v>133</v>
      </c>
      <c r="E421" s="161" t="s">
        <v>1</v>
      </c>
      <c r="F421" s="162" t="s">
        <v>81</v>
      </c>
      <c r="H421" s="163">
        <v>1</v>
      </c>
      <c r="I421" s="164"/>
      <c r="L421" s="159"/>
      <c r="M421" s="165"/>
      <c r="N421" s="166"/>
      <c r="O421" s="166"/>
      <c r="P421" s="166"/>
      <c r="Q421" s="166"/>
      <c r="R421" s="166"/>
      <c r="S421" s="166"/>
      <c r="T421" s="167"/>
      <c r="AT421" s="161" t="s">
        <v>133</v>
      </c>
      <c r="AU421" s="161" t="s">
        <v>83</v>
      </c>
      <c r="AV421" s="13" t="s">
        <v>83</v>
      </c>
      <c r="AW421" s="13" t="s">
        <v>29</v>
      </c>
      <c r="AX421" s="13" t="s">
        <v>73</v>
      </c>
      <c r="AY421" s="161" t="s">
        <v>124</v>
      </c>
    </row>
    <row r="422" spans="1:65" s="14" customFormat="1">
      <c r="B422" s="168"/>
      <c r="D422" s="160" t="s">
        <v>133</v>
      </c>
      <c r="E422" s="169" t="s">
        <v>1</v>
      </c>
      <c r="F422" s="170" t="s">
        <v>136</v>
      </c>
      <c r="H422" s="171">
        <v>1</v>
      </c>
      <c r="I422" s="172"/>
      <c r="L422" s="168"/>
      <c r="M422" s="173"/>
      <c r="N422" s="174"/>
      <c r="O422" s="174"/>
      <c r="P422" s="174"/>
      <c r="Q422" s="174"/>
      <c r="R422" s="174"/>
      <c r="S422" s="174"/>
      <c r="T422" s="175"/>
      <c r="AT422" s="169" t="s">
        <v>133</v>
      </c>
      <c r="AU422" s="169" t="s">
        <v>83</v>
      </c>
      <c r="AV422" s="14" t="s">
        <v>131</v>
      </c>
      <c r="AW422" s="14" t="s">
        <v>29</v>
      </c>
      <c r="AX422" s="14" t="s">
        <v>81</v>
      </c>
      <c r="AY422" s="169" t="s">
        <v>124</v>
      </c>
    </row>
    <row r="423" spans="1:65" s="2" customFormat="1" ht="24.2" customHeight="1">
      <c r="A423" s="32"/>
      <c r="B423" s="144"/>
      <c r="C423" s="176" t="s">
        <v>593</v>
      </c>
      <c r="D423" s="176" t="s">
        <v>143</v>
      </c>
      <c r="E423" s="177" t="s">
        <v>594</v>
      </c>
      <c r="F423" s="178" t="s">
        <v>595</v>
      </c>
      <c r="G423" s="179" t="s">
        <v>340</v>
      </c>
      <c r="H423" s="180">
        <v>4</v>
      </c>
      <c r="I423" s="181"/>
      <c r="J423" s="182">
        <f>ROUND(I423*H423,2)</f>
        <v>0</v>
      </c>
      <c r="K423" s="183"/>
      <c r="L423" s="184"/>
      <c r="M423" s="185" t="s">
        <v>1</v>
      </c>
      <c r="N423" s="186" t="s">
        <v>38</v>
      </c>
      <c r="O423" s="58"/>
      <c r="P423" s="155">
        <f>O423*H423</f>
        <v>0</v>
      </c>
      <c r="Q423" s="155">
        <v>4.0000000000000001E-3</v>
      </c>
      <c r="R423" s="155">
        <f>Q423*H423</f>
        <v>1.6E-2</v>
      </c>
      <c r="S423" s="155">
        <v>0</v>
      </c>
      <c r="T423" s="156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57" t="s">
        <v>147</v>
      </c>
      <c r="AT423" s="157" t="s">
        <v>143</v>
      </c>
      <c r="AU423" s="157" t="s">
        <v>83</v>
      </c>
      <c r="AY423" s="17" t="s">
        <v>124</v>
      </c>
      <c r="BE423" s="158">
        <f>IF(N423="základní",J423,0)</f>
        <v>0</v>
      </c>
      <c r="BF423" s="158">
        <f>IF(N423="snížená",J423,0)</f>
        <v>0</v>
      </c>
      <c r="BG423" s="158">
        <f>IF(N423="zákl. přenesená",J423,0)</f>
        <v>0</v>
      </c>
      <c r="BH423" s="158">
        <f>IF(N423="sníž. přenesená",J423,0)</f>
        <v>0</v>
      </c>
      <c r="BI423" s="158">
        <f>IF(N423="nulová",J423,0)</f>
        <v>0</v>
      </c>
      <c r="BJ423" s="17" t="s">
        <v>81</v>
      </c>
      <c r="BK423" s="158">
        <f>ROUND(I423*H423,2)</f>
        <v>0</v>
      </c>
      <c r="BL423" s="17" t="s">
        <v>131</v>
      </c>
      <c r="BM423" s="157" t="s">
        <v>596</v>
      </c>
    </row>
    <row r="424" spans="1:65" s="15" customFormat="1">
      <c r="B424" s="187"/>
      <c r="D424" s="160" t="s">
        <v>133</v>
      </c>
      <c r="E424" s="188" t="s">
        <v>1</v>
      </c>
      <c r="F424" s="189" t="s">
        <v>587</v>
      </c>
      <c r="H424" s="188" t="s">
        <v>1</v>
      </c>
      <c r="I424" s="190"/>
      <c r="L424" s="187"/>
      <c r="M424" s="191"/>
      <c r="N424" s="192"/>
      <c r="O424" s="192"/>
      <c r="P424" s="192"/>
      <c r="Q424" s="192"/>
      <c r="R424" s="192"/>
      <c r="S424" s="192"/>
      <c r="T424" s="193"/>
      <c r="AT424" s="188" t="s">
        <v>133</v>
      </c>
      <c r="AU424" s="188" t="s">
        <v>83</v>
      </c>
      <c r="AV424" s="15" t="s">
        <v>81</v>
      </c>
      <c r="AW424" s="15" t="s">
        <v>29</v>
      </c>
      <c r="AX424" s="15" t="s">
        <v>73</v>
      </c>
      <c r="AY424" s="188" t="s">
        <v>124</v>
      </c>
    </row>
    <row r="425" spans="1:65" s="13" customFormat="1">
      <c r="B425" s="159"/>
      <c r="D425" s="160" t="s">
        <v>133</v>
      </c>
      <c r="E425" s="161" t="s">
        <v>1</v>
      </c>
      <c r="F425" s="162" t="s">
        <v>83</v>
      </c>
      <c r="H425" s="163">
        <v>2</v>
      </c>
      <c r="I425" s="164"/>
      <c r="L425" s="159"/>
      <c r="M425" s="165"/>
      <c r="N425" s="166"/>
      <c r="O425" s="166"/>
      <c r="P425" s="166"/>
      <c r="Q425" s="166"/>
      <c r="R425" s="166"/>
      <c r="S425" s="166"/>
      <c r="T425" s="167"/>
      <c r="AT425" s="161" t="s">
        <v>133</v>
      </c>
      <c r="AU425" s="161" t="s">
        <v>83</v>
      </c>
      <c r="AV425" s="13" t="s">
        <v>83</v>
      </c>
      <c r="AW425" s="13" t="s">
        <v>29</v>
      </c>
      <c r="AX425" s="13" t="s">
        <v>73</v>
      </c>
      <c r="AY425" s="161" t="s">
        <v>124</v>
      </c>
    </row>
    <row r="426" spans="1:65" s="15" customFormat="1">
      <c r="B426" s="187"/>
      <c r="D426" s="160" t="s">
        <v>133</v>
      </c>
      <c r="E426" s="188" t="s">
        <v>1</v>
      </c>
      <c r="F426" s="189" t="s">
        <v>588</v>
      </c>
      <c r="H426" s="188" t="s">
        <v>1</v>
      </c>
      <c r="I426" s="190"/>
      <c r="L426" s="187"/>
      <c r="M426" s="191"/>
      <c r="N426" s="192"/>
      <c r="O426" s="192"/>
      <c r="P426" s="192"/>
      <c r="Q426" s="192"/>
      <c r="R426" s="192"/>
      <c r="S426" s="192"/>
      <c r="T426" s="193"/>
      <c r="AT426" s="188" t="s">
        <v>133</v>
      </c>
      <c r="AU426" s="188" t="s">
        <v>83</v>
      </c>
      <c r="AV426" s="15" t="s">
        <v>81</v>
      </c>
      <c r="AW426" s="15" t="s">
        <v>29</v>
      </c>
      <c r="AX426" s="15" t="s">
        <v>73</v>
      </c>
      <c r="AY426" s="188" t="s">
        <v>124</v>
      </c>
    </row>
    <row r="427" spans="1:65" s="13" customFormat="1">
      <c r="B427" s="159"/>
      <c r="D427" s="160" t="s">
        <v>133</v>
      </c>
      <c r="E427" s="161" t="s">
        <v>1</v>
      </c>
      <c r="F427" s="162" t="s">
        <v>83</v>
      </c>
      <c r="H427" s="163">
        <v>2</v>
      </c>
      <c r="I427" s="164"/>
      <c r="L427" s="159"/>
      <c r="M427" s="165"/>
      <c r="N427" s="166"/>
      <c r="O427" s="166"/>
      <c r="P427" s="166"/>
      <c r="Q427" s="166"/>
      <c r="R427" s="166"/>
      <c r="S427" s="166"/>
      <c r="T427" s="167"/>
      <c r="AT427" s="161" t="s">
        <v>133</v>
      </c>
      <c r="AU427" s="161" t="s">
        <v>83</v>
      </c>
      <c r="AV427" s="13" t="s">
        <v>83</v>
      </c>
      <c r="AW427" s="13" t="s">
        <v>29</v>
      </c>
      <c r="AX427" s="13" t="s">
        <v>73</v>
      </c>
      <c r="AY427" s="161" t="s">
        <v>124</v>
      </c>
    </row>
    <row r="428" spans="1:65" s="14" customFormat="1">
      <c r="B428" s="168"/>
      <c r="D428" s="160" t="s">
        <v>133</v>
      </c>
      <c r="E428" s="169" t="s">
        <v>1</v>
      </c>
      <c r="F428" s="170" t="s">
        <v>136</v>
      </c>
      <c r="H428" s="171">
        <v>4</v>
      </c>
      <c r="I428" s="172"/>
      <c r="L428" s="168"/>
      <c r="M428" s="173"/>
      <c r="N428" s="174"/>
      <c r="O428" s="174"/>
      <c r="P428" s="174"/>
      <c r="Q428" s="174"/>
      <c r="R428" s="174"/>
      <c r="S428" s="174"/>
      <c r="T428" s="175"/>
      <c r="AT428" s="169" t="s">
        <v>133</v>
      </c>
      <c r="AU428" s="169" t="s">
        <v>83</v>
      </c>
      <c r="AV428" s="14" t="s">
        <v>131</v>
      </c>
      <c r="AW428" s="14" t="s">
        <v>29</v>
      </c>
      <c r="AX428" s="14" t="s">
        <v>81</v>
      </c>
      <c r="AY428" s="169" t="s">
        <v>124</v>
      </c>
    </row>
    <row r="429" spans="1:65" s="2" customFormat="1" ht="24.2" customHeight="1">
      <c r="A429" s="32"/>
      <c r="B429" s="144"/>
      <c r="C429" s="176" t="s">
        <v>597</v>
      </c>
      <c r="D429" s="176" t="s">
        <v>143</v>
      </c>
      <c r="E429" s="177" t="s">
        <v>598</v>
      </c>
      <c r="F429" s="178" t="s">
        <v>599</v>
      </c>
      <c r="G429" s="179" t="s">
        <v>340</v>
      </c>
      <c r="H429" s="180">
        <v>7</v>
      </c>
      <c r="I429" s="181"/>
      <c r="J429" s="182">
        <f>ROUND(I429*H429,2)</f>
        <v>0</v>
      </c>
      <c r="K429" s="183"/>
      <c r="L429" s="184"/>
      <c r="M429" s="185" t="s">
        <v>1</v>
      </c>
      <c r="N429" s="186" t="s">
        <v>38</v>
      </c>
      <c r="O429" s="58"/>
      <c r="P429" s="155">
        <f>O429*H429</f>
        <v>0</v>
      </c>
      <c r="Q429" s="155">
        <v>2.5000000000000001E-3</v>
      </c>
      <c r="R429" s="155">
        <f>Q429*H429</f>
        <v>1.7500000000000002E-2</v>
      </c>
      <c r="S429" s="155">
        <v>0</v>
      </c>
      <c r="T429" s="156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57" t="s">
        <v>147</v>
      </c>
      <c r="AT429" s="157" t="s">
        <v>143</v>
      </c>
      <c r="AU429" s="157" t="s">
        <v>83</v>
      </c>
      <c r="AY429" s="17" t="s">
        <v>124</v>
      </c>
      <c r="BE429" s="158">
        <f>IF(N429="základní",J429,0)</f>
        <v>0</v>
      </c>
      <c r="BF429" s="158">
        <f>IF(N429="snížená",J429,0)</f>
        <v>0</v>
      </c>
      <c r="BG429" s="158">
        <f>IF(N429="zákl. přenesená",J429,0)</f>
        <v>0</v>
      </c>
      <c r="BH429" s="158">
        <f>IF(N429="sníž. přenesená",J429,0)</f>
        <v>0</v>
      </c>
      <c r="BI429" s="158">
        <f>IF(N429="nulová",J429,0)</f>
        <v>0</v>
      </c>
      <c r="BJ429" s="17" t="s">
        <v>81</v>
      </c>
      <c r="BK429" s="158">
        <f>ROUND(I429*H429,2)</f>
        <v>0</v>
      </c>
      <c r="BL429" s="17" t="s">
        <v>131</v>
      </c>
      <c r="BM429" s="157" t="s">
        <v>600</v>
      </c>
    </row>
    <row r="430" spans="1:65" s="15" customFormat="1">
      <c r="B430" s="187"/>
      <c r="D430" s="160" t="s">
        <v>133</v>
      </c>
      <c r="E430" s="188" t="s">
        <v>1</v>
      </c>
      <c r="F430" s="189" t="s">
        <v>582</v>
      </c>
      <c r="H430" s="188" t="s">
        <v>1</v>
      </c>
      <c r="I430" s="190"/>
      <c r="L430" s="187"/>
      <c r="M430" s="191"/>
      <c r="N430" s="192"/>
      <c r="O430" s="192"/>
      <c r="P430" s="192"/>
      <c r="Q430" s="192"/>
      <c r="R430" s="192"/>
      <c r="S430" s="192"/>
      <c r="T430" s="193"/>
      <c r="AT430" s="188" t="s">
        <v>133</v>
      </c>
      <c r="AU430" s="188" t="s">
        <v>83</v>
      </c>
      <c r="AV430" s="15" t="s">
        <v>81</v>
      </c>
      <c r="AW430" s="15" t="s">
        <v>29</v>
      </c>
      <c r="AX430" s="15" t="s">
        <v>73</v>
      </c>
      <c r="AY430" s="188" t="s">
        <v>124</v>
      </c>
    </row>
    <row r="431" spans="1:65" s="13" customFormat="1">
      <c r="B431" s="159"/>
      <c r="D431" s="160" t="s">
        <v>133</v>
      </c>
      <c r="E431" s="161" t="s">
        <v>1</v>
      </c>
      <c r="F431" s="162" t="s">
        <v>83</v>
      </c>
      <c r="H431" s="163">
        <v>2</v>
      </c>
      <c r="I431" s="164"/>
      <c r="L431" s="159"/>
      <c r="M431" s="165"/>
      <c r="N431" s="166"/>
      <c r="O431" s="166"/>
      <c r="P431" s="166"/>
      <c r="Q431" s="166"/>
      <c r="R431" s="166"/>
      <c r="S431" s="166"/>
      <c r="T431" s="167"/>
      <c r="AT431" s="161" t="s">
        <v>133</v>
      </c>
      <c r="AU431" s="161" t="s">
        <v>83</v>
      </c>
      <c r="AV431" s="13" t="s">
        <v>83</v>
      </c>
      <c r="AW431" s="13" t="s">
        <v>29</v>
      </c>
      <c r="AX431" s="13" t="s">
        <v>73</v>
      </c>
      <c r="AY431" s="161" t="s">
        <v>124</v>
      </c>
    </row>
    <row r="432" spans="1:65" s="15" customFormat="1">
      <c r="B432" s="187"/>
      <c r="D432" s="160" t="s">
        <v>133</v>
      </c>
      <c r="E432" s="188" t="s">
        <v>1</v>
      </c>
      <c r="F432" s="189" t="s">
        <v>583</v>
      </c>
      <c r="H432" s="188" t="s">
        <v>1</v>
      </c>
      <c r="I432" s="190"/>
      <c r="L432" s="187"/>
      <c r="M432" s="191"/>
      <c r="N432" s="192"/>
      <c r="O432" s="192"/>
      <c r="P432" s="192"/>
      <c r="Q432" s="192"/>
      <c r="R432" s="192"/>
      <c r="S432" s="192"/>
      <c r="T432" s="193"/>
      <c r="AT432" s="188" t="s">
        <v>133</v>
      </c>
      <c r="AU432" s="188" t="s">
        <v>83</v>
      </c>
      <c r="AV432" s="15" t="s">
        <v>81</v>
      </c>
      <c r="AW432" s="15" t="s">
        <v>29</v>
      </c>
      <c r="AX432" s="15" t="s">
        <v>73</v>
      </c>
      <c r="AY432" s="188" t="s">
        <v>124</v>
      </c>
    </row>
    <row r="433" spans="1:65" s="13" customFormat="1">
      <c r="B433" s="159"/>
      <c r="D433" s="160" t="s">
        <v>133</v>
      </c>
      <c r="E433" s="161" t="s">
        <v>1</v>
      </c>
      <c r="F433" s="162" t="s">
        <v>83</v>
      </c>
      <c r="H433" s="163">
        <v>2</v>
      </c>
      <c r="I433" s="164"/>
      <c r="L433" s="159"/>
      <c r="M433" s="165"/>
      <c r="N433" s="166"/>
      <c r="O433" s="166"/>
      <c r="P433" s="166"/>
      <c r="Q433" s="166"/>
      <c r="R433" s="166"/>
      <c r="S433" s="166"/>
      <c r="T433" s="167"/>
      <c r="AT433" s="161" t="s">
        <v>133</v>
      </c>
      <c r="AU433" s="161" t="s">
        <v>83</v>
      </c>
      <c r="AV433" s="13" t="s">
        <v>83</v>
      </c>
      <c r="AW433" s="13" t="s">
        <v>29</v>
      </c>
      <c r="AX433" s="13" t="s">
        <v>73</v>
      </c>
      <c r="AY433" s="161" t="s">
        <v>124</v>
      </c>
    </row>
    <row r="434" spans="1:65" s="15" customFormat="1">
      <c r="B434" s="187"/>
      <c r="D434" s="160" t="s">
        <v>133</v>
      </c>
      <c r="E434" s="188" t="s">
        <v>1</v>
      </c>
      <c r="F434" s="189" t="s">
        <v>584</v>
      </c>
      <c r="H434" s="188" t="s">
        <v>1</v>
      </c>
      <c r="I434" s="190"/>
      <c r="L434" s="187"/>
      <c r="M434" s="191"/>
      <c r="N434" s="192"/>
      <c r="O434" s="192"/>
      <c r="P434" s="192"/>
      <c r="Q434" s="192"/>
      <c r="R434" s="192"/>
      <c r="S434" s="192"/>
      <c r="T434" s="193"/>
      <c r="AT434" s="188" t="s">
        <v>133</v>
      </c>
      <c r="AU434" s="188" t="s">
        <v>83</v>
      </c>
      <c r="AV434" s="15" t="s">
        <v>81</v>
      </c>
      <c r="AW434" s="15" t="s">
        <v>29</v>
      </c>
      <c r="AX434" s="15" t="s">
        <v>73</v>
      </c>
      <c r="AY434" s="188" t="s">
        <v>124</v>
      </c>
    </row>
    <row r="435" spans="1:65" s="13" customFormat="1">
      <c r="B435" s="159"/>
      <c r="D435" s="160" t="s">
        <v>133</v>
      </c>
      <c r="E435" s="161" t="s">
        <v>1</v>
      </c>
      <c r="F435" s="162" t="s">
        <v>81</v>
      </c>
      <c r="H435" s="163">
        <v>1</v>
      </c>
      <c r="I435" s="164"/>
      <c r="L435" s="159"/>
      <c r="M435" s="165"/>
      <c r="N435" s="166"/>
      <c r="O435" s="166"/>
      <c r="P435" s="166"/>
      <c r="Q435" s="166"/>
      <c r="R435" s="166"/>
      <c r="S435" s="166"/>
      <c r="T435" s="167"/>
      <c r="AT435" s="161" t="s">
        <v>133</v>
      </c>
      <c r="AU435" s="161" t="s">
        <v>83</v>
      </c>
      <c r="AV435" s="13" t="s">
        <v>83</v>
      </c>
      <c r="AW435" s="13" t="s">
        <v>29</v>
      </c>
      <c r="AX435" s="13" t="s">
        <v>73</v>
      </c>
      <c r="AY435" s="161" t="s">
        <v>124</v>
      </c>
    </row>
    <row r="436" spans="1:65" s="15" customFormat="1">
      <c r="B436" s="187"/>
      <c r="D436" s="160" t="s">
        <v>133</v>
      </c>
      <c r="E436" s="188" t="s">
        <v>1</v>
      </c>
      <c r="F436" s="189" t="s">
        <v>585</v>
      </c>
      <c r="H436" s="188" t="s">
        <v>1</v>
      </c>
      <c r="I436" s="190"/>
      <c r="L436" s="187"/>
      <c r="M436" s="191"/>
      <c r="N436" s="192"/>
      <c r="O436" s="192"/>
      <c r="P436" s="192"/>
      <c r="Q436" s="192"/>
      <c r="R436" s="192"/>
      <c r="S436" s="192"/>
      <c r="T436" s="193"/>
      <c r="AT436" s="188" t="s">
        <v>133</v>
      </c>
      <c r="AU436" s="188" t="s">
        <v>83</v>
      </c>
      <c r="AV436" s="15" t="s">
        <v>81</v>
      </c>
      <c r="AW436" s="15" t="s">
        <v>29</v>
      </c>
      <c r="AX436" s="15" t="s">
        <v>73</v>
      </c>
      <c r="AY436" s="188" t="s">
        <v>124</v>
      </c>
    </row>
    <row r="437" spans="1:65" s="13" customFormat="1">
      <c r="B437" s="159"/>
      <c r="D437" s="160" t="s">
        <v>133</v>
      </c>
      <c r="E437" s="161" t="s">
        <v>1</v>
      </c>
      <c r="F437" s="162" t="s">
        <v>83</v>
      </c>
      <c r="H437" s="163">
        <v>2</v>
      </c>
      <c r="I437" s="164"/>
      <c r="L437" s="159"/>
      <c r="M437" s="165"/>
      <c r="N437" s="166"/>
      <c r="O437" s="166"/>
      <c r="P437" s="166"/>
      <c r="Q437" s="166"/>
      <c r="R437" s="166"/>
      <c r="S437" s="166"/>
      <c r="T437" s="167"/>
      <c r="AT437" s="161" t="s">
        <v>133</v>
      </c>
      <c r="AU437" s="161" t="s">
        <v>83</v>
      </c>
      <c r="AV437" s="13" t="s">
        <v>83</v>
      </c>
      <c r="AW437" s="13" t="s">
        <v>29</v>
      </c>
      <c r="AX437" s="13" t="s">
        <v>73</v>
      </c>
      <c r="AY437" s="161" t="s">
        <v>124</v>
      </c>
    </row>
    <row r="438" spans="1:65" s="14" customFormat="1">
      <c r="B438" s="168"/>
      <c r="D438" s="160" t="s">
        <v>133</v>
      </c>
      <c r="E438" s="169" t="s">
        <v>1</v>
      </c>
      <c r="F438" s="170" t="s">
        <v>136</v>
      </c>
      <c r="H438" s="171">
        <v>7</v>
      </c>
      <c r="I438" s="172"/>
      <c r="L438" s="168"/>
      <c r="M438" s="173"/>
      <c r="N438" s="174"/>
      <c r="O438" s="174"/>
      <c r="P438" s="174"/>
      <c r="Q438" s="174"/>
      <c r="R438" s="174"/>
      <c r="S438" s="174"/>
      <c r="T438" s="175"/>
      <c r="AT438" s="169" t="s">
        <v>133</v>
      </c>
      <c r="AU438" s="169" t="s">
        <v>83</v>
      </c>
      <c r="AV438" s="14" t="s">
        <v>131</v>
      </c>
      <c r="AW438" s="14" t="s">
        <v>29</v>
      </c>
      <c r="AX438" s="14" t="s">
        <v>81</v>
      </c>
      <c r="AY438" s="169" t="s">
        <v>124</v>
      </c>
    </row>
    <row r="439" spans="1:65" s="2" customFormat="1" ht="24.2" customHeight="1">
      <c r="A439" s="32"/>
      <c r="B439" s="144"/>
      <c r="C439" s="145" t="s">
        <v>601</v>
      </c>
      <c r="D439" s="145" t="s">
        <v>127</v>
      </c>
      <c r="E439" s="146" t="s">
        <v>602</v>
      </c>
      <c r="F439" s="147" t="s">
        <v>603</v>
      </c>
      <c r="G439" s="148" t="s">
        <v>340</v>
      </c>
      <c r="H439" s="149">
        <v>2</v>
      </c>
      <c r="I439" s="150"/>
      <c r="J439" s="151">
        <f>ROUND(I439*H439,2)</f>
        <v>0</v>
      </c>
      <c r="K439" s="152"/>
      <c r="L439" s="33"/>
      <c r="M439" s="153" t="s">
        <v>1</v>
      </c>
      <c r="N439" s="154" t="s">
        <v>38</v>
      </c>
      <c r="O439" s="58"/>
      <c r="P439" s="155">
        <f>O439*H439</f>
        <v>0</v>
      </c>
      <c r="Q439" s="155">
        <v>1.0499999999999999E-3</v>
      </c>
      <c r="R439" s="155">
        <f>Q439*H439</f>
        <v>2.0999999999999999E-3</v>
      </c>
      <c r="S439" s="155">
        <v>0</v>
      </c>
      <c r="T439" s="156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57" t="s">
        <v>131</v>
      </c>
      <c r="AT439" s="157" t="s">
        <v>127</v>
      </c>
      <c r="AU439" s="157" t="s">
        <v>83</v>
      </c>
      <c r="AY439" s="17" t="s">
        <v>124</v>
      </c>
      <c r="BE439" s="158">
        <f>IF(N439="základní",J439,0)</f>
        <v>0</v>
      </c>
      <c r="BF439" s="158">
        <f>IF(N439="snížená",J439,0)</f>
        <v>0</v>
      </c>
      <c r="BG439" s="158">
        <f>IF(N439="zákl. přenesená",J439,0)</f>
        <v>0</v>
      </c>
      <c r="BH439" s="158">
        <f>IF(N439="sníž. přenesená",J439,0)</f>
        <v>0</v>
      </c>
      <c r="BI439" s="158">
        <f>IF(N439="nulová",J439,0)</f>
        <v>0</v>
      </c>
      <c r="BJ439" s="17" t="s">
        <v>81</v>
      </c>
      <c r="BK439" s="158">
        <f>ROUND(I439*H439,2)</f>
        <v>0</v>
      </c>
      <c r="BL439" s="17" t="s">
        <v>131</v>
      </c>
      <c r="BM439" s="157" t="s">
        <v>604</v>
      </c>
    </row>
    <row r="440" spans="1:65" s="15" customFormat="1">
      <c r="B440" s="187"/>
      <c r="D440" s="160" t="s">
        <v>133</v>
      </c>
      <c r="E440" s="188" t="s">
        <v>1</v>
      </c>
      <c r="F440" s="189" t="s">
        <v>605</v>
      </c>
      <c r="H440" s="188" t="s">
        <v>1</v>
      </c>
      <c r="I440" s="190"/>
      <c r="L440" s="187"/>
      <c r="M440" s="191"/>
      <c r="N440" s="192"/>
      <c r="O440" s="192"/>
      <c r="P440" s="192"/>
      <c r="Q440" s="192"/>
      <c r="R440" s="192"/>
      <c r="S440" s="192"/>
      <c r="T440" s="193"/>
      <c r="AT440" s="188" t="s">
        <v>133</v>
      </c>
      <c r="AU440" s="188" t="s">
        <v>83</v>
      </c>
      <c r="AV440" s="15" t="s">
        <v>81</v>
      </c>
      <c r="AW440" s="15" t="s">
        <v>29</v>
      </c>
      <c r="AX440" s="15" t="s">
        <v>73</v>
      </c>
      <c r="AY440" s="188" t="s">
        <v>124</v>
      </c>
    </row>
    <row r="441" spans="1:65" s="13" customFormat="1">
      <c r="B441" s="159"/>
      <c r="D441" s="160" t="s">
        <v>133</v>
      </c>
      <c r="E441" s="161" t="s">
        <v>1</v>
      </c>
      <c r="F441" s="162" t="s">
        <v>83</v>
      </c>
      <c r="H441" s="163">
        <v>2</v>
      </c>
      <c r="I441" s="164"/>
      <c r="L441" s="159"/>
      <c r="M441" s="165"/>
      <c r="N441" s="166"/>
      <c r="O441" s="166"/>
      <c r="P441" s="166"/>
      <c r="Q441" s="166"/>
      <c r="R441" s="166"/>
      <c r="S441" s="166"/>
      <c r="T441" s="167"/>
      <c r="AT441" s="161" t="s">
        <v>133</v>
      </c>
      <c r="AU441" s="161" t="s">
        <v>83</v>
      </c>
      <c r="AV441" s="13" t="s">
        <v>83</v>
      </c>
      <c r="AW441" s="13" t="s">
        <v>29</v>
      </c>
      <c r="AX441" s="13" t="s">
        <v>73</v>
      </c>
      <c r="AY441" s="161" t="s">
        <v>124</v>
      </c>
    </row>
    <row r="442" spans="1:65" s="14" customFormat="1">
      <c r="B442" s="168"/>
      <c r="D442" s="160" t="s">
        <v>133</v>
      </c>
      <c r="E442" s="169" t="s">
        <v>1</v>
      </c>
      <c r="F442" s="170" t="s">
        <v>136</v>
      </c>
      <c r="H442" s="171">
        <v>2</v>
      </c>
      <c r="I442" s="172"/>
      <c r="L442" s="168"/>
      <c r="M442" s="173"/>
      <c r="N442" s="174"/>
      <c r="O442" s="174"/>
      <c r="P442" s="174"/>
      <c r="Q442" s="174"/>
      <c r="R442" s="174"/>
      <c r="S442" s="174"/>
      <c r="T442" s="175"/>
      <c r="AT442" s="169" t="s">
        <v>133</v>
      </c>
      <c r="AU442" s="169" t="s">
        <v>83</v>
      </c>
      <c r="AV442" s="14" t="s">
        <v>131</v>
      </c>
      <c r="AW442" s="14" t="s">
        <v>29</v>
      </c>
      <c r="AX442" s="14" t="s">
        <v>81</v>
      </c>
      <c r="AY442" s="169" t="s">
        <v>124</v>
      </c>
    </row>
    <row r="443" spans="1:65" s="2" customFormat="1" ht="24.2" customHeight="1">
      <c r="A443" s="32"/>
      <c r="B443" s="144"/>
      <c r="C443" s="176" t="s">
        <v>606</v>
      </c>
      <c r="D443" s="176" t="s">
        <v>143</v>
      </c>
      <c r="E443" s="177" t="s">
        <v>607</v>
      </c>
      <c r="F443" s="178" t="s">
        <v>608</v>
      </c>
      <c r="G443" s="179" t="s">
        <v>340</v>
      </c>
      <c r="H443" s="180">
        <v>2</v>
      </c>
      <c r="I443" s="181"/>
      <c r="J443" s="182">
        <f>ROUND(I443*H443,2)</f>
        <v>0</v>
      </c>
      <c r="K443" s="183"/>
      <c r="L443" s="184"/>
      <c r="M443" s="185" t="s">
        <v>1</v>
      </c>
      <c r="N443" s="186" t="s">
        <v>38</v>
      </c>
      <c r="O443" s="58"/>
      <c r="P443" s="155">
        <f>O443*H443</f>
        <v>0</v>
      </c>
      <c r="Q443" s="155">
        <v>1.55E-2</v>
      </c>
      <c r="R443" s="155">
        <f>Q443*H443</f>
        <v>3.1E-2</v>
      </c>
      <c r="S443" s="155">
        <v>0</v>
      </c>
      <c r="T443" s="156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7" t="s">
        <v>147</v>
      </c>
      <c r="AT443" s="157" t="s">
        <v>143</v>
      </c>
      <c r="AU443" s="157" t="s">
        <v>83</v>
      </c>
      <c r="AY443" s="17" t="s">
        <v>124</v>
      </c>
      <c r="BE443" s="158">
        <f>IF(N443="základní",J443,0)</f>
        <v>0</v>
      </c>
      <c r="BF443" s="158">
        <f>IF(N443="snížená",J443,0)</f>
        <v>0</v>
      </c>
      <c r="BG443" s="158">
        <f>IF(N443="zákl. přenesená",J443,0)</f>
        <v>0</v>
      </c>
      <c r="BH443" s="158">
        <f>IF(N443="sníž. přenesená",J443,0)</f>
        <v>0</v>
      </c>
      <c r="BI443" s="158">
        <f>IF(N443="nulová",J443,0)</f>
        <v>0</v>
      </c>
      <c r="BJ443" s="17" t="s">
        <v>81</v>
      </c>
      <c r="BK443" s="158">
        <f>ROUND(I443*H443,2)</f>
        <v>0</v>
      </c>
      <c r="BL443" s="17" t="s">
        <v>131</v>
      </c>
      <c r="BM443" s="157" t="s">
        <v>609</v>
      </c>
    </row>
    <row r="444" spans="1:65" s="15" customFormat="1">
      <c r="B444" s="187"/>
      <c r="D444" s="160" t="s">
        <v>133</v>
      </c>
      <c r="E444" s="188" t="s">
        <v>1</v>
      </c>
      <c r="F444" s="189" t="s">
        <v>610</v>
      </c>
      <c r="H444" s="188" t="s">
        <v>1</v>
      </c>
      <c r="I444" s="190"/>
      <c r="L444" s="187"/>
      <c r="M444" s="191"/>
      <c r="N444" s="192"/>
      <c r="O444" s="192"/>
      <c r="P444" s="192"/>
      <c r="Q444" s="192"/>
      <c r="R444" s="192"/>
      <c r="S444" s="192"/>
      <c r="T444" s="193"/>
      <c r="AT444" s="188" t="s">
        <v>133</v>
      </c>
      <c r="AU444" s="188" t="s">
        <v>83</v>
      </c>
      <c r="AV444" s="15" t="s">
        <v>81</v>
      </c>
      <c r="AW444" s="15" t="s">
        <v>29</v>
      </c>
      <c r="AX444" s="15" t="s">
        <v>73</v>
      </c>
      <c r="AY444" s="188" t="s">
        <v>124</v>
      </c>
    </row>
    <row r="445" spans="1:65" s="13" customFormat="1">
      <c r="B445" s="159"/>
      <c r="D445" s="160" t="s">
        <v>133</v>
      </c>
      <c r="E445" s="161" t="s">
        <v>1</v>
      </c>
      <c r="F445" s="162" t="s">
        <v>83</v>
      </c>
      <c r="H445" s="163">
        <v>2</v>
      </c>
      <c r="I445" s="164"/>
      <c r="L445" s="159"/>
      <c r="M445" s="165"/>
      <c r="N445" s="166"/>
      <c r="O445" s="166"/>
      <c r="P445" s="166"/>
      <c r="Q445" s="166"/>
      <c r="R445" s="166"/>
      <c r="S445" s="166"/>
      <c r="T445" s="167"/>
      <c r="AT445" s="161" t="s">
        <v>133</v>
      </c>
      <c r="AU445" s="161" t="s">
        <v>83</v>
      </c>
      <c r="AV445" s="13" t="s">
        <v>83</v>
      </c>
      <c r="AW445" s="13" t="s">
        <v>29</v>
      </c>
      <c r="AX445" s="13" t="s">
        <v>73</v>
      </c>
      <c r="AY445" s="161" t="s">
        <v>124</v>
      </c>
    </row>
    <row r="446" spans="1:65" s="14" customFormat="1">
      <c r="B446" s="168"/>
      <c r="D446" s="160" t="s">
        <v>133</v>
      </c>
      <c r="E446" s="169" t="s">
        <v>1</v>
      </c>
      <c r="F446" s="170" t="s">
        <v>136</v>
      </c>
      <c r="H446" s="171">
        <v>2</v>
      </c>
      <c r="I446" s="172"/>
      <c r="L446" s="168"/>
      <c r="M446" s="173"/>
      <c r="N446" s="174"/>
      <c r="O446" s="174"/>
      <c r="P446" s="174"/>
      <c r="Q446" s="174"/>
      <c r="R446" s="174"/>
      <c r="S446" s="174"/>
      <c r="T446" s="175"/>
      <c r="AT446" s="169" t="s">
        <v>133</v>
      </c>
      <c r="AU446" s="169" t="s">
        <v>83</v>
      </c>
      <c r="AV446" s="14" t="s">
        <v>131</v>
      </c>
      <c r="AW446" s="14" t="s">
        <v>29</v>
      </c>
      <c r="AX446" s="14" t="s">
        <v>81</v>
      </c>
      <c r="AY446" s="169" t="s">
        <v>124</v>
      </c>
    </row>
    <row r="447" spans="1:65" s="2" customFormat="1" ht="24.2" customHeight="1">
      <c r="A447" s="32"/>
      <c r="B447" s="144"/>
      <c r="C447" s="145" t="s">
        <v>611</v>
      </c>
      <c r="D447" s="145" t="s">
        <v>127</v>
      </c>
      <c r="E447" s="146" t="s">
        <v>612</v>
      </c>
      <c r="F447" s="147" t="s">
        <v>613</v>
      </c>
      <c r="G447" s="148" t="s">
        <v>340</v>
      </c>
      <c r="H447" s="149">
        <v>9</v>
      </c>
      <c r="I447" s="150"/>
      <c r="J447" s="151">
        <f>ROUND(I447*H447,2)</f>
        <v>0</v>
      </c>
      <c r="K447" s="152"/>
      <c r="L447" s="33"/>
      <c r="M447" s="153" t="s">
        <v>1</v>
      </c>
      <c r="N447" s="154" t="s">
        <v>38</v>
      </c>
      <c r="O447" s="58"/>
      <c r="P447" s="155">
        <f>O447*H447</f>
        <v>0</v>
      </c>
      <c r="Q447" s="155">
        <v>0.11241</v>
      </c>
      <c r="R447" s="155">
        <f>Q447*H447</f>
        <v>1.01169</v>
      </c>
      <c r="S447" s="155">
        <v>0</v>
      </c>
      <c r="T447" s="156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7" t="s">
        <v>131</v>
      </c>
      <c r="AT447" s="157" t="s">
        <v>127</v>
      </c>
      <c r="AU447" s="157" t="s">
        <v>83</v>
      </c>
      <c r="AY447" s="17" t="s">
        <v>124</v>
      </c>
      <c r="BE447" s="158">
        <f>IF(N447="základní",J447,0)</f>
        <v>0</v>
      </c>
      <c r="BF447" s="158">
        <f>IF(N447="snížená",J447,0)</f>
        <v>0</v>
      </c>
      <c r="BG447" s="158">
        <f>IF(N447="zákl. přenesená",J447,0)</f>
        <v>0</v>
      </c>
      <c r="BH447" s="158">
        <f>IF(N447="sníž. přenesená",J447,0)</f>
        <v>0</v>
      </c>
      <c r="BI447" s="158">
        <f>IF(N447="nulová",J447,0)</f>
        <v>0</v>
      </c>
      <c r="BJ447" s="17" t="s">
        <v>81</v>
      </c>
      <c r="BK447" s="158">
        <f>ROUND(I447*H447,2)</f>
        <v>0</v>
      </c>
      <c r="BL447" s="17" t="s">
        <v>131</v>
      </c>
      <c r="BM447" s="157" t="s">
        <v>614</v>
      </c>
    </row>
    <row r="448" spans="1:65" s="15" customFormat="1">
      <c r="B448" s="187"/>
      <c r="D448" s="160" t="s">
        <v>133</v>
      </c>
      <c r="E448" s="188" t="s">
        <v>1</v>
      </c>
      <c r="F448" s="189" t="s">
        <v>615</v>
      </c>
      <c r="H448" s="188" t="s">
        <v>1</v>
      </c>
      <c r="I448" s="190"/>
      <c r="L448" s="187"/>
      <c r="M448" s="191"/>
      <c r="N448" s="192"/>
      <c r="O448" s="192"/>
      <c r="P448" s="192"/>
      <c r="Q448" s="192"/>
      <c r="R448" s="192"/>
      <c r="S448" s="192"/>
      <c r="T448" s="193"/>
      <c r="AT448" s="188" t="s">
        <v>133</v>
      </c>
      <c r="AU448" s="188" t="s">
        <v>83</v>
      </c>
      <c r="AV448" s="15" t="s">
        <v>81</v>
      </c>
      <c r="AW448" s="15" t="s">
        <v>29</v>
      </c>
      <c r="AX448" s="15" t="s">
        <v>73</v>
      </c>
      <c r="AY448" s="188" t="s">
        <v>124</v>
      </c>
    </row>
    <row r="449" spans="1:65" s="13" customFormat="1">
      <c r="B449" s="159"/>
      <c r="D449" s="160" t="s">
        <v>133</v>
      </c>
      <c r="E449" s="161" t="s">
        <v>1</v>
      </c>
      <c r="F449" s="162" t="s">
        <v>150</v>
      </c>
      <c r="H449" s="163">
        <v>5</v>
      </c>
      <c r="I449" s="164"/>
      <c r="L449" s="159"/>
      <c r="M449" s="165"/>
      <c r="N449" s="166"/>
      <c r="O449" s="166"/>
      <c r="P449" s="166"/>
      <c r="Q449" s="166"/>
      <c r="R449" s="166"/>
      <c r="S449" s="166"/>
      <c r="T449" s="167"/>
      <c r="AT449" s="161" t="s">
        <v>133</v>
      </c>
      <c r="AU449" s="161" t="s">
        <v>83</v>
      </c>
      <c r="AV449" s="13" t="s">
        <v>83</v>
      </c>
      <c r="AW449" s="13" t="s">
        <v>29</v>
      </c>
      <c r="AX449" s="13" t="s">
        <v>73</v>
      </c>
      <c r="AY449" s="161" t="s">
        <v>124</v>
      </c>
    </row>
    <row r="450" spans="1:65" s="15" customFormat="1">
      <c r="B450" s="187"/>
      <c r="D450" s="160" t="s">
        <v>133</v>
      </c>
      <c r="E450" s="188" t="s">
        <v>1</v>
      </c>
      <c r="F450" s="189" t="s">
        <v>616</v>
      </c>
      <c r="H450" s="188" t="s">
        <v>1</v>
      </c>
      <c r="I450" s="190"/>
      <c r="L450" s="187"/>
      <c r="M450" s="191"/>
      <c r="N450" s="192"/>
      <c r="O450" s="192"/>
      <c r="P450" s="192"/>
      <c r="Q450" s="192"/>
      <c r="R450" s="192"/>
      <c r="S450" s="192"/>
      <c r="T450" s="193"/>
      <c r="AT450" s="188" t="s">
        <v>133</v>
      </c>
      <c r="AU450" s="188" t="s">
        <v>83</v>
      </c>
      <c r="AV450" s="15" t="s">
        <v>81</v>
      </c>
      <c r="AW450" s="15" t="s">
        <v>29</v>
      </c>
      <c r="AX450" s="15" t="s">
        <v>73</v>
      </c>
      <c r="AY450" s="188" t="s">
        <v>124</v>
      </c>
    </row>
    <row r="451" spans="1:65" s="13" customFormat="1">
      <c r="B451" s="159"/>
      <c r="D451" s="160" t="s">
        <v>133</v>
      </c>
      <c r="E451" s="161" t="s">
        <v>1</v>
      </c>
      <c r="F451" s="162" t="s">
        <v>83</v>
      </c>
      <c r="H451" s="163">
        <v>2</v>
      </c>
      <c r="I451" s="164"/>
      <c r="L451" s="159"/>
      <c r="M451" s="165"/>
      <c r="N451" s="166"/>
      <c r="O451" s="166"/>
      <c r="P451" s="166"/>
      <c r="Q451" s="166"/>
      <c r="R451" s="166"/>
      <c r="S451" s="166"/>
      <c r="T451" s="167"/>
      <c r="AT451" s="161" t="s">
        <v>133</v>
      </c>
      <c r="AU451" s="161" t="s">
        <v>83</v>
      </c>
      <c r="AV451" s="13" t="s">
        <v>83</v>
      </c>
      <c r="AW451" s="13" t="s">
        <v>29</v>
      </c>
      <c r="AX451" s="13" t="s">
        <v>73</v>
      </c>
      <c r="AY451" s="161" t="s">
        <v>124</v>
      </c>
    </row>
    <row r="452" spans="1:65" s="15" customFormat="1">
      <c r="B452" s="187"/>
      <c r="D452" s="160" t="s">
        <v>133</v>
      </c>
      <c r="E452" s="188" t="s">
        <v>1</v>
      </c>
      <c r="F452" s="189" t="s">
        <v>617</v>
      </c>
      <c r="H452" s="188" t="s">
        <v>1</v>
      </c>
      <c r="I452" s="190"/>
      <c r="L452" s="187"/>
      <c r="M452" s="191"/>
      <c r="N452" s="192"/>
      <c r="O452" s="192"/>
      <c r="P452" s="192"/>
      <c r="Q452" s="192"/>
      <c r="R452" s="192"/>
      <c r="S452" s="192"/>
      <c r="T452" s="193"/>
      <c r="AT452" s="188" t="s">
        <v>133</v>
      </c>
      <c r="AU452" s="188" t="s">
        <v>83</v>
      </c>
      <c r="AV452" s="15" t="s">
        <v>81</v>
      </c>
      <c r="AW452" s="15" t="s">
        <v>29</v>
      </c>
      <c r="AX452" s="15" t="s">
        <v>73</v>
      </c>
      <c r="AY452" s="188" t="s">
        <v>124</v>
      </c>
    </row>
    <row r="453" spans="1:65" s="13" customFormat="1">
      <c r="B453" s="159"/>
      <c r="D453" s="160" t="s">
        <v>133</v>
      </c>
      <c r="E453" s="161" t="s">
        <v>1</v>
      </c>
      <c r="F453" s="162" t="s">
        <v>83</v>
      </c>
      <c r="H453" s="163">
        <v>2</v>
      </c>
      <c r="I453" s="164"/>
      <c r="L453" s="159"/>
      <c r="M453" s="165"/>
      <c r="N453" s="166"/>
      <c r="O453" s="166"/>
      <c r="P453" s="166"/>
      <c r="Q453" s="166"/>
      <c r="R453" s="166"/>
      <c r="S453" s="166"/>
      <c r="T453" s="167"/>
      <c r="AT453" s="161" t="s">
        <v>133</v>
      </c>
      <c r="AU453" s="161" t="s">
        <v>83</v>
      </c>
      <c r="AV453" s="13" t="s">
        <v>83</v>
      </c>
      <c r="AW453" s="13" t="s">
        <v>29</v>
      </c>
      <c r="AX453" s="13" t="s">
        <v>73</v>
      </c>
      <c r="AY453" s="161" t="s">
        <v>124</v>
      </c>
    </row>
    <row r="454" spans="1:65" s="14" customFormat="1">
      <c r="B454" s="168"/>
      <c r="D454" s="160" t="s">
        <v>133</v>
      </c>
      <c r="E454" s="169" t="s">
        <v>1</v>
      </c>
      <c r="F454" s="170" t="s">
        <v>136</v>
      </c>
      <c r="H454" s="171">
        <v>9</v>
      </c>
      <c r="I454" s="172"/>
      <c r="L454" s="168"/>
      <c r="M454" s="173"/>
      <c r="N454" s="174"/>
      <c r="O454" s="174"/>
      <c r="P454" s="174"/>
      <c r="Q454" s="174"/>
      <c r="R454" s="174"/>
      <c r="S454" s="174"/>
      <c r="T454" s="175"/>
      <c r="AT454" s="169" t="s">
        <v>133</v>
      </c>
      <c r="AU454" s="169" t="s">
        <v>83</v>
      </c>
      <c r="AV454" s="14" t="s">
        <v>131</v>
      </c>
      <c r="AW454" s="14" t="s">
        <v>29</v>
      </c>
      <c r="AX454" s="14" t="s">
        <v>81</v>
      </c>
      <c r="AY454" s="169" t="s">
        <v>124</v>
      </c>
    </row>
    <row r="455" spans="1:65" s="2" customFormat="1" ht="21.75" customHeight="1">
      <c r="A455" s="32"/>
      <c r="B455" s="144"/>
      <c r="C455" s="176" t="s">
        <v>618</v>
      </c>
      <c r="D455" s="176" t="s">
        <v>143</v>
      </c>
      <c r="E455" s="177" t="s">
        <v>619</v>
      </c>
      <c r="F455" s="178" t="s">
        <v>620</v>
      </c>
      <c r="G455" s="179" t="s">
        <v>340</v>
      </c>
      <c r="H455" s="180">
        <v>9</v>
      </c>
      <c r="I455" s="181"/>
      <c r="J455" s="182">
        <f>ROUND(I455*H455,2)</f>
        <v>0</v>
      </c>
      <c r="K455" s="183"/>
      <c r="L455" s="184"/>
      <c r="M455" s="185" t="s">
        <v>1</v>
      </c>
      <c r="N455" s="186" t="s">
        <v>38</v>
      </c>
      <c r="O455" s="58"/>
      <c r="P455" s="155">
        <f>O455*H455</f>
        <v>0</v>
      </c>
      <c r="Q455" s="155">
        <v>6.4999999999999997E-3</v>
      </c>
      <c r="R455" s="155">
        <f>Q455*H455</f>
        <v>5.8499999999999996E-2</v>
      </c>
      <c r="S455" s="155">
        <v>0</v>
      </c>
      <c r="T455" s="156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57" t="s">
        <v>147</v>
      </c>
      <c r="AT455" s="157" t="s">
        <v>143</v>
      </c>
      <c r="AU455" s="157" t="s">
        <v>83</v>
      </c>
      <c r="AY455" s="17" t="s">
        <v>124</v>
      </c>
      <c r="BE455" s="158">
        <f>IF(N455="základní",J455,0)</f>
        <v>0</v>
      </c>
      <c r="BF455" s="158">
        <f>IF(N455="snížená",J455,0)</f>
        <v>0</v>
      </c>
      <c r="BG455" s="158">
        <f>IF(N455="zákl. přenesená",J455,0)</f>
        <v>0</v>
      </c>
      <c r="BH455" s="158">
        <f>IF(N455="sníž. přenesená",J455,0)</f>
        <v>0</v>
      </c>
      <c r="BI455" s="158">
        <f>IF(N455="nulová",J455,0)</f>
        <v>0</v>
      </c>
      <c r="BJ455" s="17" t="s">
        <v>81</v>
      </c>
      <c r="BK455" s="158">
        <f>ROUND(I455*H455,2)</f>
        <v>0</v>
      </c>
      <c r="BL455" s="17" t="s">
        <v>131</v>
      </c>
      <c r="BM455" s="157" t="s">
        <v>621</v>
      </c>
    </row>
    <row r="456" spans="1:65" s="2" customFormat="1" ht="16.5" customHeight="1">
      <c r="A456" s="32"/>
      <c r="B456" s="144"/>
      <c r="C456" s="176" t="s">
        <v>622</v>
      </c>
      <c r="D456" s="176" t="s">
        <v>143</v>
      </c>
      <c r="E456" s="177" t="s">
        <v>623</v>
      </c>
      <c r="F456" s="178" t="s">
        <v>624</v>
      </c>
      <c r="G456" s="179" t="s">
        <v>340</v>
      </c>
      <c r="H456" s="180">
        <v>9</v>
      </c>
      <c r="I456" s="181"/>
      <c r="J456" s="182">
        <f>ROUND(I456*H456,2)</f>
        <v>0</v>
      </c>
      <c r="K456" s="183"/>
      <c r="L456" s="184"/>
      <c r="M456" s="185" t="s">
        <v>1</v>
      </c>
      <c r="N456" s="186" t="s">
        <v>38</v>
      </c>
      <c r="O456" s="58"/>
      <c r="P456" s="155">
        <f>O456*H456</f>
        <v>0</v>
      </c>
      <c r="Q456" s="155">
        <v>3.3E-3</v>
      </c>
      <c r="R456" s="155">
        <f>Q456*H456</f>
        <v>2.9700000000000001E-2</v>
      </c>
      <c r="S456" s="155">
        <v>0</v>
      </c>
      <c r="T456" s="156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57" t="s">
        <v>147</v>
      </c>
      <c r="AT456" s="157" t="s">
        <v>143</v>
      </c>
      <c r="AU456" s="157" t="s">
        <v>83</v>
      </c>
      <c r="AY456" s="17" t="s">
        <v>124</v>
      </c>
      <c r="BE456" s="158">
        <f>IF(N456="základní",J456,0)</f>
        <v>0</v>
      </c>
      <c r="BF456" s="158">
        <f>IF(N456="snížená",J456,0)</f>
        <v>0</v>
      </c>
      <c r="BG456" s="158">
        <f>IF(N456="zákl. přenesená",J456,0)</f>
        <v>0</v>
      </c>
      <c r="BH456" s="158">
        <f>IF(N456="sníž. přenesená",J456,0)</f>
        <v>0</v>
      </c>
      <c r="BI456" s="158">
        <f>IF(N456="nulová",J456,0)</f>
        <v>0</v>
      </c>
      <c r="BJ456" s="17" t="s">
        <v>81</v>
      </c>
      <c r="BK456" s="158">
        <f>ROUND(I456*H456,2)</f>
        <v>0</v>
      </c>
      <c r="BL456" s="17" t="s">
        <v>131</v>
      </c>
      <c r="BM456" s="157" t="s">
        <v>625</v>
      </c>
    </row>
    <row r="457" spans="1:65" s="2" customFormat="1" ht="21.75" customHeight="1">
      <c r="A457" s="32"/>
      <c r="B457" s="144"/>
      <c r="C457" s="176" t="s">
        <v>626</v>
      </c>
      <c r="D457" s="176" t="s">
        <v>143</v>
      </c>
      <c r="E457" s="177" t="s">
        <v>627</v>
      </c>
      <c r="F457" s="178" t="s">
        <v>628</v>
      </c>
      <c r="G457" s="179" t="s">
        <v>340</v>
      </c>
      <c r="H457" s="180">
        <v>28</v>
      </c>
      <c r="I457" s="181"/>
      <c r="J457" s="182">
        <f>ROUND(I457*H457,2)</f>
        <v>0</v>
      </c>
      <c r="K457" s="183"/>
      <c r="L457" s="184"/>
      <c r="M457" s="185" t="s">
        <v>1</v>
      </c>
      <c r="N457" s="186" t="s">
        <v>38</v>
      </c>
      <c r="O457" s="58"/>
      <c r="P457" s="155">
        <f>O457*H457</f>
        <v>0</v>
      </c>
      <c r="Q457" s="155">
        <v>3.5E-4</v>
      </c>
      <c r="R457" s="155">
        <f>Q457*H457</f>
        <v>9.7999999999999997E-3</v>
      </c>
      <c r="S457" s="155">
        <v>0</v>
      </c>
      <c r="T457" s="156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57" t="s">
        <v>147</v>
      </c>
      <c r="AT457" s="157" t="s">
        <v>143</v>
      </c>
      <c r="AU457" s="157" t="s">
        <v>83</v>
      </c>
      <c r="AY457" s="17" t="s">
        <v>124</v>
      </c>
      <c r="BE457" s="158">
        <f>IF(N457="základní",J457,0)</f>
        <v>0</v>
      </c>
      <c r="BF457" s="158">
        <f>IF(N457="snížená",J457,0)</f>
        <v>0</v>
      </c>
      <c r="BG457" s="158">
        <f>IF(N457="zákl. přenesená",J457,0)</f>
        <v>0</v>
      </c>
      <c r="BH457" s="158">
        <f>IF(N457="sníž. přenesená",J457,0)</f>
        <v>0</v>
      </c>
      <c r="BI457" s="158">
        <f>IF(N457="nulová",J457,0)</f>
        <v>0</v>
      </c>
      <c r="BJ457" s="17" t="s">
        <v>81</v>
      </c>
      <c r="BK457" s="158">
        <f>ROUND(I457*H457,2)</f>
        <v>0</v>
      </c>
      <c r="BL457" s="17" t="s">
        <v>131</v>
      </c>
      <c r="BM457" s="157" t="s">
        <v>629</v>
      </c>
    </row>
    <row r="458" spans="1:65" s="2" customFormat="1" ht="16.5" customHeight="1">
      <c r="A458" s="32"/>
      <c r="B458" s="144"/>
      <c r="C458" s="176" t="s">
        <v>630</v>
      </c>
      <c r="D458" s="176" t="s">
        <v>143</v>
      </c>
      <c r="E458" s="177" t="s">
        <v>631</v>
      </c>
      <c r="F458" s="178" t="s">
        <v>632</v>
      </c>
      <c r="G458" s="179" t="s">
        <v>340</v>
      </c>
      <c r="H458" s="180">
        <v>9</v>
      </c>
      <c r="I458" s="181"/>
      <c r="J458" s="182">
        <f>ROUND(I458*H458,2)</f>
        <v>0</v>
      </c>
      <c r="K458" s="183"/>
      <c r="L458" s="184"/>
      <c r="M458" s="185" t="s">
        <v>1</v>
      </c>
      <c r="N458" s="186" t="s">
        <v>38</v>
      </c>
      <c r="O458" s="58"/>
      <c r="P458" s="155">
        <f>O458*H458</f>
        <v>0</v>
      </c>
      <c r="Q458" s="155">
        <v>1.4999999999999999E-4</v>
      </c>
      <c r="R458" s="155">
        <f>Q458*H458</f>
        <v>1.3499999999999999E-3</v>
      </c>
      <c r="S458" s="155">
        <v>0</v>
      </c>
      <c r="T458" s="156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57" t="s">
        <v>147</v>
      </c>
      <c r="AT458" s="157" t="s">
        <v>143</v>
      </c>
      <c r="AU458" s="157" t="s">
        <v>83</v>
      </c>
      <c r="AY458" s="17" t="s">
        <v>124</v>
      </c>
      <c r="BE458" s="158">
        <f>IF(N458="základní",J458,0)</f>
        <v>0</v>
      </c>
      <c r="BF458" s="158">
        <f>IF(N458="snížená",J458,0)</f>
        <v>0</v>
      </c>
      <c r="BG458" s="158">
        <f>IF(N458="zákl. přenesená",J458,0)</f>
        <v>0</v>
      </c>
      <c r="BH458" s="158">
        <f>IF(N458="sníž. přenesená",J458,0)</f>
        <v>0</v>
      </c>
      <c r="BI458" s="158">
        <f>IF(N458="nulová",J458,0)</f>
        <v>0</v>
      </c>
      <c r="BJ458" s="17" t="s">
        <v>81</v>
      </c>
      <c r="BK458" s="158">
        <f>ROUND(I458*H458,2)</f>
        <v>0</v>
      </c>
      <c r="BL458" s="17" t="s">
        <v>131</v>
      </c>
      <c r="BM458" s="157" t="s">
        <v>633</v>
      </c>
    </row>
    <row r="459" spans="1:65" s="2" customFormat="1" ht="33" customHeight="1">
      <c r="A459" s="32"/>
      <c r="B459" s="144"/>
      <c r="C459" s="145" t="s">
        <v>634</v>
      </c>
      <c r="D459" s="145" t="s">
        <v>127</v>
      </c>
      <c r="E459" s="146" t="s">
        <v>635</v>
      </c>
      <c r="F459" s="147" t="s">
        <v>636</v>
      </c>
      <c r="G459" s="148" t="s">
        <v>211</v>
      </c>
      <c r="H459" s="149">
        <v>82</v>
      </c>
      <c r="I459" s="150"/>
      <c r="J459" s="151">
        <f>ROUND(I459*H459,2)</f>
        <v>0</v>
      </c>
      <c r="K459" s="152"/>
      <c r="L459" s="33"/>
      <c r="M459" s="153" t="s">
        <v>1</v>
      </c>
      <c r="N459" s="154" t="s">
        <v>38</v>
      </c>
      <c r="O459" s="58"/>
      <c r="P459" s="155">
        <f>O459*H459</f>
        <v>0</v>
      </c>
      <c r="Q459" s="155">
        <v>1.1E-4</v>
      </c>
      <c r="R459" s="155">
        <f>Q459*H459</f>
        <v>9.0200000000000002E-3</v>
      </c>
      <c r="S459" s="155">
        <v>0</v>
      </c>
      <c r="T459" s="156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57" t="s">
        <v>131</v>
      </c>
      <c r="AT459" s="157" t="s">
        <v>127</v>
      </c>
      <c r="AU459" s="157" t="s">
        <v>83</v>
      </c>
      <c r="AY459" s="17" t="s">
        <v>124</v>
      </c>
      <c r="BE459" s="158">
        <f>IF(N459="základní",J459,0)</f>
        <v>0</v>
      </c>
      <c r="BF459" s="158">
        <f>IF(N459="snížená",J459,0)</f>
        <v>0</v>
      </c>
      <c r="BG459" s="158">
        <f>IF(N459="zákl. přenesená",J459,0)</f>
        <v>0</v>
      </c>
      <c r="BH459" s="158">
        <f>IF(N459="sníž. přenesená",J459,0)</f>
        <v>0</v>
      </c>
      <c r="BI459" s="158">
        <f>IF(N459="nulová",J459,0)</f>
        <v>0</v>
      </c>
      <c r="BJ459" s="17" t="s">
        <v>81</v>
      </c>
      <c r="BK459" s="158">
        <f>ROUND(I459*H459,2)</f>
        <v>0</v>
      </c>
      <c r="BL459" s="17" t="s">
        <v>131</v>
      </c>
      <c r="BM459" s="157" t="s">
        <v>637</v>
      </c>
    </row>
    <row r="460" spans="1:65" s="15" customFormat="1">
      <c r="B460" s="187"/>
      <c r="D460" s="160" t="s">
        <v>133</v>
      </c>
      <c r="E460" s="188" t="s">
        <v>1</v>
      </c>
      <c r="F460" s="189" t="s">
        <v>638</v>
      </c>
      <c r="H460" s="188" t="s">
        <v>1</v>
      </c>
      <c r="I460" s="190"/>
      <c r="L460" s="187"/>
      <c r="M460" s="191"/>
      <c r="N460" s="192"/>
      <c r="O460" s="192"/>
      <c r="P460" s="192"/>
      <c r="Q460" s="192"/>
      <c r="R460" s="192"/>
      <c r="S460" s="192"/>
      <c r="T460" s="193"/>
      <c r="AT460" s="188" t="s">
        <v>133</v>
      </c>
      <c r="AU460" s="188" t="s">
        <v>83</v>
      </c>
      <c r="AV460" s="15" t="s">
        <v>81</v>
      </c>
      <c r="AW460" s="15" t="s">
        <v>29</v>
      </c>
      <c r="AX460" s="15" t="s">
        <v>73</v>
      </c>
      <c r="AY460" s="188" t="s">
        <v>124</v>
      </c>
    </row>
    <row r="461" spans="1:65" s="13" customFormat="1">
      <c r="B461" s="159"/>
      <c r="D461" s="160" t="s">
        <v>133</v>
      </c>
      <c r="E461" s="161" t="s">
        <v>1</v>
      </c>
      <c r="F461" s="162" t="s">
        <v>566</v>
      </c>
      <c r="H461" s="163">
        <v>82</v>
      </c>
      <c r="I461" s="164"/>
      <c r="L461" s="159"/>
      <c r="M461" s="165"/>
      <c r="N461" s="166"/>
      <c r="O461" s="166"/>
      <c r="P461" s="166"/>
      <c r="Q461" s="166"/>
      <c r="R461" s="166"/>
      <c r="S461" s="166"/>
      <c r="T461" s="167"/>
      <c r="AT461" s="161" t="s">
        <v>133</v>
      </c>
      <c r="AU461" s="161" t="s">
        <v>83</v>
      </c>
      <c r="AV461" s="13" t="s">
        <v>83</v>
      </c>
      <c r="AW461" s="13" t="s">
        <v>29</v>
      </c>
      <c r="AX461" s="13" t="s">
        <v>73</v>
      </c>
      <c r="AY461" s="161" t="s">
        <v>124</v>
      </c>
    </row>
    <row r="462" spans="1:65" s="14" customFormat="1">
      <c r="B462" s="168"/>
      <c r="D462" s="160" t="s">
        <v>133</v>
      </c>
      <c r="E462" s="169" t="s">
        <v>1</v>
      </c>
      <c r="F462" s="170" t="s">
        <v>136</v>
      </c>
      <c r="H462" s="171">
        <v>82</v>
      </c>
      <c r="I462" s="172"/>
      <c r="L462" s="168"/>
      <c r="M462" s="173"/>
      <c r="N462" s="174"/>
      <c r="O462" s="174"/>
      <c r="P462" s="174"/>
      <c r="Q462" s="174"/>
      <c r="R462" s="174"/>
      <c r="S462" s="174"/>
      <c r="T462" s="175"/>
      <c r="AT462" s="169" t="s">
        <v>133</v>
      </c>
      <c r="AU462" s="169" t="s">
        <v>83</v>
      </c>
      <c r="AV462" s="14" t="s">
        <v>131</v>
      </c>
      <c r="AW462" s="14" t="s">
        <v>29</v>
      </c>
      <c r="AX462" s="14" t="s">
        <v>81</v>
      </c>
      <c r="AY462" s="169" t="s">
        <v>124</v>
      </c>
    </row>
    <row r="463" spans="1:65" s="2" customFormat="1" ht="33" customHeight="1">
      <c r="A463" s="32"/>
      <c r="B463" s="144"/>
      <c r="C463" s="145" t="s">
        <v>639</v>
      </c>
      <c r="D463" s="145" t="s">
        <v>127</v>
      </c>
      <c r="E463" s="146" t="s">
        <v>640</v>
      </c>
      <c r="F463" s="147" t="s">
        <v>641</v>
      </c>
      <c r="G463" s="148" t="s">
        <v>211</v>
      </c>
      <c r="H463" s="149">
        <v>77.5</v>
      </c>
      <c r="I463" s="150"/>
      <c r="J463" s="151">
        <f>ROUND(I463*H463,2)</f>
        <v>0</v>
      </c>
      <c r="K463" s="152"/>
      <c r="L463" s="33"/>
      <c r="M463" s="153" t="s">
        <v>1</v>
      </c>
      <c r="N463" s="154" t="s">
        <v>38</v>
      </c>
      <c r="O463" s="58"/>
      <c r="P463" s="155">
        <f>O463*H463</f>
        <v>0</v>
      </c>
      <c r="Q463" s="155">
        <v>4.0000000000000003E-5</v>
      </c>
      <c r="R463" s="155">
        <f>Q463*H463</f>
        <v>3.1000000000000003E-3</v>
      </c>
      <c r="S463" s="155">
        <v>0</v>
      </c>
      <c r="T463" s="156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57" t="s">
        <v>131</v>
      </c>
      <c r="AT463" s="157" t="s">
        <v>127</v>
      </c>
      <c r="AU463" s="157" t="s">
        <v>83</v>
      </c>
      <c r="AY463" s="17" t="s">
        <v>124</v>
      </c>
      <c r="BE463" s="158">
        <f>IF(N463="základní",J463,0)</f>
        <v>0</v>
      </c>
      <c r="BF463" s="158">
        <f>IF(N463="snížená",J463,0)</f>
        <v>0</v>
      </c>
      <c r="BG463" s="158">
        <f>IF(N463="zákl. přenesená",J463,0)</f>
        <v>0</v>
      </c>
      <c r="BH463" s="158">
        <f>IF(N463="sníž. přenesená",J463,0)</f>
        <v>0</v>
      </c>
      <c r="BI463" s="158">
        <f>IF(N463="nulová",J463,0)</f>
        <v>0</v>
      </c>
      <c r="BJ463" s="17" t="s">
        <v>81</v>
      </c>
      <c r="BK463" s="158">
        <f>ROUND(I463*H463,2)</f>
        <v>0</v>
      </c>
      <c r="BL463" s="17" t="s">
        <v>131</v>
      </c>
      <c r="BM463" s="157" t="s">
        <v>642</v>
      </c>
    </row>
    <row r="464" spans="1:65" s="15" customFormat="1">
      <c r="B464" s="187"/>
      <c r="D464" s="160" t="s">
        <v>133</v>
      </c>
      <c r="E464" s="188" t="s">
        <v>1</v>
      </c>
      <c r="F464" s="189" t="s">
        <v>643</v>
      </c>
      <c r="H464" s="188" t="s">
        <v>1</v>
      </c>
      <c r="I464" s="190"/>
      <c r="L464" s="187"/>
      <c r="M464" s="191"/>
      <c r="N464" s="192"/>
      <c r="O464" s="192"/>
      <c r="P464" s="192"/>
      <c r="Q464" s="192"/>
      <c r="R464" s="192"/>
      <c r="S464" s="192"/>
      <c r="T464" s="193"/>
      <c r="AT464" s="188" t="s">
        <v>133</v>
      </c>
      <c r="AU464" s="188" t="s">
        <v>83</v>
      </c>
      <c r="AV464" s="15" t="s">
        <v>81</v>
      </c>
      <c r="AW464" s="15" t="s">
        <v>29</v>
      </c>
      <c r="AX464" s="15" t="s">
        <v>73</v>
      </c>
      <c r="AY464" s="188" t="s">
        <v>124</v>
      </c>
    </row>
    <row r="465" spans="1:65" s="13" customFormat="1">
      <c r="B465" s="159"/>
      <c r="D465" s="160" t="s">
        <v>133</v>
      </c>
      <c r="E465" s="161" t="s">
        <v>1</v>
      </c>
      <c r="F465" s="162" t="s">
        <v>644</v>
      </c>
      <c r="H465" s="163">
        <v>77.5</v>
      </c>
      <c r="I465" s="164"/>
      <c r="L465" s="159"/>
      <c r="M465" s="165"/>
      <c r="N465" s="166"/>
      <c r="O465" s="166"/>
      <c r="P465" s="166"/>
      <c r="Q465" s="166"/>
      <c r="R465" s="166"/>
      <c r="S465" s="166"/>
      <c r="T465" s="167"/>
      <c r="AT465" s="161" t="s">
        <v>133</v>
      </c>
      <c r="AU465" s="161" t="s">
        <v>83</v>
      </c>
      <c r="AV465" s="13" t="s">
        <v>83</v>
      </c>
      <c r="AW465" s="13" t="s">
        <v>29</v>
      </c>
      <c r="AX465" s="13" t="s">
        <v>73</v>
      </c>
      <c r="AY465" s="161" t="s">
        <v>124</v>
      </c>
    </row>
    <row r="466" spans="1:65" s="14" customFormat="1">
      <c r="B466" s="168"/>
      <c r="D466" s="160" t="s">
        <v>133</v>
      </c>
      <c r="E466" s="169" t="s">
        <v>1</v>
      </c>
      <c r="F466" s="170" t="s">
        <v>136</v>
      </c>
      <c r="H466" s="171">
        <v>77.5</v>
      </c>
      <c r="I466" s="172"/>
      <c r="L466" s="168"/>
      <c r="M466" s="173"/>
      <c r="N466" s="174"/>
      <c r="O466" s="174"/>
      <c r="P466" s="174"/>
      <c r="Q466" s="174"/>
      <c r="R466" s="174"/>
      <c r="S466" s="174"/>
      <c r="T466" s="175"/>
      <c r="AT466" s="169" t="s">
        <v>133</v>
      </c>
      <c r="AU466" s="169" t="s">
        <v>83</v>
      </c>
      <c r="AV466" s="14" t="s">
        <v>131</v>
      </c>
      <c r="AW466" s="14" t="s">
        <v>29</v>
      </c>
      <c r="AX466" s="14" t="s">
        <v>81</v>
      </c>
      <c r="AY466" s="169" t="s">
        <v>124</v>
      </c>
    </row>
    <row r="467" spans="1:65" s="2" customFormat="1" ht="33" customHeight="1">
      <c r="A467" s="32"/>
      <c r="B467" s="144"/>
      <c r="C467" s="145" t="s">
        <v>645</v>
      </c>
      <c r="D467" s="145" t="s">
        <v>127</v>
      </c>
      <c r="E467" s="146" t="s">
        <v>646</v>
      </c>
      <c r="F467" s="147" t="s">
        <v>647</v>
      </c>
      <c r="G467" s="148" t="s">
        <v>211</v>
      </c>
      <c r="H467" s="149">
        <v>93</v>
      </c>
      <c r="I467" s="150"/>
      <c r="J467" s="151">
        <f>ROUND(I467*H467,2)</f>
        <v>0</v>
      </c>
      <c r="K467" s="152"/>
      <c r="L467" s="33"/>
      <c r="M467" s="153" t="s">
        <v>1</v>
      </c>
      <c r="N467" s="154" t="s">
        <v>38</v>
      </c>
      <c r="O467" s="58"/>
      <c r="P467" s="155">
        <f>O467*H467</f>
        <v>0</v>
      </c>
      <c r="Q467" s="155">
        <v>2.1000000000000001E-4</v>
      </c>
      <c r="R467" s="155">
        <f>Q467*H467</f>
        <v>1.9530000000000002E-2</v>
      </c>
      <c r="S467" s="155">
        <v>0</v>
      </c>
      <c r="T467" s="156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57" t="s">
        <v>131</v>
      </c>
      <c r="AT467" s="157" t="s">
        <v>127</v>
      </c>
      <c r="AU467" s="157" t="s">
        <v>83</v>
      </c>
      <c r="AY467" s="17" t="s">
        <v>124</v>
      </c>
      <c r="BE467" s="158">
        <f>IF(N467="základní",J467,0)</f>
        <v>0</v>
      </c>
      <c r="BF467" s="158">
        <f>IF(N467="snížená",J467,0)</f>
        <v>0</v>
      </c>
      <c r="BG467" s="158">
        <f>IF(N467="zákl. přenesená",J467,0)</f>
        <v>0</v>
      </c>
      <c r="BH467" s="158">
        <f>IF(N467="sníž. přenesená",J467,0)</f>
        <v>0</v>
      </c>
      <c r="BI467" s="158">
        <f>IF(N467="nulová",J467,0)</f>
        <v>0</v>
      </c>
      <c r="BJ467" s="17" t="s">
        <v>81</v>
      </c>
      <c r="BK467" s="158">
        <f>ROUND(I467*H467,2)</f>
        <v>0</v>
      </c>
      <c r="BL467" s="17" t="s">
        <v>131</v>
      </c>
      <c r="BM467" s="157" t="s">
        <v>648</v>
      </c>
    </row>
    <row r="468" spans="1:65" s="15" customFormat="1">
      <c r="B468" s="187"/>
      <c r="D468" s="160" t="s">
        <v>133</v>
      </c>
      <c r="E468" s="188" t="s">
        <v>1</v>
      </c>
      <c r="F468" s="189" t="s">
        <v>649</v>
      </c>
      <c r="H468" s="188" t="s">
        <v>1</v>
      </c>
      <c r="I468" s="190"/>
      <c r="L468" s="187"/>
      <c r="M468" s="191"/>
      <c r="N468" s="192"/>
      <c r="O468" s="192"/>
      <c r="P468" s="192"/>
      <c r="Q468" s="192"/>
      <c r="R468" s="192"/>
      <c r="S468" s="192"/>
      <c r="T468" s="193"/>
      <c r="AT468" s="188" t="s">
        <v>133</v>
      </c>
      <c r="AU468" s="188" t="s">
        <v>83</v>
      </c>
      <c r="AV468" s="15" t="s">
        <v>81</v>
      </c>
      <c r="AW468" s="15" t="s">
        <v>29</v>
      </c>
      <c r="AX468" s="15" t="s">
        <v>73</v>
      </c>
      <c r="AY468" s="188" t="s">
        <v>124</v>
      </c>
    </row>
    <row r="469" spans="1:65" s="13" customFormat="1">
      <c r="B469" s="159"/>
      <c r="D469" s="160" t="s">
        <v>133</v>
      </c>
      <c r="E469" s="161" t="s">
        <v>1</v>
      </c>
      <c r="F469" s="162" t="s">
        <v>650</v>
      </c>
      <c r="H469" s="163">
        <v>44</v>
      </c>
      <c r="I469" s="164"/>
      <c r="L469" s="159"/>
      <c r="M469" s="165"/>
      <c r="N469" s="166"/>
      <c r="O469" s="166"/>
      <c r="P469" s="166"/>
      <c r="Q469" s="166"/>
      <c r="R469" s="166"/>
      <c r="S469" s="166"/>
      <c r="T469" s="167"/>
      <c r="AT469" s="161" t="s">
        <v>133</v>
      </c>
      <c r="AU469" s="161" t="s">
        <v>83</v>
      </c>
      <c r="AV469" s="13" t="s">
        <v>83</v>
      </c>
      <c r="AW469" s="13" t="s">
        <v>29</v>
      </c>
      <c r="AX469" s="13" t="s">
        <v>73</v>
      </c>
      <c r="AY469" s="161" t="s">
        <v>124</v>
      </c>
    </row>
    <row r="470" spans="1:65" s="15" customFormat="1">
      <c r="B470" s="187"/>
      <c r="D470" s="160" t="s">
        <v>133</v>
      </c>
      <c r="E470" s="188" t="s">
        <v>1</v>
      </c>
      <c r="F470" s="189" t="s">
        <v>643</v>
      </c>
      <c r="H470" s="188" t="s">
        <v>1</v>
      </c>
      <c r="I470" s="190"/>
      <c r="L470" s="187"/>
      <c r="M470" s="191"/>
      <c r="N470" s="192"/>
      <c r="O470" s="192"/>
      <c r="P470" s="192"/>
      <c r="Q470" s="192"/>
      <c r="R470" s="192"/>
      <c r="S470" s="192"/>
      <c r="T470" s="193"/>
      <c r="AT470" s="188" t="s">
        <v>133</v>
      </c>
      <c r="AU470" s="188" t="s">
        <v>83</v>
      </c>
      <c r="AV470" s="15" t="s">
        <v>81</v>
      </c>
      <c r="AW470" s="15" t="s">
        <v>29</v>
      </c>
      <c r="AX470" s="15" t="s">
        <v>73</v>
      </c>
      <c r="AY470" s="188" t="s">
        <v>124</v>
      </c>
    </row>
    <row r="471" spans="1:65" s="13" customFormat="1">
      <c r="B471" s="159"/>
      <c r="D471" s="160" t="s">
        <v>133</v>
      </c>
      <c r="E471" s="161" t="s">
        <v>1</v>
      </c>
      <c r="F471" s="162" t="s">
        <v>651</v>
      </c>
      <c r="H471" s="163">
        <v>49</v>
      </c>
      <c r="I471" s="164"/>
      <c r="L471" s="159"/>
      <c r="M471" s="165"/>
      <c r="N471" s="166"/>
      <c r="O471" s="166"/>
      <c r="P471" s="166"/>
      <c r="Q471" s="166"/>
      <c r="R471" s="166"/>
      <c r="S471" s="166"/>
      <c r="T471" s="167"/>
      <c r="AT471" s="161" t="s">
        <v>133</v>
      </c>
      <c r="AU471" s="161" t="s">
        <v>83</v>
      </c>
      <c r="AV471" s="13" t="s">
        <v>83</v>
      </c>
      <c r="AW471" s="13" t="s">
        <v>29</v>
      </c>
      <c r="AX471" s="13" t="s">
        <v>73</v>
      </c>
      <c r="AY471" s="161" t="s">
        <v>124</v>
      </c>
    </row>
    <row r="472" spans="1:65" s="14" customFormat="1">
      <c r="B472" s="168"/>
      <c r="D472" s="160" t="s">
        <v>133</v>
      </c>
      <c r="E472" s="169" t="s">
        <v>1</v>
      </c>
      <c r="F472" s="170" t="s">
        <v>136</v>
      </c>
      <c r="H472" s="171">
        <v>93</v>
      </c>
      <c r="I472" s="172"/>
      <c r="L472" s="168"/>
      <c r="M472" s="173"/>
      <c r="N472" s="174"/>
      <c r="O472" s="174"/>
      <c r="P472" s="174"/>
      <c r="Q472" s="174"/>
      <c r="R472" s="174"/>
      <c r="S472" s="174"/>
      <c r="T472" s="175"/>
      <c r="AT472" s="169" t="s">
        <v>133</v>
      </c>
      <c r="AU472" s="169" t="s">
        <v>83</v>
      </c>
      <c r="AV472" s="14" t="s">
        <v>131</v>
      </c>
      <c r="AW472" s="14" t="s">
        <v>29</v>
      </c>
      <c r="AX472" s="14" t="s">
        <v>81</v>
      </c>
      <c r="AY472" s="169" t="s">
        <v>124</v>
      </c>
    </row>
    <row r="473" spans="1:65" s="2" customFormat="1" ht="33" customHeight="1">
      <c r="A473" s="32"/>
      <c r="B473" s="144"/>
      <c r="C473" s="145" t="s">
        <v>652</v>
      </c>
      <c r="D473" s="145" t="s">
        <v>127</v>
      </c>
      <c r="E473" s="146" t="s">
        <v>653</v>
      </c>
      <c r="F473" s="147" t="s">
        <v>654</v>
      </c>
      <c r="G473" s="148" t="s">
        <v>211</v>
      </c>
      <c r="H473" s="149">
        <v>21</v>
      </c>
      <c r="I473" s="150"/>
      <c r="J473" s="151">
        <f>ROUND(I473*H473,2)</f>
        <v>0</v>
      </c>
      <c r="K473" s="152"/>
      <c r="L473" s="33"/>
      <c r="M473" s="153" t="s">
        <v>1</v>
      </c>
      <c r="N473" s="154" t="s">
        <v>38</v>
      </c>
      <c r="O473" s="58"/>
      <c r="P473" s="155">
        <f>O473*H473</f>
        <v>0</v>
      </c>
      <c r="Q473" s="155">
        <v>1.1E-4</v>
      </c>
      <c r="R473" s="155">
        <f>Q473*H473</f>
        <v>2.31E-3</v>
      </c>
      <c r="S473" s="155">
        <v>0</v>
      </c>
      <c r="T473" s="156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7" t="s">
        <v>131</v>
      </c>
      <c r="AT473" s="157" t="s">
        <v>127</v>
      </c>
      <c r="AU473" s="157" t="s">
        <v>83</v>
      </c>
      <c r="AY473" s="17" t="s">
        <v>124</v>
      </c>
      <c r="BE473" s="158">
        <f>IF(N473="základní",J473,0)</f>
        <v>0</v>
      </c>
      <c r="BF473" s="158">
        <f>IF(N473="snížená",J473,0)</f>
        <v>0</v>
      </c>
      <c r="BG473" s="158">
        <f>IF(N473="zákl. přenesená",J473,0)</f>
        <v>0</v>
      </c>
      <c r="BH473" s="158">
        <f>IF(N473="sníž. přenesená",J473,0)</f>
        <v>0</v>
      </c>
      <c r="BI473" s="158">
        <f>IF(N473="nulová",J473,0)</f>
        <v>0</v>
      </c>
      <c r="BJ473" s="17" t="s">
        <v>81</v>
      </c>
      <c r="BK473" s="158">
        <f>ROUND(I473*H473,2)</f>
        <v>0</v>
      </c>
      <c r="BL473" s="17" t="s">
        <v>131</v>
      </c>
      <c r="BM473" s="157" t="s">
        <v>655</v>
      </c>
    </row>
    <row r="474" spans="1:65" s="15" customFormat="1">
      <c r="B474" s="187"/>
      <c r="D474" s="160" t="s">
        <v>133</v>
      </c>
      <c r="E474" s="188" t="s">
        <v>1</v>
      </c>
      <c r="F474" s="189" t="s">
        <v>649</v>
      </c>
      <c r="H474" s="188" t="s">
        <v>1</v>
      </c>
      <c r="I474" s="190"/>
      <c r="L474" s="187"/>
      <c r="M474" s="191"/>
      <c r="N474" s="192"/>
      <c r="O474" s="192"/>
      <c r="P474" s="192"/>
      <c r="Q474" s="192"/>
      <c r="R474" s="192"/>
      <c r="S474" s="192"/>
      <c r="T474" s="193"/>
      <c r="AT474" s="188" t="s">
        <v>133</v>
      </c>
      <c r="AU474" s="188" t="s">
        <v>83</v>
      </c>
      <c r="AV474" s="15" t="s">
        <v>81</v>
      </c>
      <c r="AW474" s="15" t="s">
        <v>29</v>
      </c>
      <c r="AX474" s="15" t="s">
        <v>73</v>
      </c>
      <c r="AY474" s="188" t="s">
        <v>124</v>
      </c>
    </row>
    <row r="475" spans="1:65" s="13" customFormat="1">
      <c r="B475" s="159"/>
      <c r="D475" s="160" t="s">
        <v>133</v>
      </c>
      <c r="E475" s="161" t="s">
        <v>1</v>
      </c>
      <c r="F475" s="162" t="s">
        <v>656</v>
      </c>
      <c r="H475" s="163">
        <v>21</v>
      </c>
      <c r="I475" s="164"/>
      <c r="L475" s="159"/>
      <c r="M475" s="165"/>
      <c r="N475" s="166"/>
      <c r="O475" s="166"/>
      <c r="P475" s="166"/>
      <c r="Q475" s="166"/>
      <c r="R475" s="166"/>
      <c r="S475" s="166"/>
      <c r="T475" s="167"/>
      <c r="AT475" s="161" t="s">
        <v>133</v>
      </c>
      <c r="AU475" s="161" t="s">
        <v>83</v>
      </c>
      <c r="AV475" s="13" t="s">
        <v>83</v>
      </c>
      <c r="AW475" s="13" t="s">
        <v>29</v>
      </c>
      <c r="AX475" s="13" t="s">
        <v>73</v>
      </c>
      <c r="AY475" s="161" t="s">
        <v>124</v>
      </c>
    </row>
    <row r="476" spans="1:65" s="14" customFormat="1">
      <c r="B476" s="168"/>
      <c r="D476" s="160" t="s">
        <v>133</v>
      </c>
      <c r="E476" s="169" t="s">
        <v>1</v>
      </c>
      <c r="F476" s="170" t="s">
        <v>136</v>
      </c>
      <c r="H476" s="171">
        <v>21</v>
      </c>
      <c r="I476" s="172"/>
      <c r="L476" s="168"/>
      <c r="M476" s="173"/>
      <c r="N476" s="174"/>
      <c r="O476" s="174"/>
      <c r="P476" s="174"/>
      <c r="Q476" s="174"/>
      <c r="R476" s="174"/>
      <c r="S476" s="174"/>
      <c r="T476" s="175"/>
      <c r="AT476" s="169" t="s">
        <v>133</v>
      </c>
      <c r="AU476" s="169" t="s">
        <v>83</v>
      </c>
      <c r="AV476" s="14" t="s">
        <v>131</v>
      </c>
      <c r="AW476" s="14" t="s">
        <v>29</v>
      </c>
      <c r="AX476" s="14" t="s">
        <v>81</v>
      </c>
      <c r="AY476" s="169" t="s">
        <v>124</v>
      </c>
    </row>
    <row r="477" spans="1:65" s="2" customFormat="1" ht="33" customHeight="1">
      <c r="A477" s="32"/>
      <c r="B477" s="144"/>
      <c r="C477" s="145" t="s">
        <v>657</v>
      </c>
      <c r="D477" s="145" t="s">
        <v>127</v>
      </c>
      <c r="E477" s="146" t="s">
        <v>658</v>
      </c>
      <c r="F477" s="147" t="s">
        <v>659</v>
      </c>
      <c r="G477" s="148" t="s">
        <v>163</v>
      </c>
      <c r="H477" s="149">
        <v>207.5</v>
      </c>
      <c r="I477" s="150"/>
      <c r="J477" s="151">
        <f>ROUND(I477*H477,2)</f>
        <v>0</v>
      </c>
      <c r="K477" s="152"/>
      <c r="L477" s="33"/>
      <c r="M477" s="153" t="s">
        <v>1</v>
      </c>
      <c r="N477" s="154" t="s">
        <v>38</v>
      </c>
      <c r="O477" s="58"/>
      <c r="P477" s="155">
        <f>O477*H477</f>
        <v>0</v>
      </c>
      <c r="Q477" s="155">
        <v>8.4999999999999995E-4</v>
      </c>
      <c r="R477" s="155">
        <f>Q477*H477</f>
        <v>0.176375</v>
      </c>
      <c r="S477" s="155">
        <v>0</v>
      </c>
      <c r="T477" s="156">
        <f>S477*H477</f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57" t="s">
        <v>131</v>
      </c>
      <c r="AT477" s="157" t="s">
        <v>127</v>
      </c>
      <c r="AU477" s="157" t="s">
        <v>83</v>
      </c>
      <c r="AY477" s="17" t="s">
        <v>124</v>
      </c>
      <c r="BE477" s="158">
        <f>IF(N477="základní",J477,0)</f>
        <v>0</v>
      </c>
      <c r="BF477" s="158">
        <f>IF(N477="snížená",J477,0)</f>
        <v>0</v>
      </c>
      <c r="BG477" s="158">
        <f>IF(N477="zákl. přenesená",J477,0)</f>
        <v>0</v>
      </c>
      <c r="BH477" s="158">
        <f>IF(N477="sníž. přenesená",J477,0)</f>
        <v>0</v>
      </c>
      <c r="BI477" s="158">
        <f>IF(N477="nulová",J477,0)</f>
        <v>0</v>
      </c>
      <c r="BJ477" s="17" t="s">
        <v>81</v>
      </c>
      <c r="BK477" s="158">
        <f>ROUND(I477*H477,2)</f>
        <v>0</v>
      </c>
      <c r="BL477" s="17" t="s">
        <v>131</v>
      </c>
      <c r="BM477" s="157" t="s">
        <v>660</v>
      </c>
    </row>
    <row r="478" spans="1:65" s="15" customFormat="1">
      <c r="B478" s="187"/>
      <c r="D478" s="160" t="s">
        <v>133</v>
      </c>
      <c r="E478" s="188" t="s">
        <v>1</v>
      </c>
      <c r="F478" s="189" t="s">
        <v>661</v>
      </c>
      <c r="H478" s="188" t="s">
        <v>1</v>
      </c>
      <c r="I478" s="190"/>
      <c r="L478" s="187"/>
      <c r="M478" s="191"/>
      <c r="N478" s="192"/>
      <c r="O478" s="192"/>
      <c r="P478" s="192"/>
      <c r="Q478" s="192"/>
      <c r="R478" s="192"/>
      <c r="S478" s="192"/>
      <c r="T478" s="193"/>
      <c r="AT478" s="188" t="s">
        <v>133</v>
      </c>
      <c r="AU478" s="188" t="s">
        <v>83</v>
      </c>
      <c r="AV478" s="15" t="s">
        <v>81</v>
      </c>
      <c r="AW478" s="15" t="s">
        <v>29</v>
      </c>
      <c r="AX478" s="15" t="s">
        <v>73</v>
      </c>
      <c r="AY478" s="188" t="s">
        <v>124</v>
      </c>
    </row>
    <row r="479" spans="1:65" s="13" customFormat="1">
      <c r="B479" s="159"/>
      <c r="D479" s="160" t="s">
        <v>133</v>
      </c>
      <c r="E479" s="161" t="s">
        <v>1</v>
      </c>
      <c r="F479" s="162" t="s">
        <v>662</v>
      </c>
      <c r="H479" s="163">
        <v>1.5</v>
      </c>
      <c r="I479" s="164"/>
      <c r="L479" s="159"/>
      <c r="M479" s="165"/>
      <c r="N479" s="166"/>
      <c r="O479" s="166"/>
      <c r="P479" s="166"/>
      <c r="Q479" s="166"/>
      <c r="R479" s="166"/>
      <c r="S479" s="166"/>
      <c r="T479" s="167"/>
      <c r="AT479" s="161" t="s">
        <v>133</v>
      </c>
      <c r="AU479" s="161" t="s">
        <v>83</v>
      </c>
      <c r="AV479" s="13" t="s">
        <v>83</v>
      </c>
      <c r="AW479" s="13" t="s">
        <v>29</v>
      </c>
      <c r="AX479" s="13" t="s">
        <v>73</v>
      </c>
      <c r="AY479" s="161" t="s">
        <v>124</v>
      </c>
    </row>
    <row r="480" spans="1:65" s="15" customFormat="1">
      <c r="B480" s="187"/>
      <c r="D480" s="160" t="s">
        <v>133</v>
      </c>
      <c r="E480" s="188" t="s">
        <v>1</v>
      </c>
      <c r="F480" s="189" t="s">
        <v>663</v>
      </c>
      <c r="H480" s="188" t="s">
        <v>1</v>
      </c>
      <c r="I480" s="190"/>
      <c r="L480" s="187"/>
      <c r="M480" s="191"/>
      <c r="N480" s="192"/>
      <c r="O480" s="192"/>
      <c r="P480" s="192"/>
      <c r="Q480" s="192"/>
      <c r="R480" s="192"/>
      <c r="S480" s="192"/>
      <c r="T480" s="193"/>
      <c r="AT480" s="188" t="s">
        <v>133</v>
      </c>
      <c r="AU480" s="188" t="s">
        <v>83</v>
      </c>
      <c r="AV480" s="15" t="s">
        <v>81</v>
      </c>
      <c r="AW480" s="15" t="s">
        <v>29</v>
      </c>
      <c r="AX480" s="15" t="s">
        <v>73</v>
      </c>
      <c r="AY480" s="188" t="s">
        <v>124</v>
      </c>
    </row>
    <row r="481" spans="1:65" s="13" customFormat="1">
      <c r="B481" s="159"/>
      <c r="D481" s="160" t="s">
        <v>133</v>
      </c>
      <c r="E481" s="161" t="s">
        <v>1</v>
      </c>
      <c r="F481" s="162" t="s">
        <v>664</v>
      </c>
      <c r="H481" s="163">
        <v>15</v>
      </c>
      <c r="I481" s="164"/>
      <c r="L481" s="159"/>
      <c r="M481" s="165"/>
      <c r="N481" s="166"/>
      <c r="O481" s="166"/>
      <c r="P481" s="166"/>
      <c r="Q481" s="166"/>
      <c r="R481" s="166"/>
      <c r="S481" s="166"/>
      <c r="T481" s="167"/>
      <c r="AT481" s="161" t="s">
        <v>133</v>
      </c>
      <c r="AU481" s="161" t="s">
        <v>83</v>
      </c>
      <c r="AV481" s="13" t="s">
        <v>83</v>
      </c>
      <c r="AW481" s="13" t="s">
        <v>29</v>
      </c>
      <c r="AX481" s="13" t="s">
        <v>73</v>
      </c>
      <c r="AY481" s="161" t="s">
        <v>124</v>
      </c>
    </row>
    <row r="482" spans="1:65" s="15" customFormat="1">
      <c r="B482" s="187"/>
      <c r="D482" s="160" t="s">
        <v>133</v>
      </c>
      <c r="E482" s="188" t="s">
        <v>1</v>
      </c>
      <c r="F482" s="189" t="s">
        <v>665</v>
      </c>
      <c r="H482" s="188" t="s">
        <v>1</v>
      </c>
      <c r="I482" s="190"/>
      <c r="L482" s="187"/>
      <c r="M482" s="191"/>
      <c r="N482" s="192"/>
      <c r="O482" s="192"/>
      <c r="P482" s="192"/>
      <c r="Q482" s="192"/>
      <c r="R482" s="192"/>
      <c r="S482" s="192"/>
      <c r="T482" s="193"/>
      <c r="AT482" s="188" t="s">
        <v>133</v>
      </c>
      <c r="AU482" s="188" t="s">
        <v>83</v>
      </c>
      <c r="AV482" s="15" t="s">
        <v>81</v>
      </c>
      <c r="AW482" s="15" t="s">
        <v>29</v>
      </c>
      <c r="AX482" s="15" t="s">
        <v>73</v>
      </c>
      <c r="AY482" s="188" t="s">
        <v>124</v>
      </c>
    </row>
    <row r="483" spans="1:65" s="13" customFormat="1">
      <c r="B483" s="159"/>
      <c r="D483" s="160" t="s">
        <v>133</v>
      </c>
      <c r="E483" s="161" t="s">
        <v>1</v>
      </c>
      <c r="F483" s="162" t="s">
        <v>666</v>
      </c>
      <c r="H483" s="163">
        <v>24</v>
      </c>
      <c r="I483" s="164"/>
      <c r="L483" s="159"/>
      <c r="M483" s="165"/>
      <c r="N483" s="166"/>
      <c r="O483" s="166"/>
      <c r="P483" s="166"/>
      <c r="Q483" s="166"/>
      <c r="R483" s="166"/>
      <c r="S483" s="166"/>
      <c r="T483" s="167"/>
      <c r="AT483" s="161" t="s">
        <v>133</v>
      </c>
      <c r="AU483" s="161" t="s">
        <v>83</v>
      </c>
      <c r="AV483" s="13" t="s">
        <v>83</v>
      </c>
      <c r="AW483" s="13" t="s">
        <v>29</v>
      </c>
      <c r="AX483" s="13" t="s">
        <v>73</v>
      </c>
      <c r="AY483" s="161" t="s">
        <v>124</v>
      </c>
    </row>
    <row r="484" spans="1:65" s="15" customFormat="1">
      <c r="B484" s="187"/>
      <c r="D484" s="160" t="s">
        <v>133</v>
      </c>
      <c r="E484" s="188" t="s">
        <v>1</v>
      </c>
      <c r="F484" s="189" t="s">
        <v>667</v>
      </c>
      <c r="H484" s="188" t="s">
        <v>1</v>
      </c>
      <c r="I484" s="190"/>
      <c r="L484" s="187"/>
      <c r="M484" s="191"/>
      <c r="N484" s="192"/>
      <c r="O484" s="192"/>
      <c r="P484" s="192"/>
      <c r="Q484" s="192"/>
      <c r="R484" s="192"/>
      <c r="S484" s="192"/>
      <c r="T484" s="193"/>
      <c r="AT484" s="188" t="s">
        <v>133</v>
      </c>
      <c r="AU484" s="188" t="s">
        <v>83</v>
      </c>
      <c r="AV484" s="15" t="s">
        <v>81</v>
      </c>
      <c r="AW484" s="15" t="s">
        <v>29</v>
      </c>
      <c r="AX484" s="15" t="s">
        <v>73</v>
      </c>
      <c r="AY484" s="188" t="s">
        <v>124</v>
      </c>
    </row>
    <row r="485" spans="1:65" s="13" customFormat="1">
      <c r="B485" s="159"/>
      <c r="D485" s="160" t="s">
        <v>133</v>
      </c>
      <c r="E485" s="161" t="s">
        <v>1</v>
      </c>
      <c r="F485" s="162" t="s">
        <v>668</v>
      </c>
      <c r="H485" s="163">
        <v>70</v>
      </c>
      <c r="I485" s="164"/>
      <c r="L485" s="159"/>
      <c r="M485" s="165"/>
      <c r="N485" s="166"/>
      <c r="O485" s="166"/>
      <c r="P485" s="166"/>
      <c r="Q485" s="166"/>
      <c r="R485" s="166"/>
      <c r="S485" s="166"/>
      <c r="T485" s="167"/>
      <c r="AT485" s="161" t="s">
        <v>133</v>
      </c>
      <c r="AU485" s="161" t="s">
        <v>83</v>
      </c>
      <c r="AV485" s="13" t="s">
        <v>83</v>
      </c>
      <c r="AW485" s="13" t="s">
        <v>29</v>
      </c>
      <c r="AX485" s="13" t="s">
        <v>73</v>
      </c>
      <c r="AY485" s="161" t="s">
        <v>124</v>
      </c>
    </row>
    <row r="486" spans="1:65" s="15" customFormat="1">
      <c r="B486" s="187"/>
      <c r="D486" s="160" t="s">
        <v>133</v>
      </c>
      <c r="E486" s="188" t="s">
        <v>1</v>
      </c>
      <c r="F486" s="189" t="s">
        <v>669</v>
      </c>
      <c r="H486" s="188" t="s">
        <v>1</v>
      </c>
      <c r="I486" s="190"/>
      <c r="L486" s="187"/>
      <c r="M486" s="191"/>
      <c r="N486" s="192"/>
      <c r="O486" s="192"/>
      <c r="P486" s="192"/>
      <c r="Q486" s="192"/>
      <c r="R486" s="192"/>
      <c r="S486" s="192"/>
      <c r="T486" s="193"/>
      <c r="AT486" s="188" t="s">
        <v>133</v>
      </c>
      <c r="AU486" s="188" t="s">
        <v>83</v>
      </c>
      <c r="AV486" s="15" t="s">
        <v>81</v>
      </c>
      <c r="AW486" s="15" t="s">
        <v>29</v>
      </c>
      <c r="AX486" s="15" t="s">
        <v>73</v>
      </c>
      <c r="AY486" s="188" t="s">
        <v>124</v>
      </c>
    </row>
    <row r="487" spans="1:65" s="13" customFormat="1">
      <c r="B487" s="159"/>
      <c r="D487" s="160" t="s">
        <v>133</v>
      </c>
      <c r="E487" s="161" t="s">
        <v>1</v>
      </c>
      <c r="F487" s="162" t="s">
        <v>670</v>
      </c>
      <c r="H487" s="163">
        <v>97</v>
      </c>
      <c r="I487" s="164"/>
      <c r="L487" s="159"/>
      <c r="M487" s="165"/>
      <c r="N487" s="166"/>
      <c r="O487" s="166"/>
      <c r="P487" s="166"/>
      <c r="Q487" s="166"/>
      <c r="R487" s="166"/>
      <c r="S487" s="166"/>
      <c r="T487" s="167"/>
      <c r="AT487" s="161" t="s">
        <v>133</v>
      </c>
      <c r="AU487" s="161" t="s">
        <v>83</v>
      </c>
      <c r="AV487" s="13" t="s">
        <v>83</v>
      </c>
      <c r="AW487" s="13" t="s">
        <v>29</v>
      </c>
      <c r="AX487" s="13" t="s">
        <v>73</v>
      </c>
      <c r="AY487" s="161" t="s">
        <v>124</v>
      </c>
    </row>
    <row r="488" spans="1:65" s="14" customFormat="1">
      <c r="B488" s="168"/>
      <c r="D488" s="160" t="s">
        <v>133</v>
      </c>
      <c r="E488" s="169" t="s">
        <v>1</v>
      </c>
      <c r="F488" s="170" t="s">
        <v>136</v>
      </c>
      <c r="H488" s="171">
        <v>207.5</v>
      </c>
      <c r="I488" s="172"/>
      <c r="L488" s="168"/>
      <c r="M488" s="173"/>
      <c r="N488" s="174"/>
      <c r="O488" s="174"/>
      <c r="P488" s="174"/>
      <c r="Q488" s="174"/>
      <c r="R488" s="174"/>
      <c r="S488" s="174"/>
      <c r="T488" s="175"/>
      <c r="AT488" s="169" t="s">
        <v>133</v>
      </c>
      <c r="AU488" s="169" t="s">
        <v>83</v>
      </c>
      <c r="AV488" s="14" t="s">
        <v>131</v>
      </c>
      <c r="AW488" s="14" t="s">
        <v>29</v>
      </c>
      <c r="AX488" s="14" t="s">
        <v>81</v>
      </c>
      <c r="AY488" s="169" t="s">
        <v>124</v>
      </c>
    </row>
    <row r="489" spans="1:65" s="2" customFormat="1" ht="24.2" customHeight="1">
      <c r="A489" s="32"/>
      <c r="B489" s="144"/>
      <c r="C489" s="145" t="s">
        <v>671</v>
      </c>
      <c r="D489" s="145" t="s">
        <v>127</v>
      </c>
      <c r="E489" s="146" t="s">
        <v>672</v>
      </c>
      <c r="F489" s="147" t="s">
        <v>673</v>
      </c>
      <c r="G489" s="148" t="s">
        <v>211</v>
      </c>
      <c r="H489" s="149">
        <v>12.5</v>
      </c>
      <c r="I489" s="150"/>
      <c r="J489" s="151">
        <f>ROUND(I489*H489,2)</f>
        <v>0</v>
      </c>
      <c r="K489" s="152"/>
      <c r="L489" s="33"/>
      <c r="M489" s="153" t="s">
        <v>1</v>
      </c>
      <c r="N489" s="154" t="s">
        <v>38</v>
      </c>
      <c r="O489" s="58"/>
      <c r="P489" s="155">
        <f>O489*H489</f>
        <v>0</v>
      </c>
      <c r="Q489" s="155">
        <v>1.3999999999999999E-4</v>
      </c>
      <c r="R489" s="155">
        <f>Q489*H489</f>
        <v>1.7499999999999998E-3</v>
      </c>
      <c r="S489" s="155">
        <v>0</v>
      </c>
      <c r="T489" s="156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57" t="s">
        <v>131</v>
      </c>
      <c r="AT489" s="157" t="s">
        <v>127</v>
      </c>
      <c r="AU489" s="157" t="s">
        <v>83</v>
      </c>
      <c r="AY489" s="17" t="s">
        <v>124</v>
      </c>
      <c r="BE489" s="158">
        <f>IF(N489="základní",J489,0)</f>
        <v>0</v>
      </c>
      <c r="BF489" s="158">
        <f>IF(N489="snížená",J489,0)</f>
        <v>0</v>
      </c>
      <c r="BG489" s="158">
        <f>IF(N489="zákl. přenesená",J489,0)</f>
        <v>0</v>
      </c>
      <c r="BH489" s="158">
        <f>IF(N489="sníž. přenesená",J489,0)</f>
        <v>0</v>
      </c>
      <c r="BI489" s="158">
        <f>IF(N489="nulová",J489,0)</f>
        <v>0</v>
      </c>
      <c r="BJ489" s="17" t="s">
        <v>81</v>
      </c>
      <c r="BK489" s="158">
        <f>ROUND(I489*H489,2)</f>
        <v>0</v>
      </c>
      <c r="BL489" s="17" t="s">
        <v>131</v>
      </c>
      <c r="BM489" s="157" t="s">
        <v>674</v>
      </c>
    </row>
    <row r="490" spans="1:65" s="2" customFormat="1" ht="37.9" customHeight="1">
      <c r="A490" s="32"/>
      <c r="B490" s="144"/>
      <c r="C490" s="145" t="s">
        <v>675</v>
      </c>
      <c r="D490" s="145" t="s">
        <v>127</v>
      </c>
      <c r="E490" s="146" t="s">
        <v>676</v>
      </c>
      <c r="F490" s="147" t="s">
        <v>677</v>
      </c>
      <c r="G490" s="148" t="s">
        <v>211</v>
      </c>
      <c r="H490" s="149">
        <v>273.5</v>
      </c>
      <c r="I490" s="150"/>
      <c r="J490" s="151">
        <f>ROUND(I490*H490,2)</f>
        <v>0</v>
      </c>
      <c r="K490" s="152"/>
      <c r="L490" s="33"/>
      <c r="M490" s="153" t="s">
        <v>1</v>
      </c>
      <c r="N490" s="154" t="s">
        <v>38</v>
      </c>
      <c r="O490" s="58"/>
      <c r="P490" s="155">
        <f>O490*H490</f>
        <v>0</v>
      </c>
      <c r="Q490" s="155">
        <v>0</v>
      </c>
      <c r="R490" s="155">
        <f>Q490*H490</f>
        <v>0</v>
      </c>
      <c r="S490" s="155">
        <v>0</v>
      </c>
      <c r="T490" s="156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57" t="s">
        <v>131</v>
      </c>
      <c r="AT490" s="157" t="s">
        <v>127</v>
      </c>
      <c r="AU490" s="157" t="s">
        <v>83</v>
      </c>
      <c r="AY490" s="17" t="s">
        <v>124</v>
      </c>
      <c r="BE490" s="158">
        <f>IF(N490="základní",J490,0)</f>
        <v>0</v>
      </c>
      <c r="BF490" s="158">
        <f>IF(N490="snížená",J490,0)</f>
        <v>0</v>
      </c>
      <c r="BG490" s="158">
        <f>IF(N490="zákl. přenesená",J490,0)</f>
        <v>0</v>
      </c>
      <c r="BH490" s="158">
        <f>IF(N490="sníž. přenesená",J490,0)</f>
        <v>0</v>
      </c>
      <c r="BI490" s="158">
        <f>IF(N490="nulová",J490,0)</f>
        <v>0</v>
      </c>
      <c r="BJ490" s="17" t="s">
        <v>81</v>
      </c>
      <c r="BK490" s="158">
        <f>ROUND(I490*H490,2)</f>
        <v>0</v>
      </c>
      <c r="BL490" s="17" t="s">
        <v>131</v>
      </c>
      <c r="BM490" s="157" t="s">
        <v>678</v>
      </c>
    </row>
    <row r="491" spans="1:65" s="2" customFormat="1" ht="37.9" customHeight="1">
      <c r="A491" s="32"/>
      <c r="B491" s="144"/>
      <c r="C491" s="145" t="s">
        <v>679</v>
      </c>
      <c r="D491" s="145" t="s">
        <v>127</v>
      </c>
      <c r="E491" s="146" t="s">
        <v>680</v>
      </c>
      <c r="F491" s="147" t="s">
        <v>681</v>
      </c>
      <c r="G491" s="148" t="s">
        <v>163</v>
      </c>
      <c r="H491" s="149">
        <v>207.5</v>
      </c>
      <c r="I491" s="150"/>
      <c r="J491" s="151">
        <f>ROUND(I491*H491,2)</f>
        <v>0</v>
      </c>
      <c r="K491" s="152"/>
      <c r="L491" s="33"/>
      <c r="M491" s="153" t="s">
        <v>1</v>
      </c>
      <c r="N491" s="154" t="s">
        <v>38</v>
      </c>
      <c r="O491" s="58"/>
      <c r="P491" s="155">
        <f>O491*H491</f>
        <v>0</v>
      </c>
      <c r="Q491" s="155">
        <v>1.0000000000000001E-5</v>
      </c>
      <c r="R491" s="155">
        <f>Q491*H491</f>
        <v>2.075E-3</v>
      </c>
      <c r="S491" s="155">
        <v>0</v>
      </c>
      <c r="T491" s="156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57" t="s">
        <v>131</v>
      </c>
      <c r="AT491" s="157" t="s">
        <v>127</v>
      </c>
      <c r="AU491" s="157" t="s">
        <v>83</v>
      </c>
      <c r="AY491" s="17" t="s">
        <v>124</v>
      </c>
      <c r="BE491" s="158">
        <f>IF(N491="základní",J491,0)</f>
        <v>0</v>
      </c>
      <c r="BF491" s="158">
        <f>IF(N491="snížená",J491,0)</f>
        <v>0</v>
      </c>
      <c r="BG491" s="158">
        <f>IF(N491="zákl. přenesená",J491,0)</f>
        <v>0</v>
      </c>
      <c r="BH491" s="158">
        <f>IF(N491="sníž. přenesená",J491,0)</f>
        <v>0</v>
      </c>
      <c r="BI491" s="158">
        <f>IF(N491="nulová",J491,0)</f>
        <v>0</v>
      </c>
      <c r="BJ491" s="17" t="s">
        <v>81</v>
      </c>
      <c r="BK491" s="158">
        <f>ROUND(I491*H491,2)</f>
        <v>0</v>
      </c>
      <c r="BL491" s="17" t="s">
        <v>131</v>
      </c>
      <c r="BM491" s="157" t="s">
        <v>682</v>
      </c>
    </row>
    <row r="492" spans="1:65" s="2" customFormat="1" ht="49.15" customHeight="1">
      <c r="A492" s="32"/>
      <c r="B492" s="144"/>
      <c r="C492" s="145" t="s">
        <v>683</v>
      </c>
      <c r="D492" s="145" t="s">
        <v>127</v>
      </c>
      <c r="E492" s="146" t="s">
        <v>684</v>
      </c>
      <c r="F492" s="147" t="s">
        <v>685</v>
      </c>
      <c r="G492" s="148" t="s">
        <v>211</v>
      </c>
      <c r="H492" s="149">
        <v>33</v>
      </c>
      <c r="I492" s="150"/>
      <c r="J492" s="151">
        <f>ROUND(I492*H492,2)</f>
        <v>0</v>
      </c>
      <c r="K492" s="152"/>
      <c r="L492" s="33"/>
      <c r="M492" s="153" t="s">
        <v>1</v>
      </c>
      <c r="N492" s="154" t="s">
        <v>38</v>
      </c>
      <c r="O492" s="58"/>
      <c r="P492" s="155">
        <f>O492*H492</f>
        <v>0</v>
      </c>
      <c r="Q492" s="155">
        <v>0.15540000000000001</v>
      </c>
      <c r="R492" s="155">
        <f>Q492*H492</f>
        <v>5.1282000000000005</v>
      </c>
      <c r="S492" s="155">
        <v>0</v>
      </c>
      <c r="T492" s="156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57" t="s">
        <v>131</v>
      </c>
      <c r="AT492" s="157" t="s">
        <v>127</v>
      </c>
      <c r="AU492" s="157" t="s">
        <v>83</v>
      </c>
      <c r="AY492" s="17" t="s">
        <v>124</v>
      </c>
      <c r="BE492" s="158">
        <f>IF(N492="základní",J492,0)</f>
        <v>0</v>
      </c>
      <c r="BF492" s="158">
        <f>IF(N492="snížená",J492,0)</f>
        <v>0</v>
      </c>
      <c r="BG492" s="158">
        <f>IF(N492="zákl. přenesená",J492,0)</f>
        <v>0</v>
      </c>
      <c r="BH492" s="158">
        <f>IF(N492="sníž. přenesená",J492,0)</f>
        <v>0</v>
      </c>
      <c r="BI492" s="158">
        <f>IF(N492="nulová",J492,0)</f>
        <v>0</v>
      </c>
      <c r="BJ492" s="17" t="s">
        <v>81</v>
      </c>
      <c r="BK492" s="158">
        <f>ROUND(I492*H492,2)</f>
        <v>0</v>
      </c>
      <c r="BL492" s="17" t="s">
        <v>131</v>
      </c>
      <c r="BM492" s="157" t="s">
        <v>686</v>
      </c>
    </row>
    <row r="493" spans="1:65" s="15" customFormat="1">
      <c r="B493" s="187"/>
      <c r="D493" s="160" t="s">
        <v>133</v>
      </c>
      <c r="E493" s="188" t="s">
        <v>1</v>
      </c>
      <c r="F493" s="189" t="s">
        <v>687</v>
      </c>
      <c r="H493" s="188" t="s">
        <v>1</v>
      </c>
      <c r="I493" s="190"/>
      <c r="L493" s="187"/>
      <c r="M493" s="191"/>
      <c r="N493" s="192"/>
      <c r="O493" s="192"/>
      <c r="P493" s="192"/>
      <c r="Q493" s="192"/>
      <c r="R493" s="192"/>
      <c r="S493" s="192"/>
      <c r="T493" s="193"/>
      <c r="AT493" s="188" t="s">
        <v>133</v>
      </c>
      <c r="AU493" s="188" t="s">
        <v>83</v>
      </c>
      <c r="AV493" s="15" t="s">
        <v>81</v>
      </c>
      <c r="AW493" s="15" t="s">
        <v>29</v>
      </c>
      <c r="AX493" s="15" t="s">
        <v>73</v>
      </c>
      <c r="AY493" s="188" t="s">
        <v>124</v>
      </c>
    </row>
    <row r="494" spans="1:65" s="13" customFormat="1">
      <c r="B494" s="159"/>
      <c r="D494" s="160" t="s">
        <v>133</v>
      </c>
      <c r="E494" s="161" t="s">
        <v>1</v>
      </c>
      <c r="F494" s="162" t="s">
        <v>688</v>
      </c>
      <c r="H494" s="163">
        <v>33</v>
      </c>
      <c r="I494" s="164"/>
      <c r="L494" s="159"/>
      <c r="M494" s="165"/>
      <c r="N494" s="166"/>
      <c r="O494" s="166"/>
      <c r="P494" s="166"/>
      <c r="Q494" s="166"/>
      <c r="R494" s="166"/>
      <c r="S494" s="166"/>
      <c r="T494" s="167"/>
      <c r="AT494" s="161" t="s">
        <v>133</v>
      </c>
      <c r="AU494" s="161" t="s">
        <v>83</v>
      </c>
      <c r="AV494" s="13" t="s">
        <v>83</v>
      </c>
      <c r="AW494" s="13" t="s">
        <v>29</v>
      </c>
      <c r="AX494" s="13" t="s">
        <v>73</v>
      </c>
      <c r="AY494" s="161" t="s">
        <v>124</v>
      </c>
    </row>
    <row r="495" spans="1:65" s="14" customFormat="1">
      <c r="B495" s="168"/>
      <c r="D495" s="160" t="s">
        <v>133</v>
      </c>
      <c r="E495" s="169" t="s">
        <v>1</v>
      </c>
      <c r="F495" s="170" t="s">
        <v>136</v>
      </c>
      <c r="H495" s="171">
        <v>33</v>
      </c>
      <c r="I495" s="172"/>
      <c r="L495" s="168"/>
      <c r="M495" s="173"/>
      <c r="N495" s="174"/>
      <c r="O495" s="174"/>
      <c r="P495" s="174"/>
      <c r="Q495" s="174"/>
      <c r="R495" s="174"/>
      <c r="S495" s="174"/>
      <c r="T495" s="175"/>
      <c r="AT495" s="169" t="s">
        <v>133</v>
      </c>
      <c r="AU495" s="169" t="s">
        <v>83</v>
      </c>
      <c r="AV495" s="14" t="s">
        <v>131</v>
      </c>
      <c r="AW495" s="14" t="s">
        <v>29</v>
      </c>
      <c r="AX495" s="14" t="s">
        <v>81</v>
      </c>
      <c r="AY495" s="169" t="s">
        <v>124</v>
      </c>
    </row>
    <row r="496" spans="1:65" s="2" customFormat="1" ht="16.5" customHeight="1">
      <c r="A496" s="32"/>
      <c r="B496" s="144"/>
      <c r="C496" s="176" t="s">
        <v>689</v>
      </c>
      <c r="D496" s="176" t="s">
        <v>143</v>
      </c>
      <c r="E496" s="177" t="s">
        <v>690</v>
      </c>
      <c r="F496" s="178" t="s">
        <v>691</v>
      </c>
      <c r="G496" s="179" t="s">
        <v>211</v>
      </c>
      <c r="H496" s="180">
        <v>33</v>
      </c>
      <c r="I496" s="181"/>
      <c r="J496" s="182">
        <f>ROUND(I496*H496,2)</f>
        <v>0</v>
      </c>
      <c r="K496" s="183"/>
      <c r="L496" s="184"/>
      <c r="M496" s="185" t="s">
        <v>1</v>
      </c>
      <c r="N496" s="186" t="s">
        <v>38</v>
      </c>
      <c r="O496" s="58"/>
      <c r="P496" s="155">
        <f>O496*H496</f>
        <v>0</v>
      </c>
      <c r="Q496" s="155">
        <v>0.10199999999999999</v>
      </c>
      <c r="R496" s="155">
        <f>Q496*H496</f>
        <v>3.3659999999999997</v>
      </c>
      <c r="S496" s="155">
        <v>0</v>
      </c>
      <c r="T496" s="156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57" t="s">
        <v>147</v>
      </c>
      <c r="AT496" s="157" t="s">
        <v>143</v>
      </c>
      <c r="AU496" s="157" t="s">
        <v>83</v>
      </c>
      <c r="AY496" s="17" t="s">
        <v>124</v>
      </c>
      <c r="BE496" s="158">
        <f>IF(N496="základní",J496,0)</f>
        <v>0</v>
      </c>
      <c r="BF496" s="158">
        <f>IF(N496="snížená",J496,0)</f>
        <v>0</v>
      </c>
      <c r="BG496" s="158">
        <f>IF(N496="zákl. přenesená",J496,0)</f>
        <v>0</v>
      </c>
      <c r="BH496" s="158">
        <f>IF(N496="sníž. přenesená",J496,0)</f>
        <v>0</v>
      </c>
      <c r="BI496" s="158">
        <f>IF(N496="nulová",J496,0)</f>
        <v>0</v>
      </c>
      <c r="BJ496" s="17" t="s">
        <v>81</v>
      </c>
      <c r="BK496" s="158">
        <f>ROUND(I496*H496,2)</f>
        <v>0</v>
      </c>
      <c r="BL496" s="17" t="s">
        <v>131</v>
      </c>
      <c r="BM496" s="157" t="s">
        <v>692</v>
      </c>
    </row>
    <row r="497" spans="1:65" s="2" customFormat="1" ht="49.15" customHeight="1">
      <c r="A497" s="32"/>
      <c r="B497" s="144"/>
      <c r="C497" s="145" t="s">
        <v>693</v>
      </c>
      <c r="D497" s="145" t="s">
        <v>127</v>
      </c>
      <c r="E497" s="146" t="s">
        <v>694</v>
      </c>
      <c r="F497" s="147" t="s">
        <v>695</v>
      </c>
      <c r="G497" s="148" t="s">
        <v>211</v>
      </c>
      <c r="H497" s="149">
        <v>291</v>
      </c>
      <c r="I497" s="150"/>
      <c r="J497" s="151">
        <f>ROUND(I497*H497,2)</f>
        <v>0</v>
      </c>
      <c r="K497" s="152"/>
      <c r="L497" s="33"/>
      <c r="M497" s="153" t="s">
        <v>1</v>
      </c>
      <c r="N497" s="154" t="s">
        <v>38</v>
      </c>
      <c r="O497" s="58"/>
      <c r="P497" s="155">
        <f>O497*H497</f>
        <v>0</v>
      </c>
      <c r="Q497" s="155">
        <v>0.1295</v>
      </c>
      <c r="R497" s="155">
        <f>Q497*H497</f>
        <v>37.6845</v>
      </c>
      <c r="S497" s="155">
        <v>0</v>
      </c>
      <c r="T497" s="156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57" t="s">
        <v>131</v>
      </c>
      <c r="AT497" s="157" t="s">
        <v>127</v>
      </c>
      <c r="AU497" s="157" t="s">
        <v>83</v>
      </c>
      <c r="AY497" s="17" t="s">
        <v>124</v>
      </c>
      <c r="BE497" s="158">
        <f>IF(N497="základní",J497,0)</f>
        <v>0</v>
      </c>
      <c r="BF497" s="158">
        <f>IF(N497="snížená",J497,0)</f>
        <v>0</v>
      </c>
      <c r="BG497" s="158">
        <f>IF(N497="zákl. přenesená",J497,0)</f>
        <v>0</v>
      </c>
      <c r="BH497" s="158">
        <f>IF(N497="sníž. přenesená",J497,0)</f>
        <v>0</v>
      </c>
      <c r="BI497" s="158">
        <f>IF(N497="nulová",J497,0)</f>
        <v>0</v>
      </c>
      <c r="BJ497" s="17" t="s">
        <v>81</v>
      </c>
      <c r="BK497" s="158">
        <f>ROUND(I497*H497,2)</f>
        <v>0</v>
      </c>
      <c r="BL497" s="17" t="s">
        <v>131</v>
      </c>
      <c r="BM497" s="157" t="s">
        <v>696</v>
      </c>
    </row>
    <row r="498" spans="1:65" s="15" customFormat="1">
      <c r="B498" s="187"/>
      <c r="D498" s="160" t="s">
        <v>133</v>
      </c>
      <c r="E498" s="188" t="s">
        <v>1</v>
      </c>
      <c r="F498" s="189" t="s">
        <v>697</v>
      </c>
      <c r="H498" s="188" t="s">
        <v>1</v>
      </c>
      <c r="I498" s="190"/>
      <c r="L498" s="187"/>
      <c r="M498" s="191"/>
      <c r="N498" s="192"/>
      <c r="O498" s="192"/>
      <c r="P498" s="192"/>
      <c r="Q498" s="192"/>
      <c r="R498" s="192"/>
      <c r="S498" s="192"/>
      <c r="T498" s="193"/>
      <c r="AT498" s="188" t="s">
        <v>133</v>
      </c>
      <c r="AU498" s="188" t="s">
        <v>83</v>
      </c>
      <c r="AV498" s="15" t="s">
        <v>81</v>
      </c>
      <c r="AW498" s="15" t="s">
        <v>29</v>
      </c>
      <c r="AX498" s="15" t="s">
        <v>73</v>
      </c>
      <c r="AY498" s="188" t="s">
        <v>124</v>
      </c>
    </row>
    <row r="499" spans="1:65" s="13" customFormat="1">
      <c r="B499" s="159"/>
      <c r="D499" s="160" t="s">
        <v>133</v>
      </c>
      <c r="E499" s="161" t="s">
        <v>1</v>
      </c>
      <c r="F499" s="162" t="s">
        <v>698</v>
      </c>
      <c r="H499" s="163">
        <v>291</v>
      </c>
      <c r="I499" s="164"/>
      <c r="L499" s="159"/>
      <c r="M499" s="165"/>
      <c r="N499" s="166"/>
      <c r="O499" s="166"/>
      <c r="P499" s="166"/>
      <c r="Q499" s="166"/>
      <c r="R499" s="166"/>
      <c r="S499" s="166"/>
      <c r="T499" s="167"/>
      <c r="AT499" s="161" t="s">
        <v>133</v>
      </c>
      <c r="AU499" s="161" t="s">
        <v>83</v>
      </c>
      <c r="AV499" s="13" t="s">
        <v>83</v>
      </c>
      <c r="AW499" s="13" t="s">
        <v>29</v>
      </c>
      <c r="AX499" s="13" t="s">
        <v>73</v>
      </c>
      <c r="AY499" s="161" t="s">
        <v>124</v>
      </c>
    </row>
    <row r="500" spans="1:65" s="14" customFormat="1">
      <c r="B500" s="168"/>
      <c r="D500" s="160" t="s">
        <v>133</v>
      </c>
      <c r="E500" s="169" t="s">
        <v>1</v>
      </c>
      <c r="F500" s="170" t="s">
        <v>136</v>
      </c>
      <c r="H500" s="171">
        <v>291</v>
      </c>
      <c r="I500" s="172"/>
      <c r="L500" s="168"/>
      <c r="M500" s="173"/>
      <c r="N500" s="174"/>
      <c r="O500" s="174"/>
      <c r="P500" s="174"/>
      <c r="Q500" s="174"/>
      <c r="R500" s="174"/>
      <c r="S500" s="174"/>
      <c r="T500" s="175"/>
      <c r="AT500" s="169" t="s">
        <v>133</v>
      </c>
      <c r="AU500" s="169" t="s">
        <v>83</v>
      </c>
      <c r="AV500" s="14" t="s">
        <v>131</v>
      </c>
      <c r="AW500" s="14" t="s">
        <v>29</v>
      </c>
      <c r="AX500" s="14" t="s">
        <v>81</v>
      </c>
      <c r="AY500" s="169" t="s">
        <v>124</v>
      </c>
    </row>
    <row r="501" spans="1:65" s="2" customFormat="1" ht="16.5" customHeight="1">
      <c r="A501" s="32"/>
      <c r="B501" s="144"/>
      <c r="C501" s="176" t="s">
        <v>699</v>
      </c>
      <c r="D501" s="176" t="s">
        <v>143</v>
      </c>
      <c r="E501" s="177" t="s">
        <v>700</v>
      </c>
      <c r="F501" s="178" t="s">
        <v>701</v>
      </c>
      <c r="G501" s="179" t="s">
        <v>211</v>
      </c>
      <c r="H501" s="180">
        <v>291</v>
      </c>
      <c r="I501" s="181"/>
      <c r="J501" s="182">
        <f>ROUND(I501*H501,2)</f>
        <v>0</v>
      </c>
      <c r="K501" s="183"/>
      <c r="L501" s="184"/>
      <c r="M501" s="185" t="s">
        <v>1</v>
      </c>
      <c r="N501" s="186" t="s">
        <v>38</v>
      </c>
      <c r="O501" s="58"/>
      <c r="P501" s="155">
        <f>O501*H501</f>
        <v>0</v>
      </c>
      <c r="Q501" s="155">
        <v>3.3500000000000002E-2</v>
      </c>
      <c r="R501" s="155">
        <f>Q501*H501</f>
        <v>9.7484999999999999</v>
      </c>
      <c r="S501" s="155">
        <v>0</v>
      </c>
      <c r="T501" s="156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57" t="s">
        <v>147</v>
      </c>
      <c r="AT501" s="157" t="s">
        <v>143</v>
      </c>
      <c r="AU501" s="157" t="s">
        <v>83</v>
      </c>
      <c r="AY501" s="17" t="s">
        <v>124</v>
      </c>
      <c r="BE501" s="158">
        <f>IF(N501="základní",J501,0)</f>
        <v>0</v>
      </c>
      <c r="BF501" s="158">
        <f>IF(N501="snížená",J501,0)</f>
        <v>0</v>
      </c>
      <c r="BG501" s="158">
        <f>IF(N501="zákl. přenesená",J501,0)</f>
        <v>0</v>
      </c>
      <c r="BH501" s="158">
        <f>IF(N501="sníž. přenesená",J501,0)</f>
        <v>0</v>
      </c>
      <c r="BI501" s="158">
        <f>IF(N501="nulová",J501,0)</f>
        <v>0</v>
      </c>
      <c r="BJ501" s="17" t="s">
        <v>81</v>
      </c>
      <c r="BK501" s="158">
        <f>ROUND(I501*H501,2)</f>
        <v>0</v>
      </c>
      <c r="BL501" s="17" t="s">
        <v>131</v>
      </c>
      <c r="BM501" s="157" t="s">
        <v>702</v>
      </c>
    </row>
    <row r="502" spans="1:65" s="2" customFormat="1" ht="49.15" customHeight="1">
      <c r="A502" s="32"/>
      <c r="B502" s="144"/>
      <c r="C502" s="145" t="s">
        <v>703</v>
      </c>
      <c r="D502" s="145" t="s">
        <v>127</v>
      </c>
      <c r="E502" s="146" t="s">
        <v>704</v>
      </c>
      <c r="F502" s="147" t="s">
        <v>705</v>
      </c>
      <c r="G502" s="148" t="s">
        <v>211</v>
      </c>
      <c r="H502" s="149">
        <v>144</v>
      </c>
      <c r="I502" s="150"/>
      <c r="J502" s="151">
        <f>ROUND(I502*H502,2)</f>
        <v>0</v>
      </c>
      <c r="K502" s="152"/>
      <c r="L502" s="33"/>
      <c r="M502" s="153" t="s">
        <v>1</v>
      </c>
      <c r="N502" s="154" t="s">
        <v>38</v>
      </c>
      <c r="O502" s="58"/>
      <c r="P502" s="155">
        <f>O502*H502</f>
        <v>0</v>
      </c>
      <c r="Q502" s="155">
        <v>0.16849</v>
      </c>
      <c r="R502" s="155">
        <f>Q502*H502</f>
        <v>24.262560000000001</v>
      </c>
      <c r="S502" s="155">
        <v>0</v>
      </c>
      <c r="T502" s="156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57" t="s">
        <v>131</v>
      </c>
      <c r="AT502" s="157" t="s">
        <v>127</v>
      </c>
      <c r="AU502" s="157" t="s">
        <v>83</v>
      </c>
      <c r="AY502" s="17" t="s">
        <v>124</v>
      </c>
      <c r="BE502" s="158">
        <f>IF(N502="základní",J502,0)</f>
        <v>0</v>
      </c>
      <c r="BF502" s="158">
        <f>IF(N502="snížená",J502,0)</f>
        <v>0</v>
      </c>
      <c r="BG502" s="158">
        <f>IF(N502="zákl. přenesená",J502,0)</f>
        <v>0</v>
      </c>
      <c r="BH502" s="158">
        <f>IF(N502="sníž. přenesená",J502,0)</f>
        <v>0</v>
      </c>
      <c r="BI502" s="158">
        <f>IF(N502="nulová",J502,0)</f>
        <v>0</v>
      </c>
      <c r="BJ502" s="17" t="s">
        <v>81</v>
      </c>
      <c r="BK502" s="158">
        <f>ROUND(I502*H502,2)</f>
        <v>0</v>
      </c>
      <c r="BL502" s="17" t="s">
        <v>131</v>
      </c>
      <c r="BM502" s="157" t="s">
        <v>706</v>
      </c>
    </row>
    <row r="503" spans="1:65" s="15" customFormat="1">
      <c r="B503" s="187"/>
      <c r="D503" s="160" t="s">
        <v>133</v>
      </c>
      <c r="E503" s="188" t="s">
        <v>1</v>
      </c>
      <c r="F503" s="189" t="s">
        <v>707</v>
      </c>
      <c r="H503" s="188" t="s">
        <v>1</v>
      </c>
      <c r="I503" s="190"/>
      <c r="L503" s="187"/>
      <c r="M503" s="191"/>
      <c r="N503" s="192"/>
      <c r="O503" s="192"/>
      <c r="P503" s="192"/>
      <c r="Q503" s="192"/>
      <c r="R503" s="192"/>
      <c r="S503" s="192"/>
      <c r="T503" s="193"/>
      <c r="AT503" s="188" t="s">
        <v>133</v>
      </c>
      <c r="AU503" s="188" t="s">
        <v>83</v>
      </c>
      <c r="AV503" s="15" t="s">
        <v>81</v>
      </c>
      <c r="AW503" s="15" t="s">
        <v>29</v>
      </c>
      <c r="AX503" s="15" t="s">
        <v>73</v>
      </c>
      <c r="AY503" s="188" t="s">
        <v>124</v>
      </c>
    </row>
    <row r="504" spans="1:65" s="13" customFormat="1">
      <c r="B504" s="159"/>
      <c r="D504" s="160" t="s">
        <v>133</v>
      </c>
      <c r="E504" s="161" t="s">
        <v>1</v>
      </c>
      <c r="F504" s="162" t="s">
        <v>708</v>
      </c>
      <c r="H504" s="163">
        <v>123</v>
      </c>
      <c r="I504" s="164"/>
      <c r="L504" s="159"/>
      <c r="M504" s="165"/>
      <c r="N504" s="166"/>
      <c r="O504" s="166"/>
      <c r="P504" s="166"/>
      <c r="Q504" s="166"/>
      <c r="R504" s="166"/>
      <c r="S504" s="166"/>
      <c r="T504" s="167"/>
      <c r="AT504" s="161" t="s">
        <v>133</v>
      </c>
      <c r="AU504" s="161" t="s">
        <v>83</v>
      </c>
      <c r="AV504" s="13" t="s">
        <v>83</v>
      </c>
      <c r="AW504" s="13" t="s">
        <v>29</v>
      </c>
      <c r="AX504" s="13" t="s">
        <v>73</v>
      </c>
      <c r="AY504" s="161" t="s">
        <v>124</v>
      </c>
    </row>
    <row r="505" spans="1:65" s="15" customFormat="1">
      <c r="B505" s="187"/>
      <c r="D505" s="160" t="s">
        <v>133</v>
      </c>
      <c r="E505" s="188" t="s">
        <v>1</v>
      </c>
      <c r="F505" s="189" t="s">
        <v>709</v>
      </c>
      <c r="H505" s="188" t="s">
        <v>1</v>
      </c>
      <c r="I505" s="190"/>
      <c r="L505" s="187"/>
      <c r="M505" s="191"/>
      <c r="N505" s="192"/>
      <c r="O505" s="192"/>
      <c r="P505" s="192"/>
      <c r="Q505" s="192"/>
      <c r="R505" s="192"/>
      <c r="S505" s="192"/>
      <c r="T505" s="193"/>
      <c r="AT505" s="188" t="s">
        <v>133</v>
      </c>
      <c r="AU505" s="188" t="s">
        <v>83</v>
      </c>
      <c r="AV505" s="15" t="s">
        <v>81</v>
      </c>
      <c r="AW505" s="15" t="s">
        <v>29</v>
      </c>
      <c r="AX505" s="15" t="s">
        <v>73</v>
      </c>
      <c r="AY505" s="188" t="s">
        <v>124</v>
      </c>
    </row>
    <row r="506" spans="1:65" s="13" customFormat="1">
      <c r="B506" s="159"/>
      <c r="D506" s="160" t="s">
        <v>133</v>
      </c>
      <c r="E506" s="161" t="s">
        <v>1</v>
      </c>
      <c r="F506" s="162" t="s">
        <v>656</v>
      </c>
      <c r="H506" s="163">
        <v>21</v>
      </c>
      <c r="I506" s="164"/>
      <c r="L506" s="159"/>
      <c r="M506" s="165"/>
      <c r="N506" s="166"/>
      <c r="O506" s="166"/>
      <c r="P506" s="166"/>
      <c r="Q506" s="166"/>
      <c r="R506" s="166"/>
      <c r="S506" s="166"/>
      <c r="T506" s="167"/>
      <c r="AT506" s="161" t="s">
        <v>133</v>
      </c>
      <c r="AU506" s="161" t="s">
        <v>83</v>
      </c>
      <c r="AV506" s="13" t="s">
        <v>83</v>
      </c>
      <c r="AW506" s="13" t="s">
        <v>29</v>
      </c>
      <c r="AX506" s="13" t="s">
        <v>73</v>
      </c>
      <c r="AY506" s="161" t="s">
        <v>124</v>
      </c>
    </row>
    <row r="507" spans="1:65" s="14" customFormat="1">
      <c r="B507" s="168"/>
      <c r="D507" s="160" t="s">
        <v>133</v>
      </c>
      <c r="E507" s="169" t="s">
        <v>1</v>
      </c>
      <c r="F507" s="170" t="s">
        <v>136</v>
      </c>
      <c r="H507" s="171">
        <v>144</v>
      </c>
      <c r="I507" s="172"/>
      <c r="L507" s="168"/>
      <c r="M507" s="173"/>
      <c r="N507" s="174"/>
      <c r="O507" s="174"/>
      <c r="P507" s="174"/>
      <c r="Q507" s="174"/>
      <c r="R507" s="174"/>
      <c r="S507" s="174"/>
      <c r="T507" s="175"/>
      <c r="AT507" s="169" t="s">
        <v>133</v>
      </c>
      <c r="AU507" s="169" t="s">
        <v>83</v>
      </c>
      <c r="AV507" s="14" t="s">
        <v>131</v>
      </c>
      <c r="AW507" s="14" t="s">
        <v>29</v>
      </c>
      <c r="AX507" s="14" t="s">
        <v>81</v>
      </c>
      <c r="AY507" s="169" t="s">
        <v>124</v>
      </c>
    </row>
    <row r="508" spans="1:65" s="2" customFormat="1" ht="16.5" customHeight="1">
      <c r="A508" s="32"/>
      <c r="B508" s="144"/>
      <c r="C508" s="176" t="s">
        <v>710</v>
      </c>
      <c r="D508" s="176" t="s">
        <v>143</v>
      </c>
      <c r="E508" s="177" t="s">
        <v>711</v>
      </c>
      <c r="F508" s="178" t="s">
        <v>712</v>
      </c>
      <c r="G508" s="179" t="s">
        <v>211</v>
      </c>
      <c r="H508" s="180">
        <v>144</v>
      </c>
      <c r="I508" s="181"/>
      <c r="J508" s="182">
        <f>ROUND(I508*H508,2)</f>
        <v>0</v>
      </c>
      <c r="K508" s="183"/>
      <c r="L508" s="184"/>
      <c r="M508" s="185" t="s">
        <v>1</v>
      </c>
      <c r="N508" s="186" t="s">
        <v>38</v>
      </c>
      <c r="O508" s="58"/>
      <c r="P508" s="155">
        <f>O508*H508</f>
        <v>0</v>
      </c>
      <c r="Q508" s="155">
        <v>0.125</v>
      </c>
      <c r="R508" s="155">
        <f>Q508*H508</f>
        <v>18</v>
      </c>
      <c r="S508" s="155">
        <v>0</v>
      </c>
      <c r="T508" s="156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57" t="s">
        <v>147</v>
      </c>
      <c r="AT508" s="157" t="s">
        <v>143</v>
      </c>
      <c r="AU508" s="157" t="s">
        <v>83</v>
      </c>
      <c r="AY508" s="17" t="s">
        <v>124</v>
      </c>
      <c r="BE508" s="158">
        <f>IF(N508="základní",J508,0)</f>
        <v>0</v>
      </c>
      <c r="BF508" s="158">
        <f>IF(N508="snížená",J508,0)</f>
        <v>0</v>
      </c>
      <c r="BG508" s="158">
        <f>IF(N508="zákl. přenesená",J508,0)</f>
        <v>0</v>
      </c>
      <c r="BH508" s="158">
        <f>IF(N508="sníž. přenesená",J508,0)</f>
        <v>0</v>
      </c>
      <c r="BI508" s="158">
        <f>IF(N508="nulová",J508,0)</f>
        <v>0</v>
      </c>
      <c r="BJ508" s="17" t="s">
        <v>81</v>
      </c>
      <c r="BK508" s="158">
        <f>ROUND(I508*H508,2)</f>
        <v>0</v>
      </c>
      <c r="BL508" s="17" t="s">
        <v>131</v>
      </c>
      <c r="BM508" s="157" t="s">
        <v>713</v>
      </c>
    </row>
    <row r="509" spans="1:65" s="2" customFormat="1" ht="49.15" customHeight="1">
      <c r="A509" s="32"/>
      <c r="B509" s="144"/>
      <c r="C509" s="145" t="s">
        <v>714</v>
      </c>
      <c r="D509" s="145" t="s">
        <v>127</v>
      </c>
      <c r="E509" s="146" t="s">
        <v>715</v>
      </c>
      <c r="F509" s="147" t="s">
        <v>716</v>
      </c>
      <c r="G509" s="148" t="s">
        <v>211</v>
      </c>
      <c r="H509" s="149">
        <v>20</v>
      </c>
      <c r="I509" s="150"/>
      <c r="J509" s="151">
        <f>ROUND(I509*H509,2)</f>
        <v>0</v>
      </c>
      <c r="K509" s="152"/>
      <c r="L509" s="33"/>
      <c r="M509" s="153" t="s">
        <v>1</v>
      </c>
      <c r="N509" s="154" t="s">
        <v>38</v>
      </c>
      <c r="O509" s="58"/>
      <c r="P509" s="155">
        <f>O509*H509</f>
        <v>0</v>
      </c>
      <c r="Q509" s="155">
        <v>0.14066999999999999</v>
      </c>
      <c r="R509" s="155">
        <f>Q509*H509</f>
        <v>2.8133999999999997</v>
      </c>
      <c r="S509" s="155">
        <v>0</v>
      </c>
      <c r="T509" s="156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57" t="s">
        <v>131</v>
      </c>
      <c r="AT509" s="157" t="s">
        <v>127</v>
      </c>
      <c r="AU509" s="157" t="s">
        <v>83</v>
      </c>
      <c r="AY509" s="17" t="s">
        <v>124</v>
      </c>
      <c r="BE509" s="158">
        <f>IF(N509="základní",J509,0)</f>
        <v>0</v>
      </c>
      <c r="BF509" s="158">
        <f>IF(N509="snížená",J509,0)</f>
        <v>0</v>
      </c>
      <c r="BG509" s="158">
        <f>IF(N509="zákl. přenesená",J509,0)</f>
        <v>0</v>
      </c>
      <c r="BH509" s="158">
        <f>IF(N509="sníž. přenesená",J509,0)</f>
        <v>0</v>
      </c>
      <c r="BI509" s="158">
        <f>IF(N509="nulová",J509,0)</f>
        <v>0</v>
      </c>
      <c r="BJ509" s="17" t="s">
        <v>81</v>
      </c>
      <c r="BK509" s="158">
        <f>ROUND(I509*H509,2)</f>
        <v>0</v>
      </c>
      <c r="BL509" s="17" t="s">
        <v>131</v>
      </c>
      <c r="BM509" s="157" t="s">
        <v>717</v>
      </c>
    </row>
    <row r="510" spans="1:65" s="15" customFormat="1">
      <c r="B510" s="187"/>
      <c r="D510" s="160" t="s">
        <v>133</v>
      </c>
      <c r="E510" s="188" t="s">
        <v>1</v>
      </c>
      <c r="F510" s="189" t="s">
        <v>718</v>
      </c>
      <c r="H510" s="188" t="s">
        <v>1</v>
      </c>
      <c r="I510" s="190"/>
      <c r="L510" s="187"/>
      <c r="M510" s="191"/>
      <c r="N510" s="192"/>
      <c r="O510" s="192"/>
      <c r="P510" s="192"/>
      <c r="Q510" s="192"/>
      <c r="R510" s="192"/>
      <c r="S510" s="192"/>
      <c r="T510" s="193"/>
      <c r="AT510" s="188" t="s">
        <v>133</v>
      </c>
      <c r="AU510" s="188" t="s">
        <v>83</v>
      </c>
      <c r="AV510" s="15" t="s">
        <v>81</v>
      </c>
      <c r="AW510" s="15" t="s">
        <v>29</v>
      </c>
      <c r="AX510" s="15" t="s">
        <v>73</v>
      </c>
      <c r="AY510" s="188" t="s">
        <v>124</v>
      </c>
    </row>
    <row r="511" spans="1:65" s="15" customFormat="1">
      <c r="B511" s="187"/>
      <c r="D511" s="160" t="s">
        <v>133</v>
      </c>
      <c r="E511" s="188" t="s">
        <v>1</v>
      </c>
      <c r="F511" s="189" t="s">
        <v>719</v>
      </c>
      <c r="H511" s="188" t="s">
        <v>1</v>
      </c>
      <c r="I511" s="190"/>
      <c r="L511" s="187"/>
      <c r="M511" s="191"/>
      <c r="N511" s="192"/>
      <c r="O511" s="192"/>
      <c r="P511" s="192"/>
      <c r="Q511" s="192"/>
      <c r="R511" s="192"/>
      <c r="S511" s="192"/>
      <c r="T511" s="193"/>
      <c r="AT511" s="188" t="s">
        <v>133</v>
      </c>
      <c r="AU511" s="188" t="s">
        <v>83</v>
      </c>
      <c r="AV511" s="15" t="s">
        <v>81</v>
      </c>
      <c r="AW511" s="15" t="s">
        <v>29</v>
      </c>
      <c r="AX511" s="15" t="s">
        <v>73</v>
      </c>
      <c r="AY511" s="188" t="s">
        <v>124</v>
      </c>
    </row>
    <row r="512" spans="1:65" s="13" customFormat="1">
      <c r="B512" s="159"/>
      <c r="D512" s="160" t="s">
        <v>133</v>
      </c>
      <c r="E512" s="161" t="s">
        <v>1</v>
      </c>
      <c r="F512" s="162" t="s">
        <v>720</v>
      </c>
      <c r="H512" s="163">
        <v>20</v>
      </c>
      <c r="I512" s="164"/>
      <c r="L512" s="159"/>
      <c r="M512" s="165"/>
      <c r="N512" s="166"/>
      <c r="O512" s="166"/>
      <c r="P512" s="166"/>
      <c r="Q512" s="166"/>
      <c r="R512" s="166"/>
      <c r="S512" s="166"/>
      <c r="T512" s="167"/>
      <c r="AT512" s="161" t="s">
        <v>133</v>
      </c>
      <c r="AU512" s="161" t="s">
        <v>83</v>
      </c>
      <c r="AV512" s="13" t="s">
        <v>83</v>
      </c>
      <c r="AW512" s="13" t="s">
        <v>29</v>
      </c>
      <c r="AX512" s="13" t="s">
        <v>73</v>
      </c>
      <c r="AY512" s="161" t="s">
        <v>124</v>
      </c>
    </row>
    <row r="513" spans="1:65" s="14" customFormat="1">
      <c r="B513" s="168"/>
      <c r="D513" s="160" t="s">
        <v>133</v>
      </c>
      <c r="E513" s="169" t="s">
        <v>1</v>
      </c>
      <c r="F513" s="170" t="s">
        <v>136</v>
      </c>
      <c r="H513" s="171">
        <v>20</v>
      </c>
      <c r="I513" s="172"/>
      <c r="L513" s="168"/>
      <c r="M513" s="173"/>
      <c r="N513" s="174"/>
      <c r="O513" s="174"/>
      <c r="P513" s="174"/>
      <c r="Q513" s="174"/>
      <c r="R513" s="174"/>
      <c r="S513" s="174"/>
      <c r="T513" s="175"/>
      <c r="AT513" s="169" t="s">
        <v>133</v>
      </c>
      <c r="AU513" s="169" t="s">
        <v>83</v>
      </c>
      <c r="AV513" s="14" t="s">
        <v>131</v>
      </c>
      <c r="AW513" s="14" t="s">
        <v>29</v>
      </c>
      <c r="AX513" s="14" t="s">
        <v>81</v>
      </c>
      <c r="AY513" s="169" t="s">
        <v>124</v>
      </c>
    </row>
    <row r="514" spans="1:65" s="2" customFormat="1" ht="16.5" customHeight="1">
      <c r="A514" s="32"/>
      <c r="B514" s="144"/>
      <c r="C514" s="176" t="s">
        <v>721</v>
      </c>
      <c r="D514" s="176" t="s">
        <v>143</v>
      </c>
      <c r="E514" s="177" t="s">
        <v>722</v>
      </c>
      <c r="F514" s="178" t="s">
        <v>723</v>
      </c>
      <c r="G514" s="179" t="s">
        <v>211</v>
      </c>
      <c r="H514" s="180">
        <v>20</v>
      </c>
      <c r="I514" s="181"/>
      <c r="J514" s="182">
        <f>ROUND(I514*H514,2)</f>
        <v>0</v>
      </c>
      <c r="K514" s="183"/>
      <c r="L514" s="184"/>
      <c r="M514" s="185" t="s">
        <v>1</v>
      </c>
      <c r="N514" s="186" t="s">
        <v>38</v>
      </c>
      <c r="O514" s="58"/>
      <c r="P514" s="155">
        <f>O514*H514</f>
        <v>0</v>
      </c>
      <c r="Q514" s="155">
        <v>0.125</v>
      </c>
      <c r="R514" s="155">
        <f>Q514*H514</f>
        <v>2.5</v>
      </c>
      <c r="S514" s="155">
        <v>0</v>
      </c>
      <c r="T514" s="156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57" t="s">
        <v>147</v>
      </c>
      <c r="AT514" s="157" t="s">
        <v>143</v>
      </c>
      <c r="AU514" s="157" t="s">
        <v>83</v>
      </c>
      <c r="AY514" s="17" t="s">
        <v>124</v>
      </c>
      <c r="BE514" s="158">
        <f>IF(N514="základní",J514,0)</f>
        <v>0</v>
      </c>
      <c r="BF514" s="158">
        <f>IF(N514="snížená",J514,0)</f>
        <v>0</v>
      </c>
      <c r="BG514" s="158">
        <f>IF(N514="zákl. přenesená",J514,0)</f>
        <v>0</v>
      </c>
      <c r="BH514" s="158">
        <f>IF(N514="sníž. přenesená",J514,0)</f>
        <v>0</v>
      </c>
      <c r="BI514" s="158">
        <f>IF(N514="nulová",J514,0)</f>
        <v>0</v>
      </c>
      <c r="BJ514" s="17" t="s">
        <v>81</v>
      </c>
      <c r="BK514" s="158">
        <f>ROUND(I514*H514,2)</f>
        <v>0</v>
      </c>
      <c r="BL514" s="17" t="s">
        <v>131</v>
      </c>
      <c r="BM514" s="157" t="s">
        <v>724</v>
      </c>
    </row>
    <row r="515" spans="1:65" s="2" customFormat="1" ht="33" customHeight="1">
      <c r="A515" s="32"/>
      <c r="B515" s="144"/>
      <c r="C515" s="145" t="s">
        <v>725</v>
      </c>
      <c r="D515" s="145" t="s">
        <v>127</v>
      </c>
      <c r="E515" s="146" t="s">
        <v>726</v>
      </c>
      <c r="F515" s="147" t="s">
        <v>727</v>
      </c>
      <c r="G515" s="148" t="s">
        <v>211</v>
      </c>
      <c r="H515" s="149">
        <v>60</v>
      </c>
      <c r="I515" s="150"/>
      <c r="J515" s="151">
        <f>ROUND(I515*H515,2)</f>
        <v>0</v>
      </c>
      <c r="K515" s="152"/>
      <c r="L515" s="33"/>
      <c r="M515" s="153" t="s">
        <v>1</v>
      </c>
      <c r="N515" s="154" t="s">
        <v>38</v>
      </c>
      <c r="O515" s="58"/>
      <c r="P515" s="155">
        <f>O515*H515</f>
        <v>0</v>
      </c>
      <c r="Q515" s="155">
        <v>0.17488999999999999</v>
      </c>
      <c r="R515" s="155">
        <f>Q515*H515</f>
        <v>10.493399999999999</v>
      </c>
      <c r="S515" s="155">
        <v>0</v>
      </c>
      <c r="T515" s="156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57" t="s">
        <v>131</v>
      </c>
      <c r="AT515" s="157" t="s">
        <v>127</v>
      </c>
      <c r="AU515" s="157" t="s">
        <v>83</v>
      </c>
      <c r="AY515" s="17" t="s">
        <v>124</v>
      </c>
      <c r="BE515" s="158">
        <f>IF(N515="základní",J515,0)</f>
        <v>0</v>
      </c>
      <c r="BF515" s="158">
        <f>IF(N515="snížená",J515,0)</f>
        <v>0</v>
      </c>
      <c r="BG515" s="158">
        <f>IF(N515="zákl. přenesená",J515,0)</f>
        <v>0</v>
      </c>
      <c r="BH515" s="158">
        <f>IF(N515="sníž. přenesená",J515,0)</f>
        <v>0</v>
      </c>
      <c r="BI515" s="158">
        <f>IF(N515="nulová",J515,0)</f>
        <v>0</v>
      </c>
      <c r="BJ515" s="17" t="s">
        <v>81</v>
      </c>
      <c r="BK515" s="158">
        <f>ROUND(I515*H515,2)</f>
        <v>0</v>
      </c>
      <c r="BL515" s="17" t="s">
        <v>131</v>
      </c>
      <c r="BM515" s="157" t="s">
        <v>728</v>
      </c>
    </row>
    <row r="516" spans="1:65" s="15" customFormat="1">
      <c r="B516" s="187"/>
      <c r="D516" s="160" t="s">
        <v>133</v>
      </c>
      <c r="E516" s="188" t="s">
        <v>1</v>
      </c>
      <c r="F516" s="189" t="s">
        <v>729</v>
      </c>
      <c r="H516" s="188" t="s">
        <v>1</v>
      </c>
      <c r="I516" s="190"/>
      <c r="L516" s="187"/>
      <c r="M516" s="191"/>
      <c r="N516" s="192"/>
      <c r="O516" s="192"/>
      <c r="P516" s="192"/>
      <c r="Q516" s="192"/>
      <c r="R516" s="192"/>
      <c r="S516" s="192"/>
      <c r="T516" s="193"/>
      <c r="AT516" s="188" t="s">
        <v>133</v>
      </c>
      <c r="AU516" s="188" t="s">
        <v>83</v>
      </c>
      <c r="AV516" s="15" t="s">
        <v>81</v>
      </c>
      <c r="AW516" s="15" t="s">
        <v>29</v>
      </c>
      <c r="AX516" s="15" t="s">
        <v>73</v>
      </c>
      <c r="AY516" s="188" t="s">
        <v>124</v>
      </c>
    </row>
    <row r="517" spans="1:65" s="13" customFormat="1">
      <c r="B517" s="159"/>
      <c r="D517" s="160" t="s">
        <v>133</v>
      </c>
      <c r="E517" s="161" t="s">
        <v>1</v>
      </c>
      <c r="F517" s="162" t="s">
        <v>220</v>
      </c>
      <c r="H517" s="163">
        <v>56</v>
      </c>
      <c r="I517" s="164"/>
      <c r="L517" s="159"/>
      <c r="M517" s="165"/>
      <c r="N517" s="166"/>
      <c r="O517" s="166"/>
      <c r="P517" s="166"/>
      <c r="Q517" s="166"/>
      <c r="R517" s="166"/>
      <c r="S517" s="166"/>
      <c r="T517" s="167"/>
      <c r="AT517" s="161" t="s">
        <v>133</v>
      </c>
      <c r="AU517" s="161" t="s">
        <v>83</v>
      </c>
      <c r="AV517" s="13" t="s">
        <v>83</v>
      </c>
      <c r="AW517" s="13" t="s">
        <v>29</v>
      </c>
      <c r="AX517" s="13" t="s">
        <v>73</v>
      </c>
      <c r="AY517" s="161" t="s">
        <v>124</v>
      </c>
    </row>
    <row r="518" spans="1:65" s="15" customFormat="1">
      <c r="B518" s="187"/>
      <c r="D518" s="160" t="s">
        <v>133</v>
      </c>
      <c r="E518" s="188" t="s">
        <v>1</v>
      </c>
      <c r="F518" s="189" t="s">
        <v>730</v>
      </c>
      <c r="H518" s="188" t="s">
        <v>1</v>
      </c>
      <c r="I518" s="190"/>
      <c r="L518" s="187"/>
      <c r="M518" s="191"/>
      <c r="N518" s="192"/>
      <c r="O518" s="192"/>
      <c r="P518" s="192"/>
      <c r="Q518" s="192"/>
      <c r="R518" s="192"/>
      <c r="S518" s="192"/>
      <c r="T518" s="193"/>
      <c r="AT518" s="188" t="s">
        <v>133</v>
      </c>
      <c r="AU518" s="188" t="s">
        <v>83</v>
      </c>
      <c r="AV518" s="15" t="s">
        <v>81</v>
      </c>
      <c r="AW518" s="15" t="s">
        <v>29</v>
      </c>
      <c r="AX518" s="15" t="s">
        <v>73</v>
      </c>
      <c r="AY518" s="188" t="s">
        <v>124</v>
      </c>
    </row>
    <row r="519" spans="1:65" s="13" customFormat="1">
      <c r="B519" s="159"/>
      <c r="D519" s="160" t="s">
        <v>133</v>
      </c>
      <c r="E519" s="161" t="s">
        <v>1</v>
      </c>
      <c r="F519" s="162" t="s">
        <v>131</v>
      </c>
      <c r="H519" s="163">
        <v>4</v>
      </c>
      <c r="I519" s="164"/>
      <c r="L519" s="159"/>
      <c r="M519" s="165"/>
      <c r="N519" s="166"/>
      <c r="O519" s="166"/>
      <c r="P519" s="166"/>
      <c r="Q519" s="166"/>
      <c r="R519" s="166"/>
      <c r="S519" s="166"/>
      <c r="T519" s="167"/>
      <c r="AT519" s="161" t="s">
        <v>133</v>
      </c>
      <c r="AU519" s="161" t="s">
        <v>83</v>
      </c>
      <c r="AV519" s="13" t="s">
        <v>83</v>
      </c>
      <c r="AW519" s="13" t="s">
        <v>29</v>
      </c>
      <c r="AX519" s="13" t="s">
        <v>73</v>
      </c>
      <c r="AY519" s="161" t="s">
        <v>124</v>
      </c>
    </row>
    <row r="520" spans="1:65" s="14" customFormat="1">
      <c r="B520" s="168"/>
      <c r="D520" s="160" t="s">
        <v>133</v>
      </c>
      <c r="E520" s="169" t="s">
        <v>1</v>
      </c>
      <c r="F520" s="170" t="s">
        <v>136</v>
      </c>
      <c r="H520" s="171">
        <v>60</v>
      </c>
      <c r="I520" s="172"/>
      <c r="L520" s="168"/>
      <c r="M520" s="173"/>
      <c r="N520" s="174"/>
      <c r="O520" s="174"/>
      <c r="P520" s="174"/>
      <c r="Q520" s="174"/>
      <c r="R520" s="174"/>
      <c r="S520" s="174"/>
      <c r="T520" s="175"/>
      <c r="AT520" s="169" t="s">
        <v>133</v>
      </c>
      <c r="AU520" s="169" t="s">
        <v>83</v>
      </c>
      <c r="AV520" s="14" t="s">
        <v>131</v>
      </c>
      <c r="AW520" s="14" t="s">
        <v>29</v>
      </c>
      <c r="AX520" s="14" t="s">
        <v>81</v>
      </c>
      <c r="AY520" s="169" t="s">
        <v>124</v>
      </c>
    </row>
    <row r="521" spans="1:65" s="2" customFormat="1" ht="16.5" customHeight="1">
      <c r="A521" s="32"/>
      <c r="B521" s="144"/>
      <c r="C521" s="176" t="s">
        <v>731</v>
      </c>
      <c r="D521" s="176" t="s">
        <v>143</v>
      </c>
      <c r="E521" s="177" t="s">
        <v>732</v>
      </c>
      <c r="F521" s="178" t="s">
        <v>733</v>
      </c>
      <c r="G521" s="179" t="s">
        <v>211</v>
      </c>
      <c r="H521" s="180">
        <v>56</v>
      </c>
      <c r="I521" s="181"/>
      <c r="J521" s="182">
        <f>ROUND(I521*H521,2)</f>
        <v>0</v>
      </c>
      <c r="K521" s="183"/>
      <c r="L521" s="184"/>
      <c r="M521" s="185" t="s">
        <v>1</v>
      </c>
      <c r="N521" s="186" t="s">
        <v>38</v>
      </c>
      <c r="O521" s="58"/>
      <c r="P521" s="155">
        <f>O521*H521</f>
        <v>0</v>
      </c>
      <c r="Q521" s="155">
        <v>0.22500000000000001</v>
      </c>
      <c r="R521" s="155">
        <f>Q521*H521</f>
        <v>12.6</v>
      </c>
      <c r="S521" s="155">
        <v>0</v>
      </c>
      <c r="T521" s="156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57" t="s">
        <v>147</v>
      </c>
      <c r="AT521" s="157" t="s">
        <v>143</v>
      </c>
      <c r="AU521" s="157" t="s">
        <v>83</v>
      </c>
      <c r="AY521" s="17" t="s">
        <v>124</v>
      </c>
      <c r="BE521" s="158">
        <f>IF(N521="základní",J521,0)</f>
        <v>0</v>
      </c>
      <c r="BF521" s="158">
        <f>IF(N521="snížená",J521,0)</f>
        <v>0</v>
      </c>
      <c r="BG521" s="158">
        <f>IF(N521="zákl. přenesená",J521,0)</f>
        <v>0</v>
      </c>
      <c r="BH521" s="158">
        <f>IF(N521="sníž. přenesená",J521,0)</f>
        <v>0</v>
      </c>
      <c r="BI521" s="158">
        <f>IF(N521="nulová",J521,0)</f>
        <v>0</v>
      </c>
      <c r="BJ521" s="17" t="s">
        <v>81</v>
      </c>
      <c r="BK521" s="158">
        <f>ROUND(I521*H521,2)</f>
        <v>0</v>
      </c>
      <c r="BL521" s="17" t="s">
        <v>131</v>
      </c>
      <c r="BM521" s="157" t="s">
        <v>734</v>
      </c>
    </row>
    <row r="522" spans="1:65" s="13" customFormat="1">
      <c r="B522" s="159"/>
      <c r="D522" s="160" t="s">
        <v>133</v>
      </c>
      <c r="F522" s="162" t="s">
        <v>735</v>
      </c>
      <c r="H522" s="163">
        <v>56</v>
      </c>
      <c r="I522" s="164"/>
      <c r="L522" s="159"/>
      <c r="M522" s="165"/>
      <c r="N522" s="166"/>
      <c r="O522" s="166"/>
      <c r="P522" s="166"/>
      <c r="Q522" s="166"/>
      <c r="R522" s="166"/>
      <c r="S522" s="166"/>
      <c r="T522" s="167"/>
      <c r="AT522" s="161" t="s">
        <v>133</v>
      </c>
      <c r="AU522" s="161" t="s">
        <v>83</v>
      </c>
      <c r="AV522" s="13" t="s">
        <v>83</v>
      </c>
      <c r="AW522" s="13" t="s">
        <v>3</v>
      </c>
      <c r="AX522" s="13" t="s">
        <v>81</v>
      </c>
      <c r="AY522" s="161" t="s">
        <v>124</v>
      </c>
    </row>
    <row r="523" spans="1:65" s="2" customFormat="1" ht="16.5" customHeight="1">
      <c r="A523" s="32"/>
      <c r="B523" s="144"/>
      <c r="C523" s="176" t="s">
        <v>736</v>
      </c>
      <c r="D523" s="176" t="s">
        <v>143</v>
      </c>
      <c r="E523" s="177" t="s">
        <v>737</v>
      </c>
      <c r="F523" s="178" t="s">
        <v>738</v>
      </c>
      <c r="G523" s="179" t="s">
        <v>211</v>
      </c>
      <c r="H523" s="180">
        <v>4</v>
      </c>
      <c r="I523" s="181"/>
      <c r="J523" s="182">
        <f>ROUND(I523*H523,2)</f>
        <v>0</v>
      </c>
      <c r="K523" s="183"/>
      <c r="L523" s="184"/>
      <c r="M523" s="185" t="s">
        <v>1</v>
      </c>
      <c r="N523" s="186" t="s">
        <v>38</v>
      </c>
      <c r="O523" s="58"/>
      <c r="P523" s="155">
        <f>O523*H523</f>
        <v>0</v>
      </c>
      <c r="Q523" s="155">
        <v>0.15</v>
      </c>
      <c r="R523" s="155">
        <f>Q523*H523</f>
        <v>0.6</v>
      </c>
      <c r="S523" s="155">
        <v>0</v>
      </c>
      <c r="T523" s="156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57" t="s">
        <v>147</v>
      </c>
      <c r="AT523" s="157" t="s">
        <v>143</v>
      </c>
      <c r="AU523" s="157" t="s">
        <v>83</v>
      </c>
      <c r="AY523" s="17" t="s">
        <v>124</v>
      </c>
      <c r="BE523" s="158">
        <f>IF(N523="základní",J523,0)</f>
        <v>0</v>
      </c>
      <c r="BF523" s="158">
        <f>IF(N523="snížená",J523,0)</f>
        <v>0</v>
      </c>
      <c r="BG523" s="158">
        <f>IF(N523="zákl. přenesená",J523,0)</f>
        <v>0</v>
      </c>
      <c r="BH523" s="158">
        <f>IF(N523="sníž. přenesená",J523,0)</f>
        <v>0</v>
      </c>
      <c r="BI523" s="158">
        <f>IF(N523="nulová",J523,0)</f>
        <v>0</v>
      </c>
      <c r="BJ523" s="17" t="s">
        <v>81</v>
      </c>
      <c r="BK523" s="158">
        <f>ROUND(I523*H523,2)</f>
        <v>0</v>
      </c>
      <c r="BL523" s="17" t="s">
        <v>131</v>
      </c>
      <c r="BM523" s="157" t="s">
        <v>739</v>
      </c>
    </row>
    <row r="524" spans="1:65" s="2" customFormat="1" ht="55.5" customHeight="1">
      <c r="A524" s="32"/>
      <c r="B524" s="144"/>
      <c r="C524" s="145" t="s">
        <v>740</v>
      </c>
      <c r="D524" s="145" t="s">
        <v>127</v>
      </c>
      <c r="E524" s="146" t="s">
        <v>741</v>
      </c>
      <c r="F524" s="147" t="s">
        <v>742</v>
      </c>
      <c r="G524" s="148" t="s">
        <v>211</v>
      </c>
      <c r="H524" s="149">
        <v>331</v>
      </c>
      <c r="I524" s="150"/>
      <c r="J524" s="151">
        <f>ROUND(I524*H524,2)</f>
        <v>0</v>
      </c>
      <c r="K524" s="152"/>
      <c r="L524" s="33"/>
      <c r="M524" s="153" t="s">
        <v>1</v>
      </c>
      <c r="N524" s="154" t="s">
        <v>38</v>
      </c>
      <c r="O524" s="58"/>
      <c r="P524" s="155">
        <f>O524*H524</f>
        <v>0</v>
      </c>
      <c r="Q524" s="155">
        <v>1.1E-4</v>
      </c>
      <c r="R524" s="155">
        <f>Q524*H524</f>
        <v>3.6409999999999998E-2</v>
      </c>
      <c r="S524" s="155">
        <v>0</v>
      </c>
      <c r="T524" s="156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57" t="s">
        <v>131</v>
      </c>
      <c r="AT524" s="157" t="s">
        <v>127</v>
      </c>
      <c r="AU524" s="157" t="s">
        <v>83</v>
      </c>
      <c r="AY524" s="17" t="s">
        <v>124</v>
      </c>
      <c r="BE524" s="158">
        <f>IF(N524="základní",J524,0)</f>
        <v>0</v>
      </c>
      <c r="BF524" s="158">
        <f>IF(N524="snížená",J524,0)</f>
        <v>0</v>
      </c>
      <c r="BG524" s="158">
        <f>IF(N524="zákl. přenesená",J524,0)</f>
        <v>0</v>
      </c>
      <c r="BH524" s="158">
        <f>IF(N524="sníž. přenesená",J524,0)</f>
        <v>0</v>
      </c>
      <c r="BI524" s="158">
        <f>IF(N524="nulová",J524,0)</f>
        <v>0</v>
      </c>
      <c r="BJ524" s="17" t="s">
        <v>81</v>
      </c>
      <c r="BK524" s="158">
        <f>ROUND(I524*H524,2)</f>
        <v>0</v>
      </c>
      <c r="BL524" s="17" t="s">
        <v>131</v>
      </c>
      <c r="BM524" s="157" t="s">
        <v>743</v>
      </c>
    </row>
    <row r="525" spans="1:65" s="2" customFormat="1" ht="33" customHeight="1">
      <c r="A525" s="32"/>
      <c r="B525" s="144"/>
      <c r="C525" s="145" t="s">
        <v>744</v>
      </c>
      <c r="D525" s="145" t="s">
        <v>127</v>
      </c>
      <c r="E525" s="146" t="s">
        <v>745</v>
      </c>
      <c r="F525" s="147" t="s">
        <v>746</v>
      </c>
      <c r="G525" s="148" t="s">
        <v>559</v>
      </c>
      <c r="H525" s="149">
        <v>70</v>
      </c>
      <c r="I525" s="150"/>
      <c r="J525" s="151">
        <f>ROUND(I525*H525,2)</f>
        <v>0</v>
      </c>
      <c r="K525" s="152"/>
      <c r="L525" s="33"/>
      <c r="M525" s="153" t="s">
        <v>1</v>
      </c>
      <c r="N525" s="154" t="s">
        <v>38</v>
      </c>
      <c r="O525" s="58"/>
      <c r="P525" s="155">
        <f>O525*H525</f>
        <v>0</v>
      </c>
      <c r="Q525" s="155">
        <v>2.0200000000000001E-3</v>
      </c>
      <c r="R525" s="155">
        <f>Q525*H525</f>
        <v>0.1414</v>
      </c>
      <c r="S525" s="155">
        <v>0</v>
      </c>
      <c r="T525" s="156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57" t="s">
        <v>131</v>
      </c>
      <c r="AT525" s="157" t="s">
        <v>127</v>
      </c>
      <c r="AU525" s="157" t="s">
        <v>83</v>
      </c>
      <c r="AY525" s="17" t="s">
        <v>124</v>
      </c>
      <c r="BE525" s="158">
        <f>IF(N525="základní",J525,0)</f>
        <v>0</v>
      </c>
      <c r="BF525" s="158">
        <f>IF(N525="snížená",J525,0)</f>
        <v>0</v>
      </c>
      <c r="BG525" s="158">
        <f>IF(N525="zákl. přenesená",J525,0)</f>
        <v>0</v>
      </c>
      <c r="BH525" s="158">
        <f>IF(N525="sníž. přenesená",J525,0)</f>
        <v>0</v>
      </c>
      <c r="BI525" s="158">
        <f>IF(N525="nulová",J525,0)</f>
        <v>0</v>
      </c>
      <c r="BJ525" s="17" t="s">
        <v>81</v>
      </c>
      <c r="BK525" s="158">
        <f>ROUND(I525*H525,2)</f>
        <v>0</v>
      </c>
      <c r="BL525" s="17" t="s">
        <v>131</v>
      </c>
      <c r="BM525" s="157" t="s">
        <v>747</v>
      </c>
    </row>
    <row r="526" spans="1:65" s="2" customFormat="1" ht="24.2" customHeight="1">
      <c r="A526" s="32"/>
      <c r="B526" s="144"/>
      <c r="C526" s="145" t="s">
        <v>748</v>
      </c>
      <c r="D526" s="145" t="s">
        <v>127</v>
      </c>
      <c r="E526" s="146" t="s">
        <v>749</v>
      </c>
      <c r="F526" s="147" t="s">
        <v>750</v>
      </c>
      <c r="G526" s="148" t="s">
        <v>146</v>
      </c>
      <c r="H526" s="149">
        <v>2.2309999999999999</v>
      </c>
      <c r="I526" s="150"/>
      <c r="J526" s="151">
        <f>ROUND(I526*H526,2)</f>
        <v>0</v>
      </c>
      <c r="K526" s="152"/>
      <c r="L526" s="33"/>
      <c r="M526" s="153" t="s">
        <v>1</v>
      </c>
      <c r="N526" s="154" t="s">
        <v>38</v>
      </c>
      <c r="O526" s="58"/>
      <c r="P526" s="155">
        <f>O526*H526</f>
        <v>0</v>
      </c>
      <c r="Q526" s="155">
        <v>1.01508</v>
      </c>
      <c r="R526" s="155">
        <f>Q526*H526</f>
        <v>2.2646434799999997</v>
      </c>
      <c r="S526" s="155">
        <v>0</v>
      </c>
      <c r="T526" s="156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57" t="s">
        <v>131</v>
      </c>
      <c r="AT526" s="157" t="s">
        <v>127</v>
      </c>
      <c r="AU526" s="157" t="s">
        <v>83</v>
      </c>
      <c r="AY526" s="17" t="s">
        <v>124</v>
      </c>
      <c r="BE526" s="158">
        <f>IF(N526="základní",J526,0)</f>
        <v>0</v>
      </c>
      <c r="BF526" s="158">
        <f>IF(N526="snížená",J526,0)</f>
        <v>0</v>
      </c>
      <c r="BG526" s="158">
        <f>IF(N526="zákl. přenesená",J526,0)</f>
        <v>0</v>
      </c>
      <c r="BH526" s="158">
        <f>IF(N526="sníž. přenesená",J526,0)</f>
        <v>0</v>
      </c>
      <c r="BI526" s="158">
        <f>IF(N526="nulová",J526,0)</f>
        <v>0</v>
      </c>
      <c r="BJ526" s="17" t="s">
        <v>81</v>
      </c>
      <c r="BK526" s="158">
        <f>ROUND(I526*H526,2)</f>
        <v>0</v>
      </c>
      <c r="BL526" s="17" t="s">
        <v>131</v>
      </c>
      <c r="BM526" s="157" t="s">
        <v>751</v>
      </c>
    </row>
    <row r="527" spans="1:65" s="13" customFormat="1">
      <c r="B527" s="159"/>
      <c r="D527" s="160" t="s">
        <v>133</v>
      </c>
      <c r="E527" s="161" t="s">
        <v>1</v>
      </c>
      <c r="F527" s="162" t="s">
        <v>752</v>
      </c>
      <c r="H527" s="163">
        <v>2.2309999999999999</v>
      </c>
      <c r="I527" s="164"/>
      <c r="L527" s="159"/>
      <c r="M527" s="165"/>
      <c r="N527" s="166"/>
      <c r="O527" s="166"/>
      <c r="P527" s="166"/>
      <c r="Q527" s="166"/>
      <c r="R527" s="166"/>
      <c r="S527" s="166"/>
      <c r="T527" s="167"/>
      <c r="AT527" s="161" t="s">
        <v>133</v>
      </c>
      <c r="AU527" s="161" t="s">
        <v>83</v>
      </c>
      <c r="AV527" s="13" t="s">
        <v>83</v>
      </c>
      <c r="AW527" s="13" t="s">
        <v>29</v>
      </c>
      <c r="AX527" s="13" t="s">
        <v>73</v>
      </c>
      <c r="AY527" s="161" t="s">
        <v>124</v>
      </c>
    </row>
    <row r="528" spans="1:65" s="14" customFormat="1">
      <c r="B528" s="168"/>
      <c r="D528" s="160" t="s">
        <v>133</v>
      </c>
      <c r="E528" s="169" t="s">
        <v>1</v>
      </c>
      <c r="F528" s="170" t="s">
        <v>136</v>
      </c>
      <c r="H528" s="171">
        <v>2.2309999999999999</v>
      </c>
      <c r="I528" s="172"/>
      <c r="L528" s="168"/>
      <c r="M528" s="173"/>
      <c r="N528" s="174"/>
      <c r="O528" s="174"/>
      <c r="P528" s="174"/>
      <c r="Q528" s="174"/>
      <c r="R528" s="174"/>
      <c r="S528" s="174"/>
      <c r="T528" s="175"/>
      <c r="AT528" s="169" t="s">
        <v>133</v>
      </c>
      <c r="AU528" s="169" t="s">
        <v>83</v>
      </c>
      <c r="AV528" s="14" t="s">
        <v>131</v>
      </c>
      <c r="AW528" s="14" t="s">
        <v>29</v>
      </c>
      <c r="AX528" s="14" t="s">
        <v>81</v>
      </c>
      <c r="AY528" s="169" t="s">
        <v>124</v>
      </c>
    </row>
    <row r="529" spans="1:65" s="2" customFormat="1" ht="33" customHeight="1">
      <c r="A529" s="32"/>
      <c r="B529" s="144"/>
      <c r="C529" s="145" t="s">
        <v>753</v>
      </c>
      <c r="D529" s="145" t="s">
        <v>127</v>
      </c>
      <c r="E529" s="146" t="s">
        <v>754</v>
      </c>
      <c r="F529" s="147" t="s">
        <v>755</v>
      </c>
      <c r="G529" s="148" t="s">
        <v>163</v>
      </c>
      <c r="H529" s="149">
        <v>120</v>
      </c>
      <c r="I529" s="150"/>
      <c r="J529" s="151">
        <f>ROUND(I529*H529,2)</f>
        <v>0</v>
      </c>
      <c r="K529" s="152"/>
      <c r="L529" s="33"/>
      <c r="M529" s="153" t="s">
        <v>1</v>
      </c>
      <c r="N529" s="154" t="s">
        <v>38</v>
      </c>
      <c r="O529" s="58"/>
      <c r="P529" s="155">
        <f>O529*H529</f>
        <v>0</v>
      </c>
      <c r="Q529" s="155">
        <v>5.9999999999999995E-4</v>
      </c>
      <c r="R529" s="155">
        <f>Q529*H529</f>
        <v>7.1999999999999995E-2</v>
      </c>
      <c r="S529" s="155">
        <v>0</v>
      </c>
      <c r="T529" s="156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57" t="s">
        <v>131</v>
      </c>
      <c r="AT529" s="157" t="s">
        <v>127</v>
      </c>
      <c r="AU529" s="157" t="s">
        <v>83</v>
      </c>
      <c r="AY529" s="17" t="s">
        <v>124</v>
      </c>
      <c r="BE529" s="158">
        <f>IF(N529="základní",J529,0)</f>
        <v>0</v>
      </c>
      <c r="BF529" s="158">
        <f>IF(N529="snížená",J529,0)</f>
        <v>0</v>
      </c>
      <c r="BG529" s="158">
        <f>IF(N529="zákl. přenesená",J529,0)</f>
        <v>0</v>
      </c>
      <c r="BH529" s="158">
        <f>IF(N529="sníž. přenesená",J529,0)</f>
        <v>0</v>
      </c>
      <c r="BI529" s="158">
        <f>IF(N529="nulová",J529,0)</f>
        <v>0</v>
      </c>
      <c r="BJ529" s="17" t="s">
        <v>81</v>
      </c>
      <c r="BK529" s="158">
        <f>ROUND(I529*H529,2)</f>
        <v>0</v>
      </c>
      <c r="BL529" s="17" t="s">
        <v>131</v>
      </c>
      <c r="BM529" s="157" t="s">
        <v>756</v>
      </c>
    </row>
    <row r="530" spans="1:65" s="2" customFormat="1" ht="24.2" customHeight="1">
      <c r="A530" s="32"/>
      <c r="B530" s="144"/>
      <c r="C530" s="145" t="s">
        <v>757</v>
      </c>
      <c r="D530" s="145" t="s">
        <v>127</v>
      </c>
      <c r="E530" s="146" t="s">
        <v>758</v>
      </c>
      <c r="F530" s="147" t="s">
        <v>759</v>
      </c>
      <c r="G530" s="148" t="s">
        <v>211</v>
      </c>
      <c r="H530" s="149">
        <v>331</v>
      </c>
      <c r="I530" s="150"/>
      <c r="J530" s="151">
        <f>ROUND(I530*H530,2)</f>
        <v>0</v>
      </c>
      <c r="K530" s="152"/>
      <c r="L530" s="33"/>
      <c r="M530" s="153" t="s">
        <v>1</v>
      </c>
      <c r="N530" s="154" t="s">
        <v>38</v>
      </c>
      <c r="O530" s="58"/>
      <c r="P530" s="155">
        <f>O530*H530</f>
        <v>0</v>
      </c>
      <c r="Q530" s="155">
        <v>0</v>
      </c>
      <c r="R530" s="155">
        <f>Q530*H530</f>
        <v>0</v>
      </c>
      <c r="S530" s="155">
        <v>0</v>
      </c>
      <c r="T530" s="156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57" t="s">
        <v>131</v>
      </c>
      <c r="AT530" s="157" t="s">
        <v>127</v>
      </c>
      <c r="AU530" s="157" t="s">
        <v>83</v>
      </c>
      <c r="AY530" s="17" t="s">
        <v>124</v>
      </c>
      <c r="BE530" s="158">
        <f>IF(N530="základní",J530,0)</f>
        <v>0</v>
      </c>
      <c r="BF530" s="158">
        <f>IF(N530="snížená",J530,0)</f>
        <v>0</v>
      </c>
      <c r="BG530" s="158">
        <f>IF(N530="zákl. přenesená",J530,0)</f>
        <v>0</v>
      </c>
      <c r="BH530" s="158">
        <f>IF(N530="sníž. přenesená",J530,0)</f>
        <v>0</v>
      </c>
      <c r="BI530" s="158">
        <f>IF(N530="nulová",J530,0)</f>
        <v>0</v>
      </c>
      <c r="BJ530" s="17" t="s">
        <v>81</v>
      </c>
      <c r="BK530" s="158">
        <f>ROUND(I530*H530,2)</f>
        <v>0</v>
      </c>
      <c r="BL530" s="17" t="s">
        <v>131</v>
      </c>
      <c r="BM530" s="157" t="s">
        <v>760</v>
      </c>
    </row>
    <row r="531" spans="1:65" s="2" customFormat="1" ht="16.5" customHeight="1">
      <c r="A531" s="32"/>
      <c r="B531" s="144"/>
      <c r="C531" s="145" t="s">
        <v>761</v>
      </c>
      <c r="D531" s="145" t="s">
        <v>127</v>
      </c>
      <c r="E531" s="146" t="s">
        <v>762</v>
      </c>
      <c r="F531" s="147" t="s">
        <v>763</v>
      </c>
      <c r="G531" s="148" t="s">
        <v>340</v>
      </c>
      <c r="H531" s="149">
        <v>4</v>
      </c>
      <c r="I531" s="150"/>
      <c r="J531" s="151">
        <f>ROUND(I531*H531,2)</f>
        <v>0</v>
      </c>
      <c r="K531" s="152"/>
      <c r="L531" s="33"/>
      <c r="M531" s="153" t="s">
        <v>1</v>
      </c>
      <c r="N531" s="154" t="s">
        <v>38</v>
      </c>
      <c r="O531" s="58"/>
      <c r="P531" s="155">
        <f>O531*H531</f>
        <v>0</v>
      </c>
      <c r="Q531" s="155">
        <v>7.2870000000000004E-2</v>
      </c>
      <c r="R531" s="155">
        <f>Q531*H531</f>
        <v>0.29148000000000002</v>
      </c>
      <c r="S531" s="155">
        <v>0</v>
      </c>
      <c r="T531" s="156">
        <f>S531*H531</f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57" t="s">
        <v>131</v>
      </c>
      <c r="AT531" s="157" t="s">
        <v>127</v>
      </c>
      <c r="AU531" s="157" t="s">
        <v>83</v>
      </c>
      <c r="AY531" s="17" t="s">
        <v>124</v>
      </c>
      <c r="BE531" s="158">
        <f>IF(N531="základní",J531,0)</f>
        <v>0</v>
      </c>
      <c r="BF531" s="158">
        <f>IF(N531="snížená",J531,0)</f>
        <v>0</v>
      </c>
      <c r="BG531" s="158">
        <f>IF(N531="zákl. přenesená",J531,0)</f>
        <v>0</v>
      </c>
      <c r="BH531" s="158">
        <f>IF(N531="sníž. přenesená",J531,0)</f>
        <v>0</v>
      </c>
      <c r="BI531" s="158">
        <f>IF(N531="nulová",J531,0)</f>
        <v>0</v>
      </c>
      <c r="BJ531" s="17" t="s">
        <v>81</v>
      </c>
      <c r="BK531" s="158">
        <f>ROUND(I531*H531,2)</f>
        <v>0</v>
      </c>
      <c r="BL531" s="17" t="s">
        <v>131</v>
      </c>
      <c r="BM531" s="157" t="s">
        <v>764</v>
      </c>
    </row>
    <row r="532" spans="1:65" s="2" customFormat="1" ht="24.2" customHeight="1">
      <c r="A532" s="32"/>
      <c r="B532" s="144"/>
      <c r="C532" s="176" t="s">
        <v>765</v>
      </c>
      <c r="D532" s="176" t="s">
        <v>143</v>
      </c>
      <c r="E532" s="177" t="s">
        <v>766</v>
      </c>
      <c r="F532" s="178" t="s">
        <v>767</v>
      </c>
      <c r="G532" s="179" t="s">
        <v>340</v>
      </c>
      <c r="H532" s="180">
        <v>4</v>
      </c>
      <c r="I532" s="181"/>
      <c r="J532" s="182">
        <f>ROUND(I532*H532,2)</f>
        <v>0</v>
      </c>
      <c r="K532" s="183"/>
      <c r="L532" s="184"/>
      <c r="M532" s="185" t="s">
        <v>1</v>
      </c>
      <c r="N532" s="186" t="s">
        <v>38</v>
      </c>
      <c r="O532" s="58"/>
      <c r="P532" s="155">
        <f>O532*H532</f>
        <v>0</v>
      </c>
      <c r="Q532" s="155">
        <v>0.01</v>
      </c>
      <c r="R532" s="155">
        <f>Q532*H532</f>
        <v>0.04</v>
      </c>
      <c r="S532" s="155">
        <v>0</v>
      </c>
      <c r="T532" s="156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57" t="s">
        <v>147</v>
      </c>
      <c r="AT532" s="157" t="s">
        <v>143</v>
      </c>
      <c r="AU532" s="157" t="s">
        <v>83</v>
      </c>
      <c r="AY532" s="17" t="s">
        <v>124</v>
      </c>
      <c r="BE532" s="158">
        <f>IF(N532="základní",J532,0)</f>
        <v>0</v>
      </c>
      <c r="BF532" s="158">
        <f>IF(N532="snížená",J532,0)</f>
        <v>0</v>
      </c>
      <c r="BG532" s="158">
        <f>IF(N532="zákl. přenesená",J532,0)</f>
        <v>0</v>
      </c>
      <c r="BH532" s="158">
        <f>IF(N532="sníž. přenesená",J532,0)</f>
        <v>0</v>
      </c>
      <c r="BI532" s="158">
        <f>IF(N532="nulová",J532,0)</f>
        <v>0</v>
      </c>
      <c r="BJ532" s="17" t="s">
        <v>81</v>
      </c>
      <c r="BK532" s="158">
        <f>ROUND(I532*H532,2)</f>
        <v>0</v>
      </c>
      <c r="BL532" s="17" t="s">
        <v>131</v>
      </c>
      <c r="BM532" s="157" t="s">
        <v>768</v>
      </c>
    </row>
    <row r="533" spans="1:65" s="2" customFormat="1" ht="24.2" customHeight="1">
      <c r="A533" s="32"/>
      <c r="B533" s="144"/>
      <c r="C533" s="145" t="s">
        <v>769</v>
      </c>
      <c r="D533" s="145" t="s">
        <v>127</v>
      </c>
      <c r="E533" s="146" t="s">
        <v>770</v>
      </c>
      <c r="F533" s="147" t="s">
        <v>771</v>
      </c>
      <c r="G533" s="148" t="s">
        <v>340</v>
      </c>
      <c r="H533" s="149">
        <v>1</v>
      </c>
      <c r="I533" s="150"/>
      <c r="J533" s="151">
        <f>ROUND(I533*H533,2)</f>
        <v>0</v>
      </c>
      <c r="K533" s="152"/>
      <c r="L533" s="33"/>
      <c r="M533" s="153" t="s">
        <v>1</v>
      </c>
      <c r="N533" s="154" t="s">
        <v>38</v>
      </c>
      <c r="O533" s="58"/>
      <c r="P533" s="155">
        <f>O533*H533</f>
        <v>0</v>
      </c>
      <c r="Q533" s="155">
        <v>0</v>
      </c>
      <c r="R533" s="155">
        <f>Q533*H533</f>
        <v>0</v>
      </c>
      <c r="S533" s="155">
        <v>0</v>
      </c>
      <c r="T533" s="156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57" t="s">
        <v>131</v>
      </c>
      <c r="AT533" s="157" t="s">
        <v>127</v>
      </c>
      <c r="AU533" s="157" t="s">
        <v>83</v>
      </c>
      <c r="AY533" s="17" t="s">
        <v>124</v>
      </c>
      <c r="BE533" s="158">
        <f>IF(N533="základní",J533,0)</f>
        <v>0</v>
      </c>
      <c r="BF533" s="158">
        <f>IF(N533="snížená",J533,0)</f>
        <v>0</v>
      </c>
      <c r="BG533" s="158">
        <f>IF(N533="zákl. přenesená",J533,0)</f>
        <v>0</v>
      </c>
      <c r="BH533" s="158">
        <f>IF(N533="sníž. přenesená",J533,0)</f>
        <v>0</v>
      </c>
      <c r="BI533" s="158">
        <f>IF(N533="nulová",J533,0)</f>
        <v>0</v>
      </c>
      <c r="BJ533" s="17" t="s">
        <v>81</v>
      </c>
      <c r="BK533" s="158">
        <f>ROUND(I533*H533,2)</f>
        <v>0</v>
      </c>
      <c r="BL533" s="17" t="s">
        <v>131</v>
      </c>
      <c r="BM533" s="157" t="s">
        <v>772</v>
      </c>
    </row>
    <row r="534" spans="1:65" s="15" customFormat="1">
      <c r="B534" s="187"/>
      <c r="D534" s="160" t="s">
        <v>133</v>
      </c>
      <c r="E534" s="188" t="s">
        <v>1</v>
      </c>
      <c r="F534" s="189" t="s">
        <v>773</v>
      </c>
      <c r="H534" s="188" t="s">
        <v>1</v>
      </c>
      <c r="I534" s="190"/>
      <c r="L534" s="187"/>
      <c r="M534" s="191"/>
      <c r="N534" s="192"/>
      <c r="O534" s="192"/>
      <c r="P534" s="192"/>
      <c r="Q534" s="192"/>
      <c r="R534" s="192"/>
      <c r="S534" s="192"/>
      <c r="T534" s="193"/>
      <c r="AT534" s="188" t="s">
        <v>133</v>
      </c>
      <c r="AU534" s="188" t="s">
        <v>83</v>
      </c>
      <c r="AV534" s="15" t="s">
        <v>81</v>
      </c>
      <c r="AW534" s="15" t="s">
        <v>29</v>
      </c>
      <c r="AX534" s="15" t="s">
        <v>73</v>
      </c>
      <c r="AY534" s="188" t="s">
        <v>124</v>
      </c>
    </row>
    <row r="535" spans="1:65" s="13" customFormat="1">
      <c r="B535" s="159"/>
      <c r="D535" s="160" t="s">
        <v>133</v>
      </c>
      <c r="E535" s="161" t="s">
        <v>1</v>
      </c>
      <c r="F535" s="162" t="s">
        <v>774</v>
      </c>
      <c r="H535" s="163">
        <v>1</v>
      </c>
      <c r="I535" s="164"/>
      <c r="L535" s="159"/>
      <c r="M535" s="165"/>
      <c r="N535" s="166"/>
      <c r="O535" s="166"/>
      <c r="P535" s="166"/>
      <c r="Q535" s="166"/>
      <c r="R535" s="166"/>
      <c r="S535" s="166"/>
      <c r="T535" s="167"/>
      <c r="AT535" s="161" t="s">
        <v>133</v>
      </c>
      <c r="AU535" s="161" t="s">
        <v>83</v>
      </c>
      <c r="AV535" s="13" t="s">
        <v>83</v>
      </c>
      <c r="AW535" s="13" t="s">
        <v>29</v>
      </c>
      <c r="AX535" s="13" t="s">
        <v>73</v>
      </c>
      <c r="AY535" s="161" t="s">
        <v>124</v>
      </c>
    </row>
    <row r="536" spans="1:65" s="14" customFormat="1">
      <c r="B536" s="168"/>
      <c r="D536" s="160" t="s">
        <v>133</v>
      </c>
      <c r="E536" s="169" t="s">
        <v>1</v>
      </c>
      <c r="F536" s="170" t="s">
        <v>136</v>
      </c>
      <c r="H536" s="171">
        <v>1</v>
      </c>
      <c r="I536" s="172"/>
      <c r="L536" s="168"/>
      <c r="M536" s="173"/>
      <c r="N536" s="174"/>
      <c r="O536" s="174"/>
      <c r="P536" s="174"/>
      <c r="Q536" s="174"/>
      <c r="R536" s="174"/>
      <c r="S536" s="174"/>
      <c r="T536" s="175"/>
      <c r="AT536" s="169" t="s">
        <v>133</v>
      </c>
      <c r="AU536" s="169" t="s">
        <v>83</v>
      </c>
      <c r="AV536" s="14" t="s">
        <v>131</v>
      </c>
      <c r="AW536" s="14" t="s">
        <v>29</v>
      </c>
      <c r="AX536" s="14" t="s">
        <v>81</v>
      </c>
      <c r="AY536" s="169" t="s">
        <v>124</v>
      </c>
    </row>
    <row r="537" spans="1:65" s="2" customFormat="1" ht="16.5" customHeight="1">
      <c r="A537" s="32"/>
      <c r="B537" s="144"/>
      <c r="C537" s="145" t="s">
        <v>775</v>
      </c>
      <c r="D537" s="145" t="s">
        <v>127</v>
      </c>
      <c r="E537" s="146" t="s">
        <v>776</v>
      </c>
      <c r="F537" s="147" t="s">
        <v>777</v>
      </c>
      <c r="G537" s="148" t="s">
        <v>340</v>
      </c>
      <c r="H537" s="149">
        <v>1</v>
      </c>
      <c r="I537" s="150"/>
      <c r="J537" s="151">
        <f>ROUND(I537*H537,2)</f>
        <v>0</v>
      </c>
      <c r="K537" s="152"/>
      <c r="L537" s="33"/>
      <c r="M537" s="153" t="s">
        <v>1</v>
      </c>
      <c r="N537" s="154" t="s">
        <v>38</v>
      </c>
      <c r="O537" s="58"/>
      <c r="P537" s="155">
        <f>O537*H537</f>
        <v>0</v>
      </c>
      <c r="Q537" s="155">
        <v>0</v>
      </c>
      <c r="R537" s="155">
        <f>Q537*H537</f>
        <v>0</v>
      </c>
      <c r="S537" s="155">
        <v>0.48199999999999998</v>
      </c>
      <c r="T537" s="156">
        <f>S537*H537</f>
        <v>0.48199999999999998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57" t="s">
        <v>131</v>
      </c>
      <c r="AT537" s="157" t="s">
        <v>127</v>
      </c>
      <c r="AU537" s="157" t="s">
        <v>83</v>
      </c>
      <c r="AY537" s="17" t="s">
        <v>124</v>
      </c>
      <c r="BE537" s="158">
        <f>IF(N537="základní",J537,0)</f>
        <v>0</v>
      </c>
      <c r="BF537" s="158">
        <f>IF(N537="snížená",J537,0)</f>
        <v>0</v>
      </c>
      <c r="BG537" s="158">
        <f>IF(N537="zákl. přenesená",J537,0)</f>
        <v>0</v>
      </c>
      <c r="BH537" s="158">
        <f>IF(N537="sníž. přenesená",J537,0)</f>
        <v>0</v>
      </c>
      <c r="BI537" s="158">
        <f>IF(N537="nulová",J537,0)</f>
        <v>0</v>
      </c>
      <c r="BJ537" s="17" t="s">
        <v>81</v>
      </c>
      <c r="BK537" s="158">
        <f>ROUND(I537*H537,2)</f>
        <v>0</v>
      </c>
      <c r="BL537" s="17" t="s">
        <v>131</v>
      </c>
      <c r="BM537" s="157" t="s">
        <v>778</v>
      </c>
    </row>
    <row r="538" spans="1:65" s="2" customFormat="1" ht="21.75" customHeight="1">
      <c r="A538" s="32"/>
      <c r="B538" s="144"/>
      <c r="C538" s="145" t="s">
        <v>779</v>
      </c>
      <c r="D538" s="145" t="s">
        <v>127</v>
      </c>
      <c r="E538" s="146" t="s">
        <v>780</v>
      </c>
      <c r="F538" s="147" t="s">
        <v>781</v>
      </c>
      <c r="G538" s="148" t="s">
        <v>340</v>
      </c>
      <c r="H538" s="149">
        <v>2</v>
      </c>
      <c r="I538" s="150"/>
      <c r="J538" s="151">
        <f>ROUND(I538*H538,2)</f>
        <v>0</v>
      </c>
      <c r="K538" s="152"/>
      <c r="L538" s="33"/>
      <c r="M538" s="153" t="s">
        <v>1</v>
      </c>
      <c r="N538" s="154" t="s">
        <v>38</v>
      </c>
      <c r="O538" s="58"/>
      <c r="P538" s="155">
        <f>O538*H538</f>
        <v>0</v>
      </c>
      <c r="Q538" s="155">
        <v>0</v>
      </c>
      <c r="R538" s="155">
        <f>Q538*H538</f>
        <v>0</v>
      </c>
      <c r="S538" s="155">
        <v>8.6999999999999994E-2</v>
      </c>
      <c r="T538" s="156">
        <f>S538*H538</f>
        <v>0.17399999999999999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57" t="s">
        <v>131</v>
      </c>
      <c r="AT538" s="157" t="s">
        <v>127</v>
      </c>
      <c r="AU538" s="157" t="s">
        <v>83</v>
      </c>
      <c r="AY538" s="17" t="s">
        <v>124</v>
      </c>
      <c r="BE538" s="158">
        <f>IF(N538="základní",J538,0)</f>
        <v>0</v>
      </c>
      <c r="BF538" s="158">
        <f>IF(N538="snížená",J538,0)</f>
        <v>0</v>
      </c>
      <c r="BG538" s="158">
        <f>IF(N538="zákl. přenesená",J538,0)</f>
        <v>0</v>
      </c>
      <c r="BH538" s="158">
        <f>IF(N538="sníž. přenesená",J538,0)</f>
        <v>0</v>
      </c>
      <c r="BI538" s="158">
        <f>IF(N538="nulová",J538,0)</f>
        <v>0</v>
      </c>
      <c r="BJ538" s="17" t="s">
        <v>81</v>
      </c>
      <c r="BK538" s="158">
        <f>ROUND(I538*H538,2)</f>
        <v>0</v>
      </c>
      <c r="BL538" s="17" t="s">
        <v>131</v>
      </c>
      <c r="BM538" s="157" t="s">
        <v>782</v>
      </c>
    </row>
    <row r="539" spans="1:65" s="2" customFormat="1" ht="24.2" customHeight="1">
      <c r="A539" s="32"/>
      <c r="B539" s="144"/>
      <c r="C539" s="145" t="s">
        <v>783</v>
      </c>
      <c r="D539" s="145" t="s">
        <v>127</v>
      </c>
      <c r="E539" s="146" t="s">
        <v>784</v>
      </c>
      <c r="F539" s="147" t="s">
        <v>785</v>
      </c>
      <c r="G539" s="148" t="s">
        <v>340</v>
      </c>
      <c r="H539" s="149">
        <v>3</v>
      </c>
      <c r="I539" s="150"/>
      <c r="J539" s="151">
        <f>ROUND(I539*H539,2)</f>
        <v>0</v>
      </c>
      <c r="K539" s="152"/>
      <c r="L539" s="33"/>
      <c r="M539" s="153" t="s">
        <v>1</v>
      </c>
      <c r="N539" s="154" t="s">
        <v>38</v>
      </c>
      <c r="O539" s="58"/>
      <c r="P539" s="155">
        <f>O539*H539</f>
        <v>0</v>
      </c>
      <c r="Q539" s="155">
        <v>0</v>
      </c>
      <c r="R539" s="155">
        <f>Q539*H539</f>
        <v>0</v>
      </c>
      <c r="S539" s="155">
        <v>1.4E-2</v>
      </c>
      <c r="T539" s="156">
        <f>S539*H539</f>
        <v>4.2000000000000003E-2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57" t="s">
        <v>131</v>
      </c>
      <c r="AT539" s="157" t="s">
        <v>127</v>
      </c>
      <c r="AU539" s="157" t="s">
        <v>83</v>
      </c>
      <c r="AY539" s="17" t="s">
        <v>124</v>
      </c>
      <c r="BE539" s="158">
        <f>IF(N539="základní",J539,0)</f>
        <v>0</v>
      </c>
      <c r="BF539" s="158">
        <f>IF(N539="snížená",J539,0)</f>
        <v>0</v>
      </c>
      <c r="BG539" s="158">
        <f>IF(N539="zákl. přenesená",J539,0)</f>
        <v>0</v>
      </c>
      <c r="BH539" s="158">
        <f>IF(N539="sníž. přenesená",J539,0)</f>
        <v>0</v>
      </c>
      <c r="BI539" s="158">
        <f>IF(N539="nulová",J539,0)</f>
        <v>0</v>
      </c>
      <c r="BJ539" s="17" t="s">
        <v>81</v>
      </c>
      <c r="BK539" s="158">
        <f>ROUND(I539*H539,2)</f>
        <v>0</v>
      </c>
      <c r="BL539" s="17" t="s">
        <v>131</v>
      </c>
      <c r="BM539" s="157" t="s">
        <v>786</v>
      </c>
    </row>
    <row r="540" spans="1:65" s="2" customFormat="1" ht="55.5" customHeight="1">
      <c r="A540" s="32"/>
      <c r="B540" s="144"/>
      <c r="C540" s="145" t="s">
        <v>787</v>
      </c>
      <c r="D540" s="145" t="s">
        <v>127</v>
      </c>
      <c r="E540" s="146" t="s">
        <v>788</v>
      </c>
      <c r="F540" s="147" t="s">
        <v>789</v>
      </c>
      <c r="G540" s="148" t="s">
        <v>340</v>
      </c>
      <c r="H540" s="149">
        <v>2</v>
      </c>
      <c r="I540" s="150"/>
      <c r="J540" s="151">
        <f>ROUND(I540*H540,2)</f>
        <v>0</v>
      </c>
      <c r="K540" s="152"/>
      <c r="L540" s="33"/>
      <c r="M540" s="153" t="s">
        <v>1</v>
      </c>
      <c r="N540" s="154" t="s">
        <v>38</v>
      </c>
      <c r="O540" s="58"/>
      <c r="P540" s="155">
        <f>O540*H540</f>
        <v>0</v>
      </c>
      <c r="Q540" s="155">
        <v>0</v>
      </c>
      <c r="R540" s="155">
        <f>Q540*H540</f>
        <v>0</v>
      </c>
      <c r="S540" s="155">
        <v>0.224</v>
      </c>
      <c r="T540" s="156">
        <f>S540*H540</f>
        <v>0.44800000000000001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57" t="s">
        <v>131</v>
      </c>
      <c r="AT540" s="157" t="s">
        <v>127</v>
      </c>
      <c r="AU540" s="157" t="s">
        <v>83</v>
      </c>
      <c r="AY540" s="17" t="s">
        <v>124</v>
      </c>
      <c r="BE540" s="158">
        <f>IF(N540="základní",J540,0)</f>
        <v>0</v>
      </c>
      <c r="BF540" s="158">
        <f>IF(N540="snížená",J540,0)</f>
        <v>0</v>
      </c>
      <c r="BG540" s="158">
        <f>IF(N540="zákl. přenesená",J540,0)</f>
        <v>0</v>
      </c>
      <c r="BH540" s="158">
        <f>IF(N540="sníž. přenesená",J540,0)</f>
        <v>0</v>
      </c>
      <c r="BI540" s="158">
        <f>IF(N540="nulová",J540,0)</f>
        <v>0</v>
      </c>
      <c r="BJ540" s="17" t="s">
        <v>81</v>
      </c>
      <c r="BK540" s="158">
        <f>ROUND(I540*H540,2)</f>
        <v>0</v>
      </c>
      <c r="BL540" s="17" t="s">
        <v>131</v>
      </c>
      <c r="BM540" s="157" t="s">
        <v>790</v>
      </c>
    </row>
    <row r="541" spans="1:65" s="2" customFormat="1" ht="49.15" customHeight="1">
      <c r="A541" s="32"/>
      <c r="B541" s="144"/>
      <c r="C541" s="145" t="s">
        <v>791</v>
      </c>
      <c r="D541" s="145" t="s">
        <v>127</v>
      </c>
      <c r="E541" s="146" t="s">
        <v>792</v>
      </c>
      <c r="F541" s="147" t="s">
        <v>793</v>
      </c>
      <c r="G541" s="148" t="s">
        <v>340</v>
      </c>
      <c r="H541" s="149">
        <v>2</v>
      </c>
      <c r="I541" s="150"/>
      <c r="J541" s="151">
        <f>ROUND(I541*H541,2)</f>
        <v>0</v>
      </c>
      <c r="K541" s="152"/>
      <c r="L541" s="33"/>
      <c r="M541" s="153" t="s">
        <v>1</v>
      </c>
      <c r="N541" s="154" t="s">
        <v>38</v>
      </c>
      <c r="O541" s="58"/>
      <c r="P541" s="155">
        <f>O541*H541</f>
        <v>0</v>
      </c>
      <c r="Q541" s="155">
        <v>0</v>
      </c>
      <c r="R541" s="155">
        <f>Q541*H541</f>
        <v>0</v>
      </c>
      <c r="S541" s="155">
        <v>0.45</v>
      </c>
      <c r="T541" s="156">
        <f>S541*H541</f>
        <v>0.9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57" t="s">
        <v>131</v>
      </c>
      <c r="AT541" s="157" t="s">
        <v>127</v>
      </c>
      <c r="AU541" s="157" t="s">
        <v>83</v>
      </c>
      <c r="AY541" s="17" t="s">
        <v>124</v>
      </c>
      <c r="BE541" s="158">
        <f>IF(N541="základní",J541,0)</f>
        <v>0</v>
      </c>
      <c r="BF541" s="158">
        <f>IF(N541="snížená",J541,0)</f>
        <v>0</v>
      </c>
      <c r="BG541" s="158">
        <f>IF(N541="zákl. přenesená",J541,0)</f>
        <v>0</v>
      </c>
      <c r="BH541" s="158">
        <f>IF(N541="sníž. přenesená",J541,0)</f>
        <v>0</v>
      </c>
      <c r="BI541" s="158">
        <f>IF(N541="nulová",J541,0)</f>
        <v>0</v>
      </c>
      <c r="BJ541" s="17" t="s">
        <v>81</v>
      </c>
      <c r="BK541" s="158">
        <f>ROUND(I541*H541,2)</f>
        <v>0</v>
      </c>
      <c r="BL541" s="17" t="s">
        <v>131</v>
      </c>
      <c r="BM541" s="157" t="s">
        <v>794</v>
      </c>
    </row>
    <row r="542" spans="1:65" s="15" customFormat="1">
      <c r="B542" s="187"/>
      <c r="D542" s="160" t="s">
        <v>133</v>
      </c>
      <c r="E542" s="188" t="s">
        <v>1</v>
      </c>
      <c r="F542" s="189" t="s">
        <v>795</v>
      </c>
      <c r="H542" s="188" t="s">
        <v>1</v>
      </c>
      <c r="I542" s="190"/>
      <c r="L542" s="187"/>
      <c r="M542" s="191"/>
      <c r="N542" s="192"/>
      <c r="O542" s="192"/>
      <c r="P542" s="192"/>
      <c r="Q542" s="192"/>
      <c r="R542" s="192"/>
      <c r="S542" s="192"/>
      <c r="T542" s="193"/>
      <c r="AT542" s="188" t="s">
        <v>133</v>
      </c>
      <c r="AU542" s="188" t="s">
        <v>83</v>
      </c>
      <c r="AV542" s="15" t="s">
        <v>81</v>
      </c>
      <c r="AW542" s="15" t="s">
        <v>29</v>
      </c>
      <c r="AX542" s="15" t="s">
        <v>73</v>
      </c>
      <c r="AY542" s="188" t="s">
        <v>124</v>
      </c>
    </row>
    <row r="543" spans="1:65" s="13" customFormat="1">
      <c r="B543" s="159"/>
      <c r="D543" s="160" t="s">
        <v>133</v>
      </c>
      <c r="E543" s="161" t="s">
        <v>1</v>
      </c>
      <c r="F543" s="162" t="s">
        <v>83</v>
      </c>
      <c r="H543" s="163">
        <v>2</v>
      </c>
      <c r="I543" s="164"/>
      <c r="L543" s="159"/>
      <c r="M543" s="165"/>
      <c r="N543" s="166"/>
      <c r="O543" s="166"/>
      <c r="P543" s="166"/>
      <c r="Q543" s="166"/>
      <c r="R543" s="166"/>
      <c r="S543" s="166"/>
      <c r="T543" s="167"/>
      <c r="AT543" s="161" t="s">
        <v>133</v>
      </c>
      <c r="AU543" s="161" t="s">
        <v>83</v>
      </c>
      <c r="AV543" s="13" t="s">
        <v>83</v>
      </c>
      <c r="AW543" s="13" t="s">
        <v>29</v>
      </c>
      <c r="AX543" s="13" t="s">
        <v>73</v>
      </c>
      <c r="AY543" s="161" t="s">
        <v>124</v>
      </c>
    </row>
    <row r="544" spans="1:65" s="14" customFormat="1">
      <c r="B544" s="168"/>
      <c r="D544" s="160" t="s">
        <v>133</v>
      </c>
      <c r="E544" s="169" t="s">
        <v>1</v>
      </c>
      <c r="F544" s="170" t="s">
        <v>136</v>
      </c>
      <c r="H544" s="171">
        <v>2</v>
      </c>
      <c r="I544" s="172"/>
      <c r="L544" s="168"/>
      <c r="M544" s="173"/>
      <c r="N544" s="174"/>
      <c r="O544" s="174"/>
      <c r="P544" s="174"/>
      <c r="Q544" s="174"/>
      <c r="R544" s="174"/>
      <c r="S544" s="174"/>
      <c r="T544" s="175"/>
      <c r="AT544" s="169" t="s">
        <v>133</v>
      </c>
      <c r="AU544" s="169" t="s">
        <v>83</v>
      </c>
      <c r="AV544" s="14" t="s">
        <v>131</v>
      </c>
      <c r="AW544" s="14" t="s">
        <v>29</v>
      </c>
      <c r="AX544" s="14" t="s">
        <v>81</v>
      </c>
      <c r="AY544" s="169" t="s">
        <v>124</v>
      </c>
    </row>
    <row r="545" spans="1:65" s="2" customFormat="1" ht="55.5" customHeight="1">
      <c r="A545" s="32"/>
      <c r="B545" s="144"/>
      <c r="C545" s="145" t="s">
        <v>796</v>
      </c>
      <c r="D545" s="145" t="s">
        <v>127</v>
      </c>
      <c r="E545" s="146" t="s">
        <v>797</v>
      </c>
      <c r="F545" s="147" t="s">
        <v>798</v>
      </c>
      <c r="G545" s="148" t="s">
        <v>340</v>
      </c>
      <c r="H545" s="149">
        <v>5</v>
      </c>
      <c r="I545" s="150"/>
      <c r="J545" s="151">
        <f>ROUND(I545*H545,2)</f>
        <v>0</v>
      </c>
      <c r="K545" s="152"/>
      <c r="L545" s="33"/>
      <c r="M545" s="153" t="s">
        <v>1</v>
      </c>
      <c r="N545" s="154" t="s">
        <v>38</v>
      </c>
      <c r="O545" s="58"/>
      <c r="P545" s="155">
        <f>O545*H545</f>
        <v>0</v>
      </c>
      <c r="Q545" s="155">
        <v>0</v>
      </c>
      <c r="R545" s="155">
        <f>Q545*H545</f>
        <v>0</v>
      </c>
      <c r="S545" s="155">
        <v>8.2000000000000003E-2</v>
      </c>
      <c r="T545" s="156">
        <f>S545*H545</f>
        <v>0.41000000000000003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57" t="s">
        <v>131</v>
      </c>
      <c r="AT545" s="157" t="s">
        <v>127</v>
      </c>
      <c r="AU545" s="157" t="s">
        <v>83</v>
      </c>
      <c r="AY545" s="17" t="s">
        <v>124</v>
      </c>
      <c r="BE545" s="158">
        <f>IF(N545="základní",J545,0)</f>
        <v>0</v>
      </c>
      <c r="BF545" s="158">
        <f>IF(N545="snížená",J545,0)</f>
        <v>0</v>
      </c>
      <c r="BG545" s="158">
        <f>IF(N545="zákl. přenesená",J545,0)</f>
        <v>0</v>
      </c>
      <c r="BH545" s="158">
        <f>IF(N545="sníž. přenesená",J545,0)</f>
        <v>0</v>
      </c>
      <c r="BI545" s="158">
        <f>IF(N545="nulová",J545,0)</f>
        <v>0</v>
      </c>
      <c r="BJ545" s="17" t="s">
        <v>81</v>
      </c>
      <c r="BK545" s="158">
        <f>ROUND(I545*H545,2)</f>
        <v>0</v>
      </c>
      <c r="BL545" s="17" t="s">
        <v>131</v>
      </c>
      <c r="BM545" s="157" t="s">
        <v>799</v>
      </c>
    </row>
    <row r="546" spans="1:65" s="2" customFormat="1" ht="24.2" customHeight="1">
      <c r="A546" s="32"/>
      <c r="B546" s="144"/>
      <c r="C546" s="145" t="s">
        <v>800</v>
      </c>
      <c r="D546" s="145" t="s">
        <v>127</v>
      </c>
      <c r="E546" s="146" t="s">
        <v>801</v>
      </c>
      <c r="F546" s="147" t="s">
        <v>802</v>
      </c>
      <c r="G546" s="148" t="s">
        <v>163</v>
      </c>
      <c r="H546" s="149">
        <v>11</v>
      </c>
      <c r="I546" s="150"/>
      <c r="J546" s="151">
        <f>ROUND(I546*H546,2)</f>
        <v>0</v>
      </c>
      <c r="K546" s="152"/>
      <c r="L546" s="33"/>
      <c r="M546" s="153" t="s">
        <v>1</v>
      </c>
      <c r="N546" s="154" t="s">
        <v>38</v>
      </c>
      <c r="O546" s="58"/>
      <c r="P546" s="155">
        <f>O546*H546</f>
        <v>0</v>
      </c>
      <c r="Q546" s="155">
        <v>0</v>
      </c>
      <c r="R546" s="155">
        <f>Q546*H546</f>
        <v>0</v>
      </c>
      <c r="S546" s="155">
        <v>0</v>
      </c>
      <c r="T546" s="156">
        <f>S546*H546</f>
        <v>0</v>
      </c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R546" s="157" t="s">
        <v>131</v>
      </c>
      <c r="AT546" s="157" t="s">
        <v>127</v>
      </c>
      <c r="AU546" s="157" t="s">
        <v>83</v>
      </c>
      <c r="AY546" s="17" t="s">
        <v>124</v>
      </c>
      <c r="BE546" s="158">
        <f>IF(N546="základní",J546,0)</f>
        <v>0</v>
      </c>
      <c r="BF546" s="158">
        <f>IF(N546="snížená",J546,0)</f>
        <v>0</v>
      </c>
      <c r="BG546" s="158">
        <f>IF(N546="zákl. přenesená",J546,0)</f>
        <v>0</v>
      </c>
      <c r="BH546" s="158">
        <f>IF(N546="sníž. přenesená",J546,0)</f>
        <v>0</v>
      </c>
      <c r="BI546" s="158">
        <f>IF(N546="nulová",J546,0)</f>
        <v>0</v>
      </c>
      <c r="BJ546" s="17" t="s">
        <v>81</v>
      </c>
      <c r="BK546" s="158">
        <f>ROUND(I546*H546,2)</f>
        <v>0</v>
      </c>
      <c r="BL546" s="17" t="s">
        <v>131</v>
      </c>
      <c r="BM546" s="157" t="s">
        <v>803</v>
      </c>
    </row>
    <row r="547" spans="1:65" s="2" customFormat="1" ht="66.75" customHeight="1">
      <c r="A547" s="32"/>
      <c r="B547" s="144"/>
      <c r="C547" s="145" t="s">
        <v>804</v>
      </c>
      <c r="D547" s="145" t="s">
        <v>127</v>
      </c>
      <c r="E547" s="146" t="s">
        <v>805</v>
      </c>
      <c r="F547" s="147" t="s">
        <v>806</v>
      </c>
      <c r="G547" s="148" t="s">
        <v>211</v>
      </c>
      <c r="H547" s="149">
        <v>213</v>
      </c>
      <c r="I547" s="150"/>
      <c r="J547" s="151">
        <f>ROUND(I547*H547,2)</f>
        <v>0</v>
      </c>
      <c r="K547" s="152"/>
      <c r="L547" s="33"/>
      <c r="M547" s="153" t="s">
        <v>1</v>
      </c>
      <c r="N547" s="154" t="s">
        <v>38</v>
      </c>
      <c r="O547" s="58"/>
      <c r="P547" s="155">
        <f>O547*H547</f>
        <v>0</v>
      </c>
      <c r="Q547" s="155">
        <v>0</v>
      </c>
      <c r="R547" s="155">
        <f>Q547*H547</f>
        <v>0</v>
      </c>
      <c r="S547" s="155">
        <v>0</v>
      </c>
      <c r="T547" s="156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57" t="s">
        <v>131</v>
      </c>
      <c r="AT547" s="157" t="s">
        <v>127</v>
      </c>
      <c r="AU547" s="157" t="s">
        <v>83</v>
      </c>
      <c r="AY547" s="17" t="s">
        <v>124</v>
      </c>
      <c r="BE547" s="158">
        <f>IF(N547="základní",J547,0)</f>
        <v>0</v>
      </c>
      <c r="BF547" s="158">
        <f>IF(N547="snížená",J547,0)</f>
        <v>0</v>
      </c>
      <c r="BG547" s="158">
        <f>IF(N547="zákl. přenesená",J547,0)</f>
        <v>0</v>
      </c>
      <c r="BH547" s="158">
        <f>IF(N547="sníž. přenesená",J547,0)</f>
        <v>0</v>
      </c>
      <c r="BI547" s="158">
        <f>IF(N547="nulová",J547,0)</f>
        <v>0</v>
      </c>
      <c r="BJ547" s="17" t="s">
        <v>81</v>
      </c>
      <c r="BK547" s="158">
        <f>ROUND(I547*H547,2)</f>
        <v>0</v>
      </c>
      <c r="BL547" s="17" t="s">
        <v>131</v>
      </c>
      <c r="BM547" s="157" t="s">
        <v>807</v>
      </c>
    </row>
    <row r="548" spans="1:65" s="2" customFormat="1" ht="78" customHeight="1">
      <c r="A548" s="32"/>
      <c r="B548" s="144"/>
      <c r="C548" s="145" t="s">
        <v>808</v>
      </c>
      <c r="D548" s="145" t="s">
        <v>127</v>
      </c>
      <c r="E548" s="146" t="s">
        <v>809</v>
      </c>
      <c r="F548" s="147" t="s">
        <v>810</v>
      </c>
      <c r="G548" s="148" t="s">
        <v>163</v>
      </c>
      <c r="H548" s="149">
        <v>2.72</v>
      </c>
      <c r="I548" s="150"/>
      <c r="J548" s="151">
        <f>ROUND(I548*H548,2)</f>
        <v>0</v>
      </c>
      <c r="K548" s="152"/>
      <c r="L548" s="33"/>
      <c r="M548" s="153" t="s">
        <v>1</v>
      </c>
      <c r="N548" s="154" t="s">
        <v>38</v>
      </c>
      <c r="O548" s="58"/>
      <c r="P548" s="155">
        <f>O548*H548</f>
        <v>0</v>
      </c>
      <c r="Q548" s="155">
        <v>0</v>
      </c>
      <c r="R548" s="155">
        <f>Q548*H548</f>
        <v>0</v>
      </c>
      <c r="S548" s="155">
        <v>0</v>
      </c>
      <c r="T548" s="156">
        <f>S548*H548</f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57" t="s">
        <v>131</v>
      </c>
      <c r="AT548" s="157" t="s">
        <v>127</v>
      </c>
      <c r="AU548" s="157" t="s">
        <v>83</v>
      </c>
      <c r="AY548" s="17" t="s">
        <v>124</v>
      </c>
      <c r="BE548" s="158">
        <f>IF(N548="základní",J548,0)</f>
        <v>0</v>
      </c>
      <c r="BF548" s="158">
        <f>IF(N548="snížená",J548,0)</f>
        <v>0</v>
      </c>
      <c r="BG548" s="158">
        <f>IF(N548="zákl. přenesená",J548,0)</f>
        <v>0</v>
      </c>
      <c r="BH548" s="158">
        <f>IF(N548="sníž. přenesená",J548,0)</f>
        <v>0</v>
      </c>
      <c r="BI548" s="158">
        <f>IF(N548="nulová",J548,0)</f>
        <v>0</v>
      </c>
      <c r="BJ548" s="17" t="s">
        <v>81</v>
      </c>
      <c r="BK548" s="158">
        <f>ROUND(I548*H548,2)</f>
        <v>0</v>
      </c>
      <c r="BL548" s="17" t="s">
        <v>131</v>
      </c>
      <c r="BM548" s="157" t="s">
        <v>811</v>
      </c>
    </row>
    <row r="549" spans="1:65" s="13" customFormat="1">
      <c r="B549" s="159"/>
      <c r="D549" s="160" t="s">
        <v>133</v>
      </c>
      <c r="E549" s="161" t="s">
        <v>1</v>
      </c>
      <c r="F549" s="162" t="s">
        <v>812</v>
      </c>
      <c r="H549" s="163">
        <v>2.72</v>
      </c>
      <c r="I549" s="164"/>
      <c r="L549" s="159"/>
      <c r="M549" s="165"/>
      <c r="N549" s="166"/>
      <c r="O549" s="166"/>
      <c r="P549" s="166"/>
      <c r="Q549" s="166"/>
      <c r="R549" s="166"/>
      <c r="S549" s="166"/>
      <c r="T549" s="167"/>
      <c r="AT549" s="161" t="s">
        <v>133</v>
      </c>
      <c r="AU549" s="161" t="s">
        <v>83</v>
      </c>
      <c r="AV549" s="13" t="s">
        <v>83</v>
      </c>
      <c r="AW549" s="13" t="s">
        <v>29</v>
      </c>
      <c r="AX549" s="13" t="s">
        <v>73</v>
      </c>
      <c r="AY549" s="161" t="s">
        <v>124</v>
      </c>
    </row>
    <row r="550" spans="1:65" s="14" customFormat="1">
      <c r="B550" s="168"/>
      <c r="D550" s="160" t="s">
        <v>133</v>
      </c>
      <c r="E550" s="169" t="s">
        <v>1</v>
      </c>
      <c r="F550" s="170" t="s">
        <v>136</v>
      </c>
      <c r="H550" s="171">
        <v>2.72</v>
      </c>
      <c r="I550" s="172"/>
      <c r="L550" s="168"/>
      <c r="M550" s="173"/>
      <c r="N550" s="174"/>
      <c r="O550" s="174"/>
      <c r="P550" s="174"/>
      <c r="Q550" s="174"/>
      <c r="R550" s="174"/>
      <c r="S550" s="174"/>
      <c r="T550" s="175"/>
      <c r="AT550" s="169" t="s">
        <v>133</v>
      </c>
      <c r="AU550" s="169" t="s">
        <v>83</v>
      </c>
      <c r="AV550" s="14" t="s">
        <v>131</v>
      </c>
      <c r="AW550" s="14" t="s">
        <v>29</v>
      </c>
      <c r="AX550" s="14" t="s">
        <v>81</v>
      </c>
      <c r="AY550" s="169" t="s">
        <v>124</v>
      </c>
    </row>
    <row r="551" spans="1:65" s="2" customFormat="1" ht="16.5" customHeight="1">
      <c r="A551" s="32"/>
      <c r="B551" s="144"/>
      <c r="C551" s="176" t="s">
        <v>813</v>
      </c>
      <c r="D551" s="176" t="s">
        <v>143</v>
      </c>
      <c r="E551" s="177" t="s">
        <v>814</v>
      </c>
      <c r="F551" s="178" t="s">
        <v>815</v>
      </c>
      <c r="G551" s="179" t="s">
        <v>211</v>
      </c>
      <c r="H551" s="180">
        <v>17</v>
      </c>
      <c r="I551" s="181"/>
      <c r="J551" s="182">
        <f>ROUND(I551*H551,2)</f>
        <v>0</v>
      </c>
      <c r="K551" s="183"/>
      <c r="L551" s="184"/>
      <c r="M551" s="185" t="s">
        <v>1</v>
      </c>
      <c r="N551" s="186" t="s">
        <v>38</v>
      </c>
      <c r="O551" s="58"/>
      <c r="P551" s="155">
        <f>O551*H551</f>
        <v>0</v>
      </c>
      <c r="Q551" s="155">
        <v>0.02</v>
      </c>
      <c r="R551" s="155">
        <f>Q551*H551</f>
        <v>0.34</v>
      </c>
      <c r="S551" s="155">
        <v>0</v>
      </c>
      <c r="T551" s="156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57" t="s">
        <v>147</v>
      </c>
      <c r="AT551" s="157" t="s">
        <v>143</v>
      </c>
      <c r="AU551" s="157" t="s">
        <v>83</v>
      </c>
      <c r="AY551" s="17" t="s">
        <v>124</v>
      </c>
      <c r="BE551" s="158">
        <f>IF(N551="základní",J551,0)</f>
        <v>0</v>
      </c>
      <c r="BF551" s="158">
        <f>IF(N551="snížená",J551,0)</f>
        <v>0</v>
      </c>
      <c r="BG551" s="158">
        <f>IF(N551="zákl. přenesená",J551,0)</f>
        <v>0</v>
      </c>
      <c r="BH551" s="158">
        <f>IF(N551="sníž. přenesená",J551,0)</f>
        <v>0</v>
      </c>
      <c r="BI551" s="158">
        <f>IF(N551="nulová",J551,0)</f>
        <v>0</v>
      </c>
      <c r="BJ551" s="17" t="s">
        <v>81</v>
      </c>
      <c r="BK551" s="158">
        <f>ROUND(I551*H551,2)</f>
        <v>0</v>
      </c>
      <c r="BL551" s="17" t="s">
        <v>131</v>
      </c>
      <c r="BM551" s="157" t="s">
        <v>816</v>
      </c>
    </row>
    <row r="552" spans="1:65" s="2" customFormat="1" ht="16.5" customHeight="1">
      <c r="A552" s="32"/>
      <c r="B552" s="144"/>
      <c r="C552" s="176" t="s">
        <v>817</v>
      </c>
      <c r="D552" s="176" t="s">
        <v>143</v>
      </c>
      <c r="E552" s="177" t="s">
        <v>818</v>
      </c>
      <c r="F552" s="178" t="s">
        <v>819</v>
      </c>
      <c r="G552" s="179" t="s">
        <v>559</v>
      </c>
      <c r="H552" s="180">
        <v>1</v>
      </c>
      <c r="I552" s="181"/>
      <c r="J552" s="182">
        <f>ROUND(I552*H552,2)</f>
        <v>0</v>
      </c>
      <c r="K552" s="183"/>
      <c r="L552" s="184"/>
      <c r="M552" s="185" t="s">
        <v>1</v>
      </c>
      <c r="N552" s="186" t="s">
        <v>38</v>
      </c>
      <c r="O552" s="58"/>
      <c r="P552" s="155">
        <f>O552*H552</f>
        <v>0</v>
      </c>
      <c r="Q552" s="155">
        <v>0</v>
      </c>
      <c r="R552" s="155">
        <f>Q552*H552</f>
        <v>0</v>
      </c>
      <c r="S552" s="155">
        <v>0</v>
      </c>
      <c r="T552" s="156">
        <f>S552*H552</f>
        <v>0</v>
      </c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57" t="s">
        <v>147</v>
      </c>
      <c r="AT552" s="157" t="s">
        <v>143</v>
      </c>
      <c r="AU552" s="157" t="s">
        <v>83</v>
      </c>
      <c r="AY552" s="17" t="s">
        <v>124</v>
      </c>
      <c r="BE552" s="158">
        <f>IF(N552="základní",J552,0)</f>
        <v>0</v>
      </c>
      <c r="BF552" s="158">
        <f>IF(N552="snížená",J552,0)</f>
        <v>0</v>
      </c>
      <c r="BG552" s="158">
        <f>IF(N552="zákl. přenesená",J552,0)</f>
        <v>0</v>
      </c>
      <c r="BH552" s="158">
        <f>IF(N552="sníž. přenesená",J552,0)</f>
        <v>0</v>
      </c>
      <c r="BI552" s="158">
        <f>IF(N552="nulová",J552,0)</f>
        <v>0</v>
      </c>
      <c r="BJ552" s="17" t="s">
        <v>81</v>
      </c>
      <c r="BK552" s="158">
        <f>ROUND(I552*H552,2)</f>
        <v>0</v>
      </c>
      <c r="BL552" s="17" t="s">
        <v>131</v>
      </c>
      <c r="BM552" s="157" t="s">
        <v>820</v>
      </c>
    </row>
    <row r="553" spans="1:65" s="2" customFormat="1" ht="16.5" customHeight="1">
      <c r="A553" s="32"/>
      <c r="B553" s="144"/>
      <c r="C553" s="176" t="s">
        <v>821</v>
      </c>
      <c r="D553" s="176" t="s">
        <v>143</v>
      </c>
      <c r="E553" s="177" t="s">
        <v>822</v>
      </c>
      <c r="F553" s="178" t="s">
        <v>823</v>
      </c>
      <c r="G553" s="179" t="s">
        <v>559</v>
      </c>
      <c r="H553" s="180">
        <v>1</v>
      </c>
      <c r="I553" s="181"/>
      <c r="J553" s="182">
        <f>ROUND(I553*H553,2)</f>
        <v>0</v>
      </c>
      <c r="K553" s="183"/>
      <c r="L553" s="184"/>
      <c r="M553" s="185" t="s">
        <v>1</v>
      </c>
      <c r="N553" s="186" t="s">
        <v>38</v>
      </c>
      <c r="O553" s="58"/>
      <c r="P553" s="155">
        <f>O553*H553</f>
        <v>0</v>
      </c>
      <c r="Q553" s="155">
        <v>0</v>
      </c>
      <c r="R553" s="155">
        <f>Q553*H553</f>
        <v>0</v>
      </c>
      <c r="S553" s="155">
        <v>0</v>
      </c>
      <c r="T553" s="156">
        <f>S553*H553</f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57" t="s">
        <v>147</v>
      </c>
      <c r="AT553" s="157" t="s">
        <v>143</v>
      </c>
      <c r="AU553" s="157" t="s">
        <v>83</v>
      </c>
      <c r="AY553" s="17" t="s">
        <v>124</v>
      </c>
      <c r="BE553" s="158">
        <f>IF(N553="základní",J553,0)</f>
        <v>0</v>
      </c>
      <c r="BF553" s="158">
        <f>IF(N553="snížená",J553,0)</f>
        <v>0</v>
      </c>
      <c r="BG553" s="158">
        <f>IF(N553="zákl. přenesená",J553,0)</f>
        <v>0</v>
      </c>
      <c r="BH553" s="158">
        <f>IF(N553="sníž. přenesená",J553,0)</f>
        <v>0</v>
      </c>
      <c r="BI553" s="158">
        <f>IF(N553="nulová",J553,0)</f>
        <v>0</v>
      </c>
      <c r="BJ553" s="17" t="s">
        <v>81</v>
      </c>
      <c r="BK553" s="158">
        <f>ROUND(I553*H553,2)</f>
        <v>0</v>
      </c>
      <c r="BL553" s="17" t="s">
        <v>131</v>
      </c>
      <c r="BM553" s="157" t="s">
        <v>824</v>
      </c>
    </row>
    <row r="554" spans="1:65" s="12" customFormat="1" ht="22.9" customHeight="1">
      <c r="B554" s="131"/>
      <c r="D554" s="132" t="s">
        <v>72</v>
      </c>
      <c r="E554" s="142" t="s">
        <v>825</v>
      </c>
      <c r="F554" s="142" t="s">
        <v>826</v>
      </c>
      <c r="I554" s="134"/>
      <c r="J554" s="143">
        <f>BK554</f>
        <v>0</v>
      </c>
      <c r="L554" s="131"/>
      <c r="M554" s="136"/>
      <c r="N554" s="137"/>
      <c r="O554" s="137"/>
      <c r="P554" s="138">
        <f>SUM(P555:P562)</f>
        <v>0</v>
      </c>
      <c r="Q554" s="137"/>
      <c r="R554" s="138">
        <f>SUM(R555:R562)</f>
        <v>0</v>
      </c>
      <c r="S554" s="137"/>
      <c r="T554" s="139">
        <f>SUM(T555:T562)</f>
        <v>0</v>
      </c>
      <c r="AR554" s="132" t="s">
        <v>81</v>
      </c>
      <c r="AT554" s="140" t="s">
        <v>72</v>
      </c>
      <c r="AU554" s="140" t="s">
        <v>81</v>
      </c>
      <c r="AY554" s="132" t="s">
        <v>124</v>
      </c>
      <c r="BK554" s="141">
        <f>SUM(BK555:BK562)</f>
        <v>0</v>
      </c>
    </row>
    <row r="555" spans="1:65" s="2" customFormat="1" ht="37.9" customHeight="1">
      <c r="A555" s="32"/>
      <c r="B555" s="144"/>
      <c r="C555" s="145" t="s">
        <v>827</v>
      </c>
      <c r="D555" s="145" t="s">
        <v>127</v>
      </c>
      <c r="E555" s="146" t="s">
        <v>828</v>
      </c>
      <c r="F555" s="147" t="s">
        <v>829</v>
      </c>
      <c r="G555" s="148" t="s">
        <v>146</v>
      </c>
      <c r="H555" s="149">
        <v>682.22799999999995</v>
      </c>
      <c r="I555" s="150"/>
      <c r="J555" s="151">
        <f>ROUND(I555*H555,2)</f>
        <v>0</v>
      </c>
      <c r="K555" s="152"/>
      <c r="L555" s="33"/>
      <c r="M555" s="153" t="s">
        <v>1</v>
      </c>
      <c r="N555" s="154" t="s">
        <v>38</v>
      </c>
      <c r="O555" s="58"/>
      <c r="P555" s="155">
        <f>O555*H555</f>
        <v>0</v>
      </c>
      <c r="Q555" s="155">
        <v>0</v>
      </c>
      <c r="R555" s="155">
        <f>Q555*H555</f>
        <v>0</v>
      </c>
      <c r="S555" s="155">
        <v>0</v>
      </c>
      <c r="T555" s="156">
        <f>S555*H555</f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57" t="s">
        <v>131</v>
      </c>
      <c r="AT555" s="157" t="s">
        <v>127</v>
      </c>
      <c r="AU555" s="157" t="s">
        <v>83</v>
      </c>
      <c r="AY555" s="17" t="s">
        <v>124</v>
      </c>
      <c r="BE555" s="158">
        <f>IF(N555="základní",J555,0)</f>
        <v>0</v>
      </c>
      <c r="BF555" s="158">
        <f>IF(N555="snížená",J555,0)</f>
        <v>0</v>
      </c>
      <c r="BG555" s="158">
        <f>IF(N555="zákl. přenesená",J555,0)</f>
        <v>0</v>
      </c>
      <c r="BH555" s="158">
        <f>IF(N555="sníž. přenesená",J555,0)</f>
        <v>0</v>
      </c>
      <c r="BI555" s="158">
        <f>IF(N555="nulová",J555,0)</f>
        <v>0</v>
      </c>
      <c r="BJ555" s="17" t="s">
        <v>81</v>
      </c>
      <c r="BK555" s="158">
        <f>ROUND(I555*H555,2)</f>
        <v>0</v>
      </c>
      <c r="BL555" s="17" t="s">
        <v>131</v>
      </c>
      <c r="BM555" s="157" t="s">
        <v>830</v>
      </c>
    </row>
    <row r="556" spans="1:65" s="2" customFormat="1" ht="37.9" customHeight="1">
      <c r="A556" s="32"/>
      <c r="B556" s="144"/>
      <c r="C556" s="145" t="s">
        <v>831</v>
      </c>
      <c r="D556" s="145" t="s">
        <v>127</v>
      </c>
      <c r="E556" s="146" t="s">
        <v>832</v>
      </c>
      <c r="F556" s="147" t="s">
        <v>833</v>
      </c>
      <c r="G556" s="148" t="s">
        <v>146</v>
      </c>
      <c r="H556" s="149">
        <v>6140.0519999999997</v>
      </c>
      <c r="I556" s="150"/>
      <c r="J556" s="151">
        <f>ROUND(I556*H556,2)</f>
        <v>0</v>
      </c>
      <c r="K556" s="152"/>
      <c r="L556" s="33"/>
      <c r="M556" s="153" t="s">
        <v>1</v>
      </c>
      <c r="N556" s="154" t="s">
        <v>38</v>
      </c>
      <c r="O556" s="58"/>
      <c r="P556" s="155">
        <f>O556*H556</f>
        <v>0</v>
      </c>
      <c r="Q556" s="155">
        <v>0</v>
      </c>
      <c r="R556" s="155">
        <f>Q556*H556</f>
        <v>0</v>
      </c>
      <c r="S556" s="155">
        <v>0</v>
      </c>
      <c r="T556" s="156">
        <f>S556*H556</f>
        <v>0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57" t="s">
        <v>131</v>
      </c>
      <c r="AT556" s="157" t="s">
        <v>127</v>
      </c>
      <c r="AU556" s="157" t="s">
        <v>83</v>
      </c>
      <c r="AY556" s="17" t="s">
        <v>124</v>
      </c>
      <c r="BE556" s="158">
        <f>IF(N556="základní",J556,0)</f>
        <v>0</v>
      </c>
      <c r="BF556" s="158">
        <f>IF(N556="snížená",J556,0)</f>
        <v>0</v>
      </c>
      <c r="BG556" s="158">
        <f>IF(N556="zákl. přenesená",J556,0)</f>
        <v>0</v>
      </c>
      <c r="BH556" s="158">
        <f>IF(N556="sníž. přenesená",J556,0)</f>
        <v>0</v>
      </c>
      <c r="BI556" s="158">
        <f>IF(N556="nulová",J556,0)</f>
        <v>0</v>
      </c>
      <c r="BJ556" s="17" t="s">
        <v>81</v>
      </c>
      <c r="BK556" s="158">
        <f>ROUND(I556*H556,2)</f>
        <v>0</v>
      </c>
      <c r="BL556" s="17" t="s">
        <v>131</v>
      </c>
      <c r="BM556" s="157" t="s">
        <v>834</v>
      </c>
    </row>
    <row r="557" spans="1:65" s="13" customFormat="1">
      <c r="B557" s="159"/>
      <c r="D557" s="160" t="s">
        <v>133</v>
      </c>
      <c r="E557" s="161" t="s">
        <v>1</v>
      </c>
      <c r="F557" s="162" t="s">
        <v>835</v>
      </c>
      <c r="H557" s="163">
        <v>6140.0519999999997</v>
      </c>
      <c r="I557" s="164"/>
      <c r="L557" s="159"/>
      <c r="M557" s="165"/>
      <c r="N557" s="166"/>
      <c r="O557" s="166"/>
      <c r="P557" s="166"/>
      <c r="Q557" s="166"/>
      <c r="R557" s="166"/>
      <c r="S557" s="166"/>
      <c r="T557" s="167"/>
      <c r="AT557" s="161" t="s">
        <v>133</v>
      </c>
      <c r="AU557" s="161" t="s">
        <v>83</v>
      </c>
      <c r="AV557" s="13" t="s">
        <v>83</v>
      </c>
      <c r="AW557" s="13" t="s">
        <v>29</v>
      </c>
      <c r="AX557" s="13" t="s">
        <v>73</v>
      </c>
      <c r="AY557" s="161" t="s">
        <v>124</v>
      </c>
    </row>
    <row r="558" spans="1:65" s="14" customFormat="1">
      <c r="B558" s="168"/>
      <c r="D558" s="160" t="s">
        <v>133</v>
      </c>
      <c r="E558" s="169" t="s">
        <v>1</v>
      </c>
      <c r="F558" s="170" t="s">
        <v>136</v>
      </c>
      <c r="H558" s="171">
        <v>6140.0519999999997</v>
      </c>
      <c r="I558" s="172"/>
      <c r="L558" s="168"/>
      <c r="M558" s="173"/>
      <c r="N558" s="174"/>
      <c r="O558" s="174"/>
      <c r="P558" s="174"/>
      <c r="Q558" s="174"/>
      <c r="R558" s="174"/>
      <c r="S558" s="174"/>
      <c r="T558" s="175"/>
      <c r="AT558" s="169" t="s">
        <v>133</v>
      </c>
      <c r="AU558" s="169" t="s">
        <v>83</v>
      </c>
      <c r="AV558" s="14" t="s">
        <v>131</v>
      </c>
      <c r="AW558" s="14" t="s">
        <v>29</v>
      </c>
      <c r="AX558" s="14" t="s">
        <v>81</v>
      </c>
      <c r="AY558" s="169" t="s">
        <v>124</v>
      </c>
    </row>
    <row r="559" spans="1:65" s="2" customFormat="1" ht="24.2" customHeight="1">
      <c r="A559" s="32"/>
      <c r="B559" s="144"/>
      <c r="C559" s="145" t="s">
        <v>836</v>
      </c>
      <c r="D559" s="145" t="s">
        <v>127</v>
      </c>
      <c r="E559" s="146" t="s">
        <v>837</v>
      </c>
      <c r="F559" s="147" t="s">
        <v>838</v>
      </c>
      <c r="G559" s="148" t="s">
        <v>146</v>
      </c>
      <c r="H559" s="149">
        <v>682.22799999999995</v>
      </c>
      <c r="I559" s="150"/>
      <c r="J559" s="151">
        <f>ROUND(I559*H559,2)</f>
        <v>0</v>
      </c>
      <c r="K559" s="152"/>
      <c r="L559" s="33"/>
      <c r="M559" s="153" t="s">
        <v>1</v>
      </c>
      <c r="N559" s="154" t="s">
        <v>38</v>
      </c>
      <c r="O559" s="58"/>
      <c r="P559" s="155">
        <f>O559*H559</f>
        <v>0</v>
      </c>
      <c r="Q559" s="155">
        <v>0</v>
      </c>
      <c r="R559" s="155">
        <f>Q559*H559</f>
        <v>0</v>
      </c>
      <c r="S559" s="155">
        <v>0</v>
      </c>
      <c r="T559" s="156">
        <f>S559*H559</f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57" t="s">
        <v>131</v>
      </c>
      <c r="AT559" s="157" t="s">
        <v>127</v>
      </c>
      <c r="AU559" s="157" t="s">
        <v>83</v>
      </c>
      <c r="AY559" s="17" t="s">
        <v>124</v>
      </c>
      <c r="BE559" s="158">
        <f>IF(N559="základní",J559,0)</f>
        <v>0</v>
      </c>
      <c r="BF559" s="158">
        <f>IF(N559="snížená",J559,0)</f>
        <v>0</v>
      </c>
      <c r="BG559" s="158">
        <f>IF(N559="zákl. přenesená",J559,0)</f>
        <v>0</v>
      </c>
      <c r="BH559" s="158">
        <f>IF(N559="sníž. přenesená",J559,0)</f>
        <v>0</v>
      </c>
      <c r="BI559" s="158">
        <f>IF(N559="nulová",J559,0)</f>
        <v>0</v>
      </c>
      <c r="BJ559" s="17" t="s">
        <v>81</v>
      </c>
      <c r="BK559" s="158">
        <f>ROUND(I559*H559,2)</f>
        <v>0</v>
      </c>
      <c r="BL559" s="17" t="s">
        <v>131</v>
      </c>
      <c r="BM559" s="157" t="s">
        <v>839</v>
      </c>
    </row>
    <row r="560" spans="1:65" s="2" customFormat="1" ht="44.25" customHeight="1">
      <c r="A560" s="32"/>
      <c r="B560" s="144"/>
      <c r="C560" s="145" t="s">
        <v>840</v>
      </c>
      <c r="D560" s="145" t="s">
        <v>127</v>
      </c>
      <c r="E560" s="146" t="s">
        <v>841</v>
      </c>
      <c r="F560" s="147" t="s">
        <v>842</v>
      </c>
      <c r="G560" s="148" t="s">
        <v>146</v>
      </c>
      <c r="H560" s="149">
        <v>287.11500000000001</v>
      </c>
      <c r="I560" s="150"/>
      <c r="J560" s="151">
        <f>ROUND(I560*H560,2)</f>
        <v>0</v>
      </c>
      <c r="K560" s="152"/>
      <c r="L560" s="33"/>
      <c r="M560" s="153" t="s">
        <v>1</v>
      </c>
      <c r="N560" s="154" t="s">
        <v>38</v>
      </c>
      <c r="O560" s="58"/>
      <c r="P560" s="155">
        <f>O560*H560</f>
        <v>0</v>
      </c>
      <c r="Q560" s="155">
        <v>0</v>
      </c>
      <c r="R560" s="155">
        <f>Q560*H560</f>
        <v>0</v>
      </c>
      <c r="S560" s="155">
        <v>0</v>
      </c>
      <c r="T560" s="156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57" t="s">
        <v>131</v>
      </c>
      <c r="AT560" s="157" t="s">
        <v>127</v>
      </c>
      <c r="AU560" s="157" t="s">
        <v>83</v>
      </c>
      <c r="AY560" s="17" t="s">
        <v>124</v>
      </c>
      <c r="BE560" s="158">
        <f>IF(N560="základní",J560,0)</f>
        <v>0</v>
      </c>
      <c r="BF560" s="158">
        <f>IF(N560="snížená",J560,0)</f>
        <v>0</v>
      </c>
      <c r="BG560" s="158">
        <f>IF(N560="zákl. přenesená",J560,0)</f>
        <v>0</v>
      </c>
      <c r="BH560" s="158">
        <f>IF(N560="sníž. přenesená",J560,0)</f>
        <v>0</v>
      </c>
      <c r="BI560" s="158">
        <f>IF(N560="nulová",J560,0)</f>
        <v>0</v>
      </c>
      <c r="BJ560" s="17" t="s">
        <v>81</v>
      </c>
      <c r="BK560" s="158">
        <f>ROUND(I560*H560,2)</f>
        <v>0</v>
      </c>
      <c r="BL560" s="17" t="s">
        <v>131</v>
      </c>
      <c r="BM560" s="157" t="s">
        <v>843</v>
      </c>
    </row>
    <row r="561" spans="1:65" s="2" customFormat="1" ht="44.25" customHeight="1">
      <c r="A561" s="32"/>
      <c r="B561" s="144"/>
      <c r="C561" s="145" t="s">
        <v>844</v>
      </c>
      <c r="D561" s="145" t="s">
        <v>127</v>
      </c>
      <c r="E561" s="146" t="s">
        <v>845</v>
      </c>
      <c r="F561" s="147" t="s">
        <v>152</v>
      </c>
      <c r="G561" s="148" t="s">
        <v>146</v>
      </c>
      <c r="H561" s="149">
        <v>242.66</v>
      </c>
      <c r="I561" s="150"/>
      <c r="J561" s="151">
        <f>ROUND(I561*H561,2)</f>
        <v>0</v>
      </c>
      <c r="K561" s="152"/>
      <c r="L561" s="33"/>
      <c r="M561" s="153" t="s">
        <v>1</v>
      </c>
      <c r="N561" s="154" t="s">
        <v>38</v>
      </c>
      <c r="O561" s="58"/>
      <c r="P561" s="155">
        <f>O561*H561</f>
        <v>0</v>
      </c>
      <c r="Q561" s="155">
        <v>0</v>
      </c>
      <c r="R561" s="155">
        <f>Q561*H561</f>
        <v>0</v>
      </c>
      <c r="S561" s="155">
        <v>0</v>
      </c>
      <c r="T561" s="156">
        <f>S561*H561</f>
        <v>0</v>
      </c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57" t="s">
        <v>131</v>
      </c>
      <c r="AT561" s="157" t="s">
        <v>127</v>
      </c>
      <c r="AU561" s="157" t="s">
        <v>83</v>
      </c>
      <c r="AY561" s="17" t="s">
        <v>124</v>
      </c>
      <c r="BE561" s="158">
        <f>IF(N561="základní",J561,0)</f>
        <v>0</v>
      </c>
      <c r="BF561" s="158">
        <f>IF(N561="snížená",J561,0)</f>
        <v>0</v>
      </c>
      <c r="BG561" s="158">
        <f>IF(N561="zákl. přenesená",J561,0)</f>
        <v>0</v>
      </c>
      <c r="BH561" s="158">
        <f>IF(N561="sníž. přenesená",J561,0)</f>
        <v>0</v>
      </c>
      <c r="BI561" s="158">
        <f>IF(N561="nulová",J561,0)</f>
        <v>0</v>
      </c>
      <c r="BJ561" s="17" t="s">
        <v>81</v>
      </c>
      <c r="BK561" s="158">
        <f>ROUND(I561*H561,2)</f>
        <v>0</v>
      </c>
      <c r="BL561" s="17" t="s">
        <v>131</v>
      </c>
      <c r="BM561" s="157" t="s">
        <v>846</v>
      </c>
    </row>
    <row r="562" spans="1:65" s="2" customFormat="1" ht="44.25" customHeight="1">
      <c r="A562" s="32"/>
      <c r="B562" s="144"/>
      <c r="C562" s="145" t="s">
        <v>847</v>
      </c>
      <c r="D562" s="145" t="s">
        <v>127</v>
      </c>
      <c r="E562" s="146" t="s">
        <v>848</v>
      </c>
      <c r="F562" s="147" t="s">
        <v>849</v>
      </c>
      <c r="G562" s="148" t="s">
        <v>146</v>
      </c>
      <c r="H562" s="149">
        <v>152.453</v>
      </c>
      <c r="I562" s="150"/>
      <c r="J562" s="151">
        <f>ROUND(I562*H562,2)</f>
        <v>0</v>
      </c>
      <c r="K562" s="152"/>
      <c r="L562" s="33"/>
      <c r="M562" s="153" t="s">
        <v>1</v>
      </c>
      <c r="N562" s="154" t="s">
        <v>38</v>
      </c>
      <c r="O562" s="58"/>
      <c r="P562" s="155">
        <f>O562*H562</f>
        <v>0</v>
      </c>
      <c r="Q562" s="155">
        <v>0</v>
      </c>
      <c r="R562" s="155">
        <f>Q562*H562</f>
        <v>0</v>
      </c>
      <c r="S562" s="155">
        <v>0</v>
      </c>
      <c r="T562" s="156">
        <f>S562*H562</f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57" t="s">
        <v>131</v>
      </c>
      <c r="AT562" s="157" t="s">
        <v>127</v>
      </c>
      <c r="AU562" s="157" t="s">
        <v>83</v>
      </c>
      <c r="AY562" s="17" t="s">
        <v>124</v>
      </c>
      <c r="BE562" s="158">
        <f>IF(N562="základní",J562,0)</f>
        <v>0</v>
      </c>
      <c r="BF562" s="158">
        <f>IF(N562="snížená",J562,0)</f>
        <v>0</v>
      </c>
      <c r="BG562" s="158">
        <f>IF(N562="zákl. přenesená",J562,0)</f>
        <v>0</v>
      </c>
      <c r="BH562" s="158">
        <f>IF(N562="sníž. přenesená",J562,0)</f>
        <v>0</v>
      </c>
      <c r="BI562" s="158">
        <f>IF(N562="nulová",J562,0)</f>
        <v>0</v>
      </c>
      <c r="BJ562" s="17" t="s">
        <v>81</v>
      </c>
      <c r="BK562" s="158">
        <f>ROUND(I562*H562,2)</f>
        <v>0</v>
      </c>
      <c r="BL562" s="17" t="s">
        <v>131</v>
      </c>
      <c r="BM562" s="157" t="s">
        <v>850</v>
      </c>
    </row>
    <row r="563" spans="1:65" s="12" customFormat="1" ht="22.9" customHeight="1">
      <c r="B563" s="131"/>
      <c r="D563" s="132" t="s">
        <v>72</v>
      </c>
      <c r="E563" s="142" t="s">
        <v>851</v>
      </c>
      <c r="F563" s="142" t="s">
        <v>852</v>
      </c>
      <c r="I563" s="134"/>
      <c r="J563" s="143">
        <f>BK563</f>
        <v>0</v>
      </c>
      <c r="L563" s="131"/>
      <c r="M563" s="136"/>
      <c r="N563" s="137"/>
      <c r="O563" s="137"/>
      <c r="P563" s="138">
        <f>P564</f>
        <v>0</v>
      </c>
      <c r="Q563" s="137"/>
      <c r="R563" s="138">
        <f>R564</f>
        <v>0</v>
      </c>
      <c r="S563" s="137"/>
      <c r="T563" s="139">
        <f>T564</f>
        <v>0</v>
      </c>
      <c r="AR563" s="132" t="s">
        <v>81</v>
      </c>
      <c r="AT563" s="140" t="s">
        <v>72</v>
      </c>
      <c r="AU563" s="140" t="s">
        <v>81</v>
      </c>
      <c r="AY563" s="132" t="s">
        <v>124</v>
      </c>
      <c r="BK563" s="141">
        <f>BK564</f>
        <v>0</v>
      </c>
    </row>
    <row r="564" spans="1:65" s="2" customFormat="1" ht="44.25" customHeight="1">
      <c r="A564" s="32"/>
      <c r="B564" s="144"/>
      <c r="C564" s="145" t="s">
        <v>853</v>
      </c>
      <c r="D564" s="145" t="s">
        <v>127</v>
      </c>
      <c r="E564" s="146" t="s">
        <v>854</v>
      </c>
      <c r="F564" s="147" t="s">
        <v>855</v>
      </c>
      <c r="G564" s="148" t="s">
        <v>146</v>
      </c>
      <c r="H564" s="149">
        <v>899.41499999999996</v>
      </c>
      <c r="I564" s="150"/>
      <c r="J564" s="151">
        <f>ROUND(I564*H564,2)</f>
        <v>0</v>
      </c>
      <c r="K564" s="152"/>
      <c r="L564" s="33"/>
      <c r="M564" s="153" t="s">
        <v>1</v>
      </c>
      <c r="N564" s="154" t="s">
        <v>38</v>
      </c>
      <c r="O564" s="58"/>
      <c r="P564" s="155">
        <f>O564*H564</f>
        <v>0</v>
      </c>
      <c r="Q564" s="155">
        <v>0</v>
      </c>
      <c r="R564" s="155">
        <f>Q564*H564</f>
        <v>0</v>
      </c>
      <c r="S564" s="155">
        <v>0</v>
      </c>
      <c r="T564" s="156">
        <f>S564*H564</f>
        <v>0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57" t="s">
        <v>131</v>
      </c>
      <c r="AT564" s="157" t="s">
        <v>127</v>
      </c>
      <c r="AU564" s="157" t="s">
        <v>83</v>
      </c>
      <c r="AY564" s="17" t="s">
        <v>124</v>
      </c>
      <c r="BE564" s="158">
        <f>IF(N564="základní",J564,0)</f>
        <v>0</v>
      </c>
      <c r="BF564" s="158">
        <f>IF(N564="snížená",J564,0)</f>
        <v>0</v>
      </c>
      <c r="BG564" s="158">
        <f>IF(N564="zákl. přenesená",J564,0)</f>
        <v>0</v>
      </c>
      <c r="BH564" s="158">
        <f>IF(N564="sníž. přenesená",J564,0)</f>
        <v>0</v>
      </c>
      <c r="BI564" s="158">
        <f>IF(N564="nulová",J564,0)</f>
        <v>0</v>
      </c>
      <c r="BJ564" s="17" t="s">
        <v>81</v>
      </c>
      <c r="BK564" s="158">
        <f>ROUND(I564*H564,2)</f>
        <v>0</v>
      </c>
      <c r="BL564" s="17" t="s">
        <v>131</v>
      </c>
      <c r="BM564" s="157" t="s">
        <v>856</v>
      </c>
    </row>
    <row r="565" spans="1:65" s="12" customFormat="1" ht="25.9" customHeight="1">
      <c r="B565" s="131"/>
      <c r="D565" s="132" t="s">
        <v>72</v>
      </c>
      <c r="E565" s="133" t="s">
        <v>857</v>
      </c>
      <c r="F565" s="133" t="s">
        <v>858</v>
      </c>
      <c r="I565" s="134"/>
      <c r="J565" s="135">
        <f>BK565</f>
        <v>0</v>
      </c>
      <c r="L565" s="131"/>
      <c r="M565" s="136"/>
      <c r="N565" s="137"/>
      <c r="O565" s="137"/>
      <c r="P565" s="138">
        <f>SUM(P566:P578)</f>
        <v>0</v>
      </c>
      <c r="Q565" s="137"/>
      <c r="R565" s="138">
        <f>SUM(R566:R578)</f>
        <v>0</v>
      </c>
      <c r="S565" s="137"/>
      <c r="T565" s="139">
        <f>SUM(T566:T578)</f>
        <v>0</v>
      </c>
      <c r="AR565" s="132" t="s">
        <v>150</v>
      </c>
      <c r="AT565" s="140" t="s">
        <v>72</v>
      </c>
      <c r="AU565" s="140" t="s">
        <v>73</v>
      </c>
      <c r="AY565" s="132" t="s">
        <v>124</v>
      </c>
      <c r="BK565" s="141">
        <f>SUM(BK566:BK578)</f>
        <v>0</v>
      </c>
    </row>
    <row r="566" spans="1:65" s="2" customFormat="1" ht="16.5" customHeight="1">
      <c r="A566" s="32"/>
      <c r="B566" s="144"/>
      <c r="C566" s="145" t="s">
        <v>859</v>
      </c>
      <c r="D566" s="145" t="s">
        <v>127</v>
      </c>
      <c r="E566" s="146" t="s">
        <v>81</v>
      </c>
      <c r="F566" s="147" t="s">
        <v>860</v>
      </c>
      <c r="G566" s="148" t="s">
        <v>510</v>
      </c>
      <c r="H566" s="149">
        <v>1</v>
      </c>
      <c r="I566" s="150"/>
      <c r="J566" s="151">
        <f t="shared" ref="J566:J578" si="20">ROUND(I566*H566,2)</f>
        <v>0</v>
      </c>
      <c r="K566" s="152"/>
      <c r="L566" s="33"/>
      <c r="M566" s="153" t="s">
        <v>1</v>
      </c>
      <c r="N566" s="154" t="s">
        <v>38</v>
      </c>
      <c r="O566" s="58"/>
      <c r="P566" s="155">
        <f t="shared" ref="P566:P578" si="21">O566*H566</f>
        <v>0</v>
      </c>
      <c r="Q566" s="155">
        <v>0</v>
      </c>
      <c r="R566" s="155">
        <f t="shared" ref="R566:R578" si="22">Q566*H566</f>
        <v>0</v>
      </c>
      <c r="S566" s="155">
        <v>0</v>
      </c>
      <c r="T566" s="156">
        <f t="shared" ref="T566:T578" si="23">S566*H566</f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57" t="s">
        <v>861</v>
      </c>
      <c r="AT566" s="157" t="s">
        <v>127</v>
      </c>
      <c r="AU566" s="157" t="s">
        <v>81</v>
      </c>
      <c r="AY566" s="17" t="s">
        <v>124</v>
      </c>
      <c r="BE566" s="158">
        <f t="shared" ref="BE566:BE578" si="24">IF(N566="základní",J566,0)</f>
        <v>0</v>
      </c>
      <c r="BF566" s="158">
        <f t="shared" ref="BF566:BF578" si="25">IF(N566="snížená",J566,0)</f>
        <v>0</v>
      </c>
      <c r="BG566" s="158">
        <f t="shared" ref="BG566:BG578" si="26">IF(N566="zákl. přenesená",J566,0)</f>
        <v>0</v>
      </c>
      <c r="BH566" s="158">
        <f t="shared" ref="BH566:BH578" si="27">IF(N566="sníž. přenesená",J566,0)</f>
        <v>0</v>
      </c>
      <c r="BI566" s="158">
        <f t="shared" ref="BI566:BI578" si="28">IF(N566="nulová",J566,0)</f>
        <v>0</v>
      </c>
      <c r="BJ566" s="17" t="s">
        <v>81</v>
      </c>
      <c r="BK566" s="158">
        <f t="shared" ref="BK566:BK578" si="29">ROUND(I566*H566,2)</f>
        <v>0</v>
      </c>
      <c r="BL566" s="17" t="s">
        <v>861</v>
      </c>
      <c r="BM566" s="157" t="s">
        <v>862</v>
      </c>
    </row>
    <row r="567" spans="1:65" s="2" customFormat="1" ht="24.2" customHeight="1">
      <c r="A567" s="32"/>
      <c r="B567" s="144"/>
      <c r="C567" s="145" t="s">
        <v>863</v>
      </c>
      <c r="D567" s="145" t="s">
        <v>127</v>
      </c>
      <c r="E567" s="146" t="s">
        <v>83</v>
      </c>
      <c r="F567" s="147" t="s">
        <v>864</v>
      </c>
      <c r="G567" s="148" t="s">
        <v>510</v>
      </c>
      <c r="H567" s="149">
        <v>1</v>
      </c>
      <c r="I567" s="150"/>
      <c r="J567" s="151">
        <f t="shared" si="20"/>
        <v>0</v>
      </c>
      <c r="K567" s="152"/>
      <c r="L567" s="33"/>
      <c r="M567" s="153" t="s">
        <v>1</v>
      </c>
      <c r="N567" s="154" t="s">
        <v>38</v>
      </c>
      <c r="O567" s="58"/>
      <c r="P567" s="155">
        <f t="shared" si="21"/>
        <v>0</v>
      </c>
      <c r="Q567" s="155">
        <v>0</v>
      </c>
      <c r="R567" s="155">
        <f t="shared" si="22"/>
        <v>0</v>
      </c>
      <c r="S567" s="155">
        <v>0</v>
      </c>
      <c r="T567" s="156">
        <f t="shared" si="23"/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57" t="s">
        <v>861</v>
      </c>
      <c r="AT567" s="157" t="s">
        <v>127</v>
      </c>
      <c r="AU567" s="157" t="s">
        <v>81</v>
      </c>
      <c r="AY567" s="17" t="s">
        <v>124</v>
      </c>
      <c r="BE567" s="158">
        <f t="shared" si="24"/>
        <v>0</v>
      </c>
      <c r="BF567" s="158">
        <f t="shared" si="25"/>
        <v>0</v>
      </c>
      <c r="BG567" s="158">
        <f t="shared" si="26"/>
        <v>0</v>
      </c>
      <c r="BH567" s="158">
        <f t="shared" si="27"/>
        <v>0</v>
      </c>
      <c r="BI567" s="158">
        <f t="shared" si="28"/>
        <v>0</v>
      </c>
      <c r="BJ567" s="17" t="s">
        <v>81</v>
      </c>
      <c r="BK567" s="158">
        <f t="shared" si="29"/>
        <v>0</v>
      </c>
      <c r="BL567" s="17" t="s">
        <v>861</v>
      </c>
      <c r="BM567" s="157" t="s">
        <v>865</v>
      </c>
    </row>
    <row r="568" spans="1:65" s="2" customFormat="1" ht="16.5" customHeight="1">
      <c r="A568" s="32"/>
      <c r="B568" s="144"/>
      <c r="C568" s="145" t="s">
        <v>866</v>
      </c>
      <c r="D568" s="145" t="s">
        <v>127</v>
      </c>
      <c r="E568" s="146" t="s">
        <v>86</v>
      </c>
      <c r="F568" s="147" t="s">
        <v>867</v>
      </c>
      <c r="G568" s="148" t="s">
        <v>510</v>
      </c>
      <c r="H568" s="149">
        <v>1</v>
      </c>
      <c r="I568" s="150"/>
      <c r="J568" s="151">
        <f t="shared" si="20"/>
        <v>0</v>
      </c>
      <c r="K568" s="152"/>
      <c r="L568" s="33"/>
      <c r="M568" s="153" t="s">
        <v>1</v>
      </c>
      <c r="N568" s="154" t="s">
        <v>38</v>
      </c>
      <c r="O568" s="58"/>
      <c r="P568" s="155">
        <f t="shared" si="21"/>
        <v>0</v>
      </c>
      <c r="Q568" s="155">
        <v>0</v>
      </c>
      <c r="R568" s="155">
        <f t="shared" si="22"/>
        <v>0</v>
      </c>
      <c r="S568" s="155">
        <v>0</v>
      </c>
      <c r="T568" s="156">
        <f t="shared" si="23"/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57" t="s">
        <v>131</v>
      </c>
      <c r="AT568" s="157" t="s">
        <v>127</v>
      </c>
      <c r="AU568" s="157" t="s">
        <v>81</v>
      </c>
      <c r="AY568" s="17" t="s">
        <v>124</v>
      </c>
      <c r="BE568" s="158">
        <f t="shared" si="24"/>
        <v>0</v>
      </c>
      <c r="BF568" s="158">
        <f t="shared" si="25"/>
        <v>0</v>
      </c>
      <c r="BG568" s="158">
        <f t="shared" si="26"/>
        <v>0</v>
      </c>
      <c r="BH568" s="158">
        <f t="shared" si="27"/>
        <v>0</v>
      </c>
      <c r="BI568" s="158">
        <f t="shared" si="28"/>
        <v>0</v>
      </c>
      <c r="BJ568" s="17" t="s">
        <v>81</v>
      </c>
      <c r="BK568" s="158">
        <f t="shared" si="29"/>
        <v>0</v>
      </c>
      <c r="BL568" s="17" t="s">
        <v>131</v>
      </c>
      <c r="BM568" s="157" t="s">
        <v>869</v>
      </c>
    </row>
    <row r="569" spans="1:65" s="2" customFormat="1" ht="16.5" customHeight="1">
      <c r="A569" s="32"/>
      <c r="B569" s="144"/>
      <c r="C569" s="145" t="s">
        <v>870</v>
      </c>
      <c r="D569" s="145" t="s">
        <v>127</v>
      </c>
      <c r="E569" s="146" t="s">
        <v>131</v>
      </c>
      <c r="F569" s="147" t="s">
        <v>871</v>
      </c>
      <c r="G569" s="148" t="s">
        <v>510</v>
      </c>
      <c r="H569" s="149">
        <v>1</v>
      </c>
      <c r="I569" s="150"/>
      <c r="J569" s="151">
        <f t="shared" si="20"/>
        <v>0</v>
      </c>
      <c r="K569" s="152"/>
      <c r="L569" s="33"/>
      <c r="M569" s="153" t="s">
        <v>1</v>
      </c>
      <c r="N569" s="154" t="s">
        <v>38</v>
      </c>
      <c r="O569" s="58"/>
      <c r="P569" s="155">
        <f t="shared" si="21"/>
        <v>0</v>
      </c>
      <c r="Q569" s="155">
        <v>0</v>
      </c>
      <c r="R569" s="155">
        <f t="shared" si="22"/>
        <v>0</v>
      </c>
      <c r="S569" s="155">
        <v>0</v>
      </c>
      <c r="T569" s="156">
        <f t="shared" si="23"/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57" t="s">
        <v>131</v>
      </c>
      <c r="AT569" s="157" t="s">
        <v>127</v>
      </c>
      <c r="AU569" s="157" t="s">
        <v>81</v>
      </c>
      <c r="AY569" s="17" t="s">
        <v>124</v>
      </c>
      <c r="BE569" s="158">
        <f t="shared" si="24"/>
        <v>0</v>
      </c>
      <c r="BF569" s="158">
        <f t="shared" si="25"/>
        <v>0</v>
      </c>
      <c r="BG569" s="158">
        <f t="shared" si="26"/>
        <v>0</v>
      </c>
      <c r="BH569" s="158">
        <f t="shared" si="27"/>
        <v>0</v>
      </c>
      <c r="BI569" s="158">
        <f t="shared" si="28"/>
        <v>0</v>
      </c>
      <c r="BJ569" s="17" t="s">
        <v>81</v>
      </c>
      <c r="BK569" s="158">
        <f t="shared" si="29"/>
        <v>0</v>
      </c>
      <c r="BL569" s="17" t="s">
        <v>131</v>
      </c>
      <c r="BM569" s="157" t="s">
        <v>872</v>
      </c>
    </row>
    <row r="570" spans="1:65" s="2" customFormat="1" ht="16.5" customHeight="1">
      <c r="A570" s="32"/>
      <c r="B570" s="144"/>
      <c r="C570" s="145" t="s">
        <v>873</v>
      </c>
      <c r="D570" s="145" t="s">
        <v>127</v>
      </c>
      <c r="E570" s="146" t="s">
        <v>150</v>
      </c>
      <c r="F570" s="147" t="s">
        <v>874</v>
      </c>
      <c r="G570" s="148" t="s">
        <v>510</v>
      </c>
      <c r="H570" s="149">
        <v>1</v>
      </c>
      <c r="I570" s="150"/>
      <c r="J570" s="151">
        <f t="shared" si="20"/>
        <v>0</v>
      </c>
      <c r="K570" s="152"/>
      <c r="L570" s="33"/>
      <c r="M570" s="153" t="s">
        <v>1</v>
      </c>
      <c r="N570" s="154" t="s">
        <v>38</v>
      </c>
      <c r="O570" s="58"/>
      <c r="P570" s="155">
        <f t="shared" si="21"/>
        <v>0</v>
      </c>
      <c r="Q570" s="155">
        <v>0</v>
      </c>
      <c r="R570" s="155">
        <f t="shared" si="22"/>
        <v>0</v>
      </c>
      <c r="S570" s="155">
        <v>0</v>
      </c>
      <c r="T570" s="156">
        <f t="shared" si="23"/>
        <v>0</v>
      </c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R570" s="157" t="s">
        <v>131</v>
      </c>
      <c r="AT570" s="157" t="s">
        <v>127</v>
      </c>
      <c r="AU570" s="157" t="s">
        <v>81</v>
      </c>
      <c r="AY570" s="17" t="s">
        <v>124</v>
      </c>
      <c r="BE570" s="158">
        <f t="shared" si="24"/>
        <v>0</v>
      </c>
      <c r="BF570" s="158">
        <f t="shared" si="25"/>
        <v>0</v>
      </c>
      <c r="BG570" s="158">
        <f t="shared" si="26"/>
        <v>0</v>
      </c>
      <c r="BH570" s="158">
        <f t="shared" si="27"/>
        <v>0</v>
      </c>
      <c r="BI570" s="158">
        <f t="shared" si="28"/>
        <v>0</v>
      </c>
      <c r="BJ570" s="17" t="s">
        <v>81</v>
      </c>
      <c r="BK570" s="158">
        <f t="shared" si="29"/>
        <v>0</v>
      </c>
      <c r="BL570" s="17" t="s">
        <v>131</v>
      </c>
      <c r="BM570" s="157" t="s">
        <v>875</v>
      </c>
    </row>
    <row r="571" spans="1:65" s="2" customFormat="1" ht="16.5" customHeight="1">
      <c r="A571" s="32"/>
      <c r="B571" s="144"/>
      <c r="C571" s="145" t="s">
        <v>876</v>
      </c>
      <c r="D571" s="145" t="s">
        <v>127</v>
      </c>
      <c r="E571" s="146" t="s">
        <v>155</v>
      </c>
      <c r="F571" s="147" t="s">
        <v>877</v>
      </c>
      <c r="G571" s="148" t="s">
        <v>510</v>
      </c>
      <c r="H571" s="149">
        <v>1</v>
      </c>
      <c r="I571" s="150"/>
      <c r="J571" s="151">
        <f t="shared" si="20"/>
        <v>0</v>
      </c>
      <c r="K571" s="152"/>
      <c r="L571" s="33"/>
      <c r="M571" s="153" t="s">
        <v>1</v>
      </c>
      <c r="N571" s="154" t="s">
        <v>38</v>
      </c>
      <c r="O571" s="58"/>
      <c r="P571" s="155">
        <f t="shared" si="21"/>
        <v>0</v>
      </c>
      <c r="Q571" s="155">
        <v>0</v>
      </c>
      <c r="R571" s="155">
        <f t="shared" si="22"/>
        <v>0</v>
      </c>
      <c r="S571" s="155">
        <v>0</v>
      </c>
      <c r="T571" s="156">
        <f t="shared" si="23"/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57" t="s">
        <v>131</v>
      </c>
      <c r="AT571" s="157" t="s">
        <v>127</v>
      </c>
      <c r="AU571" s="157" t="s">
        <v>81</v>
      </c>
      <c r="AY571" s="17" t="s">
        <v>124</v>
      </c>
      <c r="BE571" s="158">
        <f t="shared" si="24"/>
        <v>0</v>
      </c>
      <c r="BF571" s="158">
        <f t="shared" si="25"/>
        <v>0</v>
      </c>
      <c r="BG571" s="158">
        <f t="shared" si="26"/>
        <v>0</v>
      </c>
      <c r="BH571" s="158">
        <f t="shared" si="27"/>
        <v>0</v>
      </c>
      <c r="BI571" s="158">
        <f t="shared" si="28"/>
        <v>0</v>
      </c>
      <c r="BJ571" s="17" t="s">
        <v>81</v>
      </c>
      <c r="BK571" s="158">
        <f t="shared" si="29"/>
        <v>0</v>
      </c>
      <c r="BL571" s="17" t="s">
        <v>131</v>
      </c>
      <c r="BM571" s="157" t="s">
        <v>878</v>
      </c>
    </row>
    <row r="572" spans="1:65" s="2" customFormat="1" ht="16.5" customHeight="1">
      <c r="A572" s="32"/>
      <c r="B572" s="144"/>
      <c r="C572" s="145" t="s">
        <v>879</v>
      </c>
      <c r="D572" s="145" t="s">
        <v>127</v>
      </c>
      <c r="E572" s="146" t="s">
        <v>160</v>
      </c>
      <c r="F572" s="147" t="s">
        <v>880</v>
      </c>
      <c r="G572" s="148" t="s">
        <v>510</v>
      </c>
      <c r="H572" s="149">
        <v>1</v>
      </c>
      <c r="I572" s="150"/>
      <c r="J572" s="151">
        <f t="shared" si="20"/>
        <v>0</v>
      </c>
      <c r="K572" s="152"/>
      <c r="L572" s="33"/>
      <c r="M572" s="153" t="s">
        <v>1</v>
      </c>
      <c r="N572" s="154" t="s">
        <v>38</v>
      </c>
      <c r="O572" s="58"/>
      <c r="P572" s="155">
        <f t="shared" si="21"/>
        <v>0</v>
      </c>
      <c r="Q572" s="155">
        <v>0</v>
      </c>
      <c r="R572" s="155">
        <f t="shared" si="22"/>
        <v>0</v>
      </c>
      <c r="S572" s="155">
        <v>0</v>
      </c>
      <c r="T572" s="156">
        <f t="shared" si="23"/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57" t="s">
        <v>131</v>
      </c>
      <c r="AT572" s="157" t="s">
        <v>127</v>
      </c>
      <c r="AU572" s="157" t="s">
        <v>81</v>
      </c>
      <c r="AY572" s="17" t="s">
        <v>124</v>
      </c>
      <c r="BE572" s="158">
        <f t="shared" si="24"/>
        <v>0</v>
      </c>
      <c r="BF572" s="158">
        <f t="shared" si="25"/>
        <v>0</v>
      </c>
      <c r="BG572" s="158">
        <f t="shared" si="26"/>
        <v>0</v>
      </c>
      <c r="BH572" s="158">
        <f t="shared" si="27"/>
        <v>0</v>
      </c>
      <c r="BI572" s="158">
        <f t="shared" si="28"/>
        <v>0</v>
      </c>
      <c r="BJ572" s="17" t="s">
        <v>81</v>
      </c>
      <c r="BK572" s="158">
        <f t="shared" si="29"/>
        <v>0</v>
      </c>
      <c r="BL572" s="17" t="s">
        <v>131</v>
      </c>
      <c r="BM572" s="157" t="s">
        <v>881</v>
      </c>
    </row>
    <row r="573" spans="1:65" s="2" customFormat="1" ht="16.5" customHeight="1">
      <c r="A573" s="32"/>
      <c r="B573" s="144"/>
      <c r="C573" s="145" t="s">
        <v>882</v>
      </c>
      <c r="D573" s="145" t="s">
        <v>127</v>
      </c>
      <c r="E573" s="146" t="s">
        <v>147</v>
      </c>
      <c r="F573" s="147" t="s">
        <v>883</v>
      </c>
      <c r="G573" s="148" t="s">
        <v>510</v>
      </c>
      <c r="H573" s="149">
        <v>1</v>
      </c>
      <c r="I573" s="150"/>
      <c r="J573" s="151">
        <f t="shared" si="20"/>
        <v>0</v>
      </c>
      <c r="K573" s="152"/>
      <c r="L573" s="33"/>
      <c r="M573" s="153" t="s">
        <v>1</v>
      </c>
      <c r="N573" s="154" t="s">
        <v>38</v>
      </c>
      <c r="O573" s="58"/>
      <c r="P573" s="155">
        <f t="shared" si="21"/>
        <v>0</v>
      </c>
      <c r="Q573" s="155">
        <v>0</v>
      </c>
      <c r="R573" s="155">
        <f t="shared" si="22"/>
        <v>0</v>
      </c>
      <c r="S573" s="155">
        <v>0</v>
      </c>
      <c r="T573" s="156">
        <f t="shared" si="23"/>
        <v>0</v>
      </c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R573" s="157" t="s">
        <v>131</v>
      </c>
      <c r="AT573" s="157" t="s">
        <v>127</v>
      </c>
      <c r="AU573" s="157" t="s">
        <v>81</v>
      </c>
      <c r="AY573" s="17" t="s">
        <v>124</v>
      </c>
      <c r="BE573" s="158">
        <f t="shared" si="24"/>
        <v>0</v>
      </c>
      <c r="BF573" s="158">
        <f t="shared" si="25"/>
        <v>0</v>
      </c>
      <c r="BG573" s="158">
        <f t="shared" si="26"/>
        <v>0</v>
      </c>
      <c r="BH573" s="158">
        <f t="shared" si="27"/>
        <v>0</v>
      </c>
      <c r="BI573" s="158">
        <f t="shared" si="28"/>
        <v>0</v>
      </c>
      <c r="BJ573" s="17" t="s">
        <v>81</v>
      </c>
      <c r="BK573" s="158">
        <f t="shared" si="29"/>
        <v>0</v>
      </c>
      <c r="BL573" s="17" t="s">
        <v>131</v>
      </c>
      <c r="BM573" s="157" t="s">
        <v>884</v>
      </c>
    </row>
    <row r="574" spans="1:65" s="2" customFormat="1" ht="16.5" customHeight="1">
      <c r="A574" s="32"/>
      <c r="B574" s="144"/>
      <c r="C574" s="145" t="s">
        <v>885</v>
      </c>
      <c r="D574" s="145" t="s">
        <v>127</v>
      </c>
      <c r="E574" s="146" t="s">
        <v>174</v>
      </c>
      <c r="F574" s="147" t="s">
        <v>886</v>
      </c>
      <c r="G574" s="148" t="s">
        <v>510</v>
      </c>
      <c r="H574" s="149">
        <v>1</v>
      </c>
      <c r="I574" s="150"/>
      <c r="J574" s="151">
        <f t="shared" si="20"/>
        <v>0</v>
      </c>
      <c r="K574" s="152"/>
      <c r="L574" s="33"/>
      <c r="M574" s="153" t="s">
        <v>1</v>
      </c>
      <c r="N574" s="154" t="s">
        <v>38</v>
      </c>
      <c r="O574" s="58"/>
      <c r="P574" s="155">
        <f t="shared" si="21"/>
        <v>0</v>
      </c>
      <c r="Q574" s="155">
        <v>0</v>
      </c>
      <c r="R574" s="155">
        <f t="shared" si="22"/>
        <v>0</v>
      </c>
      <c r="S574" s="155">
        <v>0</v>
      </c>
      <c r="T574" s="156">
        <f t="shared" si="23"/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57" t="s">
        <v>131</v>
      </c>
      <c r="AT574" s="157" t="s">
        <v>127</v>
      </c>
      <c r="AU574" s="157" t="s">
        <v>81</v>
      </c>
      <c r="AY574" s="17" t="s">
        <v>124</v>
      </c>
      <c r="BE574" s="158">
        <f t="shared" si="24"/>
        <v>0</v>
      </c>
      <c r="BF574" s="158">
        <f t="shared" si="25"/>
        <v>0</v>
      </c>
      <c r="BG574" s="158">
        <f t="shared" si="26"/>
        <v>0</v>
      </c>
      <c r="BH574" s="158">
        <f t="shared" si="27"/>
        <v>0</v>
      </c>
      <c r="BI574" s="158">
        <f t="shared" si="28"/>
        <v>0</v>
      </c>
      <c r="BJ574" s="17" t="s">
        <v>81</v>
      </c>
      <c r="BK574" s="158">
        <f t="shared" si="29"/>
        <v>0</v>
      </c>
      <c r="BL574" s="17" t="s">
        <v>131</v>
      </c>
      <c r="BM574" s="157" t="s">
        <v>887</v>
      </c>
    </row>
    <row r="575" spans="1:65" s="2" customFormat="1" ht="16.5" customHeight="1">
      <c r="A575" s="32"/>
      <c r="B575" s="144"/>
      <c r="C575" s="145" t="s">
        <v>888</v>
      </c>
      <c r="D575" s="145" t="s">
        <v>127</v>
      </c>
      <c r="E575" s="146" t="s">
        <v>180</v>
      </c>
      <c r="F575" s="147" t="s">
        <v>902</v>
      </c>
      <c r="G575" s="148" t="s">
        <v>510</v>
      </c>
      <c r="H575" s="149">
        <v>1</v>
      </c>
      <c r="I575" s="150"/>
      <c r="J575" s="151">
        <f t="shared" si="20"/>
        <v>0</v>
      </c>
      <c r="K575" s="152"/>
      <c r="L575" s="33"/>
      <c r="M575" s="153" t="s">
        <v>1</v>
      </c>
      <c r="N575" s="154" t="s">
        <v>38</v>
      </c>
      <c r="O575" s="58"/>
      <c r="P575" s="155">
        <f t="shared" si="21"/>
        <v>0</v>
      </c>
      <c r="Q575" s="155">
        <v>0</v>
      </c>
      <c r="R575" s="155">
        <f t="shared" si="22"/>
        <v>0</v>
      </c>
      <c r="S575" s="155">
        <v>0</v>
      </c>
      <c r="T575" s="156">
        <f t="shared" si="23"/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57" t="s">
        <v>861</v>
      </c>
      <c r="AT575" s="157" t="s">
        <v>127</v>
      </c>
      <c r="AU575" s="157" t="s">
        <v>81</v>
      </c>
      <c r="AY575" s="17" t="s">
        <v>124</v>
      </c>
      <c r="BE575" s="158">
        <f t="shared" si="24"/>
        <v>0</v>
      </c>
      <c r="BF575" s="158">
        <f t="shared" si="25"/>
        <v>0</v>
      </c>
      <c r="BG575" s="158">
        <f t="shared" si="26"/>
        <v>0</v>
      </c>
      <c r="BH575" s="158">
        <f t="shared" si="27"/>
        <v>0</v>
      </c>
      <c r="BI575" s="158">
        <f t="shared" si="28"/>
        <v>0</v>
      </c>
      <c r="BJ575" s="17" t="s">
        <v>81</v>
      </c>
      <c r="BK575" s="158">
        <f t="shared" si="29"/>
        <v>0</v>
      </c>
      <c r="BL575" s="17" t="s">
        <v>861</v>
      </c>
      <c r="BM575" s="157" t="s">
        <v>889</v>
      </c>
    </row>
    <row r="576" spans="1:65" s="2" customFormat="1" ht="16.5" customHeight="1">
      <c r="A576" s="32"/>
      <c r="B576" s="144"/>
      <c r="C576" s="145" t="s">
        <v>890</v>
      </c>
      <c r="D576" s="145" t="s">
        <v>127</v>
      </c>
      <c r="E576" s="146" t="s">
        <v>186</v>
      </c>
      <c r="F576" s="147" t="s">
        <v>891</v>
      </c>
      <c r="G576" s="148" t="s">
        <v>510</v>
      </c>
      <c r="H576" s="149">
        <v>1</v>
      </c>
      <c r="I576" s="150"/>
      <c r="J576" s="151">
        <f t="shared" si="20"/>
        <v>0</v>
      </c>
      <c r="K576" s="152"/>
      <c r="L576" s="33"/>
      <c r="M576" s="153" t="s">
        <v>1</v>
      </c>
      <c r="N576" s="154" t="s">
        <v>38</v>
      </c>
      <c r="O576" s="58"/>
      <c r="P576" s="155">
        <f t="shared" si="21"/>
        <v>0</v>
      </c>
      <c r="Q576" s="155">
        <v>0</v>
      </c>
      <c r="R576" s="155">
        <f t="shared" si="22"/>
        <v>0</v>
      </c>
      <c r="S576" s="155">
        <v>0</v>
      </c>
      <c r="T576" s="156">
        <f t="shared" si="23"/>
        <v>0</v>
      </c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157" t="s">
        <v>861</v>
      </c>
      <c r="AT576" s="157" t="s">
        <v>127</v>
      </c>
      <c r="AU576" s="157" t="s">
        <v>81</v>
      </c>
      <c r="AY576" s="17" t="s">
        <v>124</v>
      </c>
      <c r="BE576" s="158">
        <f t="shared" si="24"/>
        <v>0</v>
      </c>
      <c r="BF576" s="158">
        <f t="shared" si="25"/>
        <v>0</v>
      </c>
      <c r="BG576" s="158">
        <f t="shared" si="26"/>
        <v>0</v>
      </c>
      <c r="BH576" s="158">
        <f t="shared" si="27"/>
        <v>0</v>
      </c>
      <c r="BI576" s="158">
        <f t="shared" si="28"/>
        <v>0</v>
      </c>
      <c r="BJ576" s="17" t="s">
        <v>81</v>
      </c>
      <c r="BK576" s="158">
        <f t="shared" si="29"/>
        <v>0</v>
      </c>
      <c r="BL576" s="17" t="s">
        <v>861</v>
      </c>
      <c r="BM576" s="157" t="s">
        <v>892</v>
      </c>
    </row>
    <row r="577" spans="1:65" s="2" customFormat="1" ht="16.5" customHeight="1">
      <c r="A577" s="32"/>
      <c r="B577" s="144"/>
      <c r="C577" s="145" t="s">
        <v>893</v>
      </c>
      <c r="D577" s="145" t="s">
        <v>127</v>
      </c>
      <c r="E577" s="146" t="s">
        <v>191</v>
      </c>
      <c r="F577" s="147" t="s">
        <v>901</v>
      </c>
      <c r="G577" s="148" t="s">
        <v>510</v>
      </c>
      <c r="H577" s="149">
        <v>1</v>
      </c>
      <c r="I577" s="150"/>
      <c r="J577" s="151">
        <f t="shared" si="20"/>
        <v>0</v>
      </c>
      <c r="K577" s="152"/>
      <c r="L577" s="33"/>
      <c r="M577" s="153" t="s">
        <v>1</v>
      </c>
      <c r="N577" s="154" t="s">
        <v>38</v>
      </c>
      <c r="O577" s="58"/>
      <c r="P577" s="155">
        <f t="shared" si="21"/>
        <v>0</v>
      </c>
      <c r="Q577" s="155">
        <v>0</v>
      </c>
      <c r="R577" s="155">
        <f t="shared" si="22"/>
        <v>0</v>
      </c>
      <c r="S577" s="155">
        <v>0</v>
      </c>
      <c r="T577" s="156">
        <f t="shared" si="23"/>
        <v>0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57" t="s">
        <v>861</v>
      </c>
      <c r="AT577" s="157" t="s">
        <v>127</v>
      </c>
      <c r="AU577" s="157" t="s">
        <v>81</v>
      </c>
      <c r="AY577" s="17" t="s">
        <v>124</v>
      </c>
      <c r="BE577" s="158">
        <f t="shared" si="24"/>
        <v>0</v>
      </c>
      <c r="BF577" s="158">
        <f t="shared" si="25"/>
        <v>0</v>
      </c>
      <c r="BG577" s="158">
        <f t="shared" si="26"/>
        <v>0</v>
      </c>
      <c r="BH577" s="158">
        <f t="shared" si="27"/>
        <v>0</v>
      </c>
      <c r="BI577" s="158">
        <f t="shared" si="28"/>
        <v>0</v>
      </c>
      <c r="BJ577" s="17" t="s">
        <v>81</v>
      </c>
      <c r="BK577" s="158">
        <f t="shared" si="29"/>
        <v>0</v>
      </c>
      <c r="BL577" s="17" t="s">
        <v>861</v>
      </c>
      <c r="BM577" s="157" t="s">
        <v>894</v>
      </c>
    </row>
    <row r="578" spans="1:65" s="2" customFormat="1" ht="16.5" customHeight="1">
      <c r="A578" s="32"/>
      <c r="B578" s="144"/>
      <c r="C578" s="145" t="s">
        <v>895</v>
      </c>
      <c r="D578" s="145" t="s">
        <v>127</v>
      </c>
      <c r="E578" s="146" t="s">
        <v>197</v>
      </c>
      <c r="F578" s="147" t="s">
        <v>900</v>
      </c>
      <c r="G578" s="148" t="s">
        <v>510</v>
      </c>
      <c r="H578" s="149">
        <v>1</v>
      </c>
      <c r="I578" s="150"/>
      <c r="J578" s="151">
        <f t="shared" si="20"/>
        <v>0</v>
      </c>
      <c r="K578" s="152"/>
      <c r="L578" s="33"/>
      <c r="M578" s="194" t="s">
        <v>1</v>
      </c>
      <c r="N578" s="195" t="s">
        <v>38</v>
      </c>
      <c r="O578" s="196"/>
      <c r="P578" s="197">
        <f t="shared" si="21"/>
        <v>0</v>
      </c>
      <c r="Q578" s="197">
        <v>0</v>
      </c>
      <c r="R578" s="197">
        <f t="shared" si="22"/>
        <v>0</v>
      </c>
      <c r="S578" s="197">
        <v>0</v>
      </c>
      <c r="T578" s="198">
        <f t="shared" si="23"/>
        <v>0</v>
      </c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157" t="s">
        <v>861</v>
      </c>
      <c r="AT578" s="157" t="s">
        <v>127</v>
      </c>
      <c r="AU578" s="157" t="s">
        <v>81</v>
      </c>
      <c r="AY578" s="17" t="s">
        <v>124</v>
      </c>
      <c r="BE578" s="158">
        <f t="shared" si="24"/>
        <v>0</v>
      </c>
      <c r="BF578" s="158">
        <f t="shared" si="25"/>
        <v>0</v>
      </c>
      <c r="BG578" s="158">
        <f t="shared" si="26"/>
        <v>0</v>
      </c>
      <c r="BH578" s="158">
        <f t="shared" si="27"/>
        <v>0</v>
      </c>
      <c r="BI578" s="158">
        <f t="shared" si="28"/>
        <v>0</v>
      </c>
      <c r="BJ578" s="17" t="s">
        <v>81</v>
      </c>
      <c r="BK578" s="158">
        <f t="shared" si="29"/>
        <v>0</v>
      </c>
      <c r="BL578" s="17" t="s">
        <v>861</v>
      </c>
      <c r="BM578" s="157" t="s">
        <v>896</v>
      </c>
    </row>
    <row r="579" spans="1:65" s="2" customFormat="1" ht="6.95" customHeight="1">
      <c r="A579" s="32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33"/>
      <c r="M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</row>
  </sheetData>
  <autoFilter ref="C127:K578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topLeftCell="A92" workbookViewId="0">
      <selection activeCell="F127" sqref="F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4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88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26.25" customHeight="1">
      <c r="B7" s="20"/>
      <c r="E7" s="239" t="str">
        <f>'Rekapitulace stavby'!K6</f>
        <v>Dopravní terminál v Bohumíně-autobusové stanoviště a cyklostezka na ul.9.května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89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897</v>
      </c>
      <c r="F9" s="238"/>
      <c r="G9" s="238"/>
      <c r="H9" s="23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3. 3. 2023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>
        <f>'Rekapitulace stavby'!E14</f>
        <v>0</v>
      </c>
      <c r="F18" s="205"/>
      <c r="G18" s="205"/>
      <c r="H18" s="205"/>
      <c r="I18" s="2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91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31</v>
      </c>
      <c r="F24" s="32"/>
      <c r="G24" s="32"/>
      <c r="H24" s="32"/>
      <c r="I24" s="2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0" t="s">
        <v>1</v>
      </c>
      <c r="F27" s="210"/>
      <c r="G27" s="210"/>
      <c r="H27" s="21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ROUND(J116,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37</v>
      </c>
      <c r="E33" s="27" t="s">
        <v>38</v>
      </c>
      <c r="F33" s="99">
        <f>ROUND((SUM(BE116:BE117)),  2)</f>
        <v>0</v>
      </c>
      <c r="G33" s="32"/>
      <c r="H33" s="32"/>
      <c r="I33" s="100">
        <v>0.21</v>
      </c>
      <c r="J33" s="99">
        <f>ROUND(((SUM(BE116:BE117))*I33),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99">
        <f>ROUND((SUM(BF116:BF117)),  2)</f>
        <v>0</v>
      </c>
      <c r="G34" s="32"/>
      <c r="H34" s="32"/>
      <c r="I34" s="100">
        <v>0.15</v>
      </c>
      <c r="J34" s="99">
        <f>ROUND(((SUM(BF116:BF117))*I34),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99">
        <f>ROUND((SUM(BG116:BG117)),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99">
        <f>ROUND((SUM(BH116:BH117)),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99">
        <f>ROUND((SUM(BI116:BI117)),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39" t="str">
        <f>E7</f>
        <v>Dopravní terminál v Bohumíně-autobusové stanoviště a cyklostezka na ul.9.května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2 - SO 401 Veřejné osvětlení</v>
      </c>
      <c r="F87" s="238"/>
      <c r="G87" s="238"/>
      <c r="H87" s="23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3. 3. 2023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23</v>
      </c>
      <c r="D91" s="32"/>
      <c r="E91" s="32"/>
      <c r="F91" s="25" t="str">
        <f>E15</f>
        <v>Město Bohumín</v>
      </c>
      <c r="G91" s="32"/>
      <c r="H91" s="32"/>
      <c r="I91" s="27" t="s">
        <v>28</v>
      </c>
      <c r="J91" s="30" t="str">
        <f>E21</f>
        <v>HaskoningDHV Czech Republic,spol.s.ro.,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>
        <f>IF(E18="","",E18)</f>
        <v>0</v>
      </c>
      <c r="G92" s="32"/>
      <c r="H92" s="32"/>
      <c r="I92" s="27" t="s">
        <v>30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93</v>
      </c>
      <c r="D94" s="101"/>
      <c r="E94" s="101"/>
      <c r="F94" s="101"/>
      <c r="G94" s="101"/>
      <c r="H94" s="101"/>
      <c r="I94" s="101"/>
      <c r="J94" s="110" t="s">
        <v>94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95</v>
      </c>
      <c r="D96" s="32"/>
      <c r="E96" s="32"/>
      <c r="F96" s="32"/>
      <c r="G96" s="32"/>
      <c r="H96" s="32"/>
      <c r="I96" s="32"/>
      <c r="J96" s="71">
        <f>J116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96</v>
      </c>
    </row>
    <row r="97" spans="1:31" s="2" customFormat="1" ht="21.7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>
      <c r="A102" s="32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>
      <c r="A103" s="32"/>
      <c r="B103" s="33"/>
      <c r="C103" s="21" t="s">
        <v>109</v>
      </c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>
      <c r="A105" s="32"/>
      <c r="B105" s="33"/>
      <c r="C105" s="27" t="s">
        <v>15</v>
      </c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6.25" customHeight="1">
      <c r="A106" s="32"/>
      <c r="B106" s="33"/>
      <c r="C106" s="32"/>
      <c r="D106" s="32"/>
      <c r="E106" s="239" t="str">
        <f>E7</f>
        <v>Dopravní terminál v Bohumíně-autobusové stanoviště a cyklostezka na ul.9.května</v>
      </c>
      <c r="F106" s="240"/>
      <c r="G106" s="240"/>
      <c r="H106" s="240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89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25" t="str">
        <f>E9</f>
        <v>2 - SO 401 Veřejné osvětlení</v>
      </c>
      <c r="F108" s="238"/>
      <c r="G108" s="238"/>
      <c r="H108" s="238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19</v>
      </c>
      <c r="D110" s="32"/>
      <c r="E110" s="32"/>
      <c r="F110" s="25" t="str">
        <f>F12</f>
        <v xml:space="preserve"> </v>
      </c>
      <c r="G110" s="32"/>
      <c r="H110" s="32"/>
      <c r="I110" s="27" t="s">
        <v>21</v>
      </c>
      <c r="J110" s="55" t="str">
        <f>IF(J12="","",J12)</f>
        <v>3. 3. 2023</v>
      </c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40.15" customHeight="1">
      <c r="A112" s="32"/>
      <c r="B112" s="33"/>
      <c r="C112" s="27" t="s">
        <v>23</v>
      </c>
      <c r="D112" s="32"/>
      <c r="E112" s="32"/>
      <c r="F112" s="25" t="str">
        <f>E15</f>
        <v>Město Bohumín</v>
      </c>
      <c r="G112" s="32"/>
      <c r="H112" s="32"/>
      <c r="I112" s="27" t="s">
        <v>28</v>
      </c>
      <c r="J112" s="30" t="str">
        <f>E21</f>
        <v>HaskoningDHV Czech Republic,spol.s.ro.,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27</v>
      </c>
      <c r="D113" s="32"/>
      <c r="E113" s="32"/>
      <c r="F113" s="25">
        <f>IF(E18="","",E18)</f>
        <v>0</v>
      </c>
      <c r="G113" s="32"/>
      <c r="H113" s="32"/>
      <c r="I113" s="27" t="s">
        <v>30</v>
      </c>
      <c r="J113" s="30" t="str">
        <f>E24</f>
        <v>Pflegrová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11" customFormat="1" ht="29.25" customHeight="1">
      <c r="A115" s="120"/>
      <c r="B115" s="121"/>
      <c r="C115" s="122" t="s">
        <v>110</v>
      </c>
      <c r="D115" s="123" t="s">
        <v>58</v>
      </c>
      <c r="E115" s="123" t="s">
        <v>54</v>
      </c>
      <c r="F115" s="123" t="s">
        <v>55</v>
      </c>
      <c r="G115" s="123" t="s">
        <v>111</v>
      </c>
      <c r="H115" s="123" t="s">
        <v>112</v>
      </c>
      <c r="I115" s="123" t="s">
        <v>113</v>
      </c>
      <c r="J115" s="124" t="s">
        <v>94</v>
      </c>
      <c r="K115" s="125" t="s">
        <v>114</v>
      </c>
      <c r="L115" s="126"/>
      <c r="M115" s="62" t="s">
        <v>1</v>
      </c>
      <c r="N115" s="63" t="s">
        <v>37</v>
      </c>
      <c r="O115" s="63" t="s">
        <v>115</v>
      </c>
      <c r="P115" s="63" t="s">
        <v>116</v>
      </c>
      <c r="Q115" s="63" t="s">
        <v>117</v>
      </c>
      <c r="R115" s="63" t="s">
        <v>118</v>
      </c>
      <c r="S115" s="63" t="s">
        <v>119</v>
      </c>
      <c r="T115" s="64" t="s">
        <v>120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32"/>
      <c r="B116" s="33"/>
      <c r="C116" s="69" t="s">
        <v>121</v>
      </c>
      <c r="D116" s="32"/>
      <c r="E116" s="32"/>
      <c r="F116" s="32"/>
      <c r="G116" s="32"/>
      <c r="H116" s="32"/>
      <c r="I116" s="32"/>
      <c r="J116" s="127">
        <f>BK116</f>
        <v>0</v>
      </c>
      <c r="K116" s="32"/>
      <c r="L116" s="33"/>
      <c r="M116" s="65"/>
      <c r="N116" s="56"/>
      <c r="O116" s="66"/>
      <c r="P116" s="128">
        <f>P117</f>
        <v>0</v>
      </c>
      <c r="Q116" s="66"/>
      <c r="R116" s="128">
        <f>R117</f>
        <v>0</v>
      </c>
      <c r="S116" s="66"/>
      <c r="T116" s="129">
        <f>T117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72</v>
      </c>
      <c r="AU116" s="17" t="s">
        <v>96</v>
      </c>
      <c r="BK116" s="130">
        <f>BK117</f>
        <v>0</v>
      </c>
    </row>
    <row r="117" spans="1:65" s="2" customFormat="1" ht="16.5" customHeight="1">
      <c r="A117" s="32"/>
      <c r="B117" s="144"/>
      <c r="C117" s="145" t="s">
        <v>81</v>
      </c>
      <c r="D117" s="145" t="s">
        <v>127</v>
      </c>
      <c r="E117" s="146" t="s">
        <v>81</v>
      </c>
      <c r="F117" s="147" t="s">
        <v>84</v>
      </c>
      <c r="G117" s="148" t="s">
        <v>868</v>
      </c>
      <c r="H117" s="149">
        <v>1</v>
      </c>
      <c r="I117" s="150"/>
      <c r="J117" s="151">
        <f>ROUND(I117*H117,2)</f>
        <v>0</v>
      </c>
      <c r="K117" s="152"/>
      <c r="L117" s="33"/>
      <c r="M117" s="194" t="s">
        <v>1</v>
      </c>
      <c r="N117" s="195" t="s">
        <v>38</v>
      </c>
      <c r="O117" s="196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7" t="s">
        <v>131</v>
      </c>
      <c r="AT117" s="157" t="s">
        <v>127</v>
      </c>
      <c r="AU117" s="157" t="s">
        <v>73</v>
      </c>
      <c r="AY117" s="17" t="s">
        <v>124</v>
      </c>
      <c r="BE117" s="158">
        <f>IF(N117="základní",J117,0)</f>
        <v>0</v>
      </c>
      <c r="BF117" s="158">
        <f>IF(N117="snížená",J117,0)</f>
        <v>0</v>
      </c>
      <c r="BG117" s="158">
        <f>IF(N117="zákl. přenesená",J117,0)</f>
        <v>0</v>
      </c>
      <c r="BH117" s="158">
        <f>IF(N117="sníž. přenesená",J117,0)</f>
        <v>0</v>
      </c>
      <c r="BI117" s="158">
        <f>IF(N117="nulová",J117,0)</f>
        <v>0</v>
      </c>
      <c r="BJ117" s="17" t="s">
        <v>81</v>
      </c>
      <c r="BK117" s="158">
        <f>ROUND(I117*H117,2)</f>
        <v>0</v>
      </c>
      <c r="BL117" s="17" t="s">
        <v>131</v>
      </c>
      <c r="BM117" s="157" t="s">
        <v>898</v>
      </c>
    </row>
    <row r="118" spans="1:65" s="2" customFormat="1" ht="6.95" customHeight="1">
      <c r="A118" s="32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3"/>
      <c r="M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</sheetData>
  <autoFilter ref="C115:K11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topLeftCell="A65" workbookViewId="0">
      <selection activeCell="J139" sqref="J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4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88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26.25" customHeight="1">
      <c r="B7" s="20"/>
      <c r="E7" s="239" t="str">
        <f>'Rekapitulace stavby'!K6</f>
        <v>Dopravní terminál v Bohumíně-autobusové stanoviště a cyklostezka na ul.9.května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89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905</v>
      </c>
      <c r="F9" s="238"/>
      <c r="G9" s="238"/>
      <c r="H9" s="23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3. 3. 2023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>
        <f>'Rekapitulace stavby'!E14</f>
        <v>0</v>
      </c>
      <c r="F18" s="205"/>
      <c r="G18" s="205"/>
      <c r="H18" s="205"/>
      <c r="I18" s="2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91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31</v>
      </c>
      <c r="F24" s="32"/>
      <c r="G24" s="32"/>
      <c r="H24" s="32"/>
      <c r="I24" s="2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0" t="s">
        <v>1</v>
      </c>
      <c r="F27" s="210"/>
      <c r="G27" s="210"/>
      <c r="H27" s="21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ROUND(J116,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37</v>
      </c>
      <c r="E33" s="27" t="s">
        <v>38</v>
      </c>
      <c r="F33" s="99">
        <f>ROUND((SUM(BE116:BE117)),  2)</f>
        <v>0</v>
      </c>
      <c r="G33" s="32"/>
      <c r="H33" s="32"/>
      <c r="I33" s="100">
        <v>0.21</v>
      </c>
      <c r="J33" s="99">
        <f>ROUND(((SUM(BE116:BE117))*I33),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99">
        <f>ROUND((SUM(BF116:BF117)),  2)</f>
        <v>0</v>
      </c>
      <c r="G34" s="32"/>
      <c r="H34" s="32"/>
      <c r="I34" s="100">
        <v>0.15</v>
      </c>
      <c r="J34" s="99">
        <f>ROUND(((SUM(BF116:BF117))*I34),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99">
        <f>ROUND((SUM(BG116:BG117)),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99">
        <f>ROUND((SUM(BH116:BH117)),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99">
        <f>ROUND((SUM(BI116:BI117)),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39" t="str">
        <f>E7</f>
        <v>Dopravní terminál v Bohumíně-autobusové stanoviště a cyklostezka na ul.9.května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3 - SO 401 Přeložka PODA</v>
      </c>
      <c r="F87" s="238"/>
      <c r="G87" s="238"/>
      <c r="H87" s="23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3. 3. 2023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23</v>
      </c>
      <c r="D91" s="32"/>
      <c r="E91" s="32"/>
      <c r="F91" s="25" t="str">
        <f>E15</f>
        <v>Město Bohumín</v>
      </c>
      <c r="G91" s="32"/>
      <c r="H91" s="32"/>
      <c r="I91" s="27" t="s">
        <v>28</v>
      </c>
      <c r="J91" s="30" t="str">
        <f>E21</f>
        <v>HaskoningDHV Czech Republic,spol.s.ro.,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>
        <f>IF(E18="","",E18)</f>
        <v>0</v>
      </c>
      <c r="G92" s="32"/>
      <c r="H92" s="32"/>
      <c r="I92" s="27" t="s">
        <v>30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93</v>
      </c>
      <c r="D94" s="101"/>
      <c r="E94" s="101"/>
      <c r="F94" s="101"/>
      <c r="G94" s="101"/>
      <c r="H94" s="101"/>
      <c r="I94" s="101"/>
      <c r="J94" s="110" t="s">
        <v>94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95</v>
      </c>
      <c r="D96" s="32"/>
      <c r="E96" s="32"/>
      <c r="F96" s="32"/>
      <c r="G96" s="32"/>
      <c r="H96" s="32"/>
      <c r="I96" s="32"/>
      <c r="J96" s="71">
        <f>J116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96</v>
      </c>
    </row>
    <row r="97" spans="1:31" s="2" customFormat="1" ht="21.7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>
      <c r="A102" s="32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>
      <c r="A103" s="32"/>
      <c r="B103" s="33"/>
      <c r="C103" s="21" t="s">
        <v>109</v>
      </c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>
      <c r="A105" s="32"/>
      <c r="B105" s="33"/>
      <c r="C105" s="27" t="s">
        <v>15</v>
      </c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6.25" customHeight="1">
      <c r="A106" s="32"/>
      <c r="B106" s="33"/>
      <c r="C106" s="32"/>
      <c r="D106" s="32"/>
      <c r="E106" s="239" t="str">
        <f>E7</f>
        <v>Dopravní terminál v Bohumíně-autobusové stanoviště a cyklostezka na ul.9.května</v>
      </c>
      <c r="F106" s="240"/>
      <c r="G106" s="240"/>
      <c r="H106" s="240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89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25" t="str">
        <f>E9</f>
        <v>3 - SO 401 Přeložka PODA</v>
      </c>
      <c r="F108" s="238"/>
      <c r="G108" s="238"/>
      <c r="H108" s="238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19</v>
      </c>
      <c r="D110" s="32"/>
      <c r="E110" s="32"/>
      <c r="F110" s="25" t="str">
        <f>F12</f>
        <v xml:space="preserve"> </v>
      </c>
      <c r="G110" s="32"/>
      <c r="H110" s="32"/>
      <c r="I110" s="27" t="s">
        <v>21</v>
      </c>
      <c r="J110" s="55" t="str">
        <f>IF(J12="","",J12)</f>
        <v>3. 3. 2023</v>
      </c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40.15" customHeight="1">
      <c r="A112" s="32"/>
      <c r="B112" s="33"/>
      <c r="C112" s="27" t="s">
        <v>23</v>
      </c>
      <c r="D112" s="32"/>
      <c r="E112" s="32"/>
      <c r="F112" s="25" t="str">
        <f>E15</f>
        <v>Město Bohumín</v>
      </c>
      <c r="G112" s="32"/>
      <c r="H112" s="32"/>
      <c r="I112" s="27" t="s">
        <v>28</v>
      </c>
      <c r="J112" s="30" t="str">
        <f>E21</f>
        <v>HaskoningDHV Czech Republic,spol.s.ro.,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27</v>
      </c>
      <c r="D113" s="32"/>
      <c r="E113" s="32"/>
      <c r="F113" s="25">
        <f>IF(E18="","",E18)</f>
        <v>0</v>
      </c>
      <c r="G113" s="32"/>
      <c r="H113" s="32"/>
      <c r="I113" s="27" t="s">
        <v>30</v>
      </c>
      <c r="J113" s="30" t="str">
        <f>E24</f>
        <v>Pflegrová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11" customFormat="1" ht="29.25" customHeight="1">
      <c r="A115" s="120"/>
      <c r="B115" s="121"/>
      <c r="C115" s="122" t="s">
        <v>110</v>
      </c>
      <c r="D115" s="123" t="s">
        <v>58</v>
      </c>
      <c r="E115" s="123" t="s">
        <v>54</v>
      </c>
      <c r="F115" s="123" t="s">
        <v>55</v>
      </c>
      <c r="G115" s="123" t="s">
        <v>111</v>
      </c>
      <c r="H115" s="123" t="s">
        <v>112</v>
      </c>
      <c r="I115" s="123" t="s">
        <v>113</v>
      </c>
      <c r="J115" s="124" t="s">
        <v>94</v>
      </c>
      <c r="K115" s="125" t="s">
        <v>114</v>
      </c>
      <c r="L115" s="126"/>
      <c r="M115" s="62" t="s">
        <v>1</v>
      </c>
      <c r="N115" s="63" t="s">
        <v>37</v>
      </c>
      <c r="O115" s="63" t="s">
        <v>115</v>
      </c>
      <c r="P115" s="63" t="s">
        <v>116</v>
      </c>
      <c r="Q115" s="63" t="s">
        <v>117</v>
      </c>
      <c r="R115" s="63" t="s">
        <v>118</v>
      </c>
      <c r="S115" s="63" t="s">
        <v>119</v>
      </c>
      <c r="T115" s="64" t="s">
        <v>120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32"/>
      <c r="B116" s="33"/>
      <c r="C116" s="69" t="s">
        <v>121</v>
      </c>
      <c r="D116" s="32"/>
      <c r="E116" s="32"/>
      <c r="F116" s="32"/>
      <c r="G116" s="32"/>
      <c r="H116" s="32"/>
      <c r="I116" s="32"/>
      <c r="J116" s="127">
        <f>BK116</f>
        <v>0</v>
      </c>
      <c r="K116" s="32"/>
      <c r="L116" s="33"/>
      <c r="M116" s="65"/>
      <c r="N116" s="56"/>
      <c r="O116" s="66"/>
      <c r="P116" s="128">
        <f>P117</f>
        <v>0</v>
      </c>
      <c r="Q116" s="66"/>
      <c r="R116" s="128">
        <f>R117</f>
        <v>0</v>
      </c>
      <c r="S116" s="66"/>
      <c r="T116" s="129">
        <f>T117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72</v>
      </c>
      <c r="AU116" s="17" t="s">
        <v>96</v>
      </c>
      <c r="BK116" s="130">
        <f>BK117</f>
        <v>0</v>
      </c>
    </row>
    <row r="117" spans="1:65" s="2" customFormat="1" ht="16.5" customHeight="1">
      <c r="A117" s="32"/>
      <c r="B117" s="144"/>
      <c r="C117" s="145" t="s">
        <v>81</v>
      </c>
      <c r="D117" s="145" t="s">
        <v>127</v>
      </c>
      <c r="E117" s="146" t="s">
        <v>81</v>
      </c>
      <c r="F117" s="147" t="s">
        <v>904</v>
      </c>
      <c r="G117" s="148" t="s">
        <v>868</v>
      </c>
      <c r="H117" s="149">
        <v>1</v>
      </c>
      <c r="I117" s="150"/>
      <c r="J117" s="151">
        <f>ROUND(I117*H117,2)</f>
        <v>0</v>
      </c>
      <c r="K117" s="152"/>
      <c r="L117" s="33"/>
      <c r="M117" s="194" t="s">
        <v>1</v>
      </c>
      <c r="N117" s="195" t="s">
        <v>38</v>
      </c>
      <c r="O117" s="196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7" t="s">
        <v>131</v>
      </c>
      <c r="AT117" s="157" t="s">
        <v>127</v>
      </c>
      <c r="AU117" s="157" t="s">
        <v>73</v>
      </c>
      <c r="AY117" s="17" t="s">
        <v>124</v>
      </c>
      <c r="BE117" s="158">
        <f>IF(N117="základní",J117,0)</f>
        <v>0</v>
      </c>
      <c r="BF117" s="158">
        <f>IF(N117="snížená",J117,0)</f>
        <v>0</v>
      </c>
      <c r="BG117" s="158">
        <f>IF(N117="zákl. přenesená",J117,0)</f>
        <v>0</v>
      </c>
      <c r="BH117" s="158">
        <f>IF(N117="sníž. přenesená",J117,0)</f>
        <v>0</v>
      </c>
      <c r="BI117" s="158">
        <f>IF(N117="nulová",J117,0)</f>
        <v>0</v>
      </c>
      <c r="BJ117" s="17" t="s">
        <v>81</v>
      </c>
      <c r="BK117" s="158">
        <f>ROUND(I117*H117,2)</f>
        <v>0</v>
      </c>
      <c r="BL117" s="17" t="s">
        <v>131</v>
      </c>
      <c r="BM117" s="157" t="s">
        <v>899</v>
      </c>
    </row>
    <row r="118" spans="1:65" s="2" customFormat="1" ht="6.95" customHeight="1">
      <c r="A118" s="32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3"/>
      <c r="M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</sheetData>
  <autoFilter ref="C115:K11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(1) - SO 101 Komunikace</vt:lpstr>
      <vt:lpstr>2 - SO 401 Veřejné osvětlení</vt:lpstr>
      <vt:lpstr>3 - SO 401 Přeložka PODA</vt:lpstr>
      <vt:lpstr>'1 (1) - SO 101 Komunikace'!Názvy_tisku</vt:lpstr>
      <vt:lpstr>'2 - SO 401 Veřejné osvětlení'!Názvy_tisku</vt:lpstr>
      <vt:lpstr>'3 - SO 401 Přeložka PODA'!Názvy_tisku</vt:lpstr>
      <vt:lpstr>'Rekapitulace stavby'!Názvy_tisku</vt:lpstr>
      <vt:lpstr>'1 (1) - SO 101 Komunikace'!Oblast_tisku</vt:lpstr>
      <vt:lpstr>'2 - SO 401 Veřejné osvětlení'!Oblast_tisku</vt:lpstr>
      <vt:lpstr>'3 - SO 401 Přeložka PODA'!Oblast_tisku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Slívová Jana</cp:lastModifiedBy>
  <cp:lastPrinted>2023-03-21T12:03:31Z</cp:lastPrinted>
  <dcterms:created xsi:type="dcterms:W3CDTF">2023-03-21T10:02:15Z</dcterms:created>
  <dcterms:modified xsi:type="dcterms:W3CDTF">2023-03-22T13:16:57Z</dcterms:modified>
</cp:coreProperties>
</file>