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140" activeTab="1"/>
  </bookViews>
  <sheets>
    <sheet name="Rekapitulace stavby" sheetId="1" r:id="rId1"/>
    <sheet name="001 - Demolice objektu ko..." sheetId="2" r:id="rId2"/>
  </sheets>
  <definedNames>
    <definedName name="_xlnm._FilterDatabase" localSheetId="1" hidden="1">'001 - Demolice objektu ko...'!$C$120:$K$158</definedName>
    <definedName name="_xlnm.Print_Area" localSheetId="1">'001 - Demolice objektu ko...'!$C$4:$J$76,'001 - Demolice objektu ko...'!$C$82:$J$102,'001 - Demolice objektu ko...'!$C$108:$K$158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'001 - Demolice objektu ko...'!$120:$120</definedName>
  </definedNames>
  <calcPr calcId="162913"/>
</workbook>
</file>

<file path=xl/sharedStrings.xml><?xml version="1.0" encoding="utf-8"?>
<sst xmlns="http://schemas.openxmlformats.org/spreadsheetml/2006/main" count="687" uniqueCount="221">
  <si>
    <t>Export Komplet</t>
  </si>
  <si>
    <t/>
  </si>
  <si>
    <t>2.0</t>
  </si>
  <si>
    <t>ZAMOK</t>
  </si>
  <si>
    <t>False</t>
  </si>
  <si>
    <t>{b0bcb961-279d-4959-a040-07139fe3b3a5}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</si>
  <si>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</si>
  <si>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</si>
  <si>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</si>
  <si>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</si>
  <si>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</si>
  <si>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</si>
  <si>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</si>
  <si>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</si>
  <si>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20221601003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</si>
  <si>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</si>
  <si>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</si>
  <si>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Demmolice objektu kotelny</t>
  </si>
  <si>
    <t>KSO:</t>
  </si>
  <si>
    <t>CC-CZ:</t>
  </si>
  <si>
    <t>Místo:</t>
  </si>
  <si>
    <t xml:space="preserve"> </t>
  </si>
  <si>
    <t>Datum:</t>
  </si>
  <si>
    <t>27. 2. 2022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</si>
  <si>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</si>
  <si>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</si>
  <si>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</si>
  <si>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</si>
  <si>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</si>
  <si>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</si>
  <si>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</si>
  <si>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</si>
  <si>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</si>
  <si>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</si>
  <si>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</si>
  <si>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</si>
  <si>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</si>
  <si>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</si>
  <si>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</si>
  <si>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</si>
  <si>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</si>
  <si>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</si>
  <si>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</si>
  <si>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</si>
  <si>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</si>
  <si>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</si>
  <si>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</si>
  <si>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</si>
  <si>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</si>
  <si>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</si>
  <si>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</si>
  <si>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</si>
  <si>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</si>
  <si>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</si>
  <si>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</si>
  <si>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</si>
  <si>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</si>
  <si>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</si>
  <si>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</si>
  <si>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</si>
  <si>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</si>
  <si>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</si>
  <si>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</si>
  <si>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</si>
  <si>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</si>
  <si>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</si>
  <si>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</si>
  <si>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</si>
  <si>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</si>
  <si>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</si>
  <si>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</si>
  <si>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</si>
  <si>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</si>
  <si>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</si>
  <si>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</si>
  <si>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</si>
  <si>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</si>
  <si>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</si>
  <si>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</si>
  <si>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 xml:space="preserve">Demolice objektu kotelny </t>
  </si>
  <si>
    <t>STA</t>
  </si>
  <si>
    <t>1</t>
  </si>
  <si>
    <t>{9b482b97-d65e-4bb9-80cb-782689e45394}</t>
  </si>
  <si>
    <t>2</t>
  </si>
  <si>
    <t>KRYCÍ LIST SOUPISU PRACÍ</t>
  </si>
  <si>
    <t>Objekt:</t>
  </si>
  <si>
    <t xml:space="preserve">001 - Demolice objektu kotelny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</si>
  <si>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</si>
  <si>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</si>
  <si>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</si>
  <si>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</si>
  <si>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</si>
  <si>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</si>
  <si>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</si>
  <si>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</si>
  <si>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  95 - Různé dokončovací konstrukce a práce pozemních staveb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</si>
  <si>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</si>
  <si>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</si>
  <si>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</si>
  <si>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</si>
  <si>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</si>
  <si>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</si>
  <si>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</si>
  <si>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</si>
  <si>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</si>
  <si>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</si>
  <si>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</si>
  <si>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</si>
  <si>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</si>
  <si>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</si>
  <si>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</si>
  <si>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</si>
  <si>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</si>
  <si>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</si>
  <si>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</si>
  <si>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131213701</t>
  </si>
  <si>
    <t>Hloubení nezapažených jam v soudržných horninách třídy těžitelnosti I skupiny 3 ručně</t>
  </si>
  <si>
    <t>m3</t>
  </si>
  <si>
    <t>CS ÚRS 2022 01</t>
  </si>
  <si>
    <t>4</t>
  </si>
  <si>
    <t>-1101204335</t>
  </si>
  <si>
    <t>VV</t>
  </si>
  <si>
    <t>"pro vybourání základu "780*0,2</t>
  </si>
  <si>
    <t>131251106</t>
  </si>
  <si>
    <t>Hloubení jam nezapažených v hornině třídy těžitelnosti I skupiny 3 objem do 5000 m3 strojně</t>
  </si>
  <si>
    <t>574255583</t>
  </si>
  <si>
    <t>"pro vybourání základu "780*0,8</t>
  </si>
  <si>
    <t>3</t>
  </si>
  <si>
    <t>174151101</t>
  </si>
  <si>
    <t>Zásyp jam, šachet rýh nebo kolem objektů sypaninou se zhutněním</t>
  </si>
  <si>
    <t>-562214931</t>
  </si>
  <si>
    <t>780+244</t>
  </si>
  <si>
    <t>9</t>
  </si>
  <si>
    <t>Ostatní konstrukce a práce, bourání</t>
  </si>
  <si>
    <t>961055111</t>
  </si>
  <si>
    <t>Bourání základů ze ŽB</t>
  </si>
  <si>
    <t>688184578</t>
  </si>
  <si>
    <t>"predpoklad"137+65+42</t>
  </si>
  <si>
    <t>5</t>
  </si>
  <si>
    <t>981013714</t>
  </si>
  <si>
    <t>Demolice budov ze železobetonu podíl konstrukcí přes 20 do 25 % těžkou mechanizací</t>
  </si>
  <si>
    <t>371905068</t>
  </si>
  <si>
    <t>"viz. výkresová cást"4830+175</t>
  </si>
  <si>
    <t>95</t>
  </si>
  <si>
    <t>Různé dokončovací konstrukce a práce pozemních staveb</t>
  </si>
  <si>
    <t>6</t>
  </si>
  <si>
    <t>95101</t>
  </si>
  <si>
    <t xml:space="preserve">Odpojení a zabezpečení elektroinstalace </t>
  </si>
  <si>
    <t>kus</t>
  </si>
  <si>
    <t>-1647045453</t>
  </si>
  <si>
    <t>7</t>
  </si>
  <si>
    <t>95103</t>
  </si>
  <si>
    <t xml:space="preserve">Odpojení,  zaslepení ,   zabezpečení  kanalizace </t>
  </si>
  <si>
    <t>-524646902</t>
  </si>
  <si>
    <t>8</t>
  </si>
  <si>
    <t>95110</t>
  </si>
  <si>
    <t xml:space="preserve">Odpojení a zabezpečení přívodu vody </t>
  </si>
  <si>
    <t>-1405411270</t>
  </si>
  <si>
    <t>95111</t>
  </si>
  <si>
    <t xml:space="preserve">Odpojení a zabezpečení přívodu plynu vč. odstranění přípojky plynu v souladu se požadavky a stanoviskwem správce plynárenského zařízení </t>
  </si>
  <si>
    <t>-1937231520</t>
  </si>
  <si>
    <t>10</t>
  </si>
  <si>
    <t>95112</t>
  </si>
  <si>
    <t>Demontáž a likvidace stávající trafostanice</t>
  </si>
  <si>
    <t>-1895157034</t>
  </si>
  <si>
    <t>11</t>
  </si>
  <si>
    <t>95113</t>
  </si>
  <si>
    <t xml:space="preserve">Demontáž a likvidace záložního zdroje </t>
  </si>
  <si>
    <t>-1689661877</t>
  </si>
  <si>
    <t>12</t>
  </si>
  <si>
    <t>95114</t>
  </si>
  <si>
    <t xml:space="preserve">Odpojení, demontáž a likvidace technologie </t>
  </si>
  <si>
    <t>-512410338</t>
  </si>
  <si>
    <t>P</t>
  </si>
  <si>
    <t>Poznámka k položce:
vč. odvozu na skládku a poplatku za skládkovné.</t>
  </si>
  <si>
    <t>13</t>
  </si>
  <si>
    <t>95115</t>
  </si>
  <si>
    <t xml:space="preserve">Odstranění plechové boudy - rozměr 3 x 4 x 2,3 m </t>
  </si>
  <si>
    <t>-1853726256</t>
  </si>
  <si>
    <t>14</t>
  </si>
  <si>
    <t>95116</t>
  </si>
  <si>
    <t xml:space="preserve">Odstranění zděného přístavku za plechovou boudou - rozměr 36,5x5 x3 m </t>
  </si>
  <si>
    <t>-1009153191</t>
  </si>
  <si>
    <t>95117</t>
  </si>
  <si>
    <t>propojení topné větve pro objekt údržby</t>
  </si>
  <si>
    <t>-1169472852</t>
  </si>
  <si>
    <t>997</t>
  </si>
  <si>
    <t>Přesun sutě</t>
  </si>
  <si>
    <t>16</t>
  </si>
  <si>
    <t>997006512</t>
  </si>
  <si>
    <t>Vodorovné doprava suti s naložením a složením na skládku do 1 km</t>
  </si>
  <si>
    <t>t</t>
  </si>
  <si>
    <t>-1857891607</t>
  </si>
  <si>
    <t>17</t>
  </si>
  <si>
    <t>997006519</t>
  </si>
  <si>
    <t>Příplatek k vodorovnému přemístění suti na skládku ZKD 1 km přes 1 km</t>
  </si>
  <si>
    <t>-900960937</t>
  </si>
  <si>
    <t>3288,3*14 'Přepočtené koeficientem množství</t>
  </si>
  <si>
    <t>18</t>
  </si>
  <si>
    <t>997006551</t>
  </si>
  <si>
    <t>Hrubé urovnání suti na skládce bez zhutnění</t>
  </si>
  <si>
    <t>370365775</t>
  </si>
  <si>
    <t>19</t>
  </si>
  <si>
    <t>997013602</t>
  </si>
  <si>
    <t>Poplatek za uložení na skládce (skládkovné) stavebního odpadu železobetonového kód odpadu 17 01 01</t>
  </si>
  <si>
    <t>637353844</t>
  </si>
  <si>
    <t>20</t>
  </si>
  <si>
    <t>997013631</t>
  </si>
  <si>
    <t>Poplatek za uložení na skládce (skládkovné) stavebního odpadu směsného kód odpadu 17 09 04</t>
  </si>
  <si>
    <t>-665932123</t>
  </si>
  <si>
    <t>997013804</t>
  </si>
  <si>
    <t>Poplatek za uložení na skládce (skládkovné) stavebního odpadu ze skla kód odpadu 17 02 02</t>
  </si>
  <si>
    <t>-1845538474</t>
  </si>
  <si>
    <t>22</t>
  </si>
  <si>
    <t>997013811</t>
  </si>
  <si>
    <t>Poplatek za uložení na skládce (skládkovné) stavebního odpadu dřevěného kód odpadu 17 02 01</t>
  </si>
  <si>
    <t>-1768958765</t>
  </si>
  <si>
    <t>23</t>
  </si>
  <si>
    <t>997013814</t>
  </si>
  <si>
    <t>Poplatek za uložení na skládce (skládkovné) stavebního odpadu izolací kód odpadu 17 06 04</t>
  </si>
  <si>
    <t>1073095128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</si>
</sst>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7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17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0"/>
      <c r="AL5" s="20"/>
      <c r="AM5" s="20"/>
      <c r="AN5" s="20"/>
      <c r="AO5" s="20"/>
      <c r="AP5" s="20"/>
      <c r="AQ5" s="20"/>
      <c r="AR5" s="18"/>
      <c r="BE5" s="214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0"/>
      <c r="AL6" s="20"/>
      <c r="AM6" s="20"/>
      <c r="AN6" s="20"/>
      <c r="AO6" s="20"/>
      <c r="AP6" s="20"/>
      <c r="AQ6" s="20"/>
      <c r="AR6" s="18"/>
      <c r="BE6" s="215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15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15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15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15"/>
      <c r="BS10" s="15" t="s">
        <v>6</v>
      </c>
    </row>
    <row r="11" spans="2:71" s="1" customFormat="1" ht="18.4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15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15"/>
      <c r="BS12" s="15" t="s">
        <v>6</v>
      </c>
    </row>
    <row r="13" spans="2:71" s="1" customFormat="1" ht="12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28</v>
      </c>
      <c r="AO13" s="20"/>
      <c r="AP13" s="20"/>
      <c r="AQ13" s="20"/>
      <c r="AR13" s="18"/>
      <c r="BE13" s="215"/>
      <c r="BS13" s="15" t="s">
        <v>6</v>
      </c>
    </row>
    <row r="14" spans="2:71" ht="12.75">
      <c r="B14" s="19"/>
      <c r="C14" s="20"/>
      <c r="D14" s="20"/>
      <c r="E14" s="220" t="s">
        <v>28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7" t="s">
        <v>26</v>
      </c>
      <c r="AL14" s="20"/>
      <c r="AM14" s="20"/>
      <c r="AN14" s="29" t="s">
        <v>28</v>
      </c>
      <c r="AO14" s="20"/>
      <c r="AP14" s="20"/>
      <c r="AQ14" s="20"/>
      <c r="AR14" s="18"/>
      <c r="BE14" s="215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15"/>
      <c r="BS15" s="15" t="s">
        <v>4</v>
      </c>
    </row>
    <row r="16" spans="2:71" s="1" customFormat="1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15"/>
      <c r="BS16" s="15" t="s">
        <v>4</v>
      </c>
    </row>
    <row r="17" spans="2:71" s="1" customFormat="1" ht="18.4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15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15"/>
      <c r="BS18" s="15" t="s">
        <v>6</v>
      </c>
    </row>
    <row r="19" spans="2:71" s="1" customFormat="1" ht="12" customHeight="1">
      <c r="B19" s="19"/>
      <c r="C19" s="20"/>
      <c r="D19" s="27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15"/>
      <c r="BS19" s="15" t="s">
        <v>6</v>
      </c>
    </row>
    <row r="20" spans="2:71" s="1" customFormat="1" ht="18.4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15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15"/>
    </row>
    <row r="22" spans="2:57" s="1" customFormat="1" ht="12" customHeight="1">
      <c r="B22" s="19"/>
      <c r="C22" s="20"/>
      <c r="D22" s="27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15"/>
    </row>
    <row r="23" spans="2:57" s="1" customFormat="1" ht="16.5" customHeight="1">
      <c r="B23" s="19"/>
      <c r="C23" s="20"/>
      <c r="D23" s="20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0"/>
      <c r="AP23" s="20"/>
      <c r="AQ23" s="20"/>
      <c r="AR23" s="18"/>
      <c r="BE23" s="215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15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15"/>
    </row>
    <row r="26" spans="1:57" s="2" customFormat="1" ht="25.9" customHeight="1">
      <c r="A26" s="32"/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3">
        <f>ROUND(AG94,2)</f>
        <v>0</v>
      </c>
      <c r="AL26" s="224"/>
      <c r="AM26" s="224"/>
      <c r="AN26" s="224"/>
      <c r="AO26" s="224"/>
      <c r="AP26" s="34"/>
      <c r="AQ26" s="34"/>
      <c r="AR26" s="37"/>
      <c r="BE26" s="215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15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25" t="s">
        <v>34</v>
      </c>
      <c r="M28" s="225"/>
      <c r="N28" s="225"/>
      <c r="O28" s="225"/>
      <c r="P28" s="225"/>
      <c r="Q28" s="34"/>
      <c r="R28" s="34"/>
      <c r="S28" s="34"/>
      <c r="T28" s="34"/>
      <c r="U28" s="34"/>
      <c r="V28" s="34"/>
      <c r="W28" s="225" t="s">
        <v>35</v>
      </c>
      <c r="X28" s="225"/>
      <c r="Y28" s="225"/>
      <c r="Z28" s="225"/>
      <c r="AA28" s="225"/>
      <c r="AB28" s="225"/>
      <c r="AC28" s="225"/>
      <c r="AD28" s="225"/>
      <c r="AE28" s="225"/>
      <c r="AF28" s="34"/>
      <c r="AG28" s="34"/>
      <c r="AH28" s="34"/>
      <c r="AI28" s="34"/>
      <c r="AJ28" s="34"/>
      <c r="AK28" s="225" t="s">
        <v>36</v>
      </c>
      <c r="AL28" s="225"/>
      <c r="AM28" s="225"/>
      <c r="AN28" s="225"/>
      <c r="AO28" s="225"/>
      <c r="AP28" s="34"/>
      <c r="AQ28" s="34"/>
      <c r="AR28" s="37"/>
      <c r="BE28" s="215"/>
    </row>
    <row r="29" spans="2:57" s="3" customFormat="1" ht="14.45" customHeight="1">
      <c r="B29" s="38"/>
      <c r="C29" s="39"/>
      <c r="D29" s="27" t="s">
        <v>37</v>
      </c>
      <c r="E29" s="39"/>
      <c r="F29" s="27" t="s">
        <v>38</v>
      </c>
      <c r="G29" s="39"/>
      <c r="H29" s="39"/>
      <c r="I29" s="39"/>
      <c r="J29" s="39"/>
      <c r="K29" s="39"/>
      <c r="L29" s="228">
        <v>0.21</v>
      </c>
      <c r="M29" s="227"/>
      <c r="N29" s="227"/>
      <c r="O29" s="227"/>
      <c r="P29" s="227"/>
      <c r="Q29" s="39"/>
      <c r="R29" s="39"/>
      <c r="S29" s="39"/>
      <c r="T29" s="39"/>
      <c r="U29" s="39"/>
      <c r="V29" s="39"/>
      <c r="W29" s="226">
        <f>ROUND(AZ94,2)</f>
        <v>0</v>
      </c>
      <c r="X29" s="227"/>
      <c r="Y29" s="227"/>
      <c r="Z29" s="227"/>
      <c r="AA29" s="227"/>
      <c r="AB29" s="227"/>
      <c r="AC29" s="227"/>
      <c r="AD29" s="227"/>
      <c r="AE29" s="227"/>
      <c r="AF29" s="39"/>
      <c r="AG29" s="39"/>
      <c r="AH29" s="39"/>
      <c r="AI29" s="39"/>
      <c r="AJ29" s="39"/>
      <c r="AK29" s="226">
        <f>ROUND(AV94,2)</f>
        <v>0</v>
      </c>
      <c r="AL29" s="227"/>
      <c r="AM29" s="227"/>
      <c r="AN29" s="227"/>
      <c r="AO29" s="227"/>
      <c r="AP29" s="39"/>
      <c r="AQ29" s="39"/>
      <c r="AR29" s="40"/>
      <c r="BE29" s="216"/>
    </row>
    <row r="30" spans="2:57" s="3" customFormat="1" ht="14.45" customHeight="1">
      <c r="B30" s="38"/>
      <c r="C30" s="39"/>
      <c r="D30" s="39"/>
      <c r="E30" s="39"/>
      <c r="F30" s="27" t="s">
        <v>39</v>
      </c>
      <c r="G30" s="39"/>
      <c r="H30" s="39"/>
      <c r="I30" s="39"/>
      <c r="J30" s="39"/>
      <c r="K30" s="39"/>
      <c r="L30" s="228">
        <v>0.15</v>
      </c>
      <c r="M30" s="227"/>
      <c r="N30" s="227"/>
      <c r="O30" s="227"/>
      <c r="P30" s="227"/>
      <c r="Q30" s="39"/>
      <c r="R30" s="39"/>
      <c r="S30" s="39"/>
      <c r="T30" s="39"/>
      <c r="U30" s="39"/>
      <c r="V30" s="39"/>
      <c r="W30" s="226">
        <f>ROUND(BA94,2)</f>
        <v>0</v>
      </c>
      <c r="X30" s="227"/>
      <c r="Y30" s="227"/>
      <c r="Z30" s="227"/>
      <c r="AA30" s="227"/>
      <c r="AB30" s="227"/>
      <c r="AC30" s="227"/>
      <c r="AD30" s="227"/>
      <c r="AE30" s="227"/>
      <c r="AF30" s="39"/>
      <c r="AG30" s="39"/>
      <c r="AH30" s="39"/>
      <c r="AI30" s="39"/>
      <c r="AJ30" s="39"/>
      <c r="AK30" s="226">
        <f>ROUND(AW94,2)</f>
        <v>0</v>
      </c>
      <c r="AL30" s="227"/>
      <c r="AM30" s="227"/>
      <c r="AN30" s="227"/>
      <c r="AO30" s="227"/>
      <c r="AP30" s="39"/>
      <c r="AQ30" s="39"/>
      <c r="AR30" s="40"/>
      <c r="BE30" s="216"/>
    </row>
    <row r="31" spans="2:57" s="3" customFormat="1" ht="14.45" customHeight="1" hidden="1">
      <c r="B31" s="38"/>
      <c r="C31" s="39"/>
      <c r="D31" s="39"/>
      <c r="E31" s="39"/>
      <c r="F31" s="27" t="s">
        <v>40</v>
      </c>
      <c r="G31" s="39"/>
      <c r="H31" s="39"/>
      <c r="I31" s="39"/>
      <c r="J31" s="39"/>
      <c r="K31" s="39"/>
      <c r="L31" s="228">
        <v>0.21</v>
      </c>
      <c r="M31" s="227"/>
      <c r="N31" s="227"/>
      <c r="O31" s="227"/>
      <c r="P31" s="227"/>
      <c r="Q31" s="39"/>
      <c r="R31" s="39"/>
      <c r="S31" s="39"/>
      <c r="T31" s="39"/>
      <c r="U31" s="39"/>
      <c r="V31" s="39"/>
      <c r="W31" s="226">
        <f>ROUND(BB94,2)</f>
        <v>0</v>
      </c>
      <c r="X31" s="227"/>
      <c r="Y31" s="227"/>
      <c r="Z31" s="227"/>
      <c r="AA31" s="227"/>
      <c r="AB31" s="227"/>
      <c r="AC31" s="227"/>
      <c r="AD31" s="227"/>
      <c r="AE31" s="227"/>
      <c r="AF31" s="39"/>
      <c r="AG31" s="39"/>
      <c r="AH31" s="39"/>
      <c r="AI31" s="39"/>
      <c r="AJ31" s="39"/>
      <c r="AK31" s="226">
        <v>0</v>
      </c>
      <c r="AL31" s="227"/>
      <c r="AM31" s="227"/>
      <c r="AN31" s="227"/>
      <c r="AO31" s="227"/>
      <c r="AP31" s="39"/>
      <c r="AQ31" s="39"/>
      <c r="AR31" s="40"/>
      <c r="BE31" s="216"/>
    </row>
    <row r="32" spans="2:57" s="3" customFormat="1" ht="14.45" customHeight="1" hidden="1">
      <c r="B32" s="38"/>
      <c r="C32" s="39"/>
      <c r="D32" s="39"/>
      <c r="E32" s="39"/>
      <c r="F32" s="27" t="s">
        <v>41</v>
      </c>
      <c r="G32" s="39"/>
      <c r="H32" s="39"/>
      <c r="I32" s="39"/>
      <c r="J32" s="39"/>
      <c r="K32" s="39"/>
      <c r="L32" s="228">
        <v>0.15</v>
      </c>
      <c r="M32" s="227"/>
      <c r="N32" s="227"/>
      <c r="O32" s="227"/>
      <c r="P32" s="227"/>
      <c r="Q32" s="39"/>
      <c r="R32" s="39"/>
      <c r="S32" s="39"/>
      <c r="T32" s="39"/>
      <c r="U32" s="39"/>
      <c r="V32" s="39"/>
      <c r="W32" s="226">
        <f>ROUND(BC94,2)</f>
        <v>0</v>
      </c>
      <c r="X32" s="227"/>
      <c r="Y32" s="227"/>
      <c r="Z32" s="227"/>
      <c r="AA32" s="227"/>
      <c r="AB32" s="227"/>
      <c r="AC32" s="227"/>
      <c r="AD32" s="227"/>
      <c r="AE32" s="227"/>
      <c r="AF32" s="39"/>
      <c r="AG32" s="39"/>
      <c r="AH32" s="39"/>
      <c r="AI32" s="39"/>
      <c r="AJ32" s="39"/>
      <c r="AK32" s="226">
        <v>0</v>
      </c>
      <c r="AL32" s="227"/>
      <c r="AM32" s="227"/>
      <c r="AN32" s="227"/>
      <c r="AO32" s="227"/>
      <c r="AP32" s="39"/>
      <c r="AQ32" s="39"/>
      <c r="AR32" s="40"/>
      <c r="BE32" s="216"/>
    </row>
    <row r="33" spans="2:57" s="3" customFormat="1" ht="14.45" customHeight="1" hidden="1">
      <c r="B33" s="38"/>
      <c r="C33" s="39"/>
      <c r="D33" s="39"/>
      <c r="E33" s="39"/>
      <c r="F33" s="27" t="s">
        <v>42</v>
      </c>
      <c r="G33" s="39"/>
      <c r="H33" s="39"/>
      <c r="I33" s="39"/>
      <c r="J33" s="39"/>
      <c r="K33" s="39"/>
      <c r="L33" s="228">
        <v>0</v>
      </c>
      <c r="M33" s="227"/>
      <c r="N33" s="227"/>
      <c r="O33" s="227"/>
      <c r="P33" s="227"/>
      <c r="Q33" s="39"/>
      <c r="R33" s="39"/>
      <c r="S33" s="39"/>
      <c r="T33" s="39"/>
      <c r="U33" s="39"/>
      <c r="V33" s="39"/>
      <c r="W33" s="226">
        <f>ROUND(BD94,2)</f>
        <v>0</v>
      </c>
      <c r="X33" s="227"/>
      <c r="Y33" s="227"/>
      <c r="Z33" s="227"/>
      <c r="AA33" s="227"/>
      <c r="AB33" s="227"/>
      <c r="AC33" s="227"/>
      <c r="AD33" s="227"/>
      <c r="AE33" s="227"/>
      <c r="AF33" s="39"/>
      <c r="AG33" s="39"/>
      <c r="AH33" s="39"/>
      <c r="AI33" s="39"/>
      <c r="AJ33" s="39"/>
      <c r="AK33" s="226">
        <v>0</v>
      </c>
      <c r="AL33" s="227"/>
      <c r="AM33" s="227"/>
      <c r="AN33" s="227"/>
      <c r="AO33" s="227"/>
      <c r="AP33" s="39"/>
      <c r="AQ33" s="39"/>
      <c r="AR33" s="40"/>
      <c r="BE33" s="216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15"/>
    </row>
    <row r="35" spans="1:57" s="2" customFormat="1" ht="25.9" customHeight="1">
      <c r="A35" s="32"/>
      <c r="B35" s="33"/>
      <c r="C35" s="41"/>
      <c r="D35" s="42" t="s">
        <v>43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44</v>
      </c>
      <c r="U35" s="43"/>
      <c r="V35" s="43"/>
      <c r="W35" s="43"/>
      <c r="X35" s="229" t="s">
        <v>45</v>
      </c>
      <c r="Y35" s="230"/>
      <c r="Z35" s="230"/>
      <c r="AA35" s="230"/>
      <c r="AB35" s="230"/>
      <c r="AC35" s="43"/>
      <c r="AD35" s="43"/>
      <c r="AE35" s="43"/>
      <c r="AF35" s="43"/>
      <c r="AG35" s="43"/>
      <c r="AH35" s="43"/>
      <c r="AI35" s="43"/>
      <c r="AJ35" s="43"/>
      <c r="AK35" s="231">
        <f>SUM(AK26:AK33)</f>
        <v>0</v>
      </c>
      <c r="AL35" s="230"/>
      <c r="AM35" s="230"/>
      <c r="AN35" s="230"/>
      <c r="AO35" s="232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47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48</v>
      </c>
      <c r="AI60" s="36"/>
      <c r="AJ60" s="36"/>
      <c r="AK60" s="36"/>
      <c r="AL60" s="36"/>
      <c r="AM60" s="50" t="s">
        <v>49</v>
      </c>
      <c r="AN60" s="36"/>
      <c r="AO60" s="36"/>
      <c r="AP60" s="34"/>
      <c r="AQ60" s="34"/>
      <c r="AR60" s="37"/>
      <c r="BE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50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51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48</v>
      </c>
      <c r="AI75" s="36"/>
      <c r="AJ75" s="36"/>
      <c r="AK75" s="36"/>
      <c r="AL75" s="36"/>
      <c r="AM75" s="50" t="s">
        <v>49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20221601003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33" t="str">
        <f>K6</f>
        <v>Demmolice objektu kotelny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61"/>
      <c r="AL85" s="61"/>
      <c r="AM85" s="61"/>
      <c r="AN85" s="61"/>
      <c r="AO85" s="61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35" t="str">
        <f>IF(AN8="","",AN8)</f>
        <v>27. 2. 2022</v>
      </c>
      <c r="AN87" s="235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29</v>
      </c>
      <c r="AJ89" s="34"/>
      <c r="AK89" s="34"/>
      <c r="AL89" s="34"/>
      <c r="AM89" s="236" t="str">
        <f>IF(E17="","",E17)</f>
        <v xml:space="preserve"> </v>
      </c>
      <c r="AN89" s="237"/>
      <c r="AO89" s="237"/>
      <c r="AP89" s="237"/>
      <c r="AQ89" s="34"/>
      <c r="AR89" s="37"/>
      <c r="AS89" s="238" t="s">
        <v>53</v>
      </c>
      <c r="AT89" s="239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27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31</v>
      </c>
      <c r="AJ90" s="34"/>
      <c r="AK90" s="34"/>
      <c r="AL90" s="34"/>
      <c r="AM90" s="236" t="str">
        <f>IF(E20="","",E20)</f>
        <v xml:space="preserve"> </v>
      </c>
      <c r="AN90" s="237"/>
      <c r="AO90" s="237"/>
      <c r="AP90" s="237"/>
      <c r="AQ90" s="34"/>
      <c r="AR90" s="37"/>
      <c r="AS90" s="240"/>
      <c r="AT90" s="241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42"/>
      <c r="AT91" s="243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44" t="s">
        <v>54</v>
      </c>
      <c r="D92" s="245"/>
      <c r="E92" s="245"/>
      <c r="F92" s="245"/>
      <c r="G92" s="245"/>
      <c r="H92" s="71"/>
      <c r="I92" s="246" t="s">
        <v>55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7" t="s">
        <v>56</v>
      </c>
      <c r="AH92" s="245"/>
      <c r="AI92" s="245"/>
      <c r="AJ92" s="245"/>
      <c r="AK92" s="245"/>
      <c r="AL92" s="245"/>
      <c r="AM92" s="245"/>
      <c r="AN92" s="246" t="s">
        <v>57</v>
      </c>
      <c r="AO92" s="245"/>
      <c r="AP92" s="248"/>
      <c r="AQ92" s="72" t="s">
        <v>58</v>
      </c>
      <c r="AR92" s="37"/>
      <c r="AS92" s="73" t="s">
        <v>59</v>
      </c>
      <c r="AT92" s="74" t="s">
        <v>60</v>
      </c>
      <c r="AU92" s="74" t="s">
        <v>61</v>
      </c>
      <c r="AV92" s="74" t="s">
        <v>62</v>
      </c>
      <c r="AW92" s="74" t="s">
        <v>63</v>
      </c>
      <c r="AX92" s="74" t="s">
        <v>64</v>
      </c>
      <c r="AY92" s="74" t="s">
        <v>65</v>
      </c>
      <c r="AZ92" s="74" t="s">
        <v>66</v>
      </c>
      <c r="BA92" s="74" t="s">
        <v>67</v>
      </c>
      <c r="BB92" s="74" t="s">
        <v>68</v>
      </c>
      <c r="BC92" s="74" t="s">
        <v>69</v>
      </c>
      <c r="BD92" s="75" t="s">
        <v>70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71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52">
        <f>ROUND(AG95,2)</f>
        <v>0</v>
      </c>
      <c r="AH94" s="252"/>
      <c r="AI94" s="252"/>
      <c r="AJ94" s="252"/>
      <c r="AK94" s="252"/>
      <c r="AL94" s="252"/>
      <c r="AM94" s="252"/>
      <c r="AN94" s="253">
        <f>SUM(AG94,AT94)</f>
        <v>0</v>
      </c>
      <c r="AO94" s="253"/>
      <c r="AP94" s="253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72</v>
      </c>
      <c r="BT94" s="89" t="s">
        <v>73</v>
      </c>
      <c r="BU94" s="90" t="s">
        <v>74</v>
      </c>
      <c r="BV94" s="89" t="s">
        <v>75</v>
      </c>
      <c r="BW94" s="89" t="s">
        <v>5</v>
      </c>
      <c r="BX94" s="89" t="s">
        <v>76</v>
      </c>
      <c r="CL94" s="89" t="s">
        <v>1</v>
      </c>
    </row>
    <row r="95" spans="1:91" s="7" customFormat="1" ht="16.5" customHeight="1">
      <c r="A95" s="91" t="s">
        <v>77</v>
      </c>
      <c r="B95" s="92"/>
      <c r="C95" s="93"/>
      <c r="D95" s="251" t="s">
        <v>78</v>
      </c>
      <c r="E95" s="251"/>
      <c r="F95" s="251"/>
      <c r="G95" s="251"/>
      <c r="H95" s="251"/>
      <c r="I95" s="94"/>
      <c r="J95" s="251" t="s">
        <v>79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9">
        <f>'001 - Demolice objektu ko...'!J30</f>
        <v>0</v>
      </c>
      <c r="AH95" s="250"/>
      <c r="AI95" s="250"/>
      <c r="AJ95" s="250"/>
      <c r="AK95" s="250"/>
      <c r="AL95" s="250"/>
      <c r="AM95" s="250"/>
      <c r="AN95" s="249">
        <f>SUM(AG95,AT95)</f>
        <v>0</v>
      </c>
      <c r="AO95" s="250"/>
      <c r="AP95" s="250"/>
      <c r="AQ95" s="95" t="s">
        <v>80</v>
      </c>
      <c r="AR95" s="96"/>
      <c r="AS95" s="97">
        <v>0</v>
      </c>
      <c r="AT95" s="98">
        <f>ROUND(SUM(AV95:AW95),2)</f>
        <v>0</v>
      </c>
      <c r="AU95" s="99">
        <f>'001 - Demolice objektu ko...'!P121</f>
        <v>0</v>
      </c>
      <c r="AV95" s="98">
        <f>'001 - Demolice objektu ko...'!J33</f>
        <v>0</v>
      </c>
      <c r="AW95" s="98">
        <f>'001 - Demolice objektu ko...'!J34</f>
        <v>0</v>
      </c>
      <c r="AX95" s="98">
        <f>'001 - Demolice objektu ko...'!J35</f>
        <v>0</v>
      </c>
      <c r="AY95" s="98">
        <f>'001 - Demolice objektu ko...'!J36</f>
        <v>0</v>
      </c>
      <c r="AZ95" s="98">
        <f>'001 - Demolice objektu ko...'!F33</f>
        <v>0</v>
      </c>
      <c r="BA95" s="98">
        <f>'001 - Demolice objektu ko...'!F34</f>
        <v>0</v>
      </c>
      <c r="BB95" s="98">
        <f>'001 - Demolice objektu ko...'!F35</f>
        <v>0</v>
      </c>
      <c r="BC95" s="98">
        <f>'001 - Demolice objektu ko...'!F36</f>
        <v>0</v>
      </c>
      <c r="BD95" s="100">
        <f>'001 - Demolice objektu ko...'!F37</f>
        <v>0</v>
      </c>
      <c r="BT95" s="101" t="s">
        <v>81</v>
      </c>
      <c r="BV95" s="101" t="s">
        <v>75</v>
      </c>
      <c r="BW95" s="101" t="s">
        <v>82</v>
      </c>
      <c r="BX95" s="101" t="s">
        <v>5</v>
      </c>
      <c r="CL95" s="101" t="s">
        <v>1</v>
      </c>
      <c r="CM95" s="101" t="s">
        <v>83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ds7BcOh2GAt5xcesdJX/lcclleiY2PiPbv2x3BgFD6Xx4v0bha4ZDyjwrVemRnQsTQX+OyPcPOsgp1/q7wEfhw==" saltValue="hbb78/gmVrdYQW0eUU3pzfjplFMP59IKZUXoIYb/vwiDWaOlR5KEwX71zoji4RlUUIcMvO1ASIRewxTUtZ6h/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01 - Demolice objektu k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tabSelected="1" workbookViewId="0" topLeftCell="A13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5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8"/>
      <c r="AT3" s="15" t="s">
        <v>83</v>
      </c>
    </row>
    <row r="4" spans="2:46" s="1" customFormat="1" ht="24.95" customHeight="1">
      <c r="B4" s="18"/>
      <c r="D4" s="104" t="s">
        <v>84</v>
      </c>
      <c r="L4" s="18"/>
      <c r="M4" s="10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06" t="s">
        <v>16</v>
      </c>
      <c r="L6" s="18"/>
    </row>
    <row r="7" spans="2:12" s="1" customFormat="1" ht="16.5" customHeight="1">
      <c r="B7" s="18"/>
      <c r="E7" s="255" t="str">
        <f>'Rekapitulace stavby'!K6</f>
        <v>Demmolice objektu kotelny</v>
      </c>
      <c r="F7" s="256"/>
      <c r="G7" s="256"/>
      <c r="H7" s="256"/>
      <c r="L7" s="18"/>
    </row>
    <row r="8" spans="1:31" s="2" customFormat="1" ht="12" customHeight="1">
      <c r="A8" s="32"/>
      <c r="B8" s="37"/>
      <c r="C8" s="32"/>
      <c r="D8" s="106" t="s">
        <v>85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57" t="s">
        <v>86</v>
      </c>
      <c r="F9" s="258"/>
      <c r="G9" s="258"/>
      <c r="H9" s="258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6" t="s">
        <v>18</v>
      </c>
      <c r="E11" s="32"/>
      <c r="F11" s="107" t="s">
        <v>1</v>
      </c>
      <c r="G11" s="32"/>
      <c r="H11" s="32"/>
      <c r="I11" s="106" t="s">
        <v>19</v>
      </c>
      <c r="J11" s="107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6" t="s">
        <v>20</v>
      </c>
      <c r="E12" s="32"/>
      <c r="F12" s="107" t="s">
        <v>21</v>
      </c>
      <c r="G12" s="32"/>
      <c r="H12" s="32"/>
      <c r="I12" s="106" t="s">
        <v>22</v>
      </c>
      <c r="J12" s="108" t="str">
        <f>'Rekapitulace stavby'!AN8</f>
        <v>27. 2. 2022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6" t="s">
        <v>24</v>
      </c>
      <c r="E14" s="32"/>
      <c r="F14" s="32"/>
      <c r="G14" s="32"/>
      <c r="H14" s="32"/>
      <c r="I14" s="106" t="s">
        <v>25</v>
      </c>
      <c r="J14" s="107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7" t="str">
        <f>IF('Rekapitulace stavby'!E11="","",'Rekapitulace stavby'!E11)</f>
        <v xml:space="preserve"> </v>
      </c>
      <c r="F15" s="32"/>
      <c r="G15" s="32"/>
      <c r="H15" s="32"/>
      <c r="I15" s="106" t="s">
        <v>26</v>
      </c>
      <c r="J15" s="107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6" t="s">
        <v>27</v>
      </c>
      <c r="E17" s="32"/>
      <c r="F17" s="32"/>
      <c r="G17" s="32"/>
      <c r="H17" s="32"/>
      <c r="I17" s="106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59" t="str">
        <f>'Rekapitulace stavby'!E14</f>
        <v>Vyplň údaj</v>
      </c>
      <c r="F18" s="260"/>
      <c r="G18" s="260"/>
      <c r="H18" s="260"/>
      <c r="I18" s="106" t="s">
        <v>26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6" t="s">
        <v>29</v>
      </c>
      <c r="E20" s="32"/>
      <c r="F20" s="32"/>
      <c r="G20" s="32"/>
      <c r="H20" s="32"/>
      <c r="I20" s="106" t="s">
        <v>25</v>
      </c>
      <c r="J20" s="107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7" t="str">
        <f>IF('Rekapitulace stavby'!E17="","",'Rekapitulace stavby'!E17)</f>
        <v xml:space="preserve"> </v>
      </c>
      <c r="F21" s="32"/>
      <c r="G21" s="32"/>
      <c r="H21" s="32"/>
      <c r="I21" s="106" t="s">
        <v>26</v>
      </c>
      <c r="J21" s="107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6" t="s">
        <v>31</v>
      </c>
      <c r="E23" s="32"/>
      <c r="F23" s="32"/>
      <c r="G23" s="32"/>
      <c r="H23" s="32"/>
      <c r="I23" s="106" t="s">
        <v>25</v>
      </c>
      <c r="J23" s="107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7" t="str">
        <f>IF('Rekapitulace stavby'!E20="","",'Rekapitulace stavby'!E20)</f>
        <v xml:space="preserve"> </v>
      </c>
      <c r="F24" s="32"/>
      <c r="G24" s="32"/>
      <c r="H24" s="32"/>
      <c r="I24" s="106" t="s">
        <v>26</v>
      </c>
      <c r="J24" s="107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6" t="s">
        <v>32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9"/>
      <c r="B27" s="110"/>
      <c r="C27" s="109"/>
      <c r="D27" s="109"/>
      <c r="E27" s="261" t="s">
        <v>1</v>
      </c>
      <c r="F27" s="261"/>
      <c r="G27" s="261"/>
      <c r="H27" s="26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2"/>
      <c r="E29" s="112"/>
      <c r="F29" s="112"/>
      <c r="G29" s="112"/>
      <c r="H29" s="112"/>
      <c r="I29" s="112"/>
      <c r="J29" s="112"/>
      <c r="K29" s="11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3" t="s">
        <v>33</v>
      </c>
      <c r="E30" s="32"/>
      <c r="F30" s="32"/>
      <c r="G30" s="32"/>
      <c r="H30" s="32"/>
      <c r="I30" s="32"/>
      <c r="J30" s="114">
        <f>ROUND(J121,2)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12"/>
      <c r="E31" s="112"/>
      <c r="F31" s="112"/>
      <c r="G31" s="112"/>
      <c r="H31" s="112"/>
      <c r="I31" s="112"/>
      <c r="J31" s="112"/>
      <c r="K31" s="11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15" t="s">
        <v>35</v>
      </c>
      <c r="G32" s="32"/>
      <c r="H32" s="32"/>
      <c r="I32" s="115" t="s">
        <v>34</v>
      </c>
      <c r="J32" s="115" t="s">
        <v>36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16" t="s">
        <v>37</v>
      </c>
      <c r="E33" s="106" t="s">
        <v>38</v>
      </c>
      <c r="F33" s="117">
        <f>ROUND((SUM(BE121:BE158)),2)</f>
        <v>0</v>
      </c>
      <c r="G33" s="32"/>
      <c r="H33" s="32"/>
      <c r="I33" s="118">
        <v>0.21</v>
      </c>
      <c r="J33" s="117">
        <f>ROUND(((SUM(BE121:BE158))*I33),2)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06" t="s">
        <v>39</v>
      </c>
      <c r="F34" s="117">
        <f>ROUND((SUM(BF121:BF158)),2)</f>
        <v>0</v>
      </c>
      <c r="G34" s="32"/>
      <c r="H34" s="32"/>
      <c r="I34" s="118">
        <v>0.15</v>
      </c>
      <c r="J34" s="117">
        <f>ROUND(((SUM(BF121:BF158))*I34),2)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06" t="s">
        <v>40</v>
      </c>
      <c r="F35" s="117">
        <f>ROUND((SUM(BG121:BG158)),2)</f>
        <v>0</v>
      </c>
      <c r="G35" s="32"/>
      <c r="H35" s="32"/>
      <c r="I35" s="118">
        <v>0.21</v>
      </c>
      <c r="J35" s="11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06" t="s">
        <v>41</v>
      </c>
      <c r="F36" s="117">
        <f>ROUND((SUM(BH121:BH158)),2)</f>
        <v>0</v>
      </c>
      <c r="G36" s="32"/>
      <c r="H36" s="32"/>
      <c r="I36" s="118">
        <v>0.15</v>
      </c>
      <c r="J36" s="11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06" t="s">
        <v>42</v>
      </c>
      <c r="F37" s="117">
        <f>ROUND((SUM(BI121:BI158)),2)</f>
        <v>0</v>
      </c>
      <c r="G37" s="32"/>
      <c r="H37" s="32"/>
      <c r="I37" s="118">
        <v>0</v>
      </c>
      <c r="J37" s="11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19"/>
      <c r="D39" s="120" t="s">
        <v>43</v>
      </c>
      <c r="E39" s="121"/>
      <c r="F39" s="121"/>
      <c r="G39" s="122" t="s">
        <v>44</v>
      </c>
      <c r="H39" s="123" t="s">
        <v>45</v>
      </c>
      <c r="I39" s="121"/>
      <c r="J39" s="124">
        <f>SUM(J30:J37)</f>
        <v>0</v>
      </c>
      <c r="K39" s="12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26" t="s">
        <v>46</v>
      </c>
      <c r="E50" s="127"/>
      <c r="F50" s="127"/>
      <c r="G50" s="126" t="s">
        <v>47</v>
      </c>
      <c r="H50" s="127"/>
      <c r="I50" s="127"/>
      <c r="J50" s="127"/>
      <c r="K50" s="127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28" t="s">
        <v>48</v>
      </c>
      <c r="E61" s="129"/>
      <c r="F61" s="130" t="s">
        <v>49</v>
      </c>
      <c r="G61" s="128" t="s">
        <v>48</v>
      </c>
      <c r="H61" s="129"/>
      <c r="I61" s="129"/>
      <c r="J61" s="131" t="s">
        <v>49</v>
      </c>
      <c r="K61" s="12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26" t="s">
        <v>50</v>
      </c>
      <c r="E65" s="132"/>
      <c r="F65" s="132"/>
      <c r="G65" s="126" t="s">
        <v>51</v>
      </c>
      <c r="H65" s="132"/>
      <c r="I65" s="132"/>
      <c r="J65" s="132"/>
      <c r="K65" s="13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28" t="s">
        <v>48</v>
      </c>
      <c r="E76" s="129"/>
      <c r="F76" s="130" t="s">
        <v>49</v>
      </c>
      <c r="G76" s="128" t="s">
        <v>48</v>
      </c>
      <c r="H76" s="129"/>
      <c r="I76" s="129"/>
      <c r="J76" s="131" t="s">
        <v>49</v>
      </c>
      <c r="K76" s="12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87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62" t="str">
        <f>E7</f>
        <v>Demmolice objektu kotelny</v>
      </c>
      <c r="F85" s="263"/>
      <c r="G85" s="263"/>
      <c r="H85" s="263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85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33" t="str">
        <f>E9</f>
        <v xml:space="preserve">001 - Demolice objektu kotelny </v>
      </c>
      <c r="F87" s="264"/>
      <c r="G87" s="264"/>
      <c r="H87" s="264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27" t="s">
        <v>22</v>
      </c>
      <c r="J89" s="64" t="str">
        <f>IF(J12="","",J12)</f>
        <v>27. 2. 2022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27" t="s">
        <v>29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27" t="s">
        <v>31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37" t="s">
        <v>88</v>
      </c>
      <c r="D94" s="138"/>
      <c r="E94" s="138"/>
      <c r="F94" s="138"/>
      <c r="G94" s="138"/>
      <c r="H94" s="138"/>
      <c r="I94" s="138"/>
      <c r="J94" s="139" t="s">
        <v>89</v>
      </c>
      <c r="K94" s="13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0" t="s">
        <v>90</v>
      </c>
      <c r="D96" s="34"/>
      <c r="E96" s="34"/>
      <c r="F96" s="34"/>
      <c r="G96" s="34"/>
      <c r="H96" s="34"/>
      <c r="I96" s="34"/>
      <c r="J96" s="82">
        <f>J121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91</v>
      </c>
    </row>
    <row r="97" spans="2:12" s="9" customFormat="1" ht="24.95" customHeight="1">
      <c r="B97" s="141"/>
      <c r="C97" s="142"/>
      <c r="D97" s="143" t="s">
        <v>92</v>
      </c>
      <c r="E97" s="144"/>
      <c r="F97" s="144"/>
      <c r="G97" s="144"/>
      <c r="H97" s="144"/>
      <c r="I97" s="144"/>
      <c r="J97" s="145">
        <f>J122</f>
        <v>0</v>
      </c>
      <c r="K97" s="142"/>
      <c r="L97" s="146"/>
    </row>
    <row r="98" spans="2:12" s="10" customFormat="1" ht="19.9" customHeight="1">
      <c r="B98" s="147"/>
      <c r="C98" s="148"/>
      <c r="D98" s="149" t="s">
        <v>93</v>
      </c>
      <c r="E98" s="150"/>
      <c r="F98" s="150"/>
      <c r="G98" s="150"/>
      <c r="H98" s="150"/>
      <c r="I98" s="150"/>
      <c r="J98" s="151">
        <f>J123</f>
        <v>0</v>
      </c>
      <c r="K98" s="148"/>
      <c r="L98" s="152"/>
    </row>
    <row r="99" spans="2:12" s="10" customFormat="1" ht="19.9" customHeight="1">
      <c r="B99" s="147"/>
      <c r="C99" s="148"/>
      <c r="D99" s="149" t="s">
        <v>94</v>
      </c>
      <c r="E99" s="150"/>
      <c r="F99" s="150"/>
      <c r="G99" s="150"/>
      <c r="H99" s="150"/>
      <c r="I99" s="150"/>
      <c r="J99" s="151">
        <f>J130</f>
        <v>0</v>
      </c>
      <c r="K99" s="148"/>
      <c r="L99" s="152"/>
    </row>
    <row r="100" spans="2:12" s="10" customFormat="1" ht="14.85" customHeight="1">
      <c r="B100" s="147"/>
      <c r="C100" s="148"/>
      <c r="D100" s="149" t="s">
        <v>95</v>
      </c>
      <c r="E100" s="150"/>
      <c r="F100" s="150"/>
      <c r="G100" s="150"/>
      <c r="H100" s="150"/>
      <c r="I100" s="150"/>
      <c r="J100" s="151">
        <f>J135</f>
        <v>0</v>
      </c>
      <c r="K100" s="148"/>
      <c r="L100" s="152"/>
    </row>
    <row r="101" spans="2:12" s="10" customFormat="1" ht="19.9" customHeight="1">
      <c r="B101" s="147"/>
      <c r="C101" s="148"/>
      <c r="D101" s="149" t="s">
        <v>96</v>
      </c>
      <c r="E101" s="150"/>
      <c r="F101" s="150"/>
      <c r="G101" s="150"/>
      <c r="H101" s="150"/>
      <c r="I101" s="150"/>
      <c r="J101" s="151">
        <f>J149</f>
        <v>0</v>
      </c>
      <c r="K101" s="148"/>
      <c r="L101" s="152"/>
    </row>
    <row r="102" spans="1:31" s="2" customFormat="1" ht="21.75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97</v>
      </c>
      <c r="D108" s="34"/>
      <c r="E108" s="34"/>
      <c r="F108" s="34"/>
      <c r="G108" s="34"/>
      <c r="H108" s="34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4"/>
      <c r="E110" s="34"/>
      <c r="F110" s="34"/>
      <c r="G110" s="34"/>
      <c r="H110" s="34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62" t="str">
        <f>E7</f>
        <v>Demmolice objektu kotelny</v>
      </c>
      <c r="F111" s="263"/>
      <c r="G111" s="263"/>
      <c r="H111" s="263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85</v>
      </c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233" t="str">
        <f>E9</f>
        <v xml:space="preserve">001 - Demolice objektu kotelny </v>
      </c>
      <c r="F113" s="264"/>
      <c r="G113" s="264"/>
      <c r="H113" s="26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4"/>
      <c r="E115" s="34"/>
      <c r="F115" s="25" t="str">
        <f>F12</f>
        <v xml:space="preserve"> </v>
      </c>
      <c r="G115" s="34"/>
      <c r="H115" s="34"/>
      <c r="I115" s="27" t="s">
        <v>22</v>
      </c>
      <c r="J115" s="64" t="str">
        <f>IF(J12="","",J12)</f>
        <v>27. 2. 2022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24</v>
      </c>
      <c r="D117" s="34"/>
      <c r="E117" s="34"/>
      <c r="F117" s="25" t="str">
        <f>E15</f>
        <v xml:space="preserve"> </v>
      </c>
      <c r="G117" s="34"/>
      <c r="H117" s="34"/>
      <c r="I117" s="27" t="s">
        <v>29</v>
      </c>
      <c r="J117" s="30" t="str">
        <f>E21</f>
        <v xml:space="preserve"> 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27</v>
      </c>
      <c r="D118" s="34"/>
      <c r="E118" s="34"/>
      <c r="F118" s="25" t="str">
        <f>IF(E18="","",E18)</f>
        <v>Vyplň údaj</v>
      </c>
      <c r="G118" s="34"/>
      <c r="H118" s="34"/>
      <c r="I118" s="27" t="s">
        <v>31</v>
      </c>
      <c r="J118" s="30" t="str">
        <f>E24</f>
        <v xml:space="preserve"> 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53"/>
      <c r="B120" s="154"/>
      <c r="C120" s="155" t="s">
        <v>98</v>
      </c>
      <c r="D120" s="156" t="s">
        <v>58</v>
      </c>
      <c r="E120" s="156" t="s">
        <v>54</v>
      </c>
      <c r="F120" s="156" t="s">
        <v>55</v>
      </c>
      <c r="G120" s="156" t="s">
        <v>99</v>
      </c>
      <c r="H120" s="156" t="s">
        <v>100</v>
      </c>
      <c r="I120" s="156" t="s">
        <v>101</v>
      </c>
      <c r="J120" s="156" t="s">
        <v>89</v>
      </c>
      <c r="K120" s="157" t="s">
        <v>102</v>
      </c>
      <c r="L120" s="158"/>
      <c r="M120" s="73" t="s">
        <v>1</v>
      </c>
      <c r="N120" s="74" t="s">
        <v>37</v>
      </c>
      <c r="O120" s="74" t="s">
        <v>103</v>
      </c>
      <c r="P120" s="74" t="s">
        <v>104</v>
      </c>
      <c r="Q120" s="74" t="s">
        <v>105</v>
      </c>
      <c r="R120" s="74" t="s">
        <v>106</v>
      </c>
      <c r="S120" s="74" t="s">
        <v>107</v>
      </c>
      <c r="T120" s="75" t="s">
        <v>108</v>
      </c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</row>
    <row r="121" spans="1:63" s="2" customFormat="1" ht="22.9" customHeight="1">
      <c r="A121" s="32"/>
      <c r="B121" s="33"/>
      <c r="C121" s="80" t="s">
        <v>109</v>
      </c>
      <c r="D121" s="34"/>
      <c r="E121" s="34"/>
      <c r="F121" s="34"/>
      <c r="G121" s="34"/>
      <c r="H121" s="34"/>
      <c r="I121" s="34"/>
      <c r="J121" s="159">
        <f>BK121</f>
        <v>0</v>
      </c>
      <c r="K121" s="34"/>
      <c r="L121" s="37"/>
      <c r="M121" s="76"/>
      <c r="N121" s="160"/>
      <c r="O121" s="77"/>
      <c r="P121" s="161">
        <f>P122</f>
        <v>0</v>
      </c>
      <c r="Q121" s="77"/>
      <c r="R121" s="161">
        <f>R122</f>
        <v>0</v>
      </c>
      <c r="S121" s="77"/>
      <c r="T121" s="162">
        <f>T122</f>
        <v>3288.3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5" t="s">
        <v>72</v>
      </c>
      <c r="AU121" s="15" t="s">
        <v>91</v>
      </c>
      <c r="BK121" s="163">
        <f>BK122</f>
        <v>0</v>
      </c>
    </row>
    <row r="122" spans="2:63" s="12" customFormat="1" ht="25.9" customHeight="1">
      <c r="B122" s="164"/>
      <c r="C122" s="165"/>
      <c r="D122" s="166" t="s">
        <v>72</v>
      </c>
      <c r="E122" s="167" t="s">
        <v>110</v>
      </c>
      <c r="F122" s="167" t="s">
        <v>111</v>
      </c>
      <c r="G122" s="165"/>
      <c r="H122" s="165"/>
      <c r="I122" s="168"/>
      <c r="J122" s="169">
        <f>BK122</f>
        <v>0</v>
      </c>
      <c r="K122" s="165"/>
      <c r="L122" s="170"/>
      <c r="M122" s="171"/>
      <c r="N122" s="172"/>
      <c r="O122" s="172"/>
      <c r="P122" s="173">
        <f>P123+P130+P149</f>
        <v>0</v>
      </c>
      <c r="Q122" s="172"/>
      <c r="R122" s="173">
        <f>R123+R130+R149</f>
        <v>0</v>
      </c>
      <c r="S122" s="172"/>
      <c r="T122" s="174">
        <f>T123+T130+T149</f>
        <v>3288.3</v>
      </c>
      <c r="AR122" s="175" t="s">
        <v>81</v>
      </c>
      <c r="AT122" s="176" t="s">
        <v>72</v>
      </c>
      <c r="AU122" s="176" t="s">
        <v>73</v>
      </c>
      <c r="AY122" s="175" t="s">
        <v>112</v>
      </c>
      <c r="BK122" s="177">
        <f>BK123+BK130+BK149</f>
        <v>0</v>
      </c>
    </row>
    <row r="123" spans="2:63" s="12" customFormat="1" ht="22.9" customHeight="1">
      <c r="B123" s="164"/>
      <c r="C123" s="165"/>
      <c r="D123" s="166" t="s">
        <v>72</v>
      </c>
      <c r="E123" s="178" t="s">
        <v>81</v>
      </c>
      <c r="F123" s="178" t="s">
        <v>113</v>
      </c>
      <c r="G123" s="165"/>
      <c r="H123" s="165"/>
      <c r="I123" s="168"/>
      <c r="J123" s="179">
        <f>BK123</f>
        <v>0</v>
      </c>
      <c r="K123" s="165"/>
      <c r="L123" s="170"/>
      <c r="M123" s="171"/>
      <c r="N123" s="172"/>
      <c r="O123" s="172"/>
      <c r="P123" s="173">
        <f>SUM(P124:P129)</f>
        <v>0</v>
      </c>
      <c r="Q123" s="172"/>
      <c r="R123" s="173">
        <f>SUM(R124:R129)</f>
        <v>0</v>
      </c>
      <c r="S123" s="172"/>
      <c r="T123" s="174">
        <f>SUM(T124:T129)</f>
        <v>0</v>
      </c>
      <c r="AR123" s="175" t="s">
        <v>81</v>
      </c>
      <c r="AT123" s="176" t="s">
        <v>72</v>
      </c>
      <c r="AU123" s="176" t="s">
        <v>81</v>
      </c>
      <c r="AY123" s="175" t="s">
        <v>112</v>
      </c>
      <c r="BK123" s="177">
        <f>SUM(BK124:BK129)</f>
        <v>0</v>
      </c>
    </row>
    <row r="124" spans="1:65" s="2" customFormat="1" ht="24.2" customHeight="1">
      <c r="A124" s="32"/>
      <c r="B124" s="33"/>
      <c r="C124" s="180" t="s">
        <v>81</v>
      </c>
      <c r="D124" s="180" t="s">
        <v>114</v>
      </c>
      <c r="E124" s="181" t="s">
        <v>115</v>
      </c>
      <c r="F124" s="182" t="s">
        <v>116</v>
      </c>
      <c r="G124" s="183" t="s">
        <v>117</v>
      </c>
      <c r="H124" s="184">
        <v>156</v>
      </c>
      <c r="I124" s="185"/>
      <c r="J124" s="186">
        <f>ROUND(I124*H124,2)</f>
        <v>0</v>
      </c>
      <c r="K124" s="182" t="s">
        <v>118</v>
      </c>
      <c r="L124" s="37"/>
      <c r="M124" s="187" t="s">
        <v>1</v>
      </c>
      <c r="N124" s="188" t="s">
        <v>38</v>
      </c>
      <c r="O124" s="69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91" t="s">
        <v>119</v>
      </c>
      <c r="AT124" s="191" t="s">
        <v>114</v>
      </c>
      <c r="AU124" s="191" t="s">
        <v>83</v>
      </c>
      <c r="AY124" s="15" t="s">
        <v>112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5" t="s">
        <v>81</v>
      </c>
      <c r="BK124" s="192">
        <f>ROUND(I124*H124,2)</f>
        <v>0</v>
      </c>
      <c r="BL124" s="15" t="s">
        <v>119</v>
      </c>
      <c r="BM124" s="191" t="s">
        <v>120</v>
      </c>
    </row>
    <row r="125" spans="2:51" s="13" customFormat="1" ht="11.25">
      <c r="B125" s="193"/>
      <c r="C125" s="194"/>
      <c r="D125" s="195" t="s">
        <v>121</v>
      </c>
      <c r="E125" s="196" t="s">
        <v>1</v>
      </c>
      <c r="F125" s="197" t="s">
        <v>122</v>
      </c>
      <c r="G125" s="194"/>
      <c r="H125" s="198">
        <v>156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121</v>
      </c>
      <c r="AU125" s="204" t="s">
        <v>83</v>
      </c>
      <c r="AV125" s="13" t="s">
        <v>83</v>
      </c>
      <c r="AW125" s="13" t="s">
        <v>30</v>
      </c>
      <c r="AX125" s="13" t="s">
        <v>81</v>
      </c>
      <c r="AY125" s="204" t="s">
        <v>112</v>
      </c>
    </row>
    <row r="126" spans="1:65" s="2" customFormat="1" ht="33" customHeight="1">
      <c r="A126" s="32"/>
      <c r="B126" s="33"/>
      <c r="C126" s="180" t="s">
        <v>83</v>
      </c>
      <c r="D126" s="180" t="s">
        <v>114</v>
      </c>
      <c r="E126" s="181" t="s">
        <v>123</v>
      </c>
      <c r="F126" s="182" t="s">
        <v>124</v>
      </c>
      <c r="G126" s="183" t="s">
        <v>117</v>
      </c>
      <c r="H126" s="184">
        <v>624</v>
      </c>
      <c r="I126" s="185"/>
      <c r="J126" s="186">
        <f>ROUND(I126*H126,2)</f>
        <v>0</v>
      </c>
      <c r="K126" s="182" t="s">
        <v>118</v>
      </c>
      <c r="L126" s="37"/>
      <c r="M126" s="187" t="s">
        <v>1</v>
      </c>
      <c r="N126" s="188" t="s">
        <v>38</v>
      </c>
      <c r="O126" s="69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91" t="s">
        <v>119</v>
      </c>
      <c r="AT126" s="191" t="s">
        <v>114</v>
      </c>
      <c r="AU126" s="191" t="s">
        <v>83</v>
      </c>
      <c r="AY126" s="15" t="s">
        <v>112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5" t="s">
        <v>81</v>
      </c>
      <c r="BK126" s="192">
        <f>ROUND(I126*H126,2)</f>
        <v>0</v>
      </c>
      <c r="BL126" s="15" t="s">
        <v>119</v>
      </c>
      <c r="BM126" s="191" t="s">
        <v>125</v>
      </c>
    </row>
    <row r="127" spans="2:51" s="13" customFormat="1" ht="11.25">
      <c r="B127" s="193"/>
      <c r="C127" s="194"/>
      <c r="D127" s="195" t="s">
        <v>121</v>
      </c>
      <c r="E127" s="196" t="s">
        <v>1</v>
      </c>
      <c r="F127" s="197" t="s">
        <v>126</v>
      </c>
      <c r="G127" s="194"/>
      <c r="H127" s="198">
        <v>624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121</v>
      </c>
      <c r="AU127" s="204" t="s">
        <v>83</v>
      </c>
      <c r="AV127" s="13" t="s">
        <v>83</v>
      </c>
      <c r="AW127" s="13" t="s">
        <v>30</v>
      </c>
      <c r="AX127" s="13" t="s">
        <v>81</v>
      </c>
      <c r="AY127" s="204" t="s">
        <v>112</v>
      </c>
    </row>
    <row r="128" spans="1:65" s="2" customFormat="1" ht="24.2" customHeight="1">
      <c r="A128" s="32"/>
      <c r="B128" s="33"/>
      <c r="C128" s="180" t="s">
        <v>127</v>
      </c>
      <c r="D128" s="180" t="s">
        <v>114</v>
      </c>
      <c r="E128" s="181" t="s">
        <v>128</v>
      </c>
      <c r="F128" s="182" t="s">
        <v>129</v>
      </c>
      <c r="G128" s="183" t="s">
        <v>117</v>
      </c>
      <c r="H128" s="184">
        <v>1024</v>
      </c>
      <c r="I128" s="185"/>
      <c r="J128" s="186">
        <f>ROUND(I128*H128,2)</f>
        <v>0</v>
      </c>
      <c r="K128" s="182" t="s">
        <v>118</v>
      </c>
      <c r="L128" s="37"/>
      <c r="M128" s="187" t="s">
        <v>1</v>
      </c>
      <c r="N128" s="188" t="s">
        <v>38</v>
      </c>
      <c r="O128" s="69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1" t="s">
        <v>119</v>
      </c>
      <c r="AT128" s="191" t="s">
        <v>114</v>
      </c>
      <c r="AU128" s="191" t="s">
        <v>83</v>
      </c>
      <c r="AY128" s="15" t="s">
        <v>112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5" t="s">
        <v>81</v>
      </c>
      <c r="BK128" s="192">
        <f>ROUND(I128*H128,2)</f>
        <v>0</v>
      </c>
      <c r="BL128" s="15" t="s">
        <v>119</v>
      </c>
      <c r="BM128" s="191" t="s">
        <v>130</v>
      </c>
    </row>
    <row r="129" spans="2:51" s="13" customFormat="1" ht="11.25">
      <c r="B129" s="193"/>
      <c r="C129" s="194"/>
      <c r="D129" s="195" t="s">
        <v>121</v>
      </c>
      <c r="E129" s="196" t="s">
        <v>1</v>
      </c>
      <c r="F129" s="197" t="s">
        <v>131</v>
      </c>
      <c r="G129" s="194"/>
      <c r="H129" s="198">
        <v>1024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121</v>
      </c>
      <c r="AU129" s="204" t="s">
        <v>83</v>
      </c>
      <c r="AV129" s="13" t="s">
        <v>83</v>
      </c>
      <c r="AW129" s="13" t="s">
        <v>30</v>
      </c>
      <c r="AX129" s="13" t="s">
        <v>81</v>
      </c>
      <c r="AY129" s="204" t="s">
        <v>112</v>
      </c>
    </row>
    <row r="130" spans="2:63" s="12" customFormat="1" ht="22.9" customHeight="1">
      <c r="B130" s="164"/>
      <c r="C130" s="165"/>
      <c r="D130" s="166" t="s">
        <v>72</v>
      </c>
      <c r="E130" s="178" t="s">
        <v>132</v>
      </c>
      <c r="F130" s="178" t="s">
        <v>133</v>
      </c>
      <c r="G130" s="165"/>
      <c r="H130" s="165"/>
      <c r="I130" s="168"/>
      <c r="J130" s="179">
        <f>BK130</f>
        <v>0</v>
      </c>
      <c r="K130" s="165"/>
      <c r="L130" s="170"/>
      <c r="M130" s="171"/>
      <c r="N130" s="172"/>
      <c r="O130" s="172"/>
      <c r="P130" s="173">
        <f>P131+SUM(P132:P135)</f>
        <v>0</v>
      </c>
      <c r="Q130" s="172"/>
      <c r="R130" s="173">
        <f>R131+SUM(R132:R135)</f>
        <v>0</v>
      </c>
      <c r="S130" s="172"/>
      <c r="T130" s="174">
        <f>T131+SUM(T132:T135)</f>
        <v>3288.3</v>
      </c>
      <c r="AR130" s="175" t="s">
        <v>81</v>
      </c>
      <c r="AT130" s="176" t="s">
        <v>72</v>
      </c>
      <c r="AU130" s="176" t="s">
        <v>81</v>
      </c>
      <c r="AY130" s="175" t="s">
        <v>112</v>
      </c>
      <c r="BK130" s="177">
        <f>BK131+SUM(BK132:BK135)</f>
        <v>0</v>
      </c>
    </row>
    <row r="131" spans="1:65" s="2" customFormat="1" ht="16.5" customHeight="1">
      <c r="A131" s="32"/>
      <c r="B131" s="33"/>
      <c r="C131" s="180" t="s">
        <v>119</v>
      </c>
      <c r="D131" s="180" t="s">
        <v>114</v>
      </c>
      <c r="E131" s="181" t="s">
        <v>134</v>
      </c>
      <c r="F131" s="182" t="s">
        <v>135</v>
      </c>
      <c r="G131" s="183" t="s">
        <v>117</v>
      </c>
      <c r="H131" s="184">
        <v>244</v>
      </c>
      <c r="I131" s="185"/>
      <c r="J131" s="186">
        <f>ROUND(I131*H131,2)</f>
        <v>0</v>
      </c>
      <c r="K131" s="182" t="s">
        <v>118</v>
      </c>
      <c r="L131" s="37"/>
      <c r="M131" s="187" t="s">
        <v>1</v>
      </c>
      <c r="N131" s="188" t="s">
        <v>38</v>
      </c>
      <c r="O131" s="69"/>
      <c r="P131" s="189">
        <f>O131*H131</f>
        <v>0</v>
      </c>
      <c r="Q131" s="189">
        <v>0</v>
      </c>
      <c r="R131" s="189">
        <f>Q131*H131</f>
        <v>0</v>
      </c>
      <c r="S131" s="189">
        <v>2.4</v>
      </c>
      <c r="T131" s="190">
        <f>S131*H131</f>
        <v>585.6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1" t="s">
        <v>119</v>
      </c>
      <c r="AT131" s="191" t="s">
        <v>114</v>
      </c>
      <c r="AU131" s="191" t="s">
        <v>83</v>
      </c>
      <c r="AY131" s="15" t="s">
        <v>112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5" t="s">
        <v>81</v>
      </c>
      <c r="BK131" s="192">
        <f>ROUND(I131*H131,2)</f>
        <v>0</v>
      </c>
      <c r="BL131" s="15" t="s">
        <v>119</v>
      </c>
      <c r="BM131" s="191" t="s">
        <v>136</v>
      </c>
    </row>
    <row r="132" spans="2:51" s="13" customFormat="1" ht="11.25">
      <c r="B132" s="193"/>
      <c r="C132" s="194"/>
      <c r="D132" s="195" t="s">
        <v>121</v>
      </c>
      <c r="E132" s="196" t="s">
        <v>1</v>
      </c>
      <c r="F132" s="197" t="s">
        <v>137</v>
      </c>
      <c r="G132" s="194"/>
      <c r="H132" s="198">
        <v>244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121</v>
      </c>
      <c r="AU132" s="204" t="s">
        <v>83</v>
      </c>
      <c r="AV132" s="13" t="s">
        <v>83</v>
      </c>
      <c r="AW132" s="13" t="s">
        <v>30</v>
      </c>
      <c r="AX132" s="13" t="s">
        <v>81</v>
      </c>
      <c r="AY132" s="204" t="s">
        <v>112</v>
      </c>
    </row>
    <row r="133" spans="1:65" s="2" customFormat="1" ht="24.2" customHeight="1">
      <c r="A133" s="32"/>
      <c r="B133" s="33"/>
      <c r="C133" s="180" t="s">
        <v>138</v>
      </c>
      <c r="D133" s="180" t="s">
        <v>114</v>
      </c>
      <c r="E133" s="181" t="s">
        <v>139</v>
      </c>
      <c r="F133" s="182" t="s">
        <v>140</v>
      </c>
      <c r="G133" s="183" t="s">
        <v>117</v>
      </c>
      <c r="H133" s="184">
        <v>5005</v>
      </c>
      <c r="I133" s="185"/>
      <c r="J133" s="186">
        <f>ROUND(I133*H133,2)</f>
        <v>0</v>
      </c>
      <c r="K133" s="182" t="s">
        <v>118</v>
      </c>
      <c r="L133" s="37"/>
      <c r="M133" s="187" t="s">
        <v>1</v>
      </c>
      <c r="N133" s="188" t="s">
        <v>38</v>
      </c>
      <c r="O133" s="69"/>
      <c r="P133" s="189">
        <f>O133*H133</f>
        <v>0</v>
      </c>
      <c r="Q133" s="189">
        <v>0</v>
      </c>
      <c r="R133" s="189">
        <f>Q133*H133</f>
        <v>0</v>
      </c>
      <c r="S133" s="189">
        <v>0.54</v>
      </c>
      <c r="T133" s="190">
        <f>S133*H133</f>
        <v>2702.7000000000003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1" t="s">
        <v>119</v>
      </c>
      <c r="AT133" s="191" t="s">
        <v>114</v>
      </c>
      <c r="AU133" s="191" t="s">
        <v>83</v>
      </c>
      <c r="AY133" s="15" t="s">
        <v>112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5" t="s">
        <v>81</v>
      </c>
      <c r="BK133" s="192">
        <f>ROUND(I133*H133,2)</f>
        <v>0</v>
      </c>
      <c r="BL133" s="15" t="s">
        <v>119</v>
      </c>
      <c r="BM133" s="191" t="s">
        <v>141</v>
      </c>
    </row>
    <row r="134" spans="2:51" s="13" customFormat="1" ht="11.25">
      <c r="B134" s="193"/>
      <c r="C134" s="194"/>
      <c r="D134" s="195" t="s">
        <v>121</v>
      </c>
      <c r="E134" s="196" t="s">
        <v>1</v>
      </c>
      <c r="F134" s="197" t="s">
        <v>142</v>
      </c>
      <c r="G134" s="194"/>
      <c r="H134" s="198">
        <v>5005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121</v>
      </c>
      <c r="AU134" s="204" t="s">
        <v>83</v>
      </c>
      <c r="AV134" s="13" t="s">
        <v>83</v>
      </c>
      <c r="AW134" s="13" t="s">
        <v>30</v>
      </c>
      <c r="AX134" s="13" t="s">
        <v>81</v>
      </c>
      <c r="AY134" s="204" t="s">
        <v>112</v>
      </c>
    </row>
    <row r="135" spans="2:63" s="12" customFormat="1" ht="20.85" customHeight="1">
      <c r="B135" s="164"/>
      <c r="C135" s="165"/>
      <c r="D135" s="166" t="s">
        <v>72</v>
      </c>
      <c r="E135" s="178" t="s">
        <v>143</v>
      </c>
      <c r="F135" s="178" t="s">
        <v>144</v>
      </c>
      <c r="G135" s="165"/>
      <c r="H135" s="165"/>
      <c r="I135" s="168"/>
      <c r="J135" s="179">
        <f>BK135</f>
        <v>0</v>
      </c>
      <c r="K135" s="165"/>
      <c r="L135" s="170"/>
      <c r="M135" s="171"/>
      <c r="N135" s="172"/>
      <c r="O135" s="172"/>
      <c r="P135" s="173">
        <f>SUM(P136:P148)</f>
        <v>0</v>
      </c>
      <c r="Q135" s="172"/>
      <c r="R135" s="173">
        <f>SUM(R136:R148)</f>
        <v>0</v>
      </c>
      <c r="S135" s="172"/>
      <c r="T135" s="174">
        <f>SUM(T136:T148)</f>
        <v>0</v>
      </c>
      <c r="AR135" s="175" t="s">
        <v>81</v>
      </c>
      <c r="AT135" s="176" t="s">
        <v>72</v>
      </c>
      <c r="AU135" s="176" t="s">
        <v>83</v>
      </c>
      <c r="AY135" s="175" t="s">
        <v>112</v>
      </c>
      <c r="BK135" s="177">
        <f>SUM(BK136:BK148)</f>
        <v>0</v>
      </c>
    </row>
    <row r="136" spans="1:65" s="2" customFormat="1" ht="16.5" customHeight="1">
      <c r="A136" s="32"/>
      <c r="B136" s="33"/>
      <c r="C136" s="180" t="s">
        <v>145</v>
      </c>
      <c r="D136" s="180" t="s">
        <v>114</v>
      </c>
      <c r="E136" s="181" t="s">
        <v>146</v>
      </c>
      <c r="F136" s="182" t="s">
        <v>147</v>
      </c>
      <c r="G136" s="183" t="s">
        <v>148</v>
      </c>
      <c r="H136" s="184">
        <v>1</v>
      </c>
      <c r="I136" s="185"/>
      <c r="J136" s="186">
        <f aca="true" t="shared" si="0" ref="J136:J142">ROUND(I136*H136,2)</f>
        <v>0</v>
      </c>
      <c r="K136" s="182" t="s">
        <v>1</v>
      </c>
      <c r="L136" s="37"/>
      <c r="M136" s="187" t="s">
        <v>1</v>
      </c>
      <c r="N136" s="188" t="s">
        <v>38</v>
      </c>
      <c r="O136" s="69"/>
      <c r="P136" s="189">
        <f aca="true" t="shared" si="1" ref="P136:P142">O136*H136</f>
        <v>0</v>
      </c>
      <c r="Q136" s="189">
        <v>0</v>
      </c>
      <c r="R136" s="189">
        <f aca="true" t="shared" si="2" ref="R136:R142">Q136*H136</f>
        <v>0</v>
      </c>
      <c r="S136" s="189">
        <v>0</v>
      </c>
      <c r="T136" s="190">
        <f aca="true" t="shared" si="3" ref="T136:T142"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1" t="s">
        <v>119</v>
      </c>
      <c r="AT136" s="191" t="s">
        <v>114</v>
      </c>
      <c r="AU136" s="191" t="s">
        <v>127</v>
      </c>
      <c r="AY136" s="15" t="s">
        <v>112</v>
      </c>
      <c r="BE136" s="192">
        <f aca="true" t="shared" si="4" ref="BE136:BE142">IF(N136="základní",J136,0)</f>
        <v>0</v>
      </c>
      <c r="BF136" s="192">
        <f aca="true" t="shared" si="5" ref="BF136:BF142">IF(N136="snížená",J136,0)</f>
        <v>0</v>
      </c>
      <c r="BG136" s="192">
        <f aca="true" t="shared" si="6" ref="BG136:BG142">IF(N136="zákl. přenesená",J136,0)</f>
        <v>0</v>
      </c>
      <c r="BH136" s="192">
        <f aca="true" t="shared" si="7" ref="BH136:BH142">IF(N136="sníž. přenesená",J136,0)</f>
        <v>0</v>
      </c>
      <c r="BI136" s="192">
        <f aca="true" t="shared" si="8" ref="BI136:BI142">IF(N136="nulová",J136,0)</f>
        <v>0</v>
      </c>
      <c r="BJ136" s="15" t="s">
        <v>81</v>
      </c>
      <c r="BK136" s="192">
        <f aca="true" t="shared" si="9" ref="BK136:BK142">ROUND(I136*H136,2)</f>
        <v>0</v>
      </c>
      <c r="BL136" s="15" t="s">
        <v>119</v>
      </c>
      <c r="BM136" s="191" t="s">
        <v>149</v>
      </c>
    </row>
    <row r="137" spans="1:65" s="2" customFormat="1" ht="21.75" customHeight="1">
      <c r="A137" s="32"/>
      <c r="B137" s="33"/>
      <c r="C137" s="180" t="s">
        <v>150</v>
      </c>
      <c r="D137" s="180" t="s">
        <v>114</v>
      </c>
      <c r="E137" s="181" t="s">
        <v>151</v>
      </c>
      <c r="F137" s="182" t="s">
        <v>152</v>
      </c>
      <c r="G137" s="183" t="s">
        <v>148</v>
      </c>
      <c r="H137" s="184">
        <v>1</v>
      </c>
      <c r="I137" s="185"/>
      <c r="J137" s="186">
        <f t="shared" si="0"/>
        <v>0</v>
      </c>
      <c r="K137" s="182" t="s">
        <v>1</v>
      </c>
      <c r="L137" s="37"/>
      <c r="M137" s="187" t="s">
        <v>1</v>
      </c>
      <c r="N137" s="188" t="s">
        <v>38</v>
      </c>
      <c r="O137" s="69"/>
      <c r="P137" s="189">
        <f t="shared" si="1"/>
        <v>0</v>
      </c>
      <c r="Q137" s="189">
        <v>0</v>
      </c>
      <c r="R137" s="189">
        <f t="shared" si="2"/>
        <v>0</v>
      </c>
      <c r="S137" s="189">
        <v>0</v>
      </c>
      <c r="T137" s="190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1" t="s">
        <v>119</v>
      </c>
      <c r="AT137" s="191" t="s">
        <v>114</v>
      </c>
      <c r="AU137" s="191" t="s">
        <v>127</v>
      </c>
      <c r="AY137" s="15" t="s">
        <v>112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5" t="s">
        <v>81</v>
      </c>
      <c r="BK137" s="192">
        <f t="shared" si="9"/>
        <v>0</v>
      </c>
      <c r="BL137" s="15" t="s">
        <v>119</v>
      </c>
      <c r="BM137" s="191" t="s">
        <v>153</v>
      </c>
    </row>
    <row r="138" spans="1:65" s="2" customFormat="1" ht="16.5" customHeight="1">
      <c r="A138" s="32"/>
      <c r="B138" s="33"/>
      <c r="C138" s="180" t="s">
        <v>154</v>
      </c>
      <c r="D138" s="180" t="s">
        <v>114</v>
      </c>
      <c r="E138" s="181" t="s">
        <v>155</v>
      </c>
      <c r="F138" s="182" t="s">
        <v>156</v>
      </c>
      <c r="G138" s="183" t="s">
        <v>148</v>
      </c>
      <c r="H138" s="184">
        <v>1</v>
      </c>
      <c r="I138" s="185"/>
      <c r="J138" s="186">
        <f t="shared" si="0"/>
        <v>0</v>
      </c>
      <c r="K138" s="182" t="s">
        <v>1</v>
      </c>
      <c r="L138" s="37"/>
      <c r="M138" s="187" t="s">
        <v>1</v>
      </c>
      <c r="N138" s="188" t="s">
        <v>38</v>
      </c>
      <c r="O138" s="69"/>
      <c r="P138" s="189">
        <f t="shared" si="1"/>
        <v>0</v>
      </c>
      <c r="Q138" s="189">
        <v>0</v>
      </c>
      <c r="R138" s="189">
        <f t="shared" si="2"/>
        <v>0</v>
      </c>
      <c r="S138" s="189">
        <v>0</v>
      </c>
      <c r="T138" s="190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1" t="s">
        <v>119</v>
      </c>
      <c r="AT138" s="191" t="s">
        <v>114</v>
      </c>
      <c r="AU138" s="191" t="s">
        <v>127</v>
      </c>
      <c r="AY138" s="15" t="s">
        <v>112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5" t="s">
        <v>81</v>
      </c>
      <c r="BK138" s="192">
        <f t="shared" si="9"/>
        <v>0</v>
      </c>
      <c r="BL138" s="15" t="s">
        <v>119</v>
      </c>
      <c r="BM138" s="191" t="s">
        <v>157</v>
      </c>
    </row>
    <row r="139" spans="1:65" s="2" customFormat="1" ht="44.25" customHeight="1">
      <c r="A139" s="32"/>
      <c r="B139" s="33"/>
      <c r="C139" s="180" t="s">
        <v>132</v>
      </c>
      <c r="D139" s="180" t="s">
        <v>114</v>
      </c>
      <c r="E139" s="181" t="s">
        <v>158</v>
      </c>
      <c r="F139" s="182" t="s">
        <v>159</v>
      </c>
      <c r="G139" s="183" t="s">
        <v>148</v>
      </c>
      <c r="H139" s="184">
        <v>1</v>
      </c>
      <c r="I139" s="185"/>
      <c r="J139" s="186">
        <f t="shared" si="0"/>
        <v>0</v>
      </c>
      <c r="K139" s="182" t="s">
        <v>1</v>
      </c>
      <c r="L139" s="37"/>
      <c r="M139" s="187" t="s">
        <v>1</v>
      </c>
      <c r="N139" s="188" t="s">
        <v>38</v>
      </c>
      <c r="O139" s="69"/>
      <c r="P139" s="189">
        <f t="shared" si="1"/>
        <v>0</v>
      </c>
      <c r="Q139" s="189">
        <v>0</v>
      </c>
      <c r="R139" s="189">
        <f t="shared" si="2"/>
        <v>0</v>
      </c>
      <c r="S139" s="189">
        <v>0</v>
      </c>
      <c r="T139" s="190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1" t="s">
        <v>119</v>
      </c>
      <c r="AT139" s="191" t="s">
        <v>114</v>
      </c>
      <c r="AU139" s="191" t="s">
        <v>127</v>
      </c>
      <c r="AY139" s="15" t="s">
        <v>112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5" t="s">
        <v>81</v>
      </c>
      <c r="BK139" s="192">
        <f t="shared" si="9"/>
        <v>0</v>
      </c>
      <c r="BL139" s="15" t="s">
        <v>119</v>
      </c>
      <c r="BM139" s="191" t="s">
        <v>160</v>
      </c>
    </row>
    <row r="140" spans="1:65" s="2" customFormat="1" ht="16.5" customHeight="1">
      <c r="A140" s="32"/>
      <c r="B140" s="33"/>
      <c r="C140" s="180" t="s">
        <v>161</v>
      </c>
      <c r="D140" s="180" t="s">
        <v>114</v>
      </c>
      <c r="E140" s="181" t="s">
        <v>162</v>
      </c>
      <c r="F140" s="182" t="s">
        <v>163</v>
      </c>
      <c r="G140" s="183" t="s">
        <v>148</v>
      </c>
      <c r="H140" s="184">
        <v>1</v>
      </c>
      <c r="I140" s="185"/>
      <c r="J140" s="186">
        <f t="shared" si="0"/>
        <v>0</v>
      </c>
      <c r="K140" s="182" t="s">
        <v>1</v>
      </c>
      <c r="L140" s="37"/>
      <c r="M140" s="187" t="s">
        <v>1</v>
      </c>
      <c r="N140" s="188" t="s">
        <v>38</v>
      </c>
      <c r="O140" s="69"/>
      <c r="P140" s="189">
        <f t="shared" si="1"/>
        <v>0</v>
      </c>
      <c r="Q140" s="189">
        <v>0</v>
      </c>
      <c r="R140" s="189">
        <f t="shared" si="2"/>
        <v>0</v>
      </c>
      <c r="S140" s="189">
        <v>0</v>
      </c>
      <c r="T140" s="190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1" t="s">
        <v>119</v>
      </c>
      <c r="AT140" s="191" t="s">
        <v>114</v>
      </c>
      <c r="AU140" s="191" t="s">
        <v>127</v>
      </c>
      <c r="AY140" s="15" t="s">
        <v>112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5" t="s">
        <v>81</v>
      </c>
      <c r="BK140" s="192">
        <f t="shared" si="9"/>
        <v>0</v>
      </c>
      <c r="BL140" s="15" t="s">
        <v>119</v>
      </c>
      <c r="BM140" s="191" t="s">
        <v>164</v>
      </c>
    </row>
    <row r="141" spans="1:65" s="2" customFormat="1" ht="16.5" customHeight="1">
      <c r="A141" s="32"/>
      <c r="B141" s="33"/>
      <c r="C141" s="180" t="s">
        <v>165</v>
      </c>
      <c r="D141" s="180" t="s">
        <v>114</v>
      </c>
      <c r="E141" s="181" t="s">
        <v>166</v>
      </c>
      <c r="F141" s="182" t="s">
        <v>167</v>
      </c>
      <c r="G141" s="183" t="s">
        <v>148</v>
      </c>
      <c r="H141" s="184">
        <v>1</v>
      </c>
      <c r="I141" s="185"/>
      <c r="J141" s="186">
        <f t="shared" si="0"/>
        <v>0</v>
      </c>
      <c r="K141" s="182" t="s">
        <v>1</v>
      </c>
      <c r="L141" s="37"/>
      <c r="M141" s="187" t="s">
        <v>1</v>
      </c>
      <c r="N141" s="188" t="s">
        <v>38</v>
      </c>
      <c r="O141" s="69"/>
      <c r="P141" s="189">
        <f t="shared" si="1"/>
        <v>0</v>
      </c>
      <c r="Q141" s="189">
        <v>0</v>
      </c>
      <c r="R141" s="189">
        <f t="shared" si="2"/>
        <v>0</v>
      </c>
      <c r="S141" s="189">
        <v>0</v>
      </c>
      <c r="T141" s="190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1" t="s">
        <v>119</v>
      </c>
      <c r="AT141" s="191" t="s">
        <v>114</v>
      </c>
      <c r="AU141" s="191" t="s">
        <v>127</v>
      </c>
      <c r="AY141" s="15" t="s">
        <v>112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5" t="s">
        <v>81</v>
      </c>
      <c r="BK141" s="192">
        <f t="shared" si="9"/>
        <v>0</v>
      </c>
      <c r="BL141" s="15" t="s">
        <v>119</v>
      </c>
      <c r="BM141" s="191" t="s">
        <v>168</v>
      </c>
    </row>
    <row r="142" spans="1:65" s="2" customFormat="1" ht="16.5" customHeight="1">
      <c r="A142" s="32"/>
      <c r="B142" s="33"/>
      <c r="C142" s="180" t="s">
        <v>169</v>
      </c>
      <c r="D142" s="180" t="s">
        <v>114</v>
      </c>
      <c r="E142" s="181" t="s">
        <v>170</v>
      </c>
      <c r="F142" s="182" t="s">
        <v>171</v>
      </c>
      <c r="G142" s="183" t="s">
        <v>148</v>
      </c>
      <c r="H142" s="184">
        <v>1</v>
      </c>
      <c r="I142" s="185"/>
      <c r="J142" s="186">
        <f t="shared" si="0"/>
        <v>0</v>
      </c>
      <c r="K142" s="182" t="s">
        <v>1</v>
      </c>
      <c r="L142" s="37"/>
      <c r="M142" s="187" t="s">
        <v>1</v>
      </c>
      <c r="N142" s="188" t="s">
        <v>38</v>
      </c>
      <c r="O142" s="69"/>
      <c r="P142" s="189">
        <f t="shared" si="1"/>
        <v>0</v>
      </c>
      <c r="Q142" s="189">
        <v>0</v>
      </c>
      <c r="R142" s="189">
        <f t="shared" si="2"/>
        <v>0</v>
      </c>
      <c r="S142" s="189">
        <v>0</v>
      </c>
      <c r="T142" s="190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1" t="s">
        <v>119</v>
      </c>
      <c r="AT142" s="191" t="s">
        <v>114</v>
      </c>
      <c r="AU142" s="191" t="s">
        <v>127</v>
      </c>
      <c r="AY142" s="15" t="s">
        <v>112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5" t="s">
        <v>81</v>
      </c>
      <c r="BK142" s="192">
        <f t="shared" si="9"/>
        <v>0</v>
      </c>
      <c r="BL142" s="15" t="s">
        <v>119</v>
      </c>
      <c r="BM142" s="191" t="s">
        <v>172</v>
      </c>
    </row>
    <row r="143" spans="1:47" s="2" customFormat="1" ht="19.5">
      <c r="A143" s="32"/>
      <c r="B143" s="33"/>
      <c r="C143" s="34"/>
      <c r="D143" s="195" t="s">
        <v>173</v>
      </c>
      <c r="E143" s="34"/>
      <c r="F143" s="205" t="s">
        <v>174</v>
      </c>
      <c r="G143" s="34"/>
      <c r="H143" s="34"/>
      <c r="I143" s="206"/>
      <c r="J143" s="34"/>
      <c r="K143" s="34"/>
      <c r="L143" s="37"/>
      <c r="M143" s="207"/>
      <c r="N143" s="208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173</v>
      </c>
      <c r="AU143" s="15" t="s">
        <v>127</v>
      </c>
    </row>
    <row r="144" spans="1:65" s="2" customFormat="1" ht="21.75" customHeight="1">
      <c r="A144" s="32"/>
      <c r="B144" s="33"/>
      <c r="C144" s="180" t="s">
        <v>175</v>
      </c>
      <c r="D144" s="180" t="s">
        <v>114</v>
      </c>
      <c r="E144" s="181" t="s">
        <v>176</v>
      </c>
      <c r="F144" s="182" t="s">
        <v>177</v>
      </c>
      <c r="G144" s="183" t="s">
        <v>148</v>
      </c>
      <c r="H144" s="184">
        <v>1</v>
      </c>
      <c r="I144" s="185"/>
      <c r="J144" s="186">
        <f>ROUND(I144*H144,2)</f>
        <v>0</v>
      </c>
      <c r="K144" s="182" t="s">
        <v>1</v>
      </c>
      <c r="L144" s="37"/>
      <c r="M144" s="187" t="s">
        <v>1</v>
      </c>
      <c r="N144" s="188" t="s">
        <v>38</v>
      </c>
      <c r="O144" s="69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1" t="s">
        <v>119</v>
      </c>
      <c r="AT144" s="191" t="s">
        <v>114</v>
      </c>
      <c r="AU144" s="191" t="s">
        <v>127</v>
      </c>
      <c r="AY144" s="15" t="s">
        <v>112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5" t="s">
        <v>81</v>
      </c>
      <c r="BK144" s="192">
        <f>ROUND(I144*H144,2)</f>
        <v>0</v>
      </c>
      <c r="BL144" s="15" t="s">
        <v>119</v>
      </c>
      <c r="BM144" s="191" t="s">
        <v>178</v>
      </c>
    </row>
    <row r="145" spans="1:47" s="2" customFormat="1" ht="19.5">
      <c r="A145" s="32"/>
      <c r="B145" s="33"/>
      <c r="C145" s="34"/>
      <c r="D145" s="195" t="s">
        <v>173</v>
      </c>
      <c r="E145" s="34"/>
      <c r="F145" s="205" t="s">
        <v>174</v>
      </c>
      <c r="G145" s="34"/>
      <c r="H145" s="34"/>
      <c r="I145" s="206"/>
      <c r="J145" s="34"/>
      <c r="K145" s="34"/>
      <c r="L145" s="37"/>
      <c r="M145" s="207"/>
      <c r="N145" s="208"/>
      <c r="O145" s="69"/>
      <c r="P145" s="69"/>
      <c r="Q145" s="69"/>
      <c r="R145" s="69"/>
      <c r="S145" s="69"/>
      <c r="T145" s="7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173</v>
      </c>
      <c r="AU145" s="15" t="s">
        <v>127</v>
      </c>
    </row>
    <row r="146" spans="1:65" s="2" customFormat="1" ht="24.2" customHeight="1">
      <c r="A146" s="32"/>
      <c r="B146" s="33"/>
      <c r="C146" s="180" t="s">
        <v>179</v>
      </c>
      <c r="D146" s="180" t="s">
        <v>114</v>
      </c>
      <c r="E146" s="181" t="s">
        <v>180</v>
      </c>
      <c r="F146" s="182" t="s">
        <v>181</v>
      </c>
      <c r="G146" s="183" t="s">
        <v>148</v>
      </c>
      <c r="H146" s="184">
        <v>1</v>
      </c>
      <c r="I146" s="185"/>
      <c r="J146" s="186">
        <f>ROUND(I146*H146,2)</f>
        <v>0</v>
      </c>
      <c r="K146" s="182" t="s">
        <v>1</v>
      </c>
      <c r="L146" s="37"/>
      <c r="M146" s="187" t="s">
        <v>1</v>
      </c>
      <c r="N146" s="188" t="s">
        <v>38</v>
      </c>
      <c r="O146" s="69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1" t="s">
        <v>119</v>
      </c>
      <c r="AT146" s="191" t="s">
        <v>114</v>
      </c>
      <c r="AU146" s="191" t="s">
        <v>127</v>
      </c>
      <c r="AY146" s="15" t="s">
        <v>112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5" t="s">
        <v>81</v>
      </c>
      <c r="BK146" s="192">
        <f>ROUND(I146*H146,2)</f>
        <v>0</v>
      </c>
      <c r="BL146" s="15" t="s">
        <v>119</v>
      </c>
      <c r="BM146" s="191" t="s">
        <v>182</v>
      </c>
    </row>
    <row r="147" spans="1:47" s="2" customFormat="1" ht="19.5">
      <c r="A147" s="32"/>
      <c r="B147" s="33"/>
      <c r="C147" s="34"/>
      <c r="D147" s="195" t="s">
        <v>173</v>
      </c>
      <c r="E147" s="34"/>
      <c r="F147" s="205" t="s">
        <v>174</v>
      </c>
      <c r="G147" s="34"/>
      <c r="H147" s="34"/>
      <c r="I147" s="206"/>
      <c r="J147" s="34"/>
      <c r="K147" s="34"/>
      <c r="L147" s="37"/>
      <c r="M147" s="207"/>
      <c r="N147" s="208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173</v>
      </c>
      <c r="AU147" s="15" t="s">
        <v>127</v>
      </c>
    </row>
    <row r="148" spans="1:65" s="2" customFormat="1" ht="16.5" customHeight="1">
      <c r="A148" s="32"/>
      <c r="B148" s="33"/>
      <c r="C148" s="180" t="s">
        <v>8</v>
      </c>
      <c r="D148" s="180" t="s">
        <v>114</v>
      </c>
      <c r="E148" s="181" t="s">
        <v>183</v>
      </c>
      <c r="F148" s="182" t="s">
        <v>184</v>
      </c>
      <c r="G148" s="183" t="s">
        <v>148</v>
      </c>
      <c r="H148" s="184">
        <v>1</v>
      </c>
      <c r="I148" s="185"/>
      <c r="J148" s="186">
        <f>ROUND(I148*H148,2)</f>
        <v>0</v>
      </c>
      <c r="K148" s="182" t="s">
        <v>1</v>
      </c>
      <c r="L148" s="37"/>
      <c r="M148" s="187" t="s">
        <v>1</v>
      </c>
      <c r="N148" s="188" t="s">
        <v>38</v>
      </c>
      <c r="O148" s="69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1" t="s">
        <v>119</v>
      </c>
      <c r="AT148" s="191" t="s">
        <v>114</v>
      </c>
      <c r="AU148" s="191" t="s">
        <v>127</v>
      </c>
      <c r="AY148" s="15" t="s">
        <v>112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5" t="s">
        <v>81</v>
      </c>
      <c r="BK148" s="192">
        <f>ROUND(I148*H148,2)</f>
        <v>0</v>
      </c>
      <c r="BL148" s="15" t="s">
        <v>119</v>
      </c>
      <c r="BM148" s="191" t="s">
        <v>185</v>
      </c>
    </row>
    <row r="149" spans="2:63" s="12" customFormat="1" ht="22.9" customHeight="1">
      <c r="B149" s="164"/>
      <c r="C149" s="165"/>
      <c r="D149" s="166" t="s">
        <v>72</v>
      </c>
      <c r="E149" s="178" t="s">
        <v>186</v>
      </c>
      <c r="F149" s="178" t="s">
        <v>187</v>
      </c>
      <c r="G149" s="165"/>
      <c r="H149" s="165"/>
      <c r="I149" s="168"/>
      <c r="J149" s="179">
        <f>BK149</f>
        <v>0</v>
      </c>
      <c r="K149" s="165"/>
      <c r="L149" s="170"/>
      <c r="M149" s="171"/>
      <c r="N149" s="172"/>
      <c r="O149" s="172"/>
      <c r="P149" s="173">
        <f>SUM(P150:P158)</f>
        <v>0</v>
      </c>
      <c r="Q149" s="172"/>
      <c r="R149" s="173">
        <f>SUM(R150:R158)</f>
        <v>0</v>
      </c>
      <c r="S149" s="172"/>
      <c r="T149" s="174">
        <f>SUM(T150:T158)</f>
        <v>0</v>
      </c>
      <c r="AR149" s="175" t="s">
        <v>81</v>
      </c>
      <c r="AT149" s="176" t="s">
        <v>72</v>
      </c>
      <c r="AU149" s="176" t="s">
        <v>81</v>
      </c>
      <c r="AY149" s="175" t="s">
        <v>112</v>
      </c>
      <c r="BK149" s="177">
        <f>SUM(BK150:BK158)</f>
        <v>0</v>
      </c>
    </row>
    <row r="150" spans="1:65" s="2" customFormat="1" ht="24.2" customHeight="1">
      <c r="A150" s="32"/>
      <c r="B150" s="33"/>
      <c r="C150" s="180" t="s">
        <v>188</v>
      </c>
      <c r="D150" s="180" t="s">
        <v>114</v>
      </c>
      <c r="E150" s="181" t="s">
        <v>189</v>
      </c>
      <c r="F150" s="182" t="s">
        <v>190</v>
      </c>
      <c r="G150" s="183" t="s">
        <v>191</v>
      </c>
      <c r="H150" s="184">
        <v>3288.3</v>
      </c>
      <c r="I150" s="185"/>
      <c r="J150" s="186">
        <f>ROUND(I150*H150,2)</f>
        <v>0</v>
      </c>
      <c r="K150" s="182" t="s">
        <v>118</v>
      </c>
      <c r="L150" s="37"/>
      <c r="M150" s="187" t="s">
        <v>1</v>
      </c>
      <c r="N150" s="188" t="s">
        <v>38</v>
      </c>
      <c r="O150" s="69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1" t="s">
        <v>119</v>
      </c>
      <c r="AT150" s="191" t="s">
        <v>114</v>
      </c>
      <c r="AU150" s="191" t="s">
        <v>83</v>
      </c>
      <c r="AY150" s="15" t="s">
        <v>112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5" t="s">
        <v>81</v>
      </c>
      <c r="BK150" s="192">
        <f>ROUND(I150*H150,2)</f>
        <v>0</v>
      </c>
      <c r="BL150" s="15" t="s">
        <v>119</v>
      </c>
      <c r="BM150" s="191" t="s">
        <v>192</v>
      </c>
    </row>
    <row r="151" spans="1:65" s="2" customFormat="1" ht="24.2" customHeight="1">
      <c r="A151" s="32"/>
      <c r="B151" s="33"/>
      <c r="C151" s="180" t="s">
        <v>193</v>
      </c>
      <c r="D151" s="180" t="s">
        <v>114</v>
      </c>
      <c r="E151" s="181" t="s">
        <v>194</v>
      </c>
      <c r="F151" s="182" t="s">
        <v>195</v>
      </c>
      <c r="G151" s="183" t="s">
        <v>191</v>
      </c>
      <c r="H151" s="184">
        <v>46036.2</v>
      </c>
      <c r="I151" s="185"/>
      <c r="J151" s="186">
        <f>ROUND(I151*H151,2)</f>
        <v>0</v>
      </c>
      <c r="K151" s="182" t="s">
        <v>118</v>
      </c>
      <c r="L151" s="37"/>
      <c r="M151" s="187" t="s">
        <v>1</v>
      </c>
      <c r="N151" s="188" t="s">
        <v>38</v>
      </c>
      <c r="O151" s="69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1" t="s">
        <v>119</v>
      </c>
      <c r="AT151" s="191" t="s">
        <v>114</v>
      </c>
      <c r="AU151" s="191" t="s">
        <v>83</v>
      </c>
      <c r="AY151" s="15" t="s">
        <v>112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5" t="s">
        <v>81</v>
      </c>
      <c r="BK151" s="192">
        <f>ROUND(I151*H151,2)</f>
        <v>0</v>
      </c>
      <c r="BL151" s="15" t="s">
        <v>119</v>
      </c>
      <c r="BM151" s="191" t="s">
        <v>196</v>
      </c>
    </row>
    <row r="152" spans="2:51" s="13" customFormat="1" ht="11.25">
      <c r="B152" s="193"/>
      <c r="C152" s="194"/>
      <c r="D152" s="195" t="s">
        <v>121</v>
      </c>
      <c r="E152" s="194"/>
      <c r="F152" s="197" t="s">
        <v>197</v>
      </c>
      <c r="G152" s="194"/>
      <c r="H152" s="198">
        <v>46036.2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121</v>
      </c>
      <c r="AU152" s="204" t="s">
        <v>83</v>
      </c>
      <c r="AV152" s="13" t="s">
        <v>83</v>
      </c>
      <c r="AW152" s="13" t="s">
        <v>4</v>
      </c>
      <c r="AX152" s="13" t="s">
        <v>81</v>
      </c>
      <c r="AY152" s="204" t="s">
        <v>112</v>
      </c>
    </row>
    <row r="153" spans="1:65" s="2" customFormat="1" ht="16.5" customHeight="1">
      <c r="A153" s="32"/>
      <c r="B153" s="33"/>
      <c r="C153" s="180" t="s">
        <v>198</v>
      </c>
      <c r="D153" s="180" t="s">
        <v>114</v>
      </c>
      <c r="E153" s="181" t="s">
        <v>199</v>
      </c>
      <c r="F153" s="182" t="s">
        <v>200</v>
      </c>
      <c r="G153" s="183" t="s">
        <v>191</v>
      </c>
      <c r="H153" s="184">
        <v>3288.3</v>
      </c>
      <c r="I153" s="185"/>
      <c r="J153" s="186">
        <f aca="true" t="shared" si="10" ref="J153:J158">ROUND(I153*H153,2)</f>
        <v>0</v>
      </c>
      <c r="K153" s="182" t="s">
        <v>118</v>
      </c>
      <c r="L153" s="37"/>
      <c r="M153" s="187" t="s">
        <v>1</v>
      </c>
      <c r="N153" s="188" t="s">
        <v>38</v>
      </c>
      <c r="O153" s="69"/>
      <c r="P153" s="189">
        <f aca="true" t="shared" si="11" ref="P153:P158">O153*H153</f>
        <v>0</v>
      </c>
      <c r="Q153" s="189">
        <v>0</v>
      </c>
      <c r="R153" s="189">
        <f aca="true" t="shared" si="12" ref="R153:R158">Q153*H153</f>
        <v>0</v>
      </c>
      <c r="S153" s="189">
        <v>0</v>
      </c>
      <c r="T153" s="190">
        <f aca="true" t="shared" si="1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1" t="s">
        <v>119</v>
      </c>
      <c r="AT153" s="191" t="s">
        <v>114</v>
      </c>
      <c r="AU153" s="191" t="s">
        <v>83</v>
      </c>
      <c r="AY153" s="15" t="s">
        <v>112</v>
      </c>
      <c r="BE153" s="192">
        <f aca="true" t="shared" si="14" ref="BE153:BE158">IF(N153="základní",J153,0)</f>
        <v>0</v>
      </c>
      <c r="BF153" s="192">
        <f aca="true" t="shared" si="15" ref="BF153:BF158">IF(N153="snížená",J153,0)</f>
        <v>0</v>
      </c>
      <c r="BG153" s="192">
        <f aca="true" t="shared" si="16" ref="BG153:BG158">IF(N153="zákl. přenesená",J153,0)</f>
        <v>0</v>
      </c>
      <c r="BH153" s="192">
        <f aca="true" t="shared" si="17" ref="BH153:BH158">IF(N153="sníž. přenesená",J153,0)</f>
        <v>0</v>
      </c>
      <c r="BI153" s="192">
        <f aca="true" t="shared" si="18" ref="BI153:BI158">IF(N153="nulová",J153,0)</f>
        <v>0</v>
      </c>
      <c r="BJ153" s="15" t="s">
        <v>81</v>
      </c>
      <c r="BK153" s="192">
        <f aca="true" t="shared" si="19" ref="BK153:BK158">ROUND(I153*H153,2)</f>
        <v>0</v>
      </c>
      <c r="BL153" s="15" t="s">
        <v>119</v>
      </c>
      <c r="BM153" s="191" t="s">
        <v>201</v>
      </c>
    </row>
    <row r="154" spans="1:65" s="2" customFormat="1" ht="37.9" customHeight="1">
      <c r="A154" s="32"/>
      <c r="B154" s="33"/>
      <c r="C154" s="180" t="s">
        <v>202</v>
      </c>
      <c r="D154" s="180" t="s">
        <v>114</v>
      </c>
      <c r="E154" s="181" t="s">
        <v>203</v>
      </c>
      <c r="F154" s="182" t="s">
        <v>204</v>
      </c>
      <c r="G154" s="183" t="s">
        <v>191</v>
      </c>
      <c r="H154" s="184">
        <v>12.5</v>
      </c>
      <c r="I154" s="185"/>
      <c r="J154" s="186">
        <f t="shared" si="10"/>
        <v>0</v>
      </c>
      <c r="K154" s="182" t="s">
        <v>118</v>
      </c>
      <c r="L154" s="37"/>
      <c r="M154" s="187" t="s">
        <v>1</v>
      </c>
      <c r="N154" s="188" t="s">
        <v>38</v>
      </c>
      <c r="O154" s="69"/>
      <c r="P154" s="189">
        <f t="shared" si="11"/>
        <v>0</v>
      </c>
      <c r="Q154" s="189">
        <v>0</v>
      </c>
      <c r="R154" s="189">
        <f t="shared" si="12"/>
        <v>0</v>
      </c>
      <c r="S154" s="189">
        <v>0</v>
      </c>
      <c r="T154" s="190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1" t="s">
        <v>119</v>
      </c>
      <c r="AT154" s="191" t="s">
        <v>114</v>
      </c>
      <c r="AU154" s="191" t="s">
        <v>83</v>
      </c>
      <c r="AY154" s="15" t="s">
        <v>112</v>
      </c>
      <c r="BE154" s="192">
        <f t="shared" si="14"/>
        <v>0</v>
      </c>
      <c r="BF154" s="192">
        <f t="shared" si="15"/>
        <v>0</v>
      </c>
      <c r="BG154" s="192">
        <f t="shared" si="16"/>
        <v>0</v>
      </c>
      <c r="BH154" s="192">
        <f t="shared" si="17"/>
        <v>0</v>
      </c>
      <c r="BI154" s="192">
        <f t="shared" si="18"/>
        <v>0</v>
      </c>
      <c r="BJ154" s="15" t="s">
        <v>81</v>
      </c>
      <c r="BK154" s="192">
        <f t="shared" si="19"/>
        <v>0</v>
      </c>
      <c r="BL154" s="15" t="s">
        <v>119</v>
      </c>
      <c r="BM154" s="191" t="s">
        <v>205</v>
      </c>
    </row>
    <row r="155" spans="1:65" s="2" customFormat="1" ht="33" customHeight="1">
      <c r="A155" s="32"/>
      <c r="B155" s="33"/>
      <c r="C155" s="180" t="s">
        <v>206</v>
      </c>
      <c r="D155" s="180" t="s">
        <v>114</v>
      </c>
      <c r="E155" s="181" t="s">
        <v>207</v>
      </c>
      <c r="F155" s="182" t="s">
        <v>208</v>
      </c>
      <c r="G155" s="183" t="s">
        <v>191</v>
      </c>
      <c r="H155" s="184">
        <v>3261.7</v>
      </c>
      <c r="I155" s="185"/>
      <c r="J155" s="186">
        <f t="shared" si="10"/>
        <v>0</v>
      </c>
      <c r="K155" s="182" t="s">
        <v>118</v>
      </c>
      <c r="L155" s="37"/>
      <c r="M155" s="187" t="s">
        <v>1</v>
      </c>
      <c r="N155" s="188" t="s">
        <v>38</v>
      </c>
      <c r="O155" s="69"/>
      <c r="P155" s="189">
        <f t="shared" si="11"/>
        <v>0</v>
      </c>
      <c r="Q155" s="189">
        <v>0</v>
      </c>
      <c r="R155" s="189">
        <f t="shared" si="12"/>
        <v>0</v>
      </c>
      <c r="S155" s="189">
        <v>0</v>
      </c>
      <c r="T155" s="190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1" t="s">
        <v>119</v>
      </c>
      <c r="AT155" s="191" t="s">
        <v>114</v>
      </c>
      <c r="AU155" s="191" t="s">
        <v>83</v>
      </c>
      <c r="AY155" s="15" t="s">
        <v>112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5" t="s">
        <v>81</v>
      </c>
      <c r="BK155" s="192">
        <f t="shared" si="19"/>
        <v>0</v>
      </c>
      <c r="BL155" s="15" t="s">
        <v>119</v>
      </c>
      <c r="BM155" s="191" t="s">
        <v>209</v>
      </c>
    </row>
    <row r="156" spans="1:65" s="2" customFormat="1" ht="33" customHeight="1">
      <c r="A156" s="32"/>
      <c r="B156" s="33"/>
      <c r="C156" s="180" t="s">
        <v>7</v>
      </c>
      <c r="D156" s="180" t="s">
        <v>114</v>
      </c>
      <c r="E156" s="181" t="s">
        <v>210</v>
      </c>
      <c r="F156" s="182" t="s">
        <v>211</v>
      </c>
      <c r="G156" s="183" t="s">
        <v>191</v>
      </c>
      <c r="H156" s="184">
        <v>2.1</v>
      </c>
      <c r="I156" s="185"/>
      <c r="J156" s="186">
        <f t="shared" si="10"/>
        <v>0</v>
      </c>
      <c r="K156" s="182" t="s">
        <v>118</v>
      </c>
      <c r="L156" s="37"/>
      <c r="M156" s="187" t="s">
        <v>1</v>
      </c>
      <c r="N156" s="188" t="s">
        <v>38</v>
      </c>
      <c r="O156" s="69"/>
      <c r="P156" s="189">
        <f t="shared" si="11"/>
        <v>0</v>
      </c>
      <c r="Q156" s="189">
        <v>0</v>
      </c>
      <c r="R156" s="189">
        <f t="shared" si="12"/>
        <v>0</v>
      </c>
      <c r="S156" s="189">
        <v>0</v>
      </c>
      <c r="T156" s="190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1" t="s">
        <v>119</v>
      </c>
      <c r="AT156" s="191" t="s">
        <v>114</v>
      </c>
      <c r="AU156" s="191" t="s">
        <v>83</v>
      </c>
      <c r="AY156" s="15" t="s">
        <v>112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5" t="s">
        <v>81</v>
      </c>
      <c r="BK156" s="192">
        <f t="shared" si="19"/>
        <v>0</v>
      </c>
      <c r="BL156" s="15" t="s">
        <v>119</v>
      </c>
      <c r="BM156" s="191" t="s">
        <v>212</v>
      </c>
    </row>
    <row r="157" spans="1:65" s="2" customFormat="1" ht="33" customHeight="1">
      <c r="A157" s="32"/>
      <c r="B157" s="33"/>
      <c r="C157" s="180" t="s">
        <v>213</v>
      </c>
      <c r="D157" s="180" t="s">
        <v>114</v>
      </c>
      <c r="E157" s="181" t="s">
        <v>214</v>
      </c>
      <c r="F157" s="182" t="s">
        <v>215</v>
      </c>
      <c r="G157" s="183" t="s">
        <v>191</v>
      </c>
      <c r="H157" s="184">
        <v>0.2</v>
      </c>
      <c r="I157" s="185"/>
      <c r="J157" s="186">
        <f t="shared" si="10"/>
        <v>0</v>
      </c>
      <c r="K157" s="182" t="s">
        <v>118</v>
      </c>
      <c r="L157" s="37"/>
      <c r="M157" s="187" t="s">
        <v>1</v>
      </c>
      <c r="N157" s="188" t="s">
        <v>38</v>
      </c>
      <c r="O157" s="69"/>
      <c r="P157" s="189">
        <f t="shared" si="11"/>
        <v>0</v>
      </c>
      <c r="Q157" s="189">
        <v>0</v>
      </c>
      <c r="R157" s="189">
        <f t="shared" si="12"/>
        <v>0</v>
      </c>
      <c r="S157" s="189">
        <v>0</v>
      </c>
      <c r="T157" s="190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1" t="s">
        <v>119</v>
      </c>
      <c r="AT157" s="191" t="s">
        <v>114</v>
      </c>
      <c r="AU157" s="191" t="s">
        <v>83</v>
      </c>
      <c r="AY157" s="15" t="s">
        <v>112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5" t="s">
        <v>81</v>
      </c>
      <c r="BK157" s="192">
        <f t="shared" si="19"/>
        <v>0</v>
      </c>
      <c r="BL157" s="15" t="s">
        <v>119</v>
      </c>
      <c r="BM157" s="191" t="s">
        <v>216</v>
      </c>
    </row>
    <row r="158" spans="1:65" s="2" customFormat="1" ht="33" customHeight="1">
      <c r="A158" s="32"/>
      <c r="B158" s="33"/>
      <c r="C158" s="180" t="s">
        <v>217</v>
      </c>
      <c r="D158" s="180" t="s">
        <v>114</v>
      </c>
      <c r="E158" s="181" t="s">
        <v>218</v>
      </c>
      <c r="F158" s="182" t="s">
        <v>219</v>
      </c>
      <c r="G158" s="183" t="s">
        <v>191</v>
      </c>
      <c r="H158" s="184">
        <v>11.8</v>
      </c>
      <c r="I158" s="185"/>
      <c r="J158" s="186">
        <f t="shared" si="10"/>
        <v>0</v>
      </c>
      <c r="K158" s="182" t="s">
        <v>118</v>
      </c>
      <c r="L158" s="37"/>
      <c r="M158" s="209" t="s">
        <v>1</v>
      </c>
      <c r="N158" s="210" t="s">
        <v>38</v>
      </c>
      <c r="O158" s="211"/>
      <c r="P158" s="212">
        <f t="shared" si="11"/>
        <v>0</v>
      </c>
      <c r="Q158" s="212">
        <v>0</v>
      </c>
      <c r="R158" s="212">
        <f t="shared" si="12"/>
        <v>0</v>
      </c>
      <c r="S158" s="212">
        <v>0</v>
      </c>
      <c r="T158" s="213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1" t="s">
        <v>119</v>
      </c>
      <c r="AT158" s="191" t="s">
        <v>114</v>
      </c>
      <c r="AU158" s="191" t="s">
        <v>83</v>
      </c>
      <c r="AY158" s="15" t="s">
        <v>112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5" t="s">
        <v>81</v>
      </c>
      <c r="BK158" s="192">
        <f t="shared" si="19"/>
        <v>0</v>
      </c>
      <c r="BL158" s="15" t="s">
        <v>119</v>
      </c>
      <c r="BM158" s="191" t="s">
        <v>220</v>
      </c>
    </row>
    <row r="159" spans="1:31" s="2" customFormat="1" ht="6.95" customHeight="1">
      <c r="A159" s="32"/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37"/>
      <c r="M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</sheetData>
  <sheetProtection algorithmName="SHA-512" hashValue="vJxRU/V+uINvcxaVrmphV89yYHGmKf/fWtKwEnaf43RV1fGMeIzZFrascYJPEry651V9eatUBQV/t3XUdhnioA==" saltValue="rGhO38kJqpL3HYf9lDjpcJfTLT8O9cOS9vEXKcX+mNn2ZU0SjkcgqHyx0WPZcHuQBk1MCwwSm29QFty8mtmpQQ==" spinCount="100000" sheet="1" objects="1" scenarios="1" formatColumns="0" formatRows="0" autoFilter="0"/>
  <autoFilter ref="C120:K15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BARBORAKYSK8FBE\barborakyskova</dc:creator>
  <cp:keywords/>
  <dc:description/>
  <cp:lastModifiedBy>Kaspřáková Hana</cp:lastModifiedBy>
  <dcterms:created xsi:type="dcterms:W3CDTF">2023-03-06T03:33:58Z</dcterms:created>
  <dcterms:modified xsi:type="dcterms:W3CDTF">2023-03-06T05:41:34Z</dcterms:modified>
  <cp:category/>
  <cp:version/>
  <cp:contentType/>
  <cp:contentStatus/>
</cp:coreProperties>
</file>