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tavební úpravy gyn..." sheetId="2" r:id="rId2"/>
    <sheet name="002 - Elektroinstalace " sheetId="3" r:id="rId3"/>
  </sheets>
  <definedNames>
    <definedName name="_xlnm.Print_Area" localSheetId="0">'Rekapitulace stavby'!$D$4:$AO$76,'Rekapitulace stavby'!$C$82:$AQ$97</definedName>
    <definedName name="_xlnm._FilterDatabase" localSheetId="1" hidden="1">'001 - Stavební úpravy gyn...'!$C$146:$K$318</definedName>
    <definedName name="_xlnm.Print_Area" localSheetId="1">'001 - Stavební úpravy gyn...'!$C$4:$J$76,'001 - Stavební úpravy gyn...'!$C$82:$J$128,'001 - Stavební úpravy gyn...'!$C$134:$K$318</definedName>
    <definedName name="_xlnm._FilterDatabase" localSheetId="2" hidden="1">'002 - Elektroinstalace '!$C$132:$K$201</definedName>
    <definedName name="_xlnm.Print_Area" localSheetId="2">'002 - Elektroinstalace '!$C$4:$J$76,'002 - Elektroinstalace '!$C$82:$J$114,'002 - Elektroinstalace '!$C$120:$K$201</definedName>
    <definedName name="_xlnm.Print_Titles" localSheetId="0">'Rekapitulace stavby'!$92:$92</definedName>
    <definedName name="_xlnm.Print_Titles" localSheetId="1">'001 - Stavební úpravy gyn...'!$146:$146</definedName>
    <definedName name="_xlnm.Print_Titles" localSheetId="2">'002 - Elektroinstalace '!$132:$132</definedName>
  </definedNames>
  <calcPr fullCalcOnLoad="1"/>
</workbook>
</file>

<file path=xl/sharedStrings.xml><?xml version="1.0" encoding="utf-8"?>
<sst xmlns="http://schemas.openxmlformats.org/spreadsheetml/2006/main" count="3432" uniqueCount="776">
  <si>
    <t>Export Komplet</t>
  </si>
  <si>
    <t/>
  </si>
  <si>
    <t>2.0</t>
  </si>
  <si>
    <t>ZAMOK</t>
  </si>
  <si>
    <t>False</t>
  </si>
  <si>
    <t>{e4e48eea-0085-4049-8c8a-2a5af6c86daa}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</si>
  <si>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</si>
  <si>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</si>
  <si>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</si>
  <si>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</si>
  <si>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</si>
  <si>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</si>
  <si>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</si>
  <si>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</si>
  <si>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20222011001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</si>
  <si>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</si>
  <si>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</si>
  <si>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- oddělení gynekologie</t>
  </si>
  <si>
    <t>KSO:</t>
  </si>
  <si>
    <t>CC-CZ:</t>
  </si>
  <si>
    <t>Místo:</t>
  </si>
  <si>
    <t>Nemocnice Bohumín</t>
  </si>
  <si>
    <t>Datum:</t>
  </si>
  <si>
    <t>15. 11. 2022</t>
  </si>
  <si>
    <t>Zadavatel:</t>
  </si>
  <si>
    <t>IČ:</t>
  </si>
  <si>
    <t>Městská nemocnice Bohumín</t>
  </si>
  <si>
    <t>DIČ:</t>
  </si>
  <si>
    <t>Uchazeč:</t>
  </si>
  <si>
    <t>Vyplň údaj</t>
  </si>
  <si>
    <t>Projektant:</t>
  </si>
  <si>
    <t>ATRIS s.r.o.</t>
  </si>
  <si>
    <t>True</t>
  </si>
  <si>
    <t>Zpracovatel:</t>
  </si>
  <si>
    <t>Barbora Kyšková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</si>
  <si>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</si>
  <si>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</si>
  <si>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</si>
  <si>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</si>
  <si>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</si>
  <si>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</si>
  <si>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</si>
  <si>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</si>
  <si>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</si>
  <si>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</si>
  <si>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</si>
  <si>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</si>
  <si>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</si>
  <si>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</si>
  <si>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</si>
  <si>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</si>
  <si>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</si>
  <si>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</si>
  <si>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</si>
  <si>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</si>
  <si>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</si>
  <si>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</si>
  <si>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</si>
  <si>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</si>
  <si>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</si>
  <si>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</si>
  <si>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</si>
  <si>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</si>
  <si>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</si>
  <si>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</si>
  <si>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</si>
  <si>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</si>
  <si>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</si>
  <si>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</si>
  <si>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</si>
  <si>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</si>
  <si>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</si>
  <si>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</si>
  <si>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</si>
  <si>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</si>
  <si>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</si>
  <si>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</si>
  <si>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</si>
  <si>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</si>
  <si>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</si>
  <si>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</si>
  <si>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</si>
  <si>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Stavební úpravy gynekologie Bohumín</t>
  </si>
  <si>
    <t>STA</t>
  </si>
  <si>
    <t>1</t>
  </si>
  <si>
    <t>{1dab8bfd-f392-4d37-bfc1-dad3fb3dd3c3}</t>
  </si>
  <si>
    <t>2</t>
  </si>
  <si>
    <t>002</t>
  </si>
  <si>
    <t xml:space="preserve">Elektroinstalace </t>
  </si>
  <si>
    <t>{18fe482f-3912-4c8a-9afd-3a4ea46780ff}</t>
  </si>
  <si>
    <t>KRYCÍ LIST SOUPISU PRACÍ</t>
  </si>
  <si>
    <t>Objekt:</t>
  </si>
  <si>
    <t>001 - Stavební úpravy gynekologie Bohumín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</si>
  <si>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</si>
  <si>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</si>
  <si>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</si>
  <si>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</si>
  <si>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</si>
  <si>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</si>
  <si>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</si>
  <si>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</si>
  <si>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101 - HZS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</si>
  <si>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</si>
  <si>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</si>
  <si>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</si>
  <si>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</si>
  <si>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</si>
  <si>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</si>
  <si>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</si>
  <si>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</si>
  <si>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</si>
  <si>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726 - Zdravotechnika - předstěnové instalace</t>
  </si>
  <si>
    <t xml:space="preserve">    730 - Vytápění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</si>
  <si>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</si>
  <si>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</si>
  <si>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</si>
  <si>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</si>
  <si>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</si>
  <si>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</si>
  <si>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</si>
  <si>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21-M - Elektromontáže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</si>
  <si>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</si>
  <si>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</si>
  <si>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</si>
  <si>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</si>
  <si>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</si>
  <si>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</si>
  <si>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</si>
  <si>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</si>
  <si>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</si>
  <si>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</si>
  <si>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</si>
  <si>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</si>
  <si>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</si>
  <si>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</si>
  <si>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</si>
  <si>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</si>
  <si>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</si>
  <si>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</si>
  <si>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</si>
  <si>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</si>
  <si>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</si>
  <si>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</si>
  <si>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</si>
  <si>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</si>
  <si>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</si>
  <si>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</si>
  <si>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101</t>
  </si>
  <si>
    <t>HZS</t>
  </si>
  <si>
    <t>K</t>
  </si>
  <si>
    <t>R-1018966</t>
  </si>
  <si>
    <t>Ostatní nepředvídané práce</t>
  </si>
  <si>
    <t>hod</t>
  </si>
  <si>
    <t>4</t>
  </si>
  <si>
    <t>-1412422545</t>
  </si>
  <si>
    <t>3</t>
  </si>
  <si>
    <t>Svislé a kompletní konstrukce</t>
  </si>
  <si>
    <t>342272225</t>
  </si>
  <si>
    <t>Příčka z pórobetonových hladkých tvárnic na tenkovrstvou maltu tl 100 mm</t>
  </si>
  <si>
    <t>m2</t>
  </si>
  <si>
    <t>CS ÚRS 2022 02</t>
  </si>
  <si>
    <t>-308678134</t>
  </si>
  <si>
    <t>VV</t>
  </si>
  <si>
    <t>"mezi WC"1,1*3*2</t>
  </si>
  <si>
    <t>"zazdívka rozvodů "1,1*3</t>
  </si>
  <si>
    <t>"zazdívka otvoru"0,9*2,1*2</t>
  </si>
  <si>
    <t>Součet</t>
  </si>
  <si>
    <t>342272245</t>
  </si>
  <si>
    <t>Příčka z pórobetonových hladkých tvárnic na tenkovrstvou maltu tl 150 mm</t>
  </si>
  <si>
    <t>1796692089</t>
  </si>
  <si>
    <t>"nové prícky"5,2*3+0,8*3+2,45*3</t>
  </si>
  <si>
    <t>6</t>
  </si>
  <si>
    <t>Úpravy povrchů, podlahy a osazování výplní</t>
  </si>
  <si>
    <t>612131101</t>
  </si>
  <si>
    <t>Cementový postřik vnitřních stěn nanášený celoplošně ručně</t>
  </si>
  <si>
    <t>-1061998110</t>
  </si>
  <si>
    <t>"na stávající stěny"20*2,8+11,5*2,8</t>
  </si>
  <si>
    <t>5</t>
  </si>
  <si>
    <t>612142001</t>
  </si>
  <si>
    <t>Potažení vnitřních stěn sklovláknitým pletivem vtlačeným do tenkovrstvé hmoty</t>
  </si>
  <si>
    <t>773965334</t>
  </si>
  <si>
    <t>"na nové prícky"5,3*2,8+10,25*2,8+1,6*2,8</t>
  </si>
  <si>
    <t>612311121</t>
  </si>
  <si>
    <t>Vápenná omítka hladká jednovrstvá vnitřních stěn nanášená ručně</t>
  </si>
  <si>
    <t>1359333015</t>
  </si>
  <si>
    <t>7</t>
  </si>
  <si>
    <t>612311191</t>
  </si>
  <si>
    <t>Příplatek k vápenné omítce vnitřních stěn za každých dalších 5 mm tloušťky ručně</t>
  </si>
  <si>
    <t>-1085941262</t>
  </si>
  <si>
    <t>"na stávající steny"(20*2,8+11,5*2,8)*4</t>
  </si>
  <si>
    <t>8</t>
  </si>
  <si>
    <t>619995001</t>
  </si>
  <si>
    <t>Začištění omítek kolem oken, dveří, podlah nebo obkladů</t>
  </si>
  <si>
    <t>m</t>
  </si>
  <si>
    <t>-1094181384</t>
  </si>
  <si>
    <t>"kolem měněných dveří"(1,1+2,1*2)*2</t>
  </si>
  <si>
    <t>9</t>
  </si>
  <si>
    <t>R-6323890</t>
  </si>
  <si>
    <t xml:space="preserve">Vyspravení a vyrovnání st. podlahy po odbourání </t>
  </si>
  <si>
    <t>685655937</t>
  </si>
  <si>
    <t>"nová skladba podlahy"25+7,6</t>
  </si>
  <si>
    <t>10</t>
  </si>
  <si>
    <t>R-6324501</t>
  </si>
  <si>
    <t>Vyrovnávací cementový potěr tl do 70 mm  mm ze suchých směsí provedený v ploše</t>
  </si>
  <si>
    <t>-1005362348</t>
  </si>
  <si>
    <t>Ostatní konstrukce a práce, bourání</t>
  </si>
  <si>
    <t>11</t>
  </si>
  <si>
    <t>962031133</t>
  </si>
  <si>
    <t>Bourání příček z cihel pálených na MVC tl do 150 mm</t>
  </si>
  <si>
    <t>-1072334916</t>
  </si>
  <si>
    <t>"stávající prícky"4,9*2,1+2,4*2,1+0,9*2,1+3,8*3</t>
  </si>
  <si>
    <t>12</t>
  </si>
  <si>
    <t>965045112</t>
  </si>
  <si>
    <t>Bourání potěrů cementových nebo pískocementových tl do 50 mm pl do 4 m2</t>
  </si>
  <si>
    <t>-1488672492</t>
  </si>
  <si>
    <t>"stávající podlaha"33,5*2</t>
  </si>
  <si>
    <t>13</t>
  </si>
  <si>
    <t>965081213</t>
  </si>
  <si>
    <t>Bourání podlah z dlaždic keramických nebo xylolitových tl do 10 mm plochy přes 1 m2</t>
  </si>
  <si>
    <t>1212540842</t>
  </si>
  <si>
    <t>"stávající podlaha"33,5</t>
  </si>
  <si>
    <t>14</t>
  </si>
  <si>
    <t>968072455</t>
  </si>
  <si>
    <t>Vybourání kovových dveřních zárubní pl do 2 m2</t>
  </si>
  <si>
    <t>1842647649</t>
  </si>
  <si>
    <t>"stácvající zárubně"1,1*2*3</t>
  </si>
  <si>
    <t>978013191</t>
  </si>
  <si>
    <t>Otlučení (osekání) vnitřní vápenné nebo vápenocementové omítky stěn v rozsahu přes 50 do 100 %</t>
  </si>
  <si>
    <t>21996074</t>
  </si>
  <si>
    <t>"nad obkladem"19,9*1+7,7*1+7,2*1</t>
  </si>
  <si>
    <t>16</t>
  </si>
  <si>
    <t>978059541</t>
  </si>
  <si>
    <t>Odsekání a odebrání obkladů stěn z vnitřních obkládaček plochy přes 1 m2</t>
  </si>
  <si>
    <t>1953891858</t>
  </si>
  <si>
    <t>"stávající obklady"19,9*2+14,55*2+4+7,7*2+7,2*2</t>
  </si>
  <si>
    <t>17</t>
  </si>
  <si>
    <t>R-9568900</t>
  </si>
  <si>
    <t>Demontáž koupelnových doplňků (madla, police, zrcadla, tyčí , apod. )</t>
  </si>
  <si>
    <t>kus</t>
  </si>
  <si>
    <t>-1470877744</t>
  </si>
  <si>
    <t>997</t>
  </si>
  <si>
    <t>Přesun sutě</t>
  </si>
  <si>
    <t>18</t>
  </si>
  <si>
    <t>997013215</t>
  </si>
  <si>
    <t>Vnitrostaveništní doprava suti a vybouraných hmot pro budovy v přes 15 do 18 m ručně</t>
  </si>
  <si>
    <t>t</t>
  </si>
  <si>
    <t>-2082099914</t>
  </si>
  <si>
    <t>19</t>
  </si>
  <si>
    <t>997013501</t>
  </si>
  <si>
    <t>Odvoz suti a vybouraných hmot na skládku nebo meziskládku do 1 km se složením</t>
  </si>
  <si>
    <t>1829155610</t>
  </si>
  <si>
    <t>20</t>
  </si>
  <si>
    <t>997013509</t>
  </si>
  <si>
    <t>Příplatek k odvozu suti a vybouraných hmot na skládku ZKD 1 km přes 1 km</t>
  </si>
  <si>
    <t>1306239321</t>
  </si>
  <si>
    <t>24,051*19 'Přepočtené koeficientem množství</t>
  </si>
  <si>
    <t>997013631</t>
  </si>
  <si>
    <t>Poplatek za uložení na skládce (skládkovné) stavebního odpadu směsného kód odpadu 17 09 04</t>
  </si>
  <si>
    <t>1421620466</t>
  </si>
  <si>
    <t>998</t>
  </si>
  <si>
    <t>Přesun hmot</t>
  </si>
  <si>
    <t>22</t>
  </si>
  <si>
    <t>998018003</t>
  </si>
  <si>
    <t>Přesun hmot ruční pro budovy v přes 12 do 24 m</t>
  </si>
  <si>
    <t>-1936920459</t>
  </si>
  <si>
    <t>PSV</t>
  </si>
  <si>
    <t>Práce a dodávky PSV</t>
  </si>
  <si>
    <t>713</t>
  </si>
  <si>
    <t>Izolace tepelné</t>
  </si>
  <si>
    <t>23</t>
  </si>
  <si>
    <t>713121121</t>
  </si>
  <si>
    <t>Montáž izolace tepelné podlah volně kladenými rohožemi, pásy, dílci, deskami 2 vrstvy</t>
  </si>
  <si>
    <t>1692934392</t>
  </si>
  <si>
    <t>24</t>
  </si>
  <si>
    <t>M</t>
  </si>
  <si>
    <t>28372325</t>
  </si>
  <si>
    <t>deska EPS 150 pro konstrukce s vysokým zatížením λ=0,035 tl 10mm</t>
  </si>
  <si>
    <t>32</t>
  </si>
  <si>
    <t>-1530806316</t>
  </si>
  <si>
    <t>32,6*1,1 'Přepočtené koeficientem množství</t>
  </si>
  <si>
    <t>25</t>
  </si>
  <si>
    <t>28375889</t>
  </si>
  <si>
    <t>deska EPS 150 pro konstrukce s vysokým zatížením λ=0,035 tl 20mm</t>
  </si>
  <si>
    <t>38778381</t>
  </si>
  <si>
    <t>26</t>
  </si>
  <si>
    <t>713191132</t>
  </si>
  <si>
    <t>Montáž izolace tepelné podlah, stropů vrchem nebo střech překrytí separační fólií z PE</t>
  </si>
  <si>
    <t>122338219</t>
  </si>
  <si>
    <t>27</t>
  </si>
  <si>
    <t>28329011</t>
  </si>
  <si>
    <t xml:space="preserve">fólie PE </t>
  </si>
  <si>
    <t>439576170</t>
  </si>
  <si>
    <t>32,6*1,1655 'Přepočtené koeficientem množství</t>
  </si>
  <si>
    <t>28</t>
  </si>
  <si>
    <t>998713203</t>
  </si>
  <si>
    <t>Přesun hmot procentní pro izolace tepelné v objektech v přes 12 do 24 m</t>
  </si>
  <si>
    <t>%</t>
  </si>
  <si>
    <t>1307529103</t>
  </si>
  <si>
    <t>721</t>
  </si>
  <si>
    <t>Zdravotechnika - vnitřní kanalizace</t>
  </si>
  <si>
    <t>29</t>
  </si>
  <si>
    <t>721174043</t>
  </si>
  <si>
    <t xml:space="preserve">Potrubí kanalizační z PP připojovací systém HT DN 50 </t>
  </si>
  <si>
    <t>CS ÚRS 2017 01</t>
  </si>
  <si>
    <t>-2021553214</t>
  </si>
  <si>
    <t>30</t>
  </si>
  <si>
    <t>721174045</t>
  </si>
  <si>
    <t>Potrubí kanalizační z PP připojovací systém HT DN 110</t>
  </si>
  <si>
    <t>1801771201</t>
  </si>
  <si>
    <t>31</t>
  </si>
  <si>
    <t>721194104</t>
  </si>
  <si>
    <t>Vyvedení a upevnění odpadních výpustek DN 40/50</t>
  </si>
  <si>
    <t>1895530254</t>
  </si>
  <si>
    <t>721194109</t>
  </si>
  <si>
    <t>Vyvedení a upevnění odpadních výpustek DN 110</t>
  </si>
  <si>
    <t>-224134751</t>
  </si>
  <si>
    <t>33</t>
  </si>
  <si>
    <t>721210814</t>
  </si>
  <si>
    <t>Demontáž vpustí podlahových z kyselinovzdorné kameniny DN 125</t>
  </si>
  <si>
    <t>199728121</t>
  </si>
  <si>
    <t>34</t>
  </si>
  <si>
    <t>R-72190</t>
  </si>
  <si>
    <t>Vysekání rýh a prostupů pro napojení ZTD, vč. zpětného zapravení</t>
  </si>
  <si>
    <t>soubor</t>
  </si>
  <si>
    <t>2078818841</t>
  </si>
  <si>
    <t>725</t>
  </si>
  <si>
    <t>Zdravotechnika - zařizovací předměty</t>
  </si>
  <si>
    <t>35</t>
  </si>
  <si>
    <t>725110811</t>
  </si>
  <si>
    <t>Demontáž klozetů splachovací s nádrží</t>
  </si>
  <si>
    <t>-347867659</t>
  </si>
  <si>
    <t>36</t>
  </si>
  <si>
    <t>725110814</t>
  </si>
  <si>
    <t>Demontáž klozetu Kombi</t>
  </si>
  <si>
    <t>2067802126</t>
  </si>
  <si>
    <t>37</t>
  </si>
  <si>
    <t>725112173</t>
  </si>
  <si>
    <t>Klozet keramický závěsný pro invalidy s hlubokým splachováním</t>
  </si>
  <si>
    <t>-1753440766</t>
  </si>
  <si>
    <t>38</t>
  </si>
  <si>
    <t>725113914</t>
  </si>
  <si>
    <t>Montáž manžety WC</t>
  </si>
  <si>
    <t>-603197341</t>
  </si>
  <si>
    <t>39</t>
  </si>
  <si>
    <t>28651610</t>
  </si>
  <si>
    <t>Manžeta flexi WC</t>
  </si>
  <si>
    <t>-1996225116</t>
  </si>
  <si>
    <t>40</t>
  </si>
  <si>
    <t>725210821</t>
  </si>
  <si>
    <t>Demontáž umyvadel bez výtokových armatur</t>
  </si>
  <si>
    <t>-2143374424</t>
  </si>
  <si>
    <t>41</t>
  </si>
  <si>
    <t>725219101</t>
  </si>
  <si>
    <t>Montáž umyvadla  vč. polosloupu</t>
  </si>
  <si>
    <t>-1424553321</t>
  </si>
  <si>
    <t>42</t>
  </si>
  <si>
    <t>642143320</t>
  </si>
  <si>
    <t xml:space="preserve">umyvadlo keramické s otvorem oválné 60 cm bílé </t>
  </si>
  <si>
    <t>1610418291</t>
  </si>
  <si>
    <t>43</t>
  </si>
  <si>
    <t>642913910</t>
  </si>
  <si>
    <t>polosloup</t>
  </si>
  <si>
    <t>-117181967</t>
  </si>
  <si>
    <t>44</t>
  </si>
  <si>
    <t>725330840</t>
  </si>
  <si>
    <t>Demontáž výlevka litinová nebo ocelová</t>
  </si>
  <si>
    <t>-146746730</t>
  </si>
  <si>
    <t>45</t>
  </si>
  <si>
    <t>725331221</t>
  </si>
  <si>
    <t>Výlevka bez výtokových armatur nerezová na stojanu 400x550x300 mm</t>
  </si>
  <si>
    <t>-831398280</t>
  </si>
  <si>
    <t>46</t>
  </si>
  <si>
    <t>725820801</t>
  </si>
  <si>
    <t>Demontáž baterie nástěnné do G 3 / 4</t>
  </si>
  <si>
    <t>1106514217</t>
  </si>
  <si>
    <t>47</t>
  </si>
  <si>
    <t>725829111</t>
  </si>
  <si>
    <t>Montáž baterie stojánkové umyvadlové a dřezové  G 1/2</t>
  </si>
  <si>
    <t>-1170785297</t>
  </si>
  <si>
    <t>48</t>
  </si>
  <si>
    <t>551440473</t>
  </si>
  <si>
    <t>baterie páková stojánková   - viz. technické podmínky výrobků</t>
  </si>
  <si>
    <t>343585777</t>
  </si>
  <si>
    <t>49</t>
  </si>
  <si>
    <t>725840850</t>
  </si>
  <si>
    <t xml:space="preserve">Demontáž baterie sprch </t>
  </si>
  <si>
    <t>110609273</t>
  </si>
  <si>
    <t>50</t>
  </si>
  <si>
    <t>998725203</t>
  </si>
  <si>
    <t>Přesun hmot procentní pro zařizovací předměty v objektech v do 24 m</t>
  </si>
  <si>
    <t>CS ÚRS 2020 01</t>
  </si>
  <si>
    <t>-1059607431</t>
  </si>
  <si>
    <t>51</t>
  </si>
  <si>
    <t>R-72502</t>
  </si>
  <si>
    <t xml:space="preserve">D+M zásobník na tekuté mýdlo  vč. kotvení a dodávky kotevních prvků - viz. technické podmínky výrobků </t>
  </si>
  <si>
    <t>-265500699</t>
  </si>
  <si>
    <t>52</t>
  </si>
  <si>
    <t>R-725025</t>
  </si>
  <si>
    <t xml:space="preserve">D+M zásobník na toal. papír   vč. kotvení  a dodávky kotevních prvků - viz. technické podmínky výrobků </t>
  </si>
  <si>
    <t>110911641</t>
  </si>
  <si>
    <t>53</t>
  </si>
  <si>
    <t>R-7250404</t>
  </si>
  <si>
    <t xml:space="preserve">D+M o zrcadla do koupelen  vč. kotvení a dodávky kotevních prvků  - viz. technické podmínky výrobků </t>
  </si>
  <si>
    <t>2046179723</t>
  </si>
  <si>
    <t>54</t>
  </si>
  <si>
    <t>R-72505</t>
  </si>
  <si>
    <t xml:space="preserve">D+M WC štětky a držáku , vč. kotvení - viz. technické podmínky výrobků </t>
  </si>
  <si>
    <t>-332318542</t>
  </si>
  <si>
    <t>55</t>
  </si>
  <si>
    <t>R-7250706</t>
  </si>
  <si>
    <t xml:space="preserve">D+M sklopné madlo k WC s držákem toal. papíru nerez , dl. 800mm vč. kotvení a dodávky kotevních prvků </t>
  </si>
  <si>
    <t>-1602626341</t>
  </si>
  <si>
    <t>P</t>
  </si>
  <si>
    <t xml:space="preserve">Poznámka k položce:
viz. technické podmínky výrobků </t>
  </si>
  <si>
    <t>56</t>
  </si>
  <si>
    <t>R-7250807</t>
  </si>
  <si>
    <t xml:space="preserve">D+M pevné  madlo k WC nerez  dl. 900 mm  , vč. kotvení a  dodávky kotevních prvků - viz. technické podmínky výrobků </t>
  </si>
  <si>
    <t>593171018</t>
  </si>
  <si>
    <t>57</t>
  </si>
  <si>
    <t>R-7251112</t>
  </si>
  <si>
    <t xml:space="preserve">D+M sklopné madlo ke sprše nerezové dl. 800 mm, vč. kotvení a dodávky kotevních prvků - viz. technické podmínky výrobků </t>
  </si>
  <si>
    <t>-390833344</t>
  </si>
  <si>
    <t>58</t>
  </si>
  <si>
    <t>R-7251115</t>
  </si>
  <si>
    <t xml:space="preserve">D+M svislé  madlo ke sprše nerezové dl. 500 mm, vč. kotvení a dodávky kotevních prvků - viz. technické podmínky výrobků </t>
  </si>
  <si>
    <t>-1941811638</t>
  </si>
  <si>
    <t>59</t>
  </si>
  <si>
    <t>R-7251139</t>
  </si>
  <si>
    <t>D+M mažety výlevky</t>
  </si>
  <si>
    <t>-916362074</t>
  </si>
  <si>
    <t>60</t>
  </si>
  <si>
    <t>R-72519</t>
  </si>
  <si>
    <t xml:space="preserve">D+M odpadkový koš nášlapný do koupelen a WC - viz. technické podmínky výrobků </t>
  </si>
  <si>
    <t>-582121090</t>
  </si>
  <si>
    <t>61</t>
  </si>
  <si>
    <t>R-72521</t>
  </si>
  <si>
    <t xml:space="preserve">D+M zásobníku na papírové ručníky   vč. kotvení a dodávky kotevních prvků  - viz. technické podmínky výrobků </t>
  </si>
  <si>
    <t>1941810015</t>
  </si>
  <si>
    <t>62</t>
  </si>
  <si>
    <t>R-72522</t>
  </si>
  <si>
    <t xml:space="preserve">D+M  háček na oděvy   vč. kotvení a dodávky kotevních prvků - viz. technické podmínky výrobků </t>
  </si>
  <si>
    <t>1795677115</t>
  </si>
  <si>
    <t>63</t>
  </si>
  <si>
    <t>R-7256000</t>
  </si>
  <si>
    <t xml:space="preserve">D+M liniového odvodňovacího žlabu -dl. 900 mm </t>
  </si>
  <si>
    <t>1296928450</t>
  </si>
  <si>
    <t>64</t>
  </si>
  <si>
    <t>R-7257890</t>
  </si>
  <si>
    <t xml:space="preserve">D+M skleněné zástěny </t>
  </si>
  <si>
    <t>617245974</t>
  </si>
  <si>
    <t>65</t>
  </si>
  <si>
    <t>R-7258413</t>
  </si>
  <si>
    <t xml:space="preserve">D+M sprchové baterie - viz. technické podmínky výrobků - pro invalidu </t>
  </si>
  <si>
    <t>-146273072</t>
  </si>
  <si>
    <t>Poznámka k položce:
Sprchová baterie určená pro invalidu, včetně sprchové sprchy a přívodní hadice</t>
  </si>
  <si>
    <t>66</t>
  </si>
  <si>
    <t>R-7258900</t>
  </si>
  <si>
    <t>D+M baterie výlevka</t>
  </si>
  <si>
    <t>1091107114</t>
  </si>
  <si>
    <t>67</t>
  </si>
  <si>
    <t>R-72590</t>
  </si>
  <si>
    <t>Napojení zařizovacích předmětů na stávající rozvody, úprava rozvodů, vč. dodávky materiálu</t>
  </si>
  <si>
    <t>-924433924</t>
  </si>
  <si>
    <t>726</t>
  </si>
  <si>
    <t>Zdravotechnika - předstěnové instalace</t>
  </si>
  <si>
    <t>68</t>
  </si>
  <si>
    <t>726111031</t>
  </si>
  <si>
    <t>Instalační předstěna - klozet s ovládáním zepředu v 1080 mm závěsný do masivní zděné kce</t>
  </si>
  <si>
    <t>395531235</t>
  </si>
  <si>
    <t>730</t>
  </si>
  <si>
    <t>Vytápění</t>
  </si>
  <si>
    <t>69</t>
  </si>
  <si>
    <t>R-7307650</t>
  </si>
  <si>
    <t>D+ M radiátoru vč. napojení na stávající rozvod, vč. úpravy rozvodu, vč. hlavice, termoventilu - 700x1600x100 mm</t>
  </si>
  <si>
    <t>-624905480</t>
  </si>
  <si>
    <t>70</t>
  </si>
  <si>
    <t>R-7307651</t>
  </si>
  <si>
    <t>D+ M radiátoru vč. napojení na stávající rozvod, vč. úpravy rozvodu, vč. hlavice, termoventilu - 700x 700x66 mm</t>
  </si>
  <si>
    <t>-1314930482</t>
  </si>
  <si>
    <t>71</t>
  </si>
  <si>
    <t>R-7309099</t>
  </si>
  <si>
    <t>vypuštění otopné soustavy</t>
  </si>
  <si>
    <t>1078717626</t>
  </si>
  <si>
    <t>72</t>
  </si>
  <si>
    <t>R-7309101</t>
  </si>
  <si>
    <t>Napuštění otopné soustavy, uvedení do provozu</t>
  </si>
  <si>
    <t>-578953509</t>
  </si>
  <si>
    <t>73</t>
  </si>
  <si>
    <t>R-7309899</t>
  </si>
  <si>
    <t>Demontáž radiátoru</t>
  </si>
  <si>
    <t>-1534753365</t>
  </si>
  <si>
    <t>763</t>
  </si>
  <si>
    <t>Konstrukce suché výstavby</t>
  </si>
  <si>
    <t>74</t>
  </si>
  <si>
    <t>763131451</t>
  </si>
  <si>
    <t>SDK podhled deska 1xH2 12,5 bez izolace dvouvrstvá spodní kce profil CD+UD</t>
  </si>
  <si>
    <t>-816625241</t>
  </si>
  <si>
    <t>"nový podhled"25+7,6</t>
  </si>
  <si>
    <t>75</t>
  </si>
  <si>
    <t>998763202</t>
  </si>
  <si>
    <t>Přesun hmot procentní pro dřevostavby v objektech v přes 12 do 24 m</t>
  </si>
  <si>
    <t>-65099131</t>
  </si>
  <si>
    <t>766</t>
  </si>
  <si>
    <t>Konstrukce truhlářské</t>
  </si>
  <si>
    <t>76</t>
  </si>
  <si>
    <t>766691915</t>
  </si>
  <si>
    <t>Vyvěšení nebo zavěšení dřevěných křídel dveří pl přes 2 m2</t>
  </si>
  <si>
    <t>1581534000</t>
  </si>
  <si>
    <t>77</t>
  </si>
  <si>
    <t>R-7669009</t>
  </si>
  <si>
    <t>D+M dveří D01, vč. ocelové zárubně a jejího nátěru</t>
  </si>
  <si>
    <t>-1053903292</t>
  </si>
  <si>
    <t>Poznámka k položce:
NOVÉ VNITŘNÍ DŘEVĚNÉ DVEŘE Š. 1100 MM V. 1970 MM, NOVÁ OCELOVÁ ZÁRUBEŇ SE ZESÍLENÝMI PANTY,
DVEŘNÍ KŘÍDLO Z HPL LAMINÁTU, NEREZOVÉ KOVÁNÍ KLIKA X KLIKA,
VODOROVNÉ MADLO VE VÝŠCE 800-900 MM NA STRANĚ OPAČNÉ PROTI ZÁVĚSŮM,
OKOPOVÝ PÁS VÝŠKY 400 MM, U DVEŘNÍHO KOVÁNÍ A OKOPÉ PLOCHY BUDE PROVEDEN
OBKLAD Z HYGIENICKÉHO NÁRAZUVZDORNÉHO OBKLADU TL. 2 MM</t>
  </si>
  <si>
    <t>78</t>
  </si>
  <si>
    <t>R-7669010</t>
  </si>
  <si>
    <t>D+M dveří D02, vč. ocelové zárubně a jejího nátěru</t>
  </si>
  <si>
    <t>785452458</t>
  </si>
  <si>
    <t>Poznámka k položce:
NOVÉ VNITŘNÍ DŘEVĚNÉ DVEŘE Š. 900 MM V. 1970 MM, NOVÁ OCELOVÁ ZÁRUBEŇ SE ZESÍLENÝMI PANTY,
DVEŘNÍ KŘÍDLO Z HPL LAMINÁTU, NEREZOVÉ KOVÁNÍ KLIKA X KLIKA,
VODOROVNÉ MADLO VE VÝŠCE 800-900 MM NA STRANĚ OPAČNÉ PROTI ZÁVĚSŮM,
OKOPOVÝ PÁS VÝŠKY 400 MM, U DVEŘNÍHO KOVÁNÍ A OKOPÉ PLOCHY BUDE PROVEDEN
OBKLAD Z HYGIENICKÉHO NÁRAZUVZDORNÉHO OBKLADU TL. 2 MM</t>
  </si>
  <si>
    <t>79</t>
  </si>
  <si>
    <t>R-7669011</t>
  </si>
  <si>
    <t>D+M vestavné skříňky</t>
  </si>
  <si>
    <t>-108407198</t>
  </si>
  <si>
    <t>Poznámka k položce:
NOVÁ VESTAVĚNÁ SKŘÍŇKA ZAVĚŠENÁ NAD ZEMÍ, HPL LAMINÁT,
OTEVÍRAVÉ DVÍŘKA, NEREZOVÁ MADLO, ROZMĚRY - 1750X650X600 MM - 1KS
PŘED ZADÁNÍM DO VÝROBY BUDE PROVEDENO PŘESNÉ ZAMĚŘENÍ NA STAVBĚ A ZHOTOVENA VD</t>
  </si>
  <si>
    <t>80</t>
  </si>
  <si>
    <t>R-7669012</t>
  </si>
  <si>
    <t>-314382669</t>
  </si>
  <si>
    <t>Poznámka k položce:
NOVÁ VESTAVĚNÁ SKŘÍŇKA ZAVĚŠENÁ NAD ZEMÍ, HPL LAMINÁT,
OTEVÍRAVÉ DVÍŘKA, NEREZOVÁ MADLO, ROZMĚRY - 1450X750X600 MM - 1KS
PŘED ZADÁNÍM DO VÝROBY BUDE PROVEDENO PŘESNÉ ZAMĚŘENÍ NA STAVBĚ A ZHOTOVENA VD</t>
  </si>
  <si>
    <t>767</t>
  </si>
  <si>
    <t>Konstrukce zámečnické</t>
  </si>
  <si>
    <t>81</t>
  </si>
  <si>
    <t>998767203</t>
  </si>
  <si>
    <t>Přesun hmot procentní pro zámečnické konstrukce v objektech v přes 12 do 24 m</t>
  </si>
  <si>
    <t>1985791092</t>
  </si>
  <si>
    <t>82</t>
  </si>
  <si>
    <t>R-7678900</t>
  </si>
  <si>
    <t>Přeložení stávajícího systému sestra-pacient</t>
  </si>
  <si>
    <t>779805672</t>
  </si>
  <si>
    <t>83</t>
  </si>
  <si>
    <t>R-7678901</t>
  </si>
  <si>
    <t xml:space="preserve">Přeložení kyslíku a vakua </t>
  </si>
  <si>
    <t>-1476835457</t>
  </si>
  <si>
    <t>84</t>
  </si>
  <si>
    <t>R-7679089</t>
  </si>
  <si>
    <t xml:space="preserve">D+M dělící příčky z HPL lamináty vč.  dveří </t>
  </si>
  <si>
    <t>-857621127</t>
  </si>
  <si>
    <t>Poznámka k položce:
NOVÁ WC HPL DĚLÍCÍ PŘÍČKA V BEZRÁMOVÉM PROVEDENÍ, SOUČÁSTÍ PŘÍČKY
DVEŘNÍ KŘÍDLO Š. 700 MM, KOUPELNOVÝ ZÁMEK + KOULE - PROVEDENÍ NEREZ,
ROZMĚRY 1350x2000 MM - 2 KS - 1x LEVÉ DVEŘE, 1x PRAVÉ DVEŘE</t>
  </si>
  <si>
    <t>771</t>
  </si>
  <si>
    <t>Podlahy z dlaždic</t>
  </si>
  <si>
    <t>85</t>
  </si>
  <si>
    <t>771121011</t>
  </si>
  <si>
    <t>Nátěr penetrační na podlahu</t>
  </si>
  <si>
    <t>-1876188997</t>
  </si>
  <si>
    <t>86</t>
  </si>
  <si>
    <t>771151024</t>
  </si>
  <si>
    <t>Samonivelační stěrka podlah pevnosti 30 MPa tl přes 8 do 10 mm</t>
  </si>
  <si>
    <t>-402580105</t>
  </si>
  <si>
    <t>87</t>
  </si>
  <si>
    <t>771574262</t>
  </si>
  <si>
    <t>Montáž podlah keramických velkoformát pro mechanické zatížení protiskluzných lepených flexibilním lepidlem přes 4 do 6 ks/m2</t>
  </si>
  <si>
    <t>924820207</t>
  </si>
  <si>
    <t>88</t>
  </si>
  <si>
    <t>59761420</t>
  </si>
  <si>
    <t>dlažba velkoformátová keramická slinutá protiskluzná do interiéru i exteriéru pro vysoké mechanické namáhání přes 4 do 6ks/m2</t>
  </si>
  <si>
    <t>-983482542</t>
  </si>
  <si>
    <t>32,6*1,2 'Přepočtené koeficientem množství</t>
  </si>
  <si>
    <t>89</t>
  </si>
  <si>
    <t>771591112</t>
  </si>
  <si>
    <t>Izolace pod dlažbu nátěrem nebo stěrkou ve dvou vrstvách</t>
  </si>
  <si>
    <t>-1317140899</t>
  </si>
  <si>
    <t>Poznámka k položce:
vč. koutových a rohových pásek, vč. příslušenství a doplňků</t>
  </si>
  <si>
    <t>90</t>
  </si>
  <si>
    <t>998771203</t>
  </si>
  <si>
    <t>Přesun hmot procentní pro podlahy z dlaždic v objektech v přes 12 do 24 m</t>
  </si>
  <si>
    <t>646864510</t>
  </si>
  <si>
    <t>781</t>
  </si>
  <si>
    <t>Dokončovací práce - obklady</t>
  </si>
  <si>
    <t>91</t>
  </si>
  <si>
    <t>781121011</t>
  </si>
  <si>
    <t>Nátěr penetrační na stěnu</t>
  </si>
  <si>
    <t>-622089282</t>
  </si>
  <si>
    <t>"nový obkald"31,6*2,8+13,6*2,8</t>
  </si>
  <si>
    <t>92</t>
  </si>
  <si>
    <t>781131112</t>
  </si>
  <si>
    <t>Izolace pod obklad nátěrem nebo stěrkou ve dvou vrstvách</t>
  </si>
  <si>
    <t>-1996010128</t>
  </si>
  <si>
    <t>93</t>
  </si>
  <si>
    <t>781474154</t>
  </si>
  <si>
    <t>Montáž obkladů vnitřních keramických velkoformátových hladkých přes 4 do 6 ks/m2 lepených flexibilním lepidlem</t>
  </si>
  <si>
    <t>-1562328502</t>
  </si>
  <si>
    <t>94</t>
  </si>
  <si>
    <t>59761001</t>
  </si>
  <si>
    <t>obklad velkoformátový keramický hladký přes 4 do 6ks/m2</t>
  </si>
  <si>
    <t>-1435968112</t>
  </si>
  <si>
    <t>126,56*1,15 'Přepočtené koeficientem množství</t>
  </si>
  <si>
    <t>95</t>
  </si>
  <si>
    <t>998781202</t>
  </si>
  <si>
    <t>Přesun hmot procentní pro obklady keramické v objektech v přes 6 do 12 m</t>
  </si>
  <si>
    <t>-450765455</t>
  </si>
  <si>
    <t>784</t>
  </si>
  <si>
    <t>Dokončovací práce - malby a tapety</t>
  </si>
  <si>
    <t>96</t>
  </si>
  <si>
    <t>784181111</t>
  </si>
  <si>
    <t>Základní silikátová jednonásobná bezbarvá penetrace podkladu v místnostech v do 3,80 m</t>
  </si>
  <si>
    <t>1480528216</t>
  </si>
  <si>
    <t>"chodba"18,5*3</t>
  </si>
  <si>
    <t>97</t>
  </si>
  <si>
    <t>784221101</t>
  </si>
  <si>
    <t>Dvojnásobné bílé malby ze směsí za sucha dobře otěruvzdorných v místnostech do 3,80 m</t>
  </si>
  <si>
    <t>2022302799</t>
  </si>
  <si>
    <t>Práce a dodávky M</t>
  </si>
  <si>
    <t>21-M</t>
  </si>
  <si>
    <t>Elektromontáže</t>
  </si>
  <si>
    <t>98</t>
  </si>
  <si>
    <t>R-2100020</t>
  </si>
  <si>
    <t xml:space="preserve">Zařízení staveniště </t>
  </si>
  <si>
    <t>1608515542</t>
  </si>
  <si>
    <t>99</t>
  </si>
  <si>
    <t>R-2100022</t>
  </si>
  <si>
    <t xml:space="preserve">Zakrývání podlah , nábytku, dveří, oken - před znečištěšním, vč. dodávky folie </t>
  </si>
  <si>
    <t>2086413582</t>
  </si>
  <si>
    <t xml:space="preserve">Poznámka k položce:
Veškeré podlahy, nábytek a zařízení vpokojích v hygienických zázemích  a na sesterne musí být zakryto a zabezpečeny proti poškození a proti prachu pevnou fólií.
Rovněž již nové osazené dveře, dveře na oddělení a balkon musí být chráněny proti poškození pevnou fólií. </t>
  </si>
  <si>
    <t xml:space="preserve">002 - Elektroinstalace </t>
  </si>
  <si>
    <t xml:space="preserve"> </t>
  </si>
  <si>
    <t>D1 - Elektromontáže</t>
  </si>
  <si>
    <t>D2 - Sdělovací, signal. a zabezpečovací zařízení</t>
  </si>
  <si>
    <t>D3 - Stavební práce</t>
  </si>
  <si>
    <t>D4 - Matreiály</t>
  </si>
  <si>
    <t>D5 - Dodávky zařízení</t>
  </si>
  <si>
    <t>D6 - HZS</t>
  </si>
  <si>
    <t>D7 - Materiály</t>
  </si>
  <si>
    <t>D1</t>
  </si>
  <si>
    <t>Pol1</t>
  </si>
  <si>
    <t>trubka oheb.el.inst. typ 2316  (PO)</t>
  </si>
  <si>
    <t>Pol2</t>
  </si>
  <si>
    <t>krab.přístrojová 1901,68L/1,KP 68  bez zapojení</t>
  </si>
  <si>
    <t>ks</t>
  </si>
  <si>
    <t>Pol3</t>
  </si>
  <si>
    <t>krab.odb (1902;KO 68, KU68LA/2)  bez zap.</t>
  </si>
  <si>
    <t>Pol4</t>
  </si>
  <si>
    <t>krab.odb. (1903;KR 68, KU68/3L)  vč.zap.</t>
  </si>
  <si>
    <t>Pol5</t>
  </si>
  <si>
    <t>ukonč.vod.v rozv.vč.zap.a konc.do 6mm2</t>
  </si>
  <si>
    <t>Pol6</t>
  </si>
  <si>
    <t>ukonč.kab.smršt.zákl.do 4x10 mm2</t>
  </si>
  <si>
    <t>Pol7</t>
  </si>
  <si>
    <t>ukonč.kab.smršt.zákl.do 5x4 mm2</t>
  </si>
  <si>
    <t>Pol8</t>
  </si>
  <si>
    <t>spín. včet.zap. č.1</t>
  </si>
  <si>
    <t>Pol9</t>
  </si>
  <si>
    <t>spínač osvětlení,vlhkosti, stmívač,infraspínač, apod.)</t>
  </si>
  <si>
    <t>Pol10</t>
  </si>
  <si>
    <t>jistič bez krytu vč. sig.kont., (jistič s proud.chráničem)</t>
  </si>
  <si>
    <t>Pol11</t>
  </si>
  <si>
    <t>svit.zářiv.LED (14-36)W podhled., IP20-40,</t>
  </si>
  <si>
    <t>Pol12</t>
  </si>
  <si>
    <t>svit.nouzové LED 3-7Wpodhled., IP20-41,</t>
  </si>
  <si>
    <t>Pol13</t>
  </si>
  <si>
    <t>svorka na potrubí "Bernard" vč.pásku (nebo ZS4)</t>
  </si>
  <si>
    <t>Pol14</t>
  </si>
  <si>
    <t>ochran.pospoj. v prádel.apod. Cu 4-16 mm2 (vu+po)</t>
  </si>
  <si>
    <t>Pol15</t>
  </si>
  <si>
    <t>mont.ventilátorů - do 1.5 kW</t>
  </si>
  <si>
    <t>Pol16</t>
  </si>
  <si>
    <t>CYKY J 3x1.5 mm2 750V (PO) (do LV nebo žlabu)</t>
  </si>
  <si>
    <t>Pol17</t>
  </si>
  <si>
    <t>CYKY O 3x1.5 mm2 750V (PO) (do LV nebo žlabu)</t>
  </si>
  <si>
    <t>Pol18</t>
  </si>
  <si>
    <t>CY 4 mm2 černý (DR)</t>
  </si>
  <si>
    <t>Pol19</t>
  </si>
  <si>
    <t>CY 4 mm2 světle modrý (DR)</t>
  </si>
  <si>
    <t>Pol20</t>
  </si>
  <si>
    <t>osazení hmoždinky do cihlového zdiva HM 8</t>
  </si>
  <si>
    <t>D2</t>
  </si>
  <si>
    <t>Sdělovací, signal. a zabezpečovací zařízení</t>
  </si>
  <si>
    <t>Pol21</t>
  </si>
  <si>
    <t>SYK(F)Y 1x2x0,5 až  15x2x0,5mm  (PO)</t>
  </si>
  <si>
    <t>Pol22</t>
  </si>
  <si>
    <t>zapojení 10 drátů vč. vyformování</t>
  </si>
  <si>
    <t>D3</t>
  </si>
  <si>
    <t>Stavební práce</t>
  </si>
  <si>
    <t>Pol23</t>
  </si>
  <si>
    <t>vybour.otv.cihl.malt.cem. do R=60mm tl.do 150mm</t>
  </si>
  <si>
    <t>Pol24</t>
  </si>
  <si>
    <t>vybour.otv.cihl.malt.cem. do R=60mm tl.do 300mm</t>
  </si>
  <si>
    <t>Pol25</t>
  </si>
  <si>
    <t>vysek.zdi cihl.kapsy-krab.&lt;100x100x50mm</t>
  </si>
  <si>
    <t>Pol26</t>
  </si>
  <si>
    <t>vysek.rýh cihla do hl.50mm š.do 70mm</t>
  </si>
  <si>
    <t>D4</t>
  </si>
  <si>
    <t>Matreiály</t>
  </si>
  <si>
    <t>Pol27</t>
  </si>
  <si>
    <t>CY  2,5 ZEL.ZLUTY H07V-U</t>
  </si>
  <si>
    <t>Pol28</t>
  </si>
  <si>
    <t>CY  4 CERNY       H07V-U</t>
  </si>
  <si>
    <t>Pol29</t>
  </si>
  <si>
    <t>CY  4 SV.M.</t>
  </si>
  <si>
    <t>Pol30</t>
  </si>
  <si>
    <t>CYKY-O  3X1,5 (A)</t>
  </si>
  <si>
    <t>Pol31</t>
  </si>
  <si>
    <t>CYKY-J  3X1,5 (C)</t>
  </si>
  <si>
    <t>Pol32</t>
  </si>
  <si>
    <t>SYKY  2X2X0.5</t>
  </si>
  <si>
    <t>Pol33</t>
  </si>
  <si>
    <t>svorka 273-104 3X1-2,5</t>
  </si>
  <si>
    <t>Ks</t>
  </si>
  <si>
    <t>Pol34</t>
  </si>
  <si>
    <t>svorka 273-112 2X1-2,5</t>
  </si>
  <si>
    <t>KS</t>
  </si>
  <si>
    <t>Pol35</t>
  </si>
  <si>
    <t>svorka 273-102 4X1-2,5</t>
  </si>
  <si>
    <t>Pol36</t>
  </si>
  <si>
    <t>SP.TG.3558-651B KRYT JEDNODUCHY</t>
  </si>
  <si>
    <t>Pol37</t>
  </si>
  <si>
    <t>SP.TG.3901-B10B RAM.JEDN.</t>
  </si>
  <si>
    <t>Pol38</t>
  </si>
  <si>
    <t>SP.3559-A01345 STROJEK SPINACE</t>
  </si>
  <si>
    <t>Pol39</t>
  </si>
  <si>
    <t>KR.KP 68  KA</t>
  </si>
  <si>
    <t>Pol40</t>
  </si>
  <si>
    <t>KR.KU 68-1902</t>
  </si>
  <si>
    <t>Pol41</t>
  </si>
  <si>
    <t>PASKA CU 50CM</t>
  </si>
  <si>
    <t>Pol42</t>
  </si>
  <si>
    <t>ZEM.SVORKA ZSA16 /BERNARD/</t>
  </si>
  <si>
    <t>Pol43</t>
  </si>
  <si>
    <t>TR.OHEBNA PVC 2316</t>
  </si>
  <si>
    <t>Pol44</t>
  </si>
  <si>
    <t>ZEM.SVORKA ZS 4</t>
  </si>
  <si>
    <t>Pol45</t>
  </si>
  <si>
    <t>SV.LED  1x15W,  IP43 , SPMI1500KO4V2CB/ND  1500lm</t>
  </si>
  <si>
    <t>Pol46</t>
  </si>
  <si>
    <t>SV.LED  1x20W,  IP43 , SPMI2000KO4V2DB/ND  2100lm</t>
  </si>
  <si>
    <t>Pol47</t>
  </si>
  <si>
    <t>SV.LED  NOUZ., 3W/1,0H IP42,PODHLED</t>
  </si>
  <si>
    <t>D5</t>
  </si>
  <si>
    <t>Dodávky zařízení</t>
  </si>
  <si>
    <t>Pol48</t>
  </si>
  <si>
    <t>JISTIC+CHRAN. B 10/2/0.03</t>
  </si>
  <si>
    <t>100</t>
  </si>
  <si>
    <t>Pol49</t>
  </si>
  <si>
    <t>VENTILATOR HYG 60.010-14 HYGROSTAT</t>
  </si>
  <si>
    <t>102</t>
  </si>
  <si>
    <t>Pol50</t>
  </si>
  <si>
    <t>VENTILATOR NÁSTĚNNÝ 30W/230V + ŽALUZIE</t>
  </si>
  <si>
    <t>104</t>
  </si>
  <si>
    <t>D6</t>
  </si>
  <si>
    <t>Pol51</t>
  </si>
  <si>
    <t>Úprava stavaj. rozvaděče</t>
  </si>
  <si>
    <t>hod.</t>
  </si>
  <si>
    <t>106</t>
  </si>
  <si>
    <t>Pol52</t>
  </si>
  <si>
    <t>Vyhledání původ.obvodů</t>
  </si>
  <si>
    <t>108</t>
  </si>
  <si>
    <t>Pol53</t>
  </si>
  <si>
    <t>Revize elektro</t>
  </si>
  <si>
    <t>110</t>
  </si>
  <si>
    <t>Pol54</t>
  </si>
  <si>
    <t>Demontáž el.zařízení</t>
  </si>
  <si>
    <t>112</t>
  </si>
  <si>
    <t>D7</t>
  </si>
  <si>
    <t>Materiály</t>
  </si>
  <si>
    <t>R-95200</t>
  </si>
  <si>
    <t>Podružný materiál</t>
  </si>
  <si>
    <t>-1806458305</t>
  </si>
  <si>
    <t>R-95201</t>
  </si>
  <si>
    <t xml:space="preserve">Podíl přidružených výkonů a navázaného materiálu </t>
  </si>
  <si>
    <t>-242862804</t>
  </si>
  <si>
    <t>R-95202</t>
  </si>
  <si>
    <t xml:space="preserve">Přesun dodávek </t>
  </si>
  <si>
    <t>-1303281714</t>
  </si>
  <si>
    <t>R-95203</t>
  </si>
  <si>
    <t xml:space="preserve">Doprava dodávek </t>
  </si>
  <si>
    <t>-731331187</t>
  </si>
  <si>
    <t>R-95204</t>
  </si>
  <si>
    <t>Prořez materiálu</t>
  </si>
  <si>
    <t>-191661950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</si>
</sst>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20222011001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Stavební úpravy - oddělení gynekologie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Nemocnice Bohumín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15. 11. 2022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Městská nemocnice Bohumín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ATRIS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Barbora Kyšková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'001 - Stavební úpravy gyn...'!J32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'001 - Stavební úpravy gyn...'!P147</f>
        <v>0</v>
      </c>
      <c r="AV95" s="127">
        <f>'001 - Stavební úpravy gyn...'!J35</f>
        <v>0</v>
      </c>
      <c r="AW95" s="127">
        <f>'001 - Stavební úpravy gyn...'!J36</f>
        <v>0</v>
      </c>
      <c r="AX95" s="127">
        <f>'001 - Stavební úpravy gyn...'!J37</f>
        <v>0</v>
      </c>
      <c r="AY95" s="127">
        <f>'001 - Stavební úpravy gyn...'!J38</f>
        <v>0</v>
      </c>
      <c r="AZ95" s="127">
        <f>'001 - Stavební úpravy gyn...'!F35</f>
        <v>0</v>
      </c>
      <c r="BA95" s="127">
        <f>'001 - Stavební úpravy gyn...'!F36</f>
        <v>0</v>
      </c>
      <c r="BB95" s="127">
        <f>'001 - Stavební úpravy gyn...'!F37</f>
        <v>0</v>
      </c>
      <c r="BC95" s="127">
        <f>'001 - Stavební úpravy gyn...'!F38</f>
        <v>0</v>
      </c>
      <c r="BD95" s="129">
        <f>'001 - Stavební úpravy gyn...'!F39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'002 - Elektroinstalace '!J32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ROUND(SUM(AV96:AW96),2)</f>
        <v>0</v>
      </c>
      <c r="AU96" s="133">
        <f>'002 - Elektroinstalace '!P133</f>
        <v>0</v>
      </c>
      <c r="AV96" s="132">
        <f>'002 - Elektroinstalace '!J35</f>
        <v>0</v>
      </c>
      <c r="AW96" s="132">
        <f>'002 - Elektroinstalace '!J36</f>
        <v>0</v>
      </c>
      <c r="AX96" s="132">
        <f>'002 - Elektroinstalace '!J37</f>
        <v>0</v>
      </c>
      <c r="AY96" s="132">
        <f>'002 - Elektroinstalace '!J38</f>
        <v>0</v>
      </c>
      <c r="AZ96" s="132">
        <f>'002 - Elektroinstalace '!F35</f>
        <v>0</v>
      </c>
      <c r="BA96" s="132">
        <f>'002 - Elektroinstalace '!F36</f>
        <v>0</v>
      </c>
      <c r="BB96" s="132">
        <f>'002 - Elektroinstalace '!F37</f>
        <v>0</v>
      </c>
      <c r="BC96" s="132">
        <f>'002 - Elektroinstalace '!F38</f>
        <v>0</v>
      </c>
      <c r="BD96" s="134">
        <f>'002 - Elektroinstalace '!F39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01 - Stavební úpravy gyn...'!C2" display="/"/>
    <hyperlink ref="A96" location="'002 - Elektroinstalace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Stavební úpravy - oddělení gynekologie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15. 11. 2022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142" t="s">
        <v>93</v>
      </c>
      <c r="E30" s="37"/>
      <c r="F30" s="37"/>
      <c r="G30" s="37"/>
      <c r="H30" s="37"/>
      <c r="I30" s="37"/>
      <c r="J30" s="149">
        <f>J96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50" t="s">
        <v>94</v>
      </c>
      <c r="E31" s="37"/>
      <c r="F31" s="37"/>
      <c r="G31" s="37"/>
      <c r="H31" s="37"/>
      <c r="I31" s="37"/>
      <c r="J31" s="149">
        <f>J120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152">
        <f>ROUND(J30+J31,2)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8"/>
      <c r="E33" s="148"/>
      <c r="F33" s="148"/>
      <c r="G33" s="148"/>
      <c r="H33" s="148"/>
      <c r="I33" s="148"/>
      <c r="J33" s="148"/>
      <c r="K33" s="14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153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40</v>
      </c>
      <c r="E35" s="139" t="s">
        <v>41</v>
      </c>
      <c r="F35" s="155">
        <f>ROUND((SUM(BE120:BE127)+SUM(BE147:BE318)),2)</f>
        <v>0</v>
      </c>
      <c r="G35" s="37"/>
      <c r="H35" s="37"/>
      <c r="I35" s="156">
        <v>0.21</v>
      </c>
      <c r="J35" s="155">
        <f>ROUND(((SUM(BE120:BE127)+SUM(BE147:BE318))*I35),2)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9" t="s">
        <v>42</v>
      </c>
      <c r="F36" s="155">
        <f>ROUND((SUM(BF120:BF127)+SUM(BF147:BF318)),2)</f>
        <v>0</v>
      </c>
      <c r="G36" s="37"/>
      <c r="H36" s="37"/>
      <c r="I36" s="156">
        <v>0.15</v>
      </c>
      <c r="J36" s="155">
        <f>ROUND(((SUM(BF120:BF127)+SUM(BF147:BF318))*I36),2)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5">
        <f>ROUND((SUM(BG120:BG127)+SUM(BG147:BG318)),2)</f>
        <v>0</v>
      </c>
      <c r="G37" s="37"/>
      <c r="H37" s="37"/>
      <c r="I37" s="156">
        <v>0.21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9" t="s">
        <v>44</v>
      </c>
      <c r="F38" s="155">
        <f>ROUND((SUM(BH120:BH127)+SUM(BH147:BH318)),2)</f>
        <v>0</v>
      </c>
      <c r="G38" s="37"/>
      <c r="H38" s="37"/>
      <c r="I38" s="156">
        <v>0.15</v>
      </c>
      <c r="J38" s="155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9" t="s">
        <v>45</v>
      </c>
      <c r="F39" s="155">
        <f>ROUND((SUM(BI120:BI127)+SUM(BI147:BI318)),2)</f>
        <v>0</v>
      </c>
      <c r="G39" s="37"/>
      <c r="H39" s="37"/>
      <c r="I39" s="156">
        <v>0</v>
      </c>
      <c r="J39" s="15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7"/>
      <c r="D41" s="158" t="s">
        <v>46</v>
      </c>
      <c r="E41" s="159"/>
      <c r="F41" s="159"/>
      <c r="G41" s="160" t="s">
        <v>47</v>
      </c>
      <c r="H41" s="161" t="s">
        <v>48</v>
      </c>
      <c r="I41" s="159"/>
      <c r="J41" s="162">
        <f>SUM(J32:J39)</f>
        <v>0</v>
      </c>
      <c r="K41" s="163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5" t="str">
        <f>E7</f>
        <v>Stavební úpravy - oddělení gynekologie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001 - Stavební úpravy gynekologie Bohumín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Nemocnice Bohumín</v>
      </c>
      <c r="G89" s="39"/>
      <c r="H89" s="39"/>
      <c r="I89" s="31" t="s">
        <v>22</v>
      </c>
      <c r="J89" s="78" t="str">
        <f>IF(J12="","",J12)</f>
        <v>15. 11. 2022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Městská nemocnice Bohumín</v>
      </c>
      <c r="G91" s="39"/>
      <c r="H91" s="39"/>
      <c r="I91" s="31" t="s">
        <v>30</v>
      </c>
      <c r="J91" s="35" t="str">
        <f>E21</f>
        <v>ATRIS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Barbora Kyšková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6" t="s">
        <v>96</v>
      </c>
      <c r="D94" s="177"/>
      <c r="E94" s="177"/>
      <c r="F94" s="177"/>
      <c r="G94" s="177"/>
      <c r="H94" s="177"/>
      <c r="I94" s="177"/>
      <c r="J94" s="178" t="s">
        <v>97</v>
      </c>
      <c r="K94" s="17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9" t="s">
        <v>98</v>
      </c>
      <c r="D96" s="39"/>
      <c r="E96" s="39"/>
      <c r="F96" s="39"/>
      <c r="G96" s="39"/>
      <c r="H96" s="39"/>
      <c r="I96" s="39"/>
      <c r="J96" s="109">
        <f>J147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pans="1:31" s="9" customFormat="1" ht="24.95" customHeight="1">
      <c r="A97" s="9"/>
      <c r="B97" s="180"/>
      <c r="C97" s="181"/>
      <c r="D97" s="182" t="s">
        <v>100</v>
      </c>
      <c r="E97" s="183"/>
      <c r="F97" s="183"/>
      <c r="G97" s="183"/>
      <c r="H97" s="183"/>
      <c r="I97" s="183"/>
      <c r="J97" s="184">
        <f>J148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101</v>
      </c>
      <c r="E98" s="189"/>
      <c r="F98" s="189"/>
      <c r="G98" s="189"/>
      <c r="H98" s="189"/>
      <c r="I98" s="189"/>
      <c r="J98" s="190">
        <f>J149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102</v>
      </c>
      <c r="E99" s="189"/>
      <c r="F99" s="189"/>
      <c r="G99" s="189"/>
      <c r="H99" s="189"/>
      <c r="I99" s="189"/>
      <c r="J99" s="190">
        <f>J151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103</v>
      </c>
      <c r="E100" s="189"/>
      <c r="F100" s="189"/>
      <c r="G100" s="189"/>
      <c r="H100" s="189"/>
      <c r="I100" s="189"/>
      <c r="J100" s="190">
        <f>J159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104</v>
      </c>
      <c r="E101" s="189"/>
      <c r="F101" s="189"/>
      <c r="G101" s="189"/>
      <c r="H101" s="189"/>
      <c r="I101" s="189"/>
      <c r="J101" s="190">
        <f>J174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105</v>
      </c>
      <c r="E102" s="189"/>
      <c r="F102" s="189"/>
      <c r="G102" s="189"/>
      <c r="H102" s="189"/>
      <c r="I102" s="189"/>
      <c r="J102" s="190">
        <f>J188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106</v>
      </c>
      <c r="E103" s="189"/>
      <c r="F103" s="189"/>
      <c r="G103" s="189"/>
      <c r="H103" s="189"/>
      <c r="I103" s="189"/>
      <c r="J103" s="190">
        <f>J194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107</v>
      </c>
      <c r="E104" s="183"/>
      <c r="F104" s="183"/>
      <c r="G104" s="183"/>
      <c r="H104" s="183"/>
      <c r="I104" s="183"/>
      <c r="J104" s="184">
        <f>J196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108</v>
      </c>
      <c r="E105" s="189"/>
      <c r="F105" s="189"/>
      <c r="G105" s="189"/>
      <c r="H105" s="189"/>
      <c r="I105" s="189"/>
      <c r="J105" s="190">
        <f>J197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109</v>
      </c>
      <c r="E106" s="189"/>
      <c r="F106" s="189"/>
      <c r="G106" s="189"/>
      <c r="H106" s="189"/>
      <c r="I106" s="189"/>
      <c r="J106" s="190">
        <f>J209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110</v>
      </c>
      <c r="E107" s="189"/>
      <c r="F107" s="189"/>
      <c r="G107" s="189"/>
      <c r="H107" s="189"/>
      <c r="I107" s="189"/>
      <c r="J107" s="190">
        <f>J216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111</v>
      </c>
      <c r="E108" s="189"/>
      <c r="F108" s="189"/>
      <c r="G108" s="189"/>
      <c r="H108" s="189"/>
      <c r="I108" s="189"/>
      <c r="J108" s="190">
        <f>J253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112</v>
      </c>
      <c r="E109" s="189"/>
      <c r="F109" s="189"/>
      <c r="G109" s="189"/>
      <c r="H109" s="189"/>
      <c r="I109" s="189"/>
      <c r="J109" s="190">
        <f>J255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113</v>
      </c>
      <c r="E110" s="189"/>
      <c r="F110" s="189"/>
      <c r="G110" s="189"/>
      <c r="H110" s="189"/>
      <c r="I110" s="189"/>
      <c r="J110" s="190">
        <f>J261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114</v>
      </c>
      <c r="E111" s="189"/>
      <c r="F111" s="189"/>
      <c r="G111" s="189"/>
      <c r="H111" s="189"/>
      <c r="I111" s="189"/>
      <c r="J111" s="190">
        <f>J265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115</v>
      </c>
      <c r="E112" s="189"/>
      <c r="F112" s="189"/>
      <c r="G112" s="189"/>
      <c r="H112" s="189"/>
      <c r="I112" s="189"/>
      <c r="J112" s="190">
        <f>J275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116</v>
      </c>
      <c r="E113" s="189"/>
      <c r="F113" s="189"/>
      <c r="G113" s="189"/>
      <c r="H113" s="189"/>
      <c r="I113" s="189"/>
      <c r="J113" s="190">
        <f>J281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117</v>
      </c>
      <c r="E114" s="189"/>
      <c r="F114" s="189"/>
      <c r="G114" s="189"/>
      <c r="H114" s="189"/>
      <c r="I114" s="189"/>
      <c r="J114" s="190">
        <f>J294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118</v>
      </c>
      <c r="E115" s="189"/>
      <c r="F115" s="189"/>
      <c r="G115" s="189"/>
      <c r="H115" s="189"/>
      <c r="I115" s="189"/>
      <c r="J115" s="190">
        <f>J305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80"/>
      <c r="C116" s="181"/>
      <c r="D116" s="182" t="s">
        <v>119</v>
      </c>
      <c r="E116" s="183"/>
      <c r="F116" s="183"/>
      <c r="G116" s="183"/>
      <c r="H116" s="183"/>
      <c r="I116" s="183"/>
      <c r="J116" s="184">
        <f>J314</f>
        <v>0</v>
      </c>
      <c r="K116" s="181"/>
      <c r="L116" s="185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86"/>
      <c r="C117" s="187"/>
      <c r="D117" s="188" t="s">
        <v>120</v>
      </c>
      <c r="E117" s="189"/>
      <c r="F117" s="189"/>
      <c r="G117" s="189"/>
      <c r="H117" s="189"/>
      <c r="I117" s="189"/>
      <c r="J117" s="190">
        <f>J315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9.25" customHeight="1">
      <c r="A120" s="37"/>
      <c r="B120" s="38"/>
      <c r="C120" s="179" t="s">
        <v>121</v>
      </c>
      <c r="D120" s="39"/>
      <c r="E120" s="39"/>
      <c r="F120" s="39"/>
      <c r="G120" s="39"/>
      <c r="H120" s="39"/>
      <c r="I120" s="39"/>
      <c r="J120" s="192">
        <f>ROUND(J121+J122+J123+J124+J125+J126,2)</f>
        <v>0</v>
      </c>
      <c r="K120" s="39"/>
      <c r="L120" s="62"/>
      <c r="N120" s="193" t="s">
        <v>40</v>
      </c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65" s="2" customFormat="1" ht="18" customHeight="1">
      <c r="A121" s="37"/>
      <c r="B121" s="38"/>
      <c r="C121" s="39"/>
      <c r="D121" s="194" t="s">
        <v>122</v>
      </c>
      <c r="E121" s="195"/>
      <c r="F121" s="195"/>
      <c r="G121" s="39"/>
      <c r="H121" s="39"/>
      <c r="I121" s="39"/>
      <c r="J121" s="196">
        <v>0</v>
      </c>
      <c r="K121" s="39"/>
      <c r="L121" s="197"/>
      <c r="M121" s="198"/>
      <c r="N121" s="199" t="s">
        <v>41</v>
      </c>
      <c r="O121" s="198"/>
      <c r="P121" s="198"/>
      <c r="Q121" s="198"/>
      <c r="R121" s="198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201" t="s">
        <v>123</v>
      </c>
      <c r="AZ121" s="198"/>
      <c r="BA121" s="198"/>
      <c r="BB121" s="198"/>
      <c r="BC121" s="198"/>
      <c r="BD121" s="198"/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01" t="s">
        <v>84</v>
      </c>
      <c r="BK121" s="198"/>
      <c r="BL121" s="198"/>
      <c r="BM121" s="198"/>
    </row>
    <row r="122" spans="1:65" s="2" customFormat="1" ht="18" customHeight="1">
      <c r="A122" s="37"/>
      <c r="B122" s="38"/>
      <c r="C122" s="39"/>
      <c r="D122" s="194" t="s">
        <v>124</v>
      </c>
      <c r="E122" s="195"/>
      <c r="F122" s="195"/>
      <c r="G122" s="39"/>
      <c r="H122" s="39"/>
      <c r="I122" s="39"/>
      <c r="J122" s="196">
        <v>0</v>
      </c>
      <c r="K122" s="39"/>
      <c r="L122" s="197"/>
      <c r="M122" s="198"/>
      <c r="N122" s="199" t="s">
        <v>41</v>
      </c>
      <c r="O122" s="198"/>
      <c r="P122" s="198"/>
      <c r="Q122" s="198"/>
      <c r="R122" s="198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201" t="s">
        <v>123</v>
      </c>
      <c r="AZ122" s="198"/>
      <c r="BA122" s="198"/>
      <c r="BB122" s="198"/>
      <c r="BC122" s="198"/>
      <c r="BD122" s="198"/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01" t="s">
        <v>84</v>
      </c>
      <c r="BK122" s="198"/>
      <c r="BL122" s="198"/>
      <c r="BM122" s="198"/>
    </row>
    <row r="123" spans="1:65" s="2" customFormat="1" ht="18" customHeight="1">
      <c r="A123" s="37"/>
      <c r="B123" s="38"/>
      <c r="C123" s="39"/>
      <c r="D123" s="194" t="s">
        <v>125</v>
      </c>
      <c r="E123" s="195"/>
      <c r="F123" s="195"/>
      <c r="G123" s="39"/>
      <c r="H123" s="39"/>
      <c r="I123" s="39"/>
      <c r="J123" s="196">
        <v>0</v>
      </c>
      <c r="K123" s="39"/>
      <c r="L123" s="197"/>
      <c r="M123" s="198"/>
      <c r="N123" s="199" t="s">
        <v>41</v>
      </c>
      <c r="O123" s="198"/>
      <c r="P123" s="198"/>
      <c r="Q123" s="198"/>
      <c r="R123" s="198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201" t="s">
        <v>123</v>
      </c>
      <c r="AZ123" s="198"/>
      <c r="BA123" s="198"/>
      <c r="BB123" s="198"/>
      <c r="BC123" s="198"/>
      <c r="BD123" s="198"/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01" t="s">
        <v>84</v>
      </c>
      <c r="BK123" s="198"/>
      <c r="BL123" s="198"/>
      <c r="BM123" s="198"/>
    </row>
    <row r="124" spans="1:65" s="2" customFormat="1" ht="18" customHeight="1">
      <c r="A124" s="37"/>
      <c r="B124" s="38"/>
      <c r="C124" s="39"/>
      <c r="D124" s="194" t="s">
        <v>126</v>
      </c>
      <c r="E124" s="195"/>
      <c r="F124" s="195"/>
      <c r="G124" s="39"/>
      <c r="H124" s="39"/>
      <c r="I124" s="39"/>
      <c r="J124" s="196">
        <v>0</v>
      </c>
      <c r="K124" s="39"/>
      <c r="L124" s="197"/>
      <c r="M124" s="198"/>
      <c r="N124" s="199" t="s">
        <v>41</v>
      </c>
      <c r="O124" s="198"/>
      <c r="P124" s="198"/>
      <c r="Q124" s="198"/>
      <c r="R124" s="198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201" t="s">
        <v>123</v>
      </c>
      <c r="AZ124" s="198"/>
      <c r="BA124" s="198"/>
      <c r="BB124" s="198"/>
      <c r="BC124" s="198"/>
      <c r="BD124" s="198"/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01" t="s">
        <v>84</v>
      </c>
      <c r="BK124" s="198"/>
      <c r="BL124" s="198"/>
      <c r="BM124" s="198"/>
    </row>
    <row r="125" spans="1:65" s="2" customFormat="1" ht="18" customHeight="1">
      <c r="A125" s="37"/>
      <c r="B125" s="38"/>
      <c r="C125" s="39"/>
      <c r="D125" s="194" t="s">
        <v>127</v>
      </c>
      <c r="E125" s="195"/>
      <c r="F125" s="195"/>
      <c r="G125" s="39"/>
      <c r="H125" s="39"/>
      <c r="I125" s="39"/>
      <c r="J125" s="196">
        <v>0</v>
      </c>
      <c r="K125" s="39"/>
      <c r="L125" s="197"/>
      <c r="M125" s="198"/>
      <c r="N125" s="199" t="s">
        <v>41</v>
      </c>
      <c r="O125" s="198"/>
      <c r="P125" s="198"/>
      <c r="Q125" s="198"/>
      <c r="R125" s="198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201" t="s">
        <v>123</v>
      </c>
      <c r="AZ125" s="198"/>
      <c r="BA125" s="198"/>
      <c r="BB125" s="198"/>
      <c r="BC125" s="198"/>
      <c r="BD125" s="198"/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01" t="s">
        <v>84</v>
      </c>
      <c r="BK125" s="198"/>
      <c r="BL125" s="198"/>
      <c r="BM125" s="198"/>
    </row>
    <row r="126" spans="1:65" s="2" customFormat="1" ht="18" customHeight="1">
      <c r="A126" s="37"/>
      <c r="B126" s="38"/>
      <c r="C126" s="39"/>
      <c r="D126" s="195" t="s">
        <v>128</v>
      </c>
      <c r="E126" s="39"/>
      <c r="F126" s="39"/>
      <c r="G126" s="39"/>
      <c r="H126" s="39"/>
      <c r="I126" s="39"/>
      <c r="J126" s="196">
        <f>ROUND(J30*T126,2)</f>
        <v>0</v>
      </c>
      <c r="K126" s="39"/>
      <c r="L126" s="197"/>
      <c r="M126" s="198"/>
      <c r="N126" s="199" t="s">
        <v>41</v>
      </c>
      <c r="O126" s="198"/>
      <c r="P126" s="198"/>
      <c r="Q126" s="198"/>
      <c r="R126" s="198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201" t="s">
        <v>129</v>
      </c>
      <c r="AZ126" s="198"/>
      <c r="BA126" s="198"/>
      <c r="BB126" s="198"/>
      <c r="BC126" s="198"/>
      <c r="BD126" s="198"/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01" t="s">
        <v>84</v>
      </c>
      <c r="BK126" s="198"/>
      <c r="BL126" s="198"/>
      <c r="BM126" s="198"/>
    </row>
    <row r="127" spans="1:31" s="2" customFormat="1" ht="12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29.25" customHeight="1">
      <c r="A128" s="37"/>
      <c r="B128" s="38"/>
      <c r="C128" s="203" t="s">
        <v>130</v>
      </c>
      <c r="D128" s="177"/>
      <c r="E128" s="177"/>
      <c r="F128" s="177"/>
      <c r="G128" s="177"/>
      <c r="H128" s="177"/>
      <c r="I128" s="177"/>
      <c r="J128" s="204">
        <f>ROUND(J96+J120,2)</f>
        <v>0</v>
      </c>
      <c r="K128" s="177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3" spans="1:31" s="2" customFormat="1" ht="6.95" customHeight="1">
      <c r="A133" s="37"/>
      <c r="B133" s="67"/>
      <c r="C133" s="68"/>
      <c r="D133" s="68"/>
      <c r="E133" s="68"/>
      <c r="F133" s="68"/>
      <c r="G133" s="68"/>
      <c r="H133" s="68"/>
      <c r="I133" s="68"/>
      <c r="J133" s="68"/>
      <c r="K133" s="68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24.95" customHeight="1">
      <c r="A134" s="37"/>
      <c r="B134" s="38"/>
      <c r="C134" s="22" t="s">
        <v>131</v>
      </c>
      <c r="D134" s="39"/>
      <c r="E134" s="39"/>
      <c r="F134" s="39"/>
      <c r="G134" s="39"/>
      <c r="H134" s="39"/>
      <c r="I134" s="39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16</v>
      </c>
      <c r="D136" s="39"/>
      <c r="E136" s="39"/>
      <c r="F136" s="39"/>
      <c r="G136" s="39"/>
      <c r="H136" s="39"/>
      <c r="I136" s="39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6.5" customHeight="1">
      <c r="A137" s="37"/>
      <c r="B137" s="38"/>
      <c r="C137" s="39"/>
      <c r="D137" s="39"/>
      <c r="E137" s="175" t="str">
        <f>E7</f>
        <v>Stavební úpravy - oddělení gynekologie</v>
      </c>
      <c r="F137" s="31"/>
      <c r="G137" s="31"/>
      <c r="H137" s="31"/>
      <c r="I137" s="39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2" customHeight="1">
      <c r="A138" s="37"/>
      <c r="B138" s="38"/>
      <c r="C138" s="31" t="s">
        <v>91</v>
      </c>
      <c r="D138" s="39"/>
      <c r="E138" s="39"/>
      <c r="F138" s="39"/>
      <c r="G138" s="39"/>
      <c r="H138" s="39"/>
      <c r="I138" s="39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6.5" customHeight="1">
      <c r="A139" s="37"/>
      <c r="B139" s="38"/>
      <c r="C139" s="39"/>
      <c r="D139" s="39"/>
      <c r="E139" s="75" t="str">
        <f>E9</f>
        <v>001 - Stavební úpravy gynekologie Bohumín</v>
      </c>
      <c r="F139" s="39"/>
      <c r="G139" s="39"/>
      <c r="H139" s="39"/>
      <c r="I139" s="39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6.95" customHeight="1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2" customHeight="1">
      <c r="A141" s="37"/>
      <c r="B141" s="38"/>
      <c r="C141" s="31" t="s">
        <v>20</v>
      </c>
      <c r="D141" s="39"/>
      <c r="E141" s="39"/>
      <c r="F141" s="26" t="str">
        <f>F12</f>
        <v>Nemocnice Bohumín</v>
      </c>
      <c r="G141" s="39"/>
      <c r="H141" s="39"/>
      <c r="I141" s="31" t="s">
        <v>22</v>
      </c>
      <c r="J141" s="78" t="str">
        <f>IF(J12="","",J12)</f>
        <v>15. 11. 2022</v>
      </c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6.95" customHeight="1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15.15" customHeight="1">
      <c r="A143" s="37"/>
      <c r="B143" s="38"/>
      <c r="C143" s="31" t="s">
        <v>24</v>
      </c>
      <c r="D143" s="39"/>
      <c r="E143" s="39"/>
      <c r="F143" s="26" t="str">
        <f>E15</f>
        <v>Městská nemocnice Bohumín</v>
      </c>
      <c r="G143" s="39"/>
      <c r="H143" s="39"/>
      <c r="I143" s="31" t="s">
        <v>30</v>
      </c>
      <c r="J143" s="35" t="str">
        <f>E21</f>
        <v>ATRIS s.r.o.</v>
      </c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5.15" customHeight="1">
      <c r="A144" s="37"/>
      <c r="B144" s="38"/>
      <c r="C144" s="31" t="s">
        <v>28</v>
      </c>
      <c r="D144" s="39"/>
      <c r="E144" s="39"/>
      <c r="F144" s="26" t="str">
        <f>IF(E18="","",E18)</f>
        <v>Vyplň údaj</v>
      </c>
      <c r="G144" s="39"/>
      <c r="H144" s="39"/>
      <c r="I144" s="31" t="s">
        <v>33</v>
      </c>
      <c r="J144" s="35" t="str">
        <f>E24</f>
        <v>Barbora Kyšková</v>
      </c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0.3" customHeight="1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11" customFormat="1" ht="29.25" customHeight="1">
      <c r="A146" s="205"/>
      <c r="B146" s="206"/>
      <c r="C146" s="207" t="s">
        <v>132</v>
      </c>
      <c r="D146" s="208" t="s">
        <v>61</v>
      </c>
      <c r="E146" s="208" t="s">
        <v>57</v>
      </c>
      <c r="F146" s="208" t="s">
        <v>58</v>
      </c>
      <c r="G146" s="208" t="s">
        <v>133</v>
      </c>
      <c r="H146" s="208" t="s">
        <v>134</v>
      </c>
      <c r="I146" s="208" t="s">
        <v>135</v>
      </c>
      <c r="J146" s="208" t="s">
        <v>97</v>
      </c>
      <c r="K146" s="209" t="s">
        <v>136</v>
      </c>
      <c r="L146" s="210"/>
      <c r="M146" s="99" t="s">
        <v>1</v>
      </c>
      <c r="N146" s="100" t="s">
        <v>40</v>
      </c>
      <c r="O146" s="100" t="s">
        <v>137</v>
      </c>
      <c r="P146" s="100" t="s">
        <v>138</v>
      </c>
      <c r="Q146" s="100" t="s">
        <v>139</v>
      </c>
      <c r="R146" s="100" t="s">
        <v>140</v>
      </c>
      <c r="S146" s="100" t="s">
        <v>141</v>
      </c>
      <c r="T146" s="101" t="s">
        <v>142</v>
      </c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</row>
    <row r="147" spans="1:63" s="2" customFormat="1" ht="22.8" customHeight="1">
      <c r="A147" s="37"/>
      <c r="B147" s="38"/>
      <c r="C147" s="106" t="s">
        <v>143</v>
      </c>
      <c r="D147" s="39"/>
      <c r="E147" s="39"/>
      <c r="F147" s="39"/>
      <c r="G147" s="39"/>
      <c r="H147" s="39"/>
      <c r="I147" s="39"/>
      <c r="J147" s="211">
        <f>BK147</f>
        <v>0</v>
      </c>
      <c r="K147" s="39"/>
      <c r="L147" s="43"/>
      <c r="M147" s="102"/>
      <c r="N147" s="212"/>
      <c r="O147" s="103"/>
      <c r="P147" s="213">
        <f>P148+P196+P314</f>
        <v>0</v>
      </c>
      <c r="Q147" s="103"/>
      <c r="R147" s="213">
        <f>R148+R196+R314</f>
        <v>17.564549900000003</v>
      </c>
      <c r="S147" s="103"/>
      <c r="T147" s="214">
        <f>T148+T196+T314</f>
        <v>24.051000000000005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75</v>
      </c>
      <c r="AU147" s="16" t="s">
        <v>99</v>
      </c>
      <c r="BK147" s="215">
        <f>BK148+BK196+BK314</f>
        <v>0</v>
      </c>
    </row>
    <row r="148" spans="1:63" s="12" customFormat="1" ht="25.9" customHeight="1">
      <c r="A148" s="12"/>
      <c r="B148" s="216"/>
      <c r="C148" s="217"/>
      <c r="D148" s="218" t="s">
        <v>75</v>
      </c>
      <c r="E148" s="219" t="s">
        <v>144</v>
      </c>
      <c r="F148" s="219" t="s">
        <v>145</v>
      </c>
      <c r="G148" s="217"/>
      <c r="H148" s="217"/>
      <c r="I148" s="220"/>
      <c r="J148" s="221">
        <f>BK148</f>
        <v>0</v>
      </c>
      <c r="K148" s="217"/>
      <c r="L148" s="222"/>
      <c r="M148" s="223"/>
      <c r="N148" s="224"/>
      <c r="O148" s="224"/>
      <c r="P148" s="225">
        <f>P149+P151+P159+P174+P188+P194</f>
        <v>0</v>
      </c>
      <c r="Q148" s="224"/>
      <c r="R148" s="225">
        <f>R149+R151+R159+R174+R188+R194</f>
        <v>11.039420700000003</v>
      </c>
      <c r="S148" s="224"/>
      <c r="T148" s="226">
        <f>T149+T151+T159+T174+T188+T194</f>
        <v>23.758320000000005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7" t="s">
        <v>84</v>
      </c>
      <c r="AT148" s="228" t="s">
        <v>75</v>
      </c>
      <c r="AU148" s="228" t="s">
        <v>76</v>
      </c>
      <c r="AY148" s="227" t="s">
        <v>146</v>
      </c>
      <c r="BK148" s="229">
        <f>BK149+BK151+BK159+BK174+BK188+BK194</f>
        <v>0</v>
      </c>
    </row>
    <row r="149" spans="1:63" s="12" customFormat="1" ht="22.8" customHeight="1">
      <c r="A149" s="12"/>
      <c r="B149" s="216"/>
      <c r="C149" s="217"/>
      <c r="D149" s="218" t="s">
        <v>75</v>
      </c>
      <c r="E149" s="230" t="s">
        <v>147</v>
      </c>
      <c r="F149" s="230" t="s">
        <v>148</v>
      </c>
      <c r="G149" s="217"/>
      <c r="H149" s="217"/>
      <c r="I149" s="220"/>
      <c r="J149" s="231">
        <f>BK149</f>
        <v>0</v>
      </c>
      <c r="K149" s="217"/>
      <c r="L149" s="222"/>
      <c r="M149" s="223"/>
      <c r="N149" s="224"/>
      <c r="O149" s="224"/>
      <c r="P149" s="225">
        <f>P150</f>
        <v>0</v>
      </c>
      <c r="Q149" s="224"/>
      <c r="R149" s="225">
        <f>R150</f>
        <v>0</v>
      </c>
      <c r="S149" s="224"/>
      <c r="T149" s="226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7" t="s">
        <v>84</v>
      </c>
      <c r="AT149" s="228" t="s">
        <v>75</v>
      </c>
      <c r="AU149" s="228" t="s">
        <v>84</v>
      </c>
      <c r="AY149" s="227" t="s">
        <v>146</v>
      </c>
      <c r="BK149" s="229">
        <f>BK150</f>
        <v>0</v>
      </c>
    </row>
    <row r="150" spans="1:65" s="2" customFormat="1" ht="16.5" customHeight="1">
      <c r="A150" s="37"/>
      <c r="B150" s="38"/>
      <c r="C150" s="232" t="s">
        <v>84</v>
      </c>
      <c r="D150" s="232" t="s">
        <v>149</v>
      </c>
      <c r="E150" s="233" t="s">
        <v>150</v>
      </c>
      <c r="F150" s="234" t="s">
        <v>151</v>
      </c>
      <c r="G150" s="235" t="s">
        <v>152</v>
      </c>
      <c r="H150" s="236">
        <v>20</v>
      </c>
      <c r="I150" s="237"/>
      <c r="J150" s="238">
        <f>ROUND(I150*H150,2)</f>
        <v>0</v>
      </c>
      <c r="K150" s="234" t="s">
        <v>1</v>
      </c>
      <c r="L150" s="43"/>
      <c r="M150" s="239" t="s">
        <v>1</v>
      </c>
      <c r="N150" s="240" t="s">
        <v>41</v>
      </c>
      <c r="O150" s="90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3" t="s">
        <v>153</v>
      </c>
      <c r="AT150" s="243" t="s">
        <v>149</v>
      </c>
      <c r="AU150" s="243" t="s">
        <v>86</v>
      </c>
      <c r="AY150" s="16" t="s">
        <v>146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6" t="s">
        <v>84</v>
      </c>
      <c r="BK150" s="244">
        <f>ROUND(I150*H150,2)</f>
        <v>0</v>
      </c>
      <c r="BL150" s="16" t="s">
        <v>153</v>
      </c>
      <c r="BM150" s="243" t="s">
        <v>154</v>
      </c>
    </row>
    <row r="151" spans="1:63" s="12" customFormat="1" ht="22.8" customHeight="1">
      <c r="A151" s="12"/>
      <c r="B151" s="216"/>
      <c r="C151" s="217"/>
      <c r="D151" s="218" t="s">
        <v>75</v>
      </c>
      <c r="E151" s="230" t="s">
        <v>155</v>
      </c>
      <c r="F151" s="230" t="s">
        <v>156</v>
      </c>
      <c r="G151" s="217"/>
      <c r="H151" s="217"/>
      <c r="I151" s="220"/>
      <c r="J151" s="231">
        <f>BK151</f>
        <v>0</v>
      </c>
      <c r="K151" s="217"/>
      <c r="L151" s="222"/>
      <c r="M151" s="223"/>
      <c r="N151" s="224"/>
      <c r="O151" s="224"/>
      <c r="P151" s="225">
        <f>SUM(P152:P158)</f>
        <v>0</v>
      </c>
      <c r="Q151" s="224"/>
      <c r="R151" s="225">
        <f>SUM(R152:R158)</f>
        <v>2.8523031000000003</v>
      </c>
      <c r="S151" s="224"/>
      <c r="T151" s="226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7" t="s">
        <v>84</v>
      </c>
      <c r="AT151" s="228" t="s">
        <v>75</v>
      </c>
      <c r="AU151" s="228" t="s">
        <v>84</v>
      </c>
      <c r="AY151" s="227" t="s">
        <v>146</v>
      </c>
      <c r="BK151" s="229">
        <f>SUM(BK152:BK158)</f>
        <v>0</v>
      </c>
    </row>
    <row r="152" spans="1:65" s="2" customFormat="1" ht="24.15" customHeight="1">
      <c r="A152" s="37"/>
      <c r="B152" s="38"/>
      <c r="C152" s="232" t="s">
        <v>86</v>
      </c>
      <c r="D152" s="232" t="s">
        <v>149</v>
      </c>
      <c r="E152" s="233" t="s">
        <v>157</v>
      </c>
      <c r="F152" s="234" t="s">
        <v>158</v>
      </c>
      <c r="G152" s="235" t="s">
        <v>159</v>
      </c>
      <c r="H152" s="236">
        <v>13.68</v>
      </c>
      <c r="I152" s="237"/>
      <c r="J152" s="238">
        <f>ROUND(I152*H152,2)</f>
        <v>0</v>
      </c>
      <c r="K152" s="234" t="s">
        <v>160</v>
      </c>
      <c r="L152" s="43"/>
      <c r="M152" s="239" t="s">
        <v>1</v>
      </c>
      <c r="N152" s="240" t="s">
        <v>41</v>
      </c>
      <c r="O152" s="90"/>
      <c r="P152" s="241">
        <f>O152*H152</f>
        <v>0</v>
      </c>
      <c r="Q152" s="241">
        <v>0.06172</v>
      </c>
      <c r="R152" s="241">
        <f>Q152*H152</f>
        <v>0.8443295999999998</v>
      </c>
      <c r="S152" s="241">
        <v>0</v>
      </c>
      <c r="T152" s="24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3" t="s">
        <v>153</v>
      </c>
      <c r="AT152" s="243" t="s">
        <v>149</v>
      </c>
      <c r="AU152" s="243" t="s">
        <v>86</v>
      </c>
      <c r="AY152" s="16" t="s">
        <v>146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6" t="s">
        <v>84</v>
      </c>
      <c r="BK152" s="244">
        <f>ROUND(I152*H152,2)</f>
        <v>0</v>
      </c>
      <c r="BL152" s="16" t="s">
        <v>153</v>
      </c>
      <c r="BM152" s="243" t="s">
        <v>161</v>
      </c>
    </row>
    <row r="153" spans="1:51" s="13" customFormat="1" ht="12">
      <c r="A153" s="13"/>
      <c r="B153" s="245"/>
      <c r="C153" s="246"/>
      <c r="D153" s="247" t="s">
        <v>162</v>
      </c>
      <c r="E153" s="248" t="s">
        <v>1</v>
      </c>
      <c r="F153" s="249" t="s">
        <v>163</v>
      </c>
      <c r="G153" s="246"/>
      <c r="H153" s="250">
        <v>6.6</v>
      </c>
      <c r="I153" s="251"/>
      <c r="J153" s="246"/>
      <c r="K153" s="246"/>
      <c r="L153" s="252"/>
      <c r="M153" s="253"/>
      <c r="N153" s="254"/>
      <c r="O153" s="254"/>
      <c r="P153" s="254"/>
      <c r="Q153" s="254"/>
      <c r="R153" s="254"/>
      <c r="S153" s="254"/>
      <c r="T153" s="25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6" t="s">
        <v>162</v>
      </c>
      <c r="AU153" s="256" t="s">
        <v>86</v>
      </c>
      <c r="AV153" s="13" t="s">
        <v>86</v>
      </c>
      <c r="AW153" s="13" t="s">
        <v>32</v>
      </c>
      <c r="AX153" s="13" t="s">
        <v>76</v>
      </c>
      <c r="AY153" s="256" t="s">
        <v>146</v>
      </c>
    </row>
    <row r="154" spans="1:51" s="13" customFormat="1" ht="12">
      <c r="A154" s="13"/>
      <c r="B154" s="245"/>
      <c r="C154" s="246"/>
      <c r="D154" s="247" t="s">
        <v>162</v>
      </c>
      <c r="E154" s="248" t="s">
        <v>1</v>
      </c>
      <c r="F154" s="249" t="s">
        <v>164</v>
      </c>
      <c r="G154" s="246"/>
      <c r="H154" s="250">
        <v>3.3</v>
      </c>
      <c r="I154" s="251"/>
      <c r="J154" s="246"/>
      <c r="K154" s="246"/>
      <c r="L154" s="252"/>
      <c r="M154" s="253"/>
      <c r="N154" s="254"/>
      <c r="O154" s="254"/>
      <c r="P154" s="254"/>
      <c r="Q154" s="254"/>
      <c r="R154" s="254"/>
      <c r="S154" s="254"/>
      <c r="T154" s="25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6" t="s">
        <v>162</v>
      </c>
      <c r="AU154" s="256" t="s">
        <v>86</v>
      </c>
      <c r="AV154" s="13" t="s">
        <v>86</v>
      </c>
      <c r="AW154" s="13" t="s">
        <v>32</v>
      </c>
      <c r="AX154" s="13" t="s">
        <v>76</v>
      </c>
      <c r="AY154" s="256" t="s">
        <v>146</v>
      </c>
    </row>
    <row r="155" spans="1:51" s="13" customFormat="1" ht="12">
      <c r="A155" s="13"/>
      <c r="B155" s="245"/>
      <c r="C155" s="246"/>
      <c r="D155" s="247" t="s">
        <v>162</v>
      </c>
      <c r="E155" s="248" t="s">
        <v>1</v>
      </c>
      <c r="F155" s="249" t="s">
        <v>165</v>
      </c>
      <c r="G155" s="246"/>
      <c r="H155" s="250">
        <v>3.78</v>
      </c>
      <c r="I155" s="251"/>
      <c r="J155" s="246"/>
      <c r="K155" s="246"/>
      <c r="L155" s="252"/>
      <c r="M155" s="253"/>
      <c r="N155" s="254"/>
      <c r="O155" s="254"/>
      <c r="P155" s="254"/>
      <c r="Q155" s="254"/>
      <c r="R155" s="254"/>
      <c r="S155" s="254"/>
      <c r="T155" s="25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6" t="s">
        <v>162</v>
      </c>
      <c r="AU155" s="256" t="s">
        <v>86</v>
      </c>
      <c r="AV155" s="13" t="s">
        <v>86</v>
      </c>
      <c r="AW155" s="13" t="s">
        <v>32</v>
      </c>
      <c r="AX155" s="13" t="s">
        <v>76</v>
      </c>
      <c r="AY155" s="256" t="s">
        <v>146</v>
      </c>
    </row>
    <row r="156" spans="1:51" s="14" customFormat="1" ht="12">
      <c r="A156" s="14"/>
      <c r="B156" s="257"/>
      <c r="C156" s="258"/>
      <c r="D156" s="247" t="s">
        <v>162</v>
      </c>
      <c r="E156" s="259" t="s">
        <v>1</v>
      </c>
      <c r="F156" s="260" t="s">
        <v>166</v>
      </c>
      <c r="G156" s="258"/>
      <c r="H156" s="261">
        <v>13.679999999999998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7" t="s">
        <v>162</v>
      </c>
      <c r="AU156" s="267" t="s">
        <v>86</v>
      </c>
      <c r="AV156" s="14" t="s">
        <v>153</v>
      </c>
      <c r="AW156" s="14" t="s">
        <v>32</v>
      </c>
      <c r="AX156" s="14" t="s">
        <v>84</v>
      </c>
      <c r="AY156" s="267" t="s">
        <v>146</v>
      </c>
    </row>
    <row r="157" spans="1:65" s="2" customFormat="1" ht="24.15" customHeight="1">
      <c r="A157" s="37"/>
      <c r="B157" s="38"/>
      <c r="C157" s="232" t="s">
        <v>155</v>
      </c>
      <c r="D157" s="232" t="s">
        <v>149</v>
      </c>
      <c r="E157" s="233" t="s">
        <v>167</v>
      </c>
      <c r="F157" s="234" t="s">
        <v>168</v>
      </c>
      <c r="G157" s="235" t="s">
        <v>159</v>
      </c>
      <c r="H157" s="236">
        <v>25.35</v>
      </c>
      <c r="I157" s="237"/>
      <c r="J157" s="238">
        <f>ROUND(I157*H157,2)</f>
        <v>0</v>
      </c>
      <c r="K157" s="234" t="s">
        <v>160</v>
      </c>
      <c r="L157" s="43"/>
      <c r="M157" s="239" t="s">
        <v>1</v>
      </c>
      <c r="N157" s="240" t="s">
        <v>41</v>
      </c>
      <c r="O157" s="90"/>
      <c r="P157" s="241">
        <f>O157*H157</f>
        <v>0</v>
      </c>
      <c r="Q157" s="241">
        <v>0.07921</v>
      </c>
      <c r="R157" s="241">
        <f>Q157*H157</f>
        <v>2.0079735000000003</v>
      </c>
      <c r="S157" s="241">
        <v>0</v>
      </c>
      <c r="T157" s="24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3" t="s">
        <v>153</v>
      </c>
      <c r="AT157" s="243" t="s">
        <v>149</v>
      </c>
      <c r="AU157" s="243" t="s">
        <v>86</v>
      </c>
      <c r="AY157" s="16" t="s">
        <v>146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6" t="s">
        <v>84</v>
      </c>
      <c r="BK157" s="244">
        <f>ROUND(I157*H157,2)</f>
        <v>0</v>
      </c>
      <c r="BL157" s="16" t="s">
        <v>153</v>
      </c>
      <c r="BM157" s="243" t="s">
        <v>169</v>
      </c>
    </row>
    <row r="158" spans="1:51" s="13" customFormat="1" ht="12">
      <c r="A158" s="13"/>
      <c r="B158" s="245"/>
      <c r="C158" s="246"/>
      <c r="D158" s="247" t="s">
        <v>162</v>
      </c>
      <c r="E158" s="248" t="s">
        <v>1</v>
      </c>
      <c r="F158" s="249" t="s">
        <v>170</v>
      </c>
      <c r="G158" s="246"/>
      <c r="H158" s="250">
        <v>25.35</v>
      </c>
      <c r="I158" s="251"/>
      <c r="J158" s="246"/>
      <c r="K158" s="246"/>
      <c r="L158" s="252"/>
      <c r="M158" s="253"/>
      <c r="N158" s="254"/>
      <c r="O158" s="254"/>
      <c r="P158" s="254"/>
      <c r="Q158" s="254"/>
      <c r="R158" s="254"/>
      <c r="S158" s="254"/>
      <c r="T158" s="25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6" t="s">
        <v>162</v>
      </c>
      <c r="AU158" s="256" t="s">
        <v>86</v>
      </c>
      <c r="AV158" s="13" t="s">
        <v>86</v>
      </c>
      <c r="AW158" s="13" t="s">
        <v>32</v>
      </c>
      <c r="AX158" s="13" t="s">
        <v>84</v>
      </c>
      <c r="AY158" s="256" t="s">
        <v>146</v>
      </c>
    </row>
    <row r="159" spans="1:63" s="12" customFormat="1" ht="22.8" customHeight="1">
      <c r="A159" s="12"/>
      <c r="B159" s="216"/>
      <c r="C159" s="217"/>
      <c r="D159" s="218" t="s">
        <v>75</v>
      </c>
      <c r="E159" s="230" t="s">
        <v>171</v>
      </c>
      <c r="F159" s="230" t="s">
        <v>172</v>
      </c>
      <c r="G159" s="217"/>
      <c r="H159" s="217"/>
      <c r="I159" s="220"/>
      <c r="J159" s="231">
        <f>BK159</f>
        <v>0</v>
      </c>
      <c r="K159" s="217"/>
      <c r="L159" s="222"/>
      <c r="M159" s="223"/>
      <c r="N159" s="224"/>
      <c r="O159" s="224"/>
      <c r="P159" s="225">
        <f>SUM(P160:P173)</f>
        <v>0</v>
      </c>
      <c r="Q159" s="224"/>
      <c r="R159" s="225">
        <f>SUM(R160:R173)</f>
        <v>8.1871176</v>
      </c>
      <c r="S159" s="224"/>
      <c r="T159" s="226">
        <f>SUM(T160:T173)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7" t="s">
        <v>84</v>
      </c>
      <c r="AT159" s="228" t="s">
        <v>75</v>
      </c>
      <c r="AU159" s="228" t="s">
        <v>84</v>
      </c>
      <c r="AY159" s="227" t="s">
        <v>146</v>
      </c>
      <c r="BK159" s="229">
        <f>SUM(BK160:BK173)</f>
        <v>0</v>
      </c>
    </row>
    <row r="160" spans="1:65" s="2" customFormat="1" ht="24.15" customHeight="1">
      <c r="A160" s="37"/>
      <c r="B160" s="38"/>
      <c r="C160" s="232" t="s">
        <v>153</v>
      </c>
      <c r="D160" s="232" t="s">
        <v>149</v>
      </c>
      <c r="E160" s="233" t="s">
        <v>173</v>
      </c>
      <c r="F160" s="234" t="s">
        <v>174</v>
      </c>
      <c r="G160" s="235" t="s">
        <v>159</v>
      </c>
      <c r="H160" s="236">
        <v>88.2</v>
      </c>
      <c r="I160" s="237"/>
      <c r="J160" s="238">
        <f>ROUND(I160*H160,2)</f>
        <v>0</v>
      </c>
      <c r="K160" s="234" t="s">
        <v>160</v>
      </c>
      <c r="L160" s="43"/>
      <c r="M160" s="239" t="s">
        <v>1</v>
      </c>
      <c r="N160" s="240" t="s">
        <v>41</v>
      </c>
      <c r="O160" s="90"/>
      <c r="P160" s="241">
        <f>O160*H160</f>
        <v>0</v>
      </c>
      <c r="Q160" s="241">
        <v>0.00735</v>
      </c>
      <c r="R160" s="241">
        <f>Q160*H160</f>
        <v>0.64827</v>
      </c>
      <c r="S160" s="241">
        <v>0</v>
      </c>
      <c r="T160" s="24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3" t="s">
        <v>153</v>
      </c>
      <c r="AT160" s="243" t="s">
        <v>149</v>
      </c>
      <c r="AU160" s="243" t="s">
        <v>86</v>
      </c>
      <c r="AY160" s="16" t="s">
        <v>146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6" t="s">
        <v>84</v>
      </c>
      <c r="BK160" s="244">
        <f>ROUND(I160*H160,2)</f>
        <v>0</v>
      </c>
      <c r="BL160" s="16" t="s">
        <v>153</v>
      </c>
      <c r="BM160" s="243" t="s">
        <v>175</v>
      </c>
    </row>
    <row r="161" spans="1:51" s="13" customFormat="1" ht="12">
      <c r="A161" s="13"/>
      <c r="B161" s="245"/>
      <c r="C161" s="246"/>
      <c r="D161" s="247" t="s">
        <v>162</v>
      </c>
      <c r="E161" s="248" t="s">
        <v>1</v>
      </c>
      <c r="F161" s="249" t="s">
        <v>176</v>
      </c>
      <c r="G161" s="246"/>
      <c r="H161" s="250">
        <v>88.2</v>
      </c>
      <c r="I161" s="251"/>
      <c r="J161" s="246"/>
      <c r="K161" s="246"/>
      <c r="L161" s="252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6" t="s">
        <v>162</v>
      </c>
      <c r="AU161" s="256" t="s">
        <v>86</v>
      </c>
      <c r="AV161" s="13" t="s">
        <v>86</v>
      </c>
      <c r="AW161" s="13" t="s">
        <v>32</v>
      </c>
      <c r="AX161" s="13" t="s">
        <v>84</v>
      </c>
      <c r="AY161" s="256" t="s">
        <v>146</v>
      </c>
    </row>
    <row r="162" spans="1:65" s="2" customFormat="1" ht="24.15" customHeight="1">
      <c r="A162" s="37"/>
      <c r="B162" s="38"/>
      <c r="C162" s="232" t="s">
        <v>177</v>
      </c>
      <c r="D162" s="232" t="s">
        <v>149</v>
      </c>
      <c r="E162" s="233" t="s">
        <v>178</v>
      </c>
      <c r="F162" s="234" t="s">
        <v>179</v>
      </c>
      <c r="G162" s="235" t="s">
        <v>159</v>
      </c>
      <c r="H162" s="236">
        <v>48.02</v>
      </c>
      <c r="I162" s="237"/>
      <c r="J162" s="238">
        <f>ROUND(I162*H162,2)</f>
        <v>0</v>
      </c>
      <c r="K162" s="234" t="s">
        <v>160</v>
      </c>
      <c r="L162" s="43"/>
      <c r="M162" s="239" t="s">
        <v>1</v>
      </c>
      <c r="N162" s="240" t="s">
        <v>41</v>
      </c>
      <c r="O162" s="90"/>
      <c r="P162" s="241">
        <f>O162*H162</f>
        <v>0</v>
      </c>
      <c r="Q162" s="241">
        <v>0.00438</v>
      </c>
      <c r="R162" s="241">
        <f>Q162*H162</f>
        <v>0.21032760000000003</v>
      </c>
      <c r="S162" s="241">
        <v>0</v>
      </c>
      <c r="T162" s="24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3" t="s">
        <v>153</v>
      </c>
      <c r="AT162" s="243" t="s">
        <v>149</v>
      </c>
      <c r="AU162" s="243" t="s">
        <v>86</v>
      </c>
      <c r="AY162" s="16" t="s">
        <v>146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6" t="s">
        <v>84</v>
      </c>
      <c r="BK162" s="244">
        <f>ROUND(I162*H162,2)</f>
        <v>0</v>
      </c>
      <c r="BL162" s="16" t="s">
        <v>153</v>
      </c>
      <c r="BM162" s="243" t="s">
        <v>180</v>
      </c>
    </row>
    <row r="163" spans="1:51" s="13" customFormat="1" ht="12">
      <c r="A163" s="13"/>
      <c r="B163" s="245"/>
      <c r="C163" s="246"/>
      <c r="D163" s="247" t="s">
        <v>162</v>
      </c>
      <c r="E163" s="248" t="s">
        <v>1</v>
      </c>
      <c r="F163" s="249" t="s">
        <v>181</v>
      </c>
      <c r="G163" s="246"/>
      <c r="H163" s="250">
        <v>48.02</v>
      </c>
      <c r="I163" s="251"/>
      <c r="J163" s="246"/>
      <c r="K163" s="246"/>
      <c r="L163" s="252"/>
      <c r="M163" s="253"/>
      <c r="N163" s="254"/>
      <c r="O163" s="254"/>
      <c r="P163" s="254"/>
      <c r="Q163" s="254"/>
      <c r="R163" s="254"/>
      <c r="S163" s="254"/>
      <c r="T163" s="25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6" t="s">
        <v>162</v>
      </c>
      <c r="AU163" s="256" t="s">
        <v>86</v>
      </c>
      <c r="AV163" s="13" t="s">
        <v>86</v>
      </c>
      <c r="AW163" s="13" t="s">
        <v>32</v>
      </c>
      <c r="AX163" s="13" t="s">
        <v>84</v>
      </c>
      <c r="AY163" s="256" t="s">
        <v>146</v>
      </c>
    </row>
    <row r="164" spans="1:65" s="2" customFormat="1" ht="24.15" customHeight="1">
      <c r="A164" s="37"/>
      <c r="B164" s="38"/>
      <c r="C164" s="232" t="s">
        <v>171</v>
      </c>
      <c r="D164" s="232" t="s">
        <v>149</v>
      </c>
      <c r="E164" s="233" t="s">
        <v>182</v>
      </c>
      <c r="F164" s="234" t="s">
        <v>183</v>
      </c>
      <c r="G164" s="235" t="s">
        <v>159</v>
      </c>
      <c r="H164" s="236">
        <v>88.2</v>
      </c>
      <c r="I164" s="237"/>
      <c r="J164" s="238">
        <f>ROUND(I164*H164,2)</f>
        <v>0</v>
      </c>
      <c r="K164" s="234" t="s">
        <v>160</v>
      </c>
      <c r="L164" s="43"/>
      <c r="M164" s="239" t="s">
        <v>1</v>
      </c>
      <c r="N164" s="240" t="s">
        <v>41</v>
      </c>
      <c r="O164" s="90"/>
      <c r="P164" s="241">
        <f>O164*H164</f>
        <v>0</v>
      </c>
      <c r="Q164" s="241">
        <v>0.0147</v>
      </c>
      <c r="R164" s="241">
        <f>Q164*H164</f>
        <v>1.29654</v>
      </c>
      <c r="S164" s="241">
        <v>0</v>
      </c>
      <c r="T164" s="242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3" t="s">
        <v>153</v>
      </c>
      <c r="AT164" s="243" t="s">
        <v>149</v>
      </c>
      <c r="AU164" s="243" t="s">
        <v>86</v>
      </c>
      <c r="AY164" s="16" t="s">
        <v>146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6" t="s">
        <v>84</v>
      </c>
      <c r="BK164" s="244">
        <f>ROUND(I164*H164,2)</f>
        <v>0</v>
      </c>
      <c r="BL164" s="16" t="s">
        <v>153</v>
      </c>
      <c r="BM164" s="243" t="s">
        <v>184</v>
      </c>
    </row>
    <row r="165" spans="1:51" s="13" customFormat="1" ht="12">
      <c r="A165" s="13"/>
      <c r="B165" s="245"/>
      <c r="C165" s="246"/>
      <c r="D165" s="247" t="s">
        <v>162</v>
      </c>
      <c r="E165" s="248" t="s">
        <v>1</v>
      </c>
      <c r="F165" s="249" t="s">
        <v>176</v>
      </c>
      <c r="G165" s="246"/>
      <c r="H165" s="250">
        <v>88.2</v>
      </c>
      <c r="I165" s="251"/>
      <c r="J165" s="246"/>
      <c r="K165" s="246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162</v>
      </c>
      <c r="AU165" s="256" t="s">
        <v>86</v>
      </c>
      <c r="AV165" s="13" t="s">
        <v>86</v>
      </c>
      <c r="AW165" s="13" t="s">
        <v>32</v>
      </c>
      <c r="AX165" s="13" t="s">
        <v>84</v>
      </c>
      <c r="AY165" s="256" t="s">
        <v>146</v>
      </c>
    </row>
    <row r="166" spans="1:65" s="2" customFormat="1" ht="24.15" customHeight="1">
      <c r="A166" s="37"/>
      <c r="B166" s="38"/>
      <c r="C166" s="232" t="s">
        <v>185</v>
      </c>
      <c r="D166" s="232" t="s">
        <v>149</v>
      </c>
      <c r="E166" s="233" t="s">
        <v>186</v>
      </c>
      <c r="F166" s="234" t="s">
        <v>187</v>
      </c>
      <c r="G166" s="235" t="s">
        <v>159</v>
      </c>
      <c r="H166" s="236">
        <v>352.8</v>
      </c>
      <c r="I166" s="237"/>
      <c r="J166" s="238">
        <f>ROUND(I166*H166,2)</f>
        <v>0</v>
      </c>
      <c r="K166" s="234" t="s">
        <v>160</v>
      </c>
      <c r="L166" s="43"/>
      <c r="M166" s="239" t="s">
        <v>1</v>
      </c>
      <c r="N166" s="240" t="s">
        <v>41</v>
      </c>
      <c r="O166" s="90"/>
      <c r="P166" s="241">
        <f>O166*H166</f>
        <v>0</v>
      </c>
      <c r="Q166" s="241">
        <v>0.00735</v>
      </c>
      <c r="R166" s="241">
        <f>Q166*H166</f>
        <v>2.59308</v>
      </c>
      <c r="S166" s="241">
        <v>0</v>
      </c>
      <c r="T166" s="24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3" t="s">
        <v>153</v>
      </c>
      <c r="AT166" s="243" t="s">
        <v>149</v>
      </c>
      <c r="AU166" s="243" t="s">
        <v>86</v>
      </c>
      <c r="AY166" s="16" t="s">
        <v>146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6" t="s">
        <v>84</v>
      </c>
      <c r="BK166" s="244">
        <f>ROUND(I166*H166,2)</f>
        <v>0</v>
      </c>
      <c r="BL166" s="16" t="s">
        <v>153</v>
      </c>
      <c r="BM166" s="243" t="s">
        <v>188</v>
      </c>
    </row>
    <row r="167" spans="1:51" s="13" customFormat="1" ht="12">
      <c r="A167" s="13"/>
      <c r="B167" s="245"/>
      <c r="C167" s="246"/>
      <c r="D167" s="247" t="s">
        <v>162</v>
      </c>
      <c r="E167" s="248" t="s">
        <v>1</v>
      </c>
      <c r="F167" s="249" t="s">
        <v>189</v>
      </c>
      <c r="G167" s="246"/>
      <c r="H167" s="250">
        <v>352.8</v>
      </c>
      <c r="I167" s="251"/>
      <c r="J167" s="246"/>
      <c r="K167" s="246"/>
      <c r="L167" s="252"/>
      <c r="M167" s="253"/>
      <c r="N167" s="254"/>
      <c r="O167" s="254"/>
      <c r="P167" s="254"/>
      <c r="Q167" s="254"/>
      <c r="R167" s="254"/>
      <c r="S167" s="254"/>
      <c r="T167" s="25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6" t="s">
        <v>162</v>
      </c>
      <c r="AU167" s="256" t="s">
        <v>86</v>
      </c>
      <c r="AV167" s="13" t="s">
        <v>86</v>
      </c>
      <c r="AW167" s="13" t="s">
        <v>32</v>
      </c>
      <c r="AX167" s="13" t="s">
        <v>84</v>
      </c>
      <c r="AY167" s="256" t="s">
        <v>146</v>
      </c>
    </row>
    <row r="168" spans="1:65" s="2" customFormat="1" ht="24.15" customHeight="1">
      <c r="A168" s="37"/>
      <c r="B168" s="38"/>
      <c r="C168" s="232" t="s">
        <v>190</v>
      </c>
      <c r="D168" s="232" t="s">
        <v>149</v>
      </c>
      <c r="E168" s="233" t="s">
        <v>191</v>
      </c>
      <c r="F168" s="234" t="s">
        <v>192</v>
      </c>
      <c r="G168" s="235" t="s">
        <v>193</v>
      </c>
      <c r="H168" s="236">
        <v>10.6</v>
      </c>
      <c r="I168" s="237"/>
      <c r="J168" s="238">
        <f>ROUND(I168*H168,2)</f>
        <v>0</v>
      </c>
      <c r="K168" s="234" t="s">
        <v>160</v>
      </c>
      <c r="L168" s="43"/>
      <c r="M168" s="239" t="s">
        <v>1</v>
      </c>
      <c r="N168" s="240" t="s">
        <v>41</v>
      </c>
      <c r="O168" s="90"/>
      <c r="P168" s="241">
        <f>O168*H168</f>
        <v>0</v>
      </c>
      <c r="Q168" s="241">
        <v>0.0015</v>
      </c>
      <c r="R168" s="241">
        <f>Q168*H168</f>
        <v>0.0159</v>
      </c>
      <c r="S168" s="241">
        <v>0</v>
      </c>
      <c r="T168" s="24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3" t="s">
        <v>153</v>
      </c>
      <c r="AT168" s="243" t="s">
        <v>149</v>
      </c>
      <c r="AU168" s="243" t="s">
        <v>86</v>
      </c>
      <c r="AY168" s="16" t="s">
        <v>146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6" t="s">
        <v>84</v>
      </c>
      <c r="BK168" s="244">
        <f>ROUND(I168*H168,2)</f>
        <v>0</v>
      </c>
      <c r="BL168" s="16" t="s">
        <v>153</v>
      </c>
      <c r="BM168" s="243" t="s">
        <v>194</v>
      </c>
    </row>
    <row r="169" spans="1:51" s="13" customFormat="1" ht="12">
      <c r="A169" s="13"/>
      <c r="B169" s="245"/>
      <c r="C169" s="246"/>
      <c r="D169" s="247" t="s">
        <v>162</v>
      </c>
      <c r="E169" s="248" t="s">
        <v>1</v>
      </c>
      <c r="F169" s="249" t="s">
        <v>195</v>
      </c>
      <c r="G169" s="246"/>
      <c r="H169" s="250">
        <v>10.6</v>
      </c>
      <c r="I169" s="251"/>
      <c r="J169" s="246"/>
      <c r="K169" s="246"/>
      <c r="L169" s="252"/>
      <c r="M169" s="253"/>
      <c r="N169" s="254"/>
      <c r="O169" s="254"/>
      <c r="P169" s="254"/>
      <c r="Q169" s="254"/>
      <c r="R169" s="254"/>
      <c r="S169" s="254"/>
      <c r="T169" s="25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6" t="s">
        <v>162</v>
      </c>
      <c r="AU169" s="256" t="s">
        <v>86</v>
      </c>
      <c r="AV169" s="13" t="s">
        <v>86</v>
      </c>
      <c r="AW169" s="13" t="s">
        <v>32</v>
      </c>
      <c r="AX169" s="13" t="s">
        <v>84</v>
      </c>
      <c r="AY169" s="256" t="s">
        <v>146</v>
      </c>
    </row>
    <row r="170" spans="1:65" s="2" customFormat="1" ht="21.75" customHeight="1">
      <c r="A170" s="37"/>
      <c r="B170" s="38"/>
      <c r="C170" s="232" t="s">
        <v>196</v>
      </c>
      <c r="D170" s="232" t="s">
        <v>149</v>
      </c>
      <c r="E170" s="233" t="s">
        <v>197</v>
      </c>
      <c r="F170" s="234" t="s">
        <v>198</v>
      </c>
      <c r="G170" s="235" t="s">
        <v>159</v>
      </c>
      <c r="H170" s="236">
        <v>32.6</v>
      </c>
      <c r="I170" s="237"/>
      <c r="J170" s="238">
        <f>ROUND(I170*H170,2)</f>
        <v>0</v>
      </c>
      <c r="K170" s="234" t="s">
        <v>1</v>
      </c>
      <c r="L170" s="43"/>
      <c r="M170" s="239" t="s">
        <v>1</v>
      </c>
      <c r="N170" s="240" t="s">
        <v>41</v>
      </c>
      <c r="O170" s="90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3" t="s">
        <v>153</v>
      </c>
      <c r="AT170" s="243" t="s">
        <v>149</v>
      </c>
      <c r="AU170" s="243" t="s">
        <v>86</v>
      </c>
      <c r="AY170" s="16" t="s">
        <v>146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6" t="s">
        <v>84</v>
      </c>
      <c r="BK170" s="244">
        <f>ROUND(I170*H170,2)</f>
        <v>0</v>
      </c>
      <c r="BL170" s="16" t="s">
        <v>153</v>
      </c>
      <c r="BM170" s="243" t="s">
        <v>199</v>
      </c>
    </row>
    <row r="171" spans="1:51" s="13" customFormat="1" ht="12">
      <c r="A171" s="13"/>
      <c r="B171" s="245"/>
      <c r="C171" s="246"/>
      <c r="D171" s="247" t="s">
        <v>162</v>
      </c>
      <c r="E171" s="248" t="s">
        <v>1</v>
      </c>
      <c r="F171" s="249" t="s">
        <v>200</v>
      </c>
      <c r="G171" s="246"/>
      <c r="H171" s="250">
        <v>32.6</v>
      </c>
      <c r="I171" s="251"/>
      <c r="J171" s="246"/>
      <c r="K171" s="246"/>
      <c r="L171" s="252"/>
      <c r="M171" s="253"/>
      <c r="N171" s="254"/>
      <c r="O171" s="254"/>
      <c r="P171" s="254"/>
      <c r="Q171" s="254"/>
      <c r="R171" s="254"/>
      <c r="S171" s="254"/>
      <c r="T171" s="25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6" t="s">
        <v>162</v>
      </c>
      <c r="AU171" s="256" t="s">
        <v>86</v>
      </c>
      <c r="AV171" s="13" t="s">
        <v>86</v>
      </c>
      <c r="AW171" s="13" t="s">
        <v>32</v>
      </c>
      <c r="AX171" s="13" t="s">
        <v>84</v>
      </c>
      <c r="AY171" s="256" t="s">
        <v>146</v>
      </c>
    </row>
    <row r="172" spans="1:65" s="2" customFormat="1" ht="24.15" customHeight="1">
      <c r="A172" s="37"/>
      <c r="B172" s="38"/>
      <c r="C172" s="232" t="s">
        <v>201</v>
      </c>
      <c r="D172" s="232" t="s">
        <v>149</v>
      </c>
      <c r="E172" s="233" t="s">
        <v>202</v>
      </c>
      <c r="F172" s="234" t="s">
        <v>203</v>
      </c>
      <c r="G172" s="235" t="s">
        <v>159</v>
      </c>
      <c r="H172" s="236">
        <v>32.6</v>
      </c>
      <c r="I172" s="237"/>
      <c r="J172" s="238">
        <f>ROUND(I172*H172,2)</f>
        <v>0</v>
      </c>
      <c r="K172" s="234" t="s">
        <v>1</v>
      </c>
      <c r="L172" s="43"/>
      <c r="M172" s="239" t="s">
        <v>1</v>
      </c>
      <c r="N172" s="240" t="s">
        <v>41</v>
      </c>
      <c r="O172" s="90"/>
      <c r="P172" s="241">
        <f>O172*H172</f>
        <v>0</v>
      </c>
      <c r="Q172" s="241">
        <v>0.105</v>
      </c>
      <c r="R172" s="241">
        <f>Q172*H172</f>
        <v>3.423</v>
      </c>
      <c r="S172" s="241">
        <v>0</v>
      </c>
      <c r="T172" s="242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3" t="s">
        <v>153</v>
      </c>
      <c r="AT172" s="243" t="s">
        <v>149</v>
      </c>
      <c r="AU172" s="243" t="s">
        <v>86</v>
      </c>
      <c r="AY172" s="16" t="s">
        <v>146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6" t="s">
        <v>84</v>
      </c>
      <c r="BK172" s="244">
        <f>ROUND(I172*H172,2)</f>
        <v>0</v>
      </c>
      <c r="BL172" s="16" t="s">
        <v>153</v>
      </c>
      <c r="BM172" s="243" t="s">
        <v>204</v>
      </c>
    </row>
    <row r="173" spans="1:51" s="13" customFormat="1" ht="12">
      <c r="A173" s="13"/>
      <c r="B173" s="245"/>
      <c r="C173" s="246"/>
      <c r="D173" s="247" t="s">
        <v>162</v>
      </c>
      <c r="E173" s="248" t="s">
        <v>1</v>
      </c>
      <c r="F173" s="249" t="s">
        <v>200</v>
      </c>
      <c r="G173" s="246"/>
      <c r="H173" s="250">
        <v>32.6</v>
      </c>
      <c r="I173" s="251"/>
      <c r="J173" s="246"/>
      <c r="K173" s="246"/>
      <c r="L173" s="252"/>
      <c r="M173" s="253"/>
      <c r="N173" s="254"/>
      <c r="O173" s="254"/>
      <c r="P173" s="254"/>
      <c r="Q173" s="254"/>
      <c r="R173" s="254"/>
      <c r="S173" s="254"/>
      <c r="T173" s="25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6" t="s">
        <v>162</v>
      </c>
      <c r="AU173" s="256" t="s">
        <v>86</v>
      </c>
      <c r="AV173" s="13" t="s">
        <v>86</v>
      </c>
      <c r="AW173" s="13" t="s">
        <v>32</v>
      </c>
      <c r="AX173" s="13" t="s">
        <v>84</v>
      </c>
      <c r="AY173" s="256" t="s">
        <v>146</v>
      </c>
    </row>
    <row r="174" spans="1:63" s="12" customFormat="1" ht="22.8" customHeight="1">
      <c r="A174" s="12"/>
      <c r="B174" s="216"/>
      <c r="C174" s="217"/>
      <c r="D174" s="218" t="s">
        <v>75</v>
      </c>
      <c r="E174" s="230" t="s">
        <v>196</v>
      </c>
      <c r="F174" s="230" t="s">
        <v>205</v>
      </c>
      <c r="G174" s="217"/>
      <c r="H174" s="217"/>
      <c r="I174" s="220"/>
      <c r="J174" s="231">
        <f>BK174</f>
        <v>0</v>
      </c>
      <c r="K174" s="217"/>
      <c r="L174" s="222"/>
      <c r="M174" s="223"/>
      <c r="N174" s="224"/>
      <c r="O174" s="224"/>
      <c r="P174" s="225">
        <f>SUM(P175:P187)</f>
        <v>0</v>
      </c>
      <c r="Q174" s="224"/>
      <c r="R174" s="225">
        <f>SUM(R175:R187)</f>
        <v>0</v>
      </c>
      <c r="S174" s="224"/>
      <c r="T174" s="226">
        <f>SUM(T175:T187)</f>
        <v>23.758320000000005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7" t="s">
        <v>84</v>
      </c>
      <c r="AT174" s="228" t="s">
        <v>75</v>
      </c>
      <c r="AU174" s="228" t="s">
        <v>84</v>
      </c>
      <c r="AY174" s="227" t="s">
        <v>146</v>
      </c>
      <c r="BK174" s="229">
        <f>SUM(BK175:BK187)</f>
        <v>0</v>
      </c>
    </row>
    <row r="175" spans="1:65" s="2" customFormat="1" ht="21.75" customHeight="1">
      <c r="A175" s="37"/>
      <c r="B175" s="38"/>
      <c r="C175" s="232" t="s">
        <v>206</v>
      </c>
      <c r="D175" s="232" t="s">
        <v>149</v>
      </c>
      <c r="E175" s="233" t="s">
        <v>207</v>
      </c>
      <c r="F175" s="234" t="s">
        <v>208</v>
      </c>
      <c r="G175" s="235" t="s">
        <v>159</v>
      </c>
      <c r="H175" s="236">
        <v>28.62</v>
      </c>
      <c r="I175" s="237"/>
      <c r="J175" s="238">
        <f>ROUND(I175*H175,2)</f>
        <v>0</v>
      </c>
      <c r="K175" s="234" t="s">
        <v>160</v>
      </c>
      <c r="L175" s="43"/>
      <c r="M175" s="239" t="s">
        <v>1</v>
      </c>
      <c r="N175" s="240" t="s">
        <v>41</v>
      </c>
      <c r="O175" s="90"/>
      <c r="P175" s="241">
        <f>O175*H175</f>
        <v>0</v>
      </c>
      <c r="Q175" s="241">
        <v>0</v>
      </c>
      <c r="R175" s="241">
        <f>Q175*H175</f>
        <v>0</v>
      </c>
      <c r="S175" s="241">
        <v>0.26100000000000007</v>
      </c>
      <c r="T175" s="242">
        <f>S175*H175</f>
        <v>7.46982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3" t="s">
        <v>153</v>
      </c>
      <c r="AT175" s="243" t="s">
        <v>149</v>
      </c>
      <c r="AU175" s="243" t="s">
        <v>86</v>
      </c>
      <c r="AY175" s="16" t="s">
        <v>146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6" t="s">
        <v>84</v>
      </c>
      <c r="BK175" s="244">
        <f>ROUND(I175*H175,2)</f>
        <v>0</v>
      </c>
      <c r="BL175" s="16" t="s">
        <v>153</v>
      </c>
      <c r="BM175" s="243" t="s">
        <v>209</v>
      </c>
    </row>
    <row r="176" spans="1:51" s="13" customFormat="1" ht="12">
      <c r="A176" s="13"/>
      <c r="B176" s="245"/>
      <c r="C176" s="246"/>
      <c r="D176" s="247" t="s">
        <v>162</v>
      </c>
      <c r="E176" s="248" t="s">
        <v>1</v>
      </c>
      <c r="F176" s="249" t="s">
        <v>210</v>
      </c>
      <c r="G176" s="246"/>
      <c r="H176" s="250">
        <v>28.62</v>
      </c>
      <c r="I176" s="251"/>
      <c r="J176" s="246"/>
      <c r="K176" s="246"/>
      <c r="L176" s="252"/>
      <c r="M176" s="253"/>
      <c r="N176" s="254"/>
      <c r="O176" s="254"/>
      <c r="P176" s="254"/>
      <c r="Q176" s="254"/>
      <c r="R176" s="254"/>
      <c r="S176" s="254"/>
      <c r="T176" s="25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6" t="s">
        <v>162</v>
      </c>
      <c r="AU176" s="256" t="s">
        <v>86</v>
      </c>
      <c r="AV176" s="13" t="s">
        <v>86</v>
      </c>
      <c r="AW176" s="13" t="s">
        <v>32</v>
      </c>
      <c r="AX176" s="13" t="s">
        <v>84</v>
      </c>
      <c r="AY176" s="256" t="s">
        <v>146</v>
      </c>
    </row>
    <row r="177" spans="1:65" s="2" customFormat="1" ht="24.15" customHeight="1">
      <c r="A177" s="37"/>
      <c r="B177" s="38"/>
      <c r="C177" s="232" t="s">
        <v>211</v>
      </c>
      <c r="D177" s="232" t="s">
        <v>149</v>
      </c>
      <c r="E177" s="233" t="s">
        <v>212</v>
      </c>
      <c r="F177" s="234" t="s">
        <v>213</v>
      </c>
      <c r="G177" s="235" t="s">
        <v>159</v>
      </c>
      <c r="H177" s="236">
        <v>67</v>
      </c>
      <c r="I177" s="237"/>
      <c r="J177" s="238">
        <f>ROUND(I177*H177,2)</f>
        <v>0</v>
      </c>
      <c r="K177" s="234" t="s">
        <v>160</v>
      </c>
      <c r="L177" s="43"/>
      <c r="M177" s="239" t="s">
        <v>1</v>
      </c>
      <c r="N177" s="240" t="s">
        <v>41</v>
      </c>
      <c r="O177" s="90"/>
      <c r="P177" s="241">
        <f>O177*H177</f>
        <v>0</v>
      </c>
      <c r="Q177" s="241">
        <v>0</v>
      </c>
      <c r="R177" s="241">
        <f>Q177*H177</f>
        <v>0</v>
      </c>
      <c r="S177" s="241">
        <v>0.09</v>
      </c>
      <c r="T177" s="242">
        <f>S177*H177</f>
        <v>6.029999999999999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3" t="s">
        <v>153</v>
      </c>
      <c r="AT177" s="243" t="s">
        <v>149</v>
      </c>
      <c r="AU177" s="243" t="s">
        <v>86</v>
      </c>
      <c r="AY177" s="16" t="s">
        <v>146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6" t="s">
        <v>84</v>
      </c>
      <c r="BK177" s="244">
        <f>ROUND(I177*H177,2)</f>
        <v>0</v>
      </c>
      <c r="BL177" s="16" t="s">
        <v>153</v>
      </c>
      <c r="BM177" s="243" t="s">
        <v>214</v>
      </c>
    </row>
    <row r="178" spans="1:51" s="13" customFormat="1" ht="12">
      <c r="A178" s="13"/>
      <c r="B178" s="245"/>
      <c r="C178" s="246"/>
      <c r="D178" s="247" t="s">
        <v>162</v>
      </c>
      <c r="E178" s="248" t="s">
        <v>1</v>
      </c>
      <c r="F178" s="249" t="s">
        <v>215</v>
      </c>
      <c r="G178" s="246"/>
      <c r="H178" s="250">
        <v>67</v>
      </c>
      <c r="I178" s="251"/>
      <c r="J178" s="246"/>
      <c r="K178" s="246"/>
      <c r="L178" s="252"/>
      <c r="M178" s="253"/>
      <c r="N178" s="254"/>
      <c r="O178" s="254"/>
      <c r="P178" s="254"/>
      <c r="Q178" s="254"/>
      <c r="R178" s="254"/>
      <c r="S178" s="254"/>
      <c r="T178" s="25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6" t="s">
        <v>162</v>
      </c>
      <c r="AU178" s="256" t="s">
        <v>86</v>
      </c>
      <c r="AV178" s="13" t="s">
        <v>86</v>
      </c>
      <c r="AW178" s="13" t="s">
        <v>32</v>
      </c>
      <c r="AX178" s="13" t="s">
        <v>84</v>
      </c>
      <c r="AY178" s="256" t="s">
        <v>146</v>
      </c>
    </row>
    <row r="179" spans="1:65" s="2" customFormat="1" ht="24.15" customHeight="1">
      <c r="A179" s="37"/>
      <c r="B179" s="38"/>
      <c r="C179" s="232" t="s">
        <v>216</v>
      </c>
      <c r="D179" s="232" t="s">
        <v>149</v>
      </c>
      <c r="E179" s="233" t="s">
        <v>217</v>
      </c>
      <c r="F179" s="234" t="s">
        <v>218</v>
      </c>
      <c r="G179" s="235" t="s">
        <v>159</v>
      </c>
      <c r="H179" s="236">
        <v>33.5</v>
      </c>
      <c r="I179" s="237"/>
      <c r="J179" s="238">
        <f>ROUND(I179*H179,2)</f>
        <v>0</v>
      </c>
      <c r="K179" s="234" t="s">
        <v>160</v>
      </c>
      <c r="L179" s="43"/>
      <c r="M179" s="239" t="s">
        <v>1</v>
      </c>
      <c r="N179" s="240" t="s">
        <v>41</v>
      </c>
      <c r="O179" s="90"/>
      <c r="P179" s="241">
        <f>O179*H179</f>
        <v>0</v>
      </c>
      <c r="Q179" s="241">
        <v>0</v>
      </c>
      <c r="R179" s="241">
        <f>Q179*H179</f>
        <v>0</v>
      </c>
      <c r="S179" s="241">
        <v>0.035</v>
      </c>
      <c r="T179" s="242">
        <f>S179*H179</f>
        <v>1.1725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3" t="s">
        <v>153</v>
      </c>
      <c r="AT179" s="243" t="s">
        <v>149</v>
      </c>
      <c r="AU179" s="243" t="s">
        <v>86</v>
      </c>
      <c r="AY179" s="16" t="s">
        <v>146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6" t="s">
        <v>84</v>
      </c>
      <c r="BK179" s="244">
        <f>ROUND(I179*H179,2)</f>
        <v>0</v>
      </c>
      <c r="BL179" s="16" t="s">
        <v>153</v>
      </c>
      <c r="BM179" s="243" t="s">
        <v>219</v>
      </c>
    </row>
    <row r="180" spans="1:51" s="13" customFormat="1" ht="12">
      <c r="A180" s="13"/>
      <c r="B180" s="245"/>
      <c r="C180" s="246"/>
      <c r="D180" s="247" t="s">
        <v>162</v>
      </c>
      <c r="E180" s="248" t="s">
        <v>1</v>
      </c>
      <c r="F180" s="249" t="s">
        <v>220</v>
      </c>
      <c r="G180" s="246"/>
      <c r="H180" s="250">
        <v>33.5</v>
      </c>
      <c r="I180" s="251"/>
      <c r="J180" s="246"/>
      <c r="K180" s="246"/>
      <c r="L180" s="252"/>
      <c r="M180" s="253"/>
      <c r="N180" s="254"/>
      <c r="O180" s="254"/>
      <c r="P180" s="254"/>
      <c r="Q180" s="254"/>
      <c r="R180" s="254"/>
      <c r="S180" s="254"/>
      <c r="T180" s="25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6" t="s">
        <v>162</v>
      </c>
      <c r="AU180" s="256" t="s">
        <v>86</v>
      </c>
      <c r="AV180" s="13" t="s">
        <v>86</v>
      </c>
      <c r="AW180" s="13" t="s">
        <v>32</v>
      </c>
      <c r="AX180" s="13" t="s">
        <v>84</v>
      </c>
      <c r="AY180" s="256" t="s">
        <v>146</v>
      </c>
    </row>
    <row r="181" spans="1:65" s="2" customFormat="1" ht="21.75" customHeight="1">
      <c r="A181" s="37"/>
      <c r="B181" s="38"/>
      <c r="C181" s="232" t="s">
        <v>221</v>
      </c>
      <c r="D181" s="232" t="s">
        <v>149</v>
      </c>
      <c r="E181" s="233" t="s">
        <v>222</v>
      </c>
      <c r="F181" s="234" t="s">
        <v>223</v>
      </c>
      <c r="G181" s="235" t="s">
        <v>159</v>
      </c>
      <c r="H181" s="236">
        <v>6.6</v>
      </c>
      <c r="I181" s="237"/>
      <c r="J181" s="238">
        <f>ROUND(I181*H181,2)</f>
        <v>0</v>
      </c>
      <c r="K181" s="234" t="s">
        <v>160</v>
      </c>
      <c r="L181" s="43"/>
      <c r="M181" s="239" t="s">
        <v>1</v>
      </c>
      <c r="N181" s="240" t="s">
        <v>41</v>
      </c>
      <c r="O181" s="90"/>
      <c r="P181" s="241">
        <f>O181*H181</f>
        <v>0</v>
      </c>
      <c r="Q181" s="241">
        <v>0</v>
      </c>
      <c r="R181" s="241">
        <f>Q181*H181</f>
        <v>0</v>
      </c>
      <c r="S181" s="241">
        <v>0.076</v>
      </c>
      <c r="T181" s="242">
        <f>S181*H181</f>
        <v>0.5015999999999999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43" t="s">
        <v>153</v>
      </c>
      <c r="AT181" s="243" t="s">
        <v>149</v>
      </c>
      <c r="AU181" s="243" t="s">
        <v>86</v>
      </c>
      <c r="AY181" s="16" t="s">
        <v>146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6" t="s">
        <v>84</v>
      </c>
      <c r="BK181" s="244">
        <f>ROUND(I181*H181,2)</f>
        <v>0</v>
      </c>
      <c r="BL181" s="16" t="s">
        <v>153</v>
      </c>
      <c r="BM181" s="243" t="s">
        <v>224</v>
      </c>
    </row>
    <row r="182" spans="1:51" s="13" customFormat="1" ht="12">
      <c r="A182" s="13"/>
      <c r="B182" s="245"/>
      <c r="C182" s="246"/>
      <c r="D182" s="247" t="s">
        <v>162</v>
      </c>
      <c r="E182" s="248" t="s">
        <v>1</v>
      </c>
      <c r="F182" s="249" t="s">
        <v>225</v>
      </c>
      <c r="G182" s="246"/>
      <c r="H182" s="250">
        <v>6.6</v>
      </c>
      <c r="I182" s="251"/>
      <c r="J182" s="246"/>
      <c r="K182" s="246"/>
      <c r="L182" s="252"/>
      <c r="M182" s="253"/>
      <c r="N182" s="254"/>
      <c r="O182" s="254"/>
      <c r="P182" s="254"/>
      <c r="Q182" s="254"/>
      <c r="R182" s="254"/>
      <c r="S182" s="254"/>
      <c r="T182" s="25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6" t="s">
        <v>162</v>
      </c>
      <c r="AU182" s="256" t="s">
        <v>86</v>
      </c>
      <c r="AV182" s="13" t="s">
        <v>86</v>
      </c>
      <c r="AW182" s="13" t="s">
        <v>32</v>
      </c>
      <c r="AX182" s="13" t="s">
        <v>84</v>
      </c>
      <c r="AY182" s="256" t="s">
        <v>146</v>
      </c>
    </row>
    <row r="183" spans="1:65" s="2" customFormat="1" ht="37.8" customHeight="1">
      <c r="A183" s="37"/>
      <c r="B183" s="38"/>
      <c r="C183" s="232" t="s">
        <v>8</v>
      </c>
      <c r="D183" s="232" t="s">
        <v>149</v>
      </c>
      <c r="E183" s="233" t="s">
        <v>226</v>
      </c>
      <c r="F183" s="234" t="s">
        <v>227</v>
      </c>
      <c r="G183" s="235" t="s">
        <v>159</v>
      </c>
      <c r="H183" s="236">
        <v>34.8</v>
      </c>
      <c r="I183" s="237"/>
      <c r="J183" s="238">
        <f>ROUND(I183*H183,2)</f>
        <v>0</v>
      </c>
      <c r="K183" s="234" t="s">
        <v>160</v>
      </c>
      <c r="L183" s="43"/>
      <c r="M183" s="239" t="s">
        <v>1</v>
      </c>
      <c r="N183" s="240" t="s">
        <v>41</v>
      </c>
      <c r="O183" s="90"/>
      <c r="P183" s="241">
        <f>O183*H183</f>
        <v>0</v>
      </c>
      <c r="Q183" s="241">
        <v>0</v>
      </c>
      <c r="R183" s="241">
        <f>Q183*H183</f>
        <v>0</v>
      </c>
      <c r="S183" s="241">
        <v>0.046</v>
      </c>
      <c r="T183" s="242">
        <f>S183*H183</f>
        <v>1.6008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3" t="s">
        <v>153</v>
      </c>
      <c r="AT183" s="243" t="s">
        <v>149</v>
      </c>
      <c r="AU183" s="243" t="s">
        <v>86</v>
      </c>
      <c r="AY183" s="16" t="s">
        <v>146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6" t="s">
        <v>84</v>
      </c>
      <c r="BK183" s="244">
        <f>ROUND(I183*H183,2)</f>
        <v>0</v>
      </c>
      <c r="BL183" s="16" t="s">
        <v>153</v>
      </c>
      <c r="BM183" s="243" t="s">
        <v>228</v>
      </c>
    </row>
    <row r="184" spans="1:51" s="13" customFormat="1" ht="12">
      <c r="A184" s="13"/>
      <c r="B184" s="245"/>
      <c r="C184" s="246"/>
      <c r="D184" s="247" t="s">
        <v>162</v>
      </c>
      <c r="E184" s="248" t="s">
        <v>1</v>
      </c>
      <c r="F184" s="249" t="s">
        <v>229</v>
      </c>
      <c r="G184" s="246"/>
      <c r="H184" s="250">
        <v>34.8</v>
      </c>
      <c r="I184" s="251"/>
      <c r="J184" s="246"/>
      <c r="K184" s="246"/>
      <c r="L184" s="252"/>
      <c r="M184" s="253"/>
      <c r="N184" s="254"/>
      <c r="O184" s="254"/>
      <c r="P184" s="254"/>
      <c r="Q184" s="254"/>
      <c r="R184" s="254"/>
      <c r="S184" s="254"/>
      <c r="T184" s="25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6" t="s">
        <v>162</v>
      </c>
      <c r="AU184" s="256" t="s">
        <v>86</v>
      </c>
      <c r="AV184" s="13" t="s">
        <v>86</v>
      </c>
      <c r="AW184" s="13" t="s">
        <v>32</v>
      </c>
      <c r="AX184" s="13" t="s">
        <v>84</v>
      </c>
      <c r="AY184" s="256" t="s">
        <v>146</v>
      </c>
    </row>
    <row r="185" spans="1:65" s="2" customFormat="1" ht="24.15" customHeight="1">
      <c r="A185" s="37"/>
      <c r="B185" s="38"/>
      <c r="C185" s="232" t="s">
        <v>230</v>
      </c>
      <c r="D185" s="232" t="s">
        <v>149</v>
      </c>
      <c r="E185" s="233" t="s">
        <v>231</v>
      </c>
      <c r="F185" s="234" t="s">
        <v>232</v>
      </c>
      <c r="G185" s="235" t="s">
        <v>159</v>
      </c>
      <c r="H185" s="236">
        <v>102.7</v>
      </c>
      <c r="I185" s="237"/>
      <c r="J185" s="238">
        <f>ROUND(I185*H185,2)</f>
        <v>0</v>
      </c>
      <c r="K185" s="234" t="s">
        <v>160</v>
      </c>
      <c r="L185" s="43"/>
      <c r="M185" s="239" t="s">
        <v>1</v>
      </c>
      <c r="N185" s="240" t="s">
        <v>41</v>
      </c>
      <c r="O185" s="90"/>
      <c r="P185" s="241">
        <f>O185*H185</f>
        <v>0</v>
      </c>
      <c r="Q185" s="241">
        <v>0</v>
      </c>
      <c r="R185" s="241">
        <f>Q185*H185</f>
        <v>0</v>
      </c>
      <c r="S185" s="241">
        <v>0.068</v>
      </c>
      <c r="T185" s="242">
        <f>S185*H185</f>
        <v>6.983600000000001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3" t="s">
        <v>153</v>
      </c>
      <c r="AT185" s="243" t="s">
        <v>149</v>
      </c>
      <c r="AU185" s="243" t="s">
        <v>86</v>
      </c>
      <c r="AY185" s="16" t="s">
        <v>146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6" t="s">
        <v>84</v>
      </c>
      <c r="BK185" s="244">
        <f>ROUND(I185*H185,2)</f>
        <v>0</v>
      </c>
      <c r="BL185" s="16" t="s">
        <v>153</v>
      </c>
      <c r="BM185" s="243" t="s">
        <v>233</v>
      </c>
    </row>
    <row r="186" spans="1:51" s="13" customFormat="1" ht="12">
      <c r="A186" s="13"/>
      <c r="B186" s="245"/>
      <c r="C186" s="246"/>
      <c r="D186" s="247" t="s">
        <v>162</v>
      </c>
      <c r="E186" s="248" t="s">
        <v>1</v>
      </c>
      <c r="F186" s="249" t="s">
        <v>234</v>
      </c>
      <c r="G186" s="246"/>
      <c r="H186" s="250">
        <v>102.7</v>
      </c>
      <c r="I186" s="251"/>
      <c r="J186" s="246"/>
      <c r="K186" s="246"/>
      <c r="L186" s="252"/>
      <c r="M186" s="253"/>
      <c r="N186" s="254"/>
      <c r="O186" s="254"/>
      <c r="P186" s="254"/>
      <c r="Q186" s="254"/>
      <c r="R186" s="254"/>
      <c r="S186" s="254"/>
      <c r="T186" s="25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6" t="s">
        <v>162</v>
      </c>
      <c r="AU186" s="256" t="s">
        <v>86</v>
      </c>
      <c r="AV186" s="13" t="s">
        <v>86</v>
      </c>
      <c r="AW186" s="13" t="s">
        <v>32</v>
      </c>
      <c r="AX186" s="13" t="s">
        <v>84</v>
      </c>
      <c r="AY186" s="256" t="s">
        <v>146</v>
      </c>
    </row>
    <row r="187" spans="1:65" s="2" customFormat="1" ht="24.15" customHeight="1">
      <c r="A187" s="37"/>
      <c r="B187" s="38"/>
      <c r="C187" s="232" t="s">
        <v>235</v>
      </c>
      <c r="D187" s="232" t="s">
        <v>149</v>
      </c>
      <c r="E187" s="233" t="s">
        <v>236</v>
      </c>
      <c r="F187" s="234" t="s">
        <v>237</v>
      </c>
      <c r="G187" s="235" t="s">
        <v>238</v>
      </c>
      <c r="H187" s="236">
        <v>18</v>
      </c>
      <c r="I187" s="237"/>
      <c r="J187" s="238">
        <f>ROUND(I187*H187,2)</f>
        <v>0</v>
      </c>
      <c r="K187" s="234" t="s">
        <v>1</v>
      </c>
      <c r="L187" s="43"/>
      <c r="M187" s="239" t="s">
        <v>1</v>
      </c>
      <c r="N187" s="240" t="s">
        <v>41</v>
      </c>
      <c r="O187" s="90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3" t="s">
        <v>153</v>
      </c>
      <c r="AT187" s="243" t="s">
        <v>149</v>
      </c>
      <c r="AU187" s="243" t="s">
        <v>86</v>
      </c>
      <c r="AY187" s="16" t="s">
        <v>146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6" t="s">
        <v>84</v>
      </c>
      <c r="BK187" s="244">
        <f>ROUND(I187*H187,2)</f>
        <v>0</v>
      </c>
      <c r="BL187" s="16" t="s">
        <v>153</v>
      </c>
      <c r="BM187" s="243" t="s">
        <v>239</v>
      </c>
    </row>
    <row r="188" spans="1:63" s="12" customFormat="1" ht="22.8" customHeight="1">
      <c r="A188" s="12"/>
      <c r="B188" s="216"/>
      <c r="C188" s="217"/>
      <c r="D188" s="218" t="s">
        <v>75</v>
      </c>
      <c r="E188" s="230" t="s">
        <v>240</v>
      </c>
      <c r="F188" s="230" t="s">
        <v>241</v>
      </c>
      <c r="G188" s="217"/>
      <c r="H188" s="217"/>
      <c r="I188" s="220"/>
      <c r="J188" s="231">
        <f>BK188</f>
        <v>0</v>
      </c>
      <c r="K188" s="217"/>
      <c r="L188" s="222"/>
      <c r="M188" s="223"/>
      <c r="N188" s="224"/>
      <c r="O188" s="224"/>
      <c r="P188" s="225">
        <f>SUM(P189:P193)</f>
        <v>0</v>
      </c>
      <c r="Q188" s="224"/>
      <c r="R188" s="225">
        <f>SUM(R189:R193)</f>
        <v>0</v>
      </c>
      <c r="S188" s="224"/>
      <c r="T188" s="226">
        <f>SUM(T189:T193)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7" t="s">
        <v>84</v>
      </c>
      <c r="AT188" s="228" t="s">
        <v>75</v>
      </c>
      <c r="AU188" s="228" t="s">
        <v>84</v>
      </c>
      <c r="AY188" s="227" t="s">
        <v>146</v>
      </c>
      <c r="BK188" s="229">
        <f>SUM(BK189:BK193)</f>
        <v>0</v>
      </c>
    </row>
    <row r="189" spans="1:65" s="2" customFormat="1" ht="24.15" customHeight="1">
      <c r="A189" s="37"/>
      <c r="B189" s="38"/>
      <c r="C189" s="232" t="s">
        <v>242</v>
      </c>
      <c r="D189" s="232" t="s">
        <v>149</v>
      </c>
      <c r="E189" s="233" t="s">
        <v>243</v>
      </c>
      <c r="F189" s="234" t="s">
        <v>244</v>
      </c>
      <c r="G189" s="235" t="s">
        <v>245</v>
      </c>
      <c r="H189" s="236">
        <v>24.051</v>
      </c>
      <c r="I189" s="237"/>
      <c r="J189" s="238">
        <f>ROUND(I189*H189,2)</f>
        <v>0</v>
      </c>
      <c r="K189" s="234" t="s">
        <v>160</v>
      </c>
      <c r="L189" s="43"/>
      <c r="M189" s="239" t="s">
        <v>1</v>
      </c>
      <c r="N189" s="240" t="s">
        <v>41</v>
      </c>
      <c r="O189" s="90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3" t="s">
        <v>153</v>
      </c>
      <c r="AT189" s="243" t="s">
        <v>149</v>
      </c>
      <c r="AU189" s="243" t="s">
        <v>86</v>
      </c>
      <c r="AY189" s="16" t="s">
        <v>146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6" t="s">
        <v>84</v>
      </c>
      <c r="BK189" s="244">
        <f>ROUND(I189*H189,2)</f>
        <v>0</v>
      </c>
      <c r="BL189" s="16" t="s">
        <v>153</v>
      </c>
      <c r="BM189" s="243" t="s">
        <v>246</v>
      </c>
    </row>
    <row r="190" spans="1:65" s="2" customFormat="1" ht="24.15" customHeight="1">
      <c r="A190" s="37"/>
      <c r="B190" s="38"/>
      <c r="C190" s="232" t="s">
        <v>247</v>
      </c>
      <c r="D190" s="232" t="s">
        <v>149</v>
      </c>
      <c r="E190" s="233" t="s">
        <v>248</v>
      </c>
      <c r="F190" s="234" t="s">
        <v>249</v>
      </c>
      <c r="G190" s="235" t="s">
        <v>245</v>
      </c>
      <c r="H190" s="236">
        <v>24.051</v>
      </c>
      <c r="I190" s="237"/>
      <c r="J190" s="238">
        <f>ROUND(I190*H190,2)</f>
        <v>0</v>
      </c>
      <c r="K190" s="234" t="s">
        <v>160</v>
      </c>
      <c r="L190" s="43"/>
      <c r="M190" s="239" t="s">
        <v>1</v>
      </c>
      <c r="N190" s="240" t="s">
        <v>41</v>
      </c>
      <c r="O190" s="90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43" t="s">
        <v>153</v>
      </c>
      <c r="AT190" s="243" t="s">
        <v>149</v>
      </c>
      <c r="AU190" s="243" t="s">
        <v>86</v>
      </c>
      <c r="AY190" s="16" t="s">
        <v>146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6" t="s">
        <v>84</v>
      </c>
      <c r="BK190" s="244">
        <f>ROUND(I190*H190,2)</f>
        <v>0</v>
      </c>
      <c r="BL190" s="16" t="s">
        <v>153</v>
      </c>
      <c r="BM190" s="243" t="s">
        <v>250</v>
      </c>
    </row>
    <row r="191" spans="1:65" s="2" customFormat="1" ht="24.15" customHeight="1">
      <c r="A191" s="37"/>
      <c r="B191" s="38"/>
      <c r="C191" s="232" t="s">
        <v>251</v>
      </c>
      <c r="D191" s="232" t="s">
        <v>149</v>
      </c>
      <c r="E191" s="233" t="s">
        <v>252</v>
      </c>
      <c r="F191" s="234" t="s">
        <v>253</v>
      </c>
      <c r="G191" s="235" t="s">
        <v>245</v>
      </c>
      <c r="H191" s="236">
        <v>456.969</v>
      </c>
      <c r="I191" s="237"/>
      <c r="J191" s="238">
        <f>ROUND(I191*H191,2)</f>
        <v>0</v>
      </c>
      <c r="K191" s="234" t="s">
        <v>160</v>
      </c>
      <c r="L191" s="43"/>
      <c r="M191" s="239" t="s">
        <v>1</v>
      </c>
      <c r="N191" s="240" t="s">
        <v>41</v>
      </c>
      <c r="O191" s="90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3" t="s">
        <v>153</v>
      </c>
      <c r="AT191" s="243" t="s">
        <v>149</v>
      </c>
      <c r="AU191" s="243" t="s">
        <v>86</v>
      </c>
      <c r="AY191" s="16" t="s">
        <v>146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6" t="s">
        <v>84</v>
      </c>
      <c r="BK191" s="244">
        <f>ROUND(I191*H191,2)</f>
        <v>0</v>
      </c>
      <c r="BL191" s="16" t="s">
        <v>153</v>
      </c>
      <c r="BM191" s="243" t="s">
        <v>254</v>
      </c>
    </row>
    <row r="192" spans="1:51" s="13" customFormat="1" ht="12">
      <c r="A192" s="13"/>
      <c r="B192" s="245"/>
      <c r="C192" s="246"/>
      <c r="D192" s="247" t="s">
        <v>162</v>
      </c>
      <c r="E192" s="246"/>
      <c r="F192" s="249" t="s">
        <v>255</v>
      </c>
      <c r="G192" s="246"/>
      <c r="H192" s="250">
        <v>456.969</v>
      </c>
      <c r="I192" s="251"/>
      <c r="J192" s="246"/>
      <c r="K192" s="246"/>
      <c r="L192" s="252"/>
      <c r="M192" s="253"/>
      <c r="N192" s="254"/>
      <c r="O192" s="254"/>
      <c r="P192" s="254"/>
      <c r="Q192" s="254"/>
      <c r="R192" s="254"/>
      <c r="S192" s="254"/>
      <c r="T192" s="25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6" t="s">
        <v>162</v>
      </c>
      <c r="AU192" s="256" t="s">
        <v>86</v>
      </c>
      <c r="AV192" s="13" t="s">
        <v>86</v>
      </c>
      <c r="AW192" s="13" t="s">
        <v>4</v>
      </c>
      <c r="AX192" s="13" t="s">
        <v>84</v>
      </c>
      <c r="AY192" s="256" t="s">
        <v>146</v>
      </c>
    </row>
    <row r="193" spans="1:65" s="2" customFormat="1" ht="33" customHeight="1">
      <c r="A193" s="37"/>
      <c r="B193" s="38"/>
      <c r="C193" s="232" t="s">
        <v>7</v>
      </c>
      <c r="D193" s="232" t="s">
        <v>149</v>
      </c>
      <c r="E193" s="233" t="s">
        <v>256</v>
      </c>
      <c r="F193" s="234" t="s">
        <v>257</v>
      </c>
      <c r="G193" s="235" t="s">
        <v>245</v>
      </c>
      <c r="H193" s="236">
        <v>24.051</v>
      </c>
      <c r="I193" s="237"/>
      <c r="J193" s="238">
        <f>ROUND(I193*H193,2)</f>
        <v>0</v>
      </c>
      <c r="K193" s="234" t="s">
        <v>160</v>
      </c>
      <c r="L193" s="43"/>
      <c r="M193" s="239" t="s">
        <v>1</v>
      </c>
      <c r="N193" s="240" t="s">
        <v>41</v>
      </c>
      <c r="O193" s="90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3" t="s">
        <v>153</v>
      </c>
      <c r="AT193" s="243" t="s">
        <v>149</v>
      </c>
      <c r="AU193" s="243" t="s">
        <v>86</v>
      </c>
      <c r="AY193" s="16" t="s">
        <v>146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6" t="s">
        <v>84</v>
      </c>
      <c r="BK193" s="244">
        <f>ROUND(I193*H193,2)</f>
        <v>0</v>
      </c>
      <c r="BL193" s="16" t="s">
        <v>153</v>
      </c>
      <c r="BM193" s="243" t="s">
        <v>258</v>
      </c>
    </row>
    <row r="194" spans="1:63" s="12" customFormat="1" ht="22.8" customHeight="1">
      <c r="A194" s="12"/>
      <c r="B194" s="216"/>
      <c r="C194" s="217"/>
      <c r="D194" s="218" t="s">
        <v>75</v>
      </c>
      <c r="E194" s="230" t="s">
        <v>259</v>
      </c>
      <c r="F194" s="230" t="s">
        <v>260</v>
      </c>
      <c r="G194" s="217"/>
      <c r="H194" s="217"/>
      <c r="I194" s="220"/>
      <c r="J194" s="231">
        <f>BK194</f>
        <v>0</v>
      </c>
      <c r="K194" s="217"/>
      <c r="L194" s="222"/>
      <c r="M194" s="223"/>
      <c r="N194" s="224"/>
      <c r="O194" s="224"/>
      <c r="P194" s="225">
        <f>P195</f>
        <v>0</v>
      </c>
      <c r="Q194" s="224"/>
      <c r="R194" s="225">
        <f>R195</f>
        <v>0</v>
      </c>
      <c r="S194" s="224"/>
      <c r="T194" s="226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7" t="s">
        <v>84</v>
      </c>
      <c r="AT194" s="228" t="s">
        <v>75</v>
      </c>
      <c r="AU194" s="228" t="s">
        <v>84</v>
      </c>
      <c r="AY194" s="227" t="s">
        <v>146</v>
      </c>
      <c r="BK194" s="229">
        <f>BK195</f>
        <v>0</v>
      </c>
    </row>
    <row r="195" spans="1:65" s="2" customFormat="1" ht="21.75" customHeight="1">
      <c r="A195" s="37"/>
      <c r="B195" s="38"/>
      <c r="C195" s="232" t="s">
        <v>261</v>
      </c>
      <c r="D195" s="232" t="s">
        <v>149</v>
      </c>
      <c r="E195" s="233" t="s">
        <v>262</v>
      </c>
      <c r="F195" s="234" t="s">
        <v>263</v>
      </c>
      <c r="G195" s="235" t="s">
        <v>245</v>
      </c>
      <c r="H195" s="236">
        <v>11.093</v>
      </c>
      <c r="I195" s="237"/>
      <c r="J195" s="238">
        <f>ROUND(I195*H195,2)</f>
        <v>0</v>
      </c>
      <c r="K195" s="234" t="s">
        <v>160</v>
      </c>
      <c r="L195" s="43"/>
      <c r="M195" s="239" t="s">
        <v>1</v>
      </c>
      <c r="N195" s="240" t="s">
        <v>41</v>
      </c>
      <c r="O195" s="90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3" t="s">
        <v>153</v>
      </c>
      <c r="AT195" s="243" t="s">
        <v>149</v>
      </c>
      <c r="AU195" s="243" t="s">
        <v>86</v>
      </c>
      <c r="AY195" s="16" t="s">
        <v>146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6" t="s">
        <v>84</v>
      </c>
      <c r="BK195" s="244">
        <f>ROUND(I195*H195,2)</f>
        <v>0</v>
      </c>
      <c r="BL195" s="16" t="s">
        <v>153</v>
      </c>
      <c r="BM195" s="243" t="s">
        <v>264</v>
      </c>
    </row>
    <row r="196" spans="1:63" s="12" customFormat="1" ht="25.9" customHeight="1">
      <c r="A196" s="12"/>
      <c r="B196" s="216"/>
      <c r="C196" s="217"/>
      <c r="D196" s="218" t="s">
        <v>75</v>
      </c>
      <c r="E196" s="219" t="s">
        <v>265</v>
      </c>
      <c r="F196" s="219" t="s">
        <v>266</v>
      </c>
      <c r="G196" s="217"/>
      <c r="H196" s="217"/>
      <c r="I196" s="220"/>
      <c r="J196" s="221">
        <f>BK196</f>
        <v>0</v>
      </c>
      <c r="K196" s="217"/>
      <c r="L196" s="222"/>
      <c r="M196" s="223"/>
      <c r="N196" s="224"/>
      <c r="O196" s="224"/>
      <c r="P196" s="225">
        <f>P197+P209+P216+P253+P255+P261+P265+P275+P281+P294+P305</f>
        <v>0</v>
      </c>
      <c r="Q196" s="224"/>
      <c r="R196" s="225">
        <f>R197+R209+R216+R253+R255+R261+R265+R275+R281+R294+R305</f>
        <v>6.5251292</v>
      </c>
      <c r="S196" s="224"/>
      <c r="T196" s="226">
        <f>T197+T209+T216+T253+T255+T261+T265+T275+T281+T294+T305</f>
        <v>0.29268000000000005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7" t="s">
        <v>86</v>
      </c>
      <c r="AT196" s="228" t="s">
        <v>75</v>
      </c>
      <c r="AU196" s="228" t="s">
        <v>76</v>
      </c>
      <c r="AY196" s="227" t="s">
        <v>146</v>
      </c>
      <c r="BK196" s="229">
        <f>BK197+BK209+BK216+BK253+BK255+BK261+BK265+BK275+BK281+BK294+BK305</f>
        <v>0</v>
      </c>
    </row>
    <row r="197" spans="1:63" s="12" customFormat="1" ht="22.8" customHeight="1">
      <c r="A197" s="12"/>
      <c r="B197" s="216"/>
      <c r="C197" s="217"/>
      <c r="D197" s="218" t="s">
        <v>75</v>
      </c>
      <c r="E197" s="230" t="s">
        <v>267</v>
      </c>
      <c r="F197" s="230" t="s">
        <v>268</v>
      </c>
      <c r="G197" s="217"/>
      <c r="H197" s="217"/>
      <c r="I197" s="220"/>
      <c r="J197" s="231">
        <f>BK197</f>
        <v>0</v>
      </c>
      <c r="K197" s="217"/>
      <c r="L197" s="222"/>
      <c r="M197" s="223"/>
      <c r="N197" s="224"/>
      <c r="O197" s="224"/>
      <c r="P197" s="225">
        <f>SUM(P198:P208)</f>
        <v>0</v>
      </c>
      <c r="Q197" s="224"/>
      <c r="R197" s="225">
        <f>SUM(R198:R208)</f>
        <v>0.0383532</v>
      </c>
      <c r="S197" s="224"/>
      <c r="T197" s="226">
        <f>SUM(T198:T208)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7" t="s">
        <v>86</v>
      </c>
      <c r="AT197" s="228" t="s">
        <v>75</v>
      </c>
      <c r="AU197" s="228" t="s">
        <v>84</v>
      </c>
      <c r="AY197" s="227" t="s">
        <v>146</v>
      </c>
      <c r="BK197" s="229">
        <f>SUM(BK198:BK208)</f>
        <v>0</v>
      </c>
    </row>
    <row r="198" spans="1:65" s="2" customFormat="1" ht="24.15" customHeight="1">
      <c r="A198" s="37"/>
      <c r="B198" s="38"/>
      <c r="C198" s="232" t="s">
        <v>269</v>
      </c>
      <c r="D198" s="232" t="s">
        <v>149</v>
      </c>
      <c r="E198" s="233" t="s">
        <v>270</v>
      </c>
      <c r="F198" s="234" t="s">
        <v>271</v>
      </c>
      <c r="G198" s="235" t="s">
        <v>159</v>
      </c>
      <c r="H198" s="236">
        <v>32.6</v>
      </c>
      <c r="I198" s="237"/>
      <c r="J198" s="238">
        <f>ROUND(I198*H198,2)</f>
        <v>0</v>
      </c>
      <c r="K198" s="234" t="s">
        <v>160</v>
      </c>
      <c r="L198" s="43"/>
      <c r="M198" s="239" t="s">
        <v>1</v>
      </c>
      <c r="N198" s="240" t="s">
        <v>41</v>
      </c>
      <c r="O198" s="90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3" t="s">
        <v>230</v>
      </c>
      <c r="AT198" s="243" t="s">
        <v>149</v>
      </c>
      <c r="AU198" s="243" t="s">
        <v>86</v>
      </c>
      <c r="AY198" s="16" t="s">
        <v>146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6" t="s">
        <v>84</v>
      </c>
      <c r="BK198" s="244">
        <f>ROUND(I198*H198,2)</f>
        <v>0</v>
      </c>
      <c r="BL198" s="16" t="s">
        <v>230</v>
      </c>
      <c r="BM198" s="243" t="s">
        <v>272</v>
      </c>
    </row>
    <row r="199" spans="1:51" s="13" customFormat="1" ht="12">
      <c r="A199" s="13"/>
      <c r="B199" s="245"/>
      <c r="C199" s="246"/>
      <c r="D199" s="247" t="s">
        <v>162</v>
      </c>
      <c r="E199" s="248" t="s">
        <v>1</v>
      </c>
      <c r="F199" s="249" t="s">
        <v>200</v>
      </c>
      <c r="G199" s="246"/>
      <c r="H199" s="250">
        <v>32.6</v>
      </c>
      <c r="I199" s="251"/>
      <c r="J199" s="246"/>
      <c r="K199" s="246"/>
      <c r="L199" s="252"/>
      <c r="M199" s="253"/>
      <c r="N199" s="254"/>
      <c r="O199" s="254"/>
      <c r="P199" s="254"/>
      <c r="Q199" s="254"/>
      <c r="R199" s="254"/>
      <c r="S199" s="254"/>
      <c r="T199" s="25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6" t="s">
        <v>162</v>
      </c>
      <c r="AU199" s="256" t="s">
        <v>86</v>
      </c>
      <c r="AV199" s="13" t="s">
        <v>86</v>
      </c>
      <c r="AW199" s="13" t="s">
        <v>32</v>
      </c>
      <c r="AX199" s="13" t="s">
        <v>84</v>
      </c>
      <c r="AY199" s="256" t="s">
        <v>146</v>
      </c>
    </row>
    <row r="200" spans="1:65" s="2" customFormat="1" ht="24.15" customHeight="1">
      <c r="A200" s="37"/>
      <c r="B200" s="38"/>
      <c r="C200" s="268" t="s">
        <v>273</v>
      </c>
      <c r="D200" s="268" t="s">
        <v>274</v>
      </c>
      <c r="E200" s="269" t="s">
        <v>275</v>
      </c>
      <c r="F200" s="270" t="s">
        <v>276</v>
      </c>
      <c r="G200" s="271" t="s">
        <v>159</v>
      </c>
      <c r="H200" s="272">
        <v>35.86</v>
      </c>
      <c r="I200" s="273"/>
      <c r="J200" s="274">
        <f>ROUND(I200*H200,2)</f>
        <v>0</v>
      </c>
      <c r="K200" s="270" t="s">
        <v>160</v>
      </c>
      <c r="L200" s="275"/>
      <c r="M200" s="276" t="s">
        <v>1</v>
      </c>
      <c r="N200" s="277" t="s">
        <v>41</v>
      </c>
      <c r="O200" s="90"/>
      <c r="P200" s="241">
        <f>O200*H200</f>
        <v>0</v>
      </c>
      <c r="Q200" s="241">
        <v>0.0003</v>
      </c>
      <c r="R200" s="241">
        <f>Q200*H200</f>
        <v>0.010757999999999998</v>
      </c>
      <c r="S200" s="241">
        <v>0</v>
      </c>
      <c r="T200" s="24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3" t="s">
        <v>277</v>
      </c>
      <c r="AT200" s="243" t="s">
        <v>274</v>
      </c>
      <c r="AU200" s="243" t="s">
        <v>86</v>
      </c>
      <c r="AY200" s="16" t="s">
        <v>146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6" t="s">
        <v>84</v>
      </c>
      <c r="BK200" s="244">
        <f>ROUND(I200*H200,2)</f>
        <v>0</v>
      </c>
      <c r="BL200" s="16" t="s">
        <v>230</v>
      </c>
      <c r="BM200" s="243" t="s">
        <v>278</v>
      </c>
    </row>
    <row r="201" spans="1:51" s="13" customFormat="1" ht="12">
      <c r="A201" s="13"/>
      <c r="B201" s="245"/>
      <c r="C201" s="246"/>
      <c r="D201" s="247" t="s">
        <v>162</v>
      </c>
      <c r="E201" s="246"/>
      <c r="F201" s="249" t="s">
        <v>279</v>
      </c>
      <c r="G201" s="246"/>
      <c r="H201" s="250">
        <v>35.86</v>
      </c>
      <c r="I201" s="251"/>
      <c r="J201" s="246"/>
      <c r="K201" s="246"/>
      <c r="L201" s="252"/>
      <c r="M201" s="253"/>
      <c r="N201" s="254"/>
      <c r="O201" s="254"/>
      <c r="P201" s="254"/>
      <c r="Q201" s="254"/>
      <c r="R201" s="254"/>
      <c r="S201" s="254"/>
      <c r="T201" s="25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6" t="s">
        <v>162</v>
      </c>
      <c r="AU201" s="256" t="s">
        <v>86</v>
      </c>
      <c r="AV201" s="13" t="s">
        <v>86</v>
      </c>
      <c r="AW201" s="13" t="s">
        <v>4</v>
      </c>
      <c r="AX201" s="13" t="s">
        <v>84</v>
      </c>
      <c r="AY201" s="256" t="s">
        <v>146</v>
      </c>
    </row>
    <row r="202" spans="1:65" s="2" customFormat="1" ht="24.15" customHeight="1">
      <c r="A202" s="37"/>
      <c r="B202" s="38"/>
      <c r="C202" s="268" t="s">
        <v>280</v>
      </c>
      <c r="D202" s="268" t="s">
        <v>274</v>
      </c>
      <c r="E202" s="269" t="s">
        <v>281</v>
      </c>
      <c r="F202" s="270" t="s">
        <v>282</v>
      </c>
      <c r="G202" s="271" t="s">
        <v>159</v>
      </c>
      <c r="H202" s="272">
        <v>35.86</v>
      </c>
      <c r="I202" s="273"/>
      <c r="J202" s="274">
        <f>ROUND(I202*H202,2)</f>
        <v>0</v>
      </c>
      <c r="K202" s="270" t="s">
        <v>160</v>
      </c>
      <c r="L202" s="275"/>
      <c r="M202" s="276" t="s">
        <v>1</v>
      </c>
      <c r="N202" s="277" t="s">
        <v>41</v>
      </c>
      <c r="O202" s="90"/>
      <c r="P202" s="241">
        <f>O202*H202</f>
        <v>0</v>
      </c>
      <c r="Q202" s="241">
        <v>0.0006</v>
      </c>
      <c r="R202" s="241">
        <f>Q202*H202</f>
        <v>0.021515999999999997</v>
      </c>
      <c r="S202" s="241">
        <v>0</v>
      </c>
      <c r="T202" s="24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43" t="s">
        <v>277</v>
      </c>
      <c r="AT202" s="243" t="s">
        <v>274</v>
      </c>
      <c r="AU202" s="243" t="s">
        <v>86</v>
      </c>
      <c r="AY202" s="16" t="s">
        <v>146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6" t="s">
        <v>84</v>
      </c>
      <c r="BK202" s="244">
        <f>ROUND(I202*H202,2)</f>
        <v>0</v>
      </c>
      <c r="BL202" s="16" t="s">
        <v>230</v>
      </c>
      <c r="BM202" s="243" t="s">
        <v>283</v>
      </c>
    </row>
    <row r="203" spans="1:51" s="13" customFormat="1" ht="12">
      <c r="A203" s="13"/>
      <c r="B203" s="245"/>
      <c r="C203" s="246"/>
      <c r="D203" s="247" t="s">
        <v>162</v>
      </c>
      <c r="E203" s="246"/>
      <c r="F203" s="249" t="s">
        <v>279</v>
      </c>
      <c r="G203" s="246"/>
      <c r="H203" s="250">
        <v>35.86</v>
      </c>
      <c r="I203" s="251"/>
      <c r="J203" s="246"/>
      <c r="K203" s="246"/>
      <c r="L203" s="252"/>
      <c r="M203" s="253"/>
      <c r="N203" s="254"/>
      <c r="O203" s="254"/>
      <c r="P203" s="254"/>
      <c r="Q203" s="254"/>
      <c r="R203" s="254"/>
      <c r="S203" s="254"/>
      <c r="T203" s="25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6" t="s">
        <v>162</v>
      </c>
      <c r="AU203" s="256" t="s">
        <v>86</v>
      </c>
      <c r="AV203" s="13" t="s">
        <v>86</v>
      </c>
      <c r="AW203" s="13" t="s">
        <v>4</v>
      </c>
      <c r="AX203" s="13" t="s">
        <v>84</v>
      </c>
      <c r="AY203" s="256" t="s">
        <v>146</v>
      </c>
    </row>
    <row r="204" spans="1:65" s="2" customFormat="1" ht="24.15" customHeight="1">
      <c r="A204" s="37"/>
      <c r="B204" s="38"/>
      <c r="C204" s="232" t="s">
        <v>284</v>
      </c>
      <c r="D204" s="232" t="s">
        <v>149</v>
      </c>
      <c r="E204" s="233" t="s">
        <v>285</v>
      </c>
      <c r="F204" s="234" t="s">
        <v>286</v>
      </c>
      <c r="G204" s="235" t="s">
        <v>159</v>
      </c>
      <c r="H204" s="236">
        <v>32.6</v>
      </c>
      <c r="I204" s="237"/>
      <c r="J204" s="238">
        <f>ROUND(I204*H204,2)</f>
        <v>0</v>
      </c>
      <c r="K204" s="234" t="s">
        <v>160</v>
      </c>
      <c r="L204" s="43"/>
      <c r="M204" s="239" t="s">
        <v>1</v>
      </c>
      <c r="N204" s="240" t="s">
        <v>41</v>
      </c>
      <c r="O204" s="90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43" t="s">
        <v>230</v>
      </c>
      <c r="AT204" s="243" t="s">
        <v>149</v>
      </c>
      <c r="AU204" s="243" t="s">
        <v>86</v>
      </c>
      <c r="AY204" s="16" t="s">
        <v>146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6" t="s">
        <v>84</v>
      </c>
      <c r="BK204" s="244">
        <f>ROUND(I204*H204,2)</f>
        <v>0</v>
      </c>
      <c r="BL204" s="16" t="s">
        <v>230</v>
      </c>
      <c r="BM204" s="243" t="s">
        <v>287</v>
      </c>
    </row>
    <row r="205" spans="1:51" s="13" customFormat="1" ht="12">
      <c r="A205" s="13"/>
      <c r="B205" s="245"/>
      <c r="C205" s="246"/>
      <c r="D205" s="247" t="s">
        <v>162</v>
      </c>
      <c r="E205" s="248" t="s">
        <v>1</v>
      </c>
      <c r="F205" s="249" t="s">
        <v>200</v>
      </c>
      <c r="G205" s="246"/>
      <c r="H205" s="250">
        <v>32.6</v>
      </c>
      <c r="I205" s="251"/>
      <c r="J205" s="246"/>
      <c r="K205" s="246"/>
      <c r="L205" s="252"/>
      <c r="M205" s="253"/>
      <c r="N205" s="254"/>
      <c r="O205" s="254"/>
      <c r="P205" s="254"/>
      <c r="Q205" s="254"/>
      <c r="R205" s="254"/>
      <c r="S205" s="254"/>
      <c r="T205" s="25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6" t="s">
        <v>162</v>
      </c>
      <c r="AU205" s="256" t="s">
        <v>86</v>
      </c>
      <c r="AV205" s="13" t="s">
        <v>86</v>
      </c>
      <c r="AW205" s="13" t="s">
        <v>32</v>
      </c>
      <c r="AX205" s="13" t="s">
        <v>84</v>
      </c>
      <c r="AY205" s="256" t="s">
        <v>146</v>
      </c>
    </row>
    <row r="206" spans="1:65" s="2" customFormat="1" ht="16.5" customHeight="1">
      <c r="A206" s="37"/>
      <c r="B206" s="38"/>
      <c r="C206" s="268" t="s">
        <v>288</v>
      </c>
      <c r="D206" s="268" t="s">
        <v>274</v>
      </c>
      <c r="E206" s="269" t="s">
        <v>289</v>
      </c>
      <c r="F206" s="270" t="s">
        <v>290</v>
      </c>
      <c r="G206" s="271" t="s">
        <v>159</v>
      </c>
      <c r="H206" s="272">
        <v>37.995</v>
      </c>
      <c r="I206" s="273"/>
      <c r="J206" s="274">
        <f>ROUND(I206*H206,2)</f>
        <v>0</v>
      </c>
      <c r="K206" s="270" t="s">
        <v>160</v>
      </c>
      <c r="L206" s="275"/>
      <c r="M206" s="276" t="s">
        <v>1</v>
      </c>
      <c r="N206" s="277" t="s">
        <v>41</v>
      </c>
      <c r="O206" s="90"/>
      <c r="P206" s="241">
        <f>O206*H206</f>
        <v>0</v>
      </c>
      <c r="Q206" s="241">
        <v>0.00016</v>
      </c>
      <c r="R206" s="241">
        <f>Q206*H206</f>
        <v>0.0060792</v>
      </c>
      <c r="S206" s="241">
        <v>0</v>
      </c>
      <c r="T206" s="242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43" t="s">
        <v>277</v>
      </c>
      <c r="AT206" s="243" t="s">
        <v>274</v>
      </c>
      <c r="AU206" s="243" t="s">
        <v>86</v>
      </c>
      <c r="AY206" s="16" t="s">
        <v>146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6" t="s">
        <v>84</v>
      </c>
      <c r="BK206" s="244">
        <f>ROUND(I206*H206,2)</f>
        <v>0</v>
      </c>
      <c r="BL206" s="16" t="s">
        <v>230</v>
      </c>
      <c r="BM206" s="243" t="s">
        <v>291</v>
      </c>
    </row>
    <row r="207" spans="1:51" s="13" customFormat="1" ht="12">
      <c r="A207" s="13"/>
      <c r="B207" s="245"/>
      <c r="C207" s="246"/>
      <c r="D207" s="247" t="s">
        <v>162</v>
      </c>
      <c r="E207" s="246"/>
      <c r="F207" s="249" t="s">
        <v>292</v>
      </c>
      <c r="G207" s="246"/>
      <c r="H207" s="250">
        <v>37.995</v>
      </c>
      <c r="I207" s="251"/>
      <c r="J207" s="246"/>
      <c r="K207" s="246"/>
      <c r="L207" s="252"/>
      <c r="M207" s="253"/>
      <c r="N207" s="254"/>
      <c r="O207" s="254"/>
      <c r="P207" s="254"/>
      <c r="Q207" s="254"/>
      <c r="R207" s="254"/>
      <c r="S207" s="254"/>
      <c r="T207" s="25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6" t="s">
        <v>162</v>
      </c>
      <c r="AU207" s="256" t="s">
        <v>86</v>
      </c>
      <c r="AV207" s="13" t="s">
        <v>86</v>
      </c>
      <c r="AW207" s="13" t="s">
        <v>4</v>
      </c>
      <c r="AX207" s="13" t="s">
        <v>84</v>
      </c>
      <c r="AY207" s="256" t="s">
        <v>146</v>
      </c>
    </row>
    <row r="208" spans="1:65" s="2" customFormat="1" ht="24.15" customHeight="1">
      <c r="A208" s="37"/>
      <c r="B208" s="38"/>
      <c r="C208" s="232" t="s">
        <v>293</v>
      </c>
      <c r="D208" s="232" t="s">
        <v>149</v>
      </c>
      <c r="E208" s="233" t="s">
        <v>294</v>
      </c>
      <c r="F208" s="234" t="s">
        <v>295</v>
      </c>
      <c r="G208" s="235" t="s">
        <v>296</v>
      </c>
      <c r="H208" s="278"/>
      <c r="I208" s="237"/>
      <c r="J208" s="238">
        <f>ROUND(I208*H208,2)</f>
        <v>0</v>
      </c>
      <c r="K208" s="234" t="s">
        <v>160</v>
      </c>
      <c r="L208" s="43"/>
      <c r="M208" s="239" t="s">
        <v>1</v>
      </c>
      <c r="N208" s="240" t="s">
        <v>41</v>
      </c>
      <c r="O208" s="90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43" t="s">
        <v>230</v>
      </c>
      <c r="AT208" s="243" t="s">
        <v>149</v>
      </c>
      <c r="AU208" s="243" t="s">
        <v>86</v>
      </c>
      <c r="AY208" s="16" t="s">
        <v>146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6" t="s">
        <v>84</v>
      </c>
      <c r="BK208" s="244">
        <f>ROUND(I208*H208,2)</f>
        <v>0</v>
      </c>
      <c r="BL208" s="16" t="s">
        <v>230</v>
      </c>
      <c r="BM208" s="243" t="s">
        <v>297</v>
      </c>
    </row>
    <row r="209" spans="1:63" s="12" customFormat="1" ht="22.8" customHeight="1">
      <c r="A209" s="12"/>
      <c r="B209" s="216"/>
      <c r="C209" s="217"/>
      <c r="D209" s="218" t="s">
        <v>75</v>
      </c>
      <c r="E209" s="230" t="s">
        <v>298</v>
      </c>
      <c r="F209" s="230" t="s">
        <v>299</v>
      </c>
      <c r="G209" s="217"/>
      <c r="H209" s="217"/>
      <c r="I209" s="220"/>
      <c r="J209" s="231">
        <f>BK209</f>
        <v>0</v>
      </c>
      <c r="K209" s="217"/>
      <c r="L209" s="222"/>
      <c r="M209" s="223"/>
      <c r="N209" s="224"/>
      <c r="O209" s="224"/>
      <c r="P209" s="225">
        <f>SUM(P210:P215)</f>
        <v>0</v>
      </c>
      <c r="Q209" s="224"/>
      <c r="R209" s="225">
        <f>SUM(R210:R215)</f>
        <v>0.006659999999999999</v>
      </c>
      <c r="S209" s="224"/>
      <c r="T209" s="226">
        <f>SUM(T210:T215)</f>
        <v>0.0857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7" t="s">
        <v>86</v>
      </c>
      <c r="AT209" s="228" t="s">
        <v>75</v>
      </c>
      <c r="AU209" s="228" t="s">
        <v>84</v>
      </c>
      <c r="AY209" s="227" t="s">
        <v>146</v>
      </c>
      <c r="BK209" s="229">
        <f>SUM(BK210:BK215)</f>
        <v>0</v>
      </c>
    </row>
    <row r="210" spans="1:65" s="2" customFormat="1" ht="21.75" customHeight="1">
      <c r="A210" s="37"/>
      <c r="B210" s="38"/>
      <c r="C210" s="232" t="s">
        <v>300</v>
      </c>
      <c r="D210" s="232" t="s">
        <v>149</v>
      </c>
      <c r="E210" s="233" t="s">
        <v>301</v>
      </c>
      <c r="F210" s="234" t="s">
        <v>302</v>
      </c>
      <c r="G210" s="235" t="s">
        <v>193</v>
      </c>
      <c r="H210" s="236">
        <v>6</v>
      </c>
      <c r="I210" s="237"/>
      <c r="J210" s="238">
        <f>ROUND(I210*H210,2)</f>
        <v>0</v>
      </c>
      <c r="K210" s="234" t="s">
        <v>303</v>
      </c>
      <c r="L210" s="43"/>
      <c r="M210" s="239" t="s">
        <v>1</v>
      </c>
      <c r="N210" s="240" t="s">
        <v>41</v>
      </c>
      <c r="O210" s="90"/>
      <c r="P210" s="241">
        <f>O210*H210</f>
        <v>0</v>
      </c>
      <c r="Q210" s="241">
        <v>0.00035</v>
      </c>
      <c r="R210" s="241">
        <f>Q210*H210</f>
        <v>0.0021</v>
      </c>
      <c r="S210" s="241">
        <v>0</v>
      </c>
      <c r="T210" s="24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43" t="s">
        <v>230</v>
      </c>
      <c r="AT210" s="243" t="s">
        <v>149</v>
      </c>
      <c r="AU210" s="243" t="s">
        <v>86</v>
      </c>
      <c r="AY210" s="16" t="s">
        <v>146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6" t="s">
        <v>84</v>
      </c>
      <c r="BK210" s="244">
        <f>ROUND(I210*H210,2)</f>
        <v>0</v>
      </c>
      <c r="BL210" s="16" t="s">
        <v>230</v>
      </c>
      <c r="BM210" s="243" t="s">
        <v>304</v>
      </c>
    </row>
    <row r="211" spans="1:65" s="2" customFormat="1" ht="21.75" customHeight="1">
      <c r="A211" s="37"/>
      <c r="B211" s="38"/>
      <c r="C211" s="232" t="s">
        <v>305</v>
      </c>
      <c r="D211" s="232" t="s">
        <v>149</v>
      </c>
      <c r="E211" s="233" t="s">
        <v>306</v>
      </c>
      <c r="F211" s="234" t="s">
        <v>307</v>
      </c>
      <c r="G211" s="235" t="s">
        <v>193</v>
      </c>
      <c r="H211" s="236">
        <v>4</v>
      </c>
      <c r="I211" s="237"/>
      <c r="J211" s="238">
        <f>ROUND(I211*H211,2)</f>
        <v>0</v>
      </c>
      <c r="K211" s="234" t="s">
        <v>303</v>
      </c>
      <c r="L211" s="43"/>
      <c r="M211" s="239" t="s">
        <v>1</v>
      </c>
      <c r="N211" s="240" t="s">
        <v>41</v>
      </c>
      <c r="O211" s="90"/>
      <c r="P211" s="241">
        <f>O211*H211</f>
        <v>0</v>
      </c>
      <c r="Q211" s="241">
        <v>0.00114</v>
      </c>
      <c r="R211" s="241">
        <f>Q211*H211</f>
        <v>0.00456</v>
      </c>
      <c r="S211" s="241">
        <v>0</v>
      </c>
      <c r="T211" s="242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43" t="s">
        <v>230</v>
      </c>
      <c r="AT211" s="243" t="s">
        <v>149</v>
      </c>
      <c r="AU211" s="243" t="s">
        <v>86</v>
      </c>
      <c r="AY211" s="16" t="s">
        <v>146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6" t="s">
        <v>84</v>
      </c>
      <c r="BK211" s="244">
        <f>ROUND(I211*H211,2)</f>
        <v>0</v>
      </c>
      <c r="BL211" s="16" t="s">
        <v>230</v>
      </c>
      <c r="BM211" s="243" t="s">
        <v>308</v>
      </c>
    </row>
    <row r="212" spans="1:65" s="2" customFormat="1" ht="21.75" customHeight="1">
      <c r="A212" s="37"/>
      <c r="B212" s="38"/>
      <c r="C212" s="232" t="s">
        <v>309</v>
      </c>
      <c r="D212" s="232" t="s">
        <v>149</v>
      </c>
      <c r="E212" s="233" t="s">
        <v>310</v>
      </c>
      <c r="F212" s="234" t="s">
        <v>311</v>
      </c>
      <c r="G212" s="235" t="s">
        <v>238</v>
      </c>
      <c r="H212" s="236">
        <v>3</v>
      </c>
      <c r="I212" s="237"/>
      <c r="J212" s="238">
        <f>ROUND(I212*H212,2)</f>
        <v>0</v>
      </c>
      <c r="K212" s="234" t="s">
        <v>303</v>
      </c>
      <c r="L212" s="43"/>
      <c r="M212" s="239" t="s">
        <v>1</v>
      </c>
      <c r="N212" s="240" t="s">
        <v>41</v>
      </c>
      <c r="O212" s="90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43" t="s">
        <v>230</v>
      </c>
      <c r="AT212" s="243" t="s">
        <v>149</v>
      </c>
      <c r="AU212" s="243" t="s">
        <v>86</v>
      </c>
      <c r="AY212" s="16" t="s">
        <v>146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6" t="s">
        <v>84</v>
      </c>
      <c r="BK212" s="244">
        <f>ROUND(I212*H212,2)</f>
        <v>0</v>
      </c>
      <c r="BL212" s="16" t="s">
        <v>230</v>
      </c>
      <c r="BM212" s="243" t="s">
        <v>312</v>
      </c>
    </row>
    <row r="213" spans="1:65" s="2" customFormat="1" ht="21.75" customHeight="1">
      <c r="A213" s="37"/>
      <c r="B213" s="38"/>
      <c r="C213" s="232" t="s">
        <v>277</v>
      </c>
      <c r="D213" s="232" t="s">
        <v>149</v>
      </c>
      <c r="E213" s="233" t="s">
        <v>313</v>
      </c>
      <c r="F213" s="234" t="s">
        <v>314</v>
      </c>
      <c r="G213" s="235" t="s">
        <v>238</v>
      </c>
      <c r="H213" s="236">
        <v>4</v>
      </c>
      <c r="I213" s="237"/>
      <c r="J213" s="238">
        <f>ROUND(I213*H213,2)</f>
        <v>0</v>
      </c>
      <c r="K213" s="234" t="s">
        <v>303</v>
      </c>
      <c r="L213" s="43"/>
      <c r="M213" s="239" t="s">
        <v>1</v>
      </c>
      <c r="N213" s="240" t="s">
        <v>41</v>
      </c>
      <c r="O213" s="90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3" t="s">
        <v>230</v>
      </c>
      <c r="AT213" s="243" t="s">
        <v>149</v>
      </c>
      <c r="AU213" s="243" t="s">
        <v>86</v>
      </c>
      <c r="AY213" s="16" t="s">
        <v>146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6" t="s">
        <v>84</v>
      </c>
      <c r="BK213" s="244">
        <f>ROUND(I213*H213,2)</f>
        <v>0</v>
      </c>
      <c r="BL213" s="16" t="s">
        <v>230</v>
      </c>
      <c r="BM213" s="243" t="s">
        <v>315</v>
      </c>
    </row>
    <row r="214" spans="1:65" s="2" customFormat="1" ht="24.15" customHeight="1">
      <c r="A214" s="37"/>
      <c r="B214" s="38"/>
      <c r="C214" s="232" t="s">
        <v>316</v>
      </c>
      <c r="D214" s="232" t="s">
        <v>149</v>
      </c>
      <c r="E214" s="233" t="s">
        <v>317</v>
      </c>
      <c r="F214" s="234" t="s">
        <v>318</v>
      </c>
      <c r="G214" s="235" t="s">
        <v>238</v>
      </c>
      <c r="H214" s="236">
        <v>2</v>
      </c>
      <c r="I214" s="237"/>
      <c r="J214" s="238">
        <f>ROUND(I214*H214,2)</f>
        <v>0</v>
      </c>
      <c r="K214" s="234" t="s">
        <v>160</v>
      </c>
      <c r="L214" s="43"/>
      <c r="M214" s="239" t="s">
        <v>1</v>
      </c>
      <c r="N214" s="240" t="s">
        <v>41</v>
      </c>
      <c r="O214" s="90"/>
      <c r="P214" s="241">
        <f>O214*H214</f>
        <v>0</v>
      </c>
      <c r="Q214" s="241">
        <v>0</v>
      </c>
      <c r="R214" s="241">
        <f>Q214*H214</f>
        <v>0</v>
      </c>
      <c r="S214" s="241">
        <v>0.04285</v>
      </c>
      <c r="T214" s="242">
        <f>S214*H214</f>
        <v>0.0857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43" t="s">
        <v>230</v>
      </c>
      <c r="AT214" s="243" t="s">
        <v>149</v>
      </c>
      <c r="AU214" s="243" t="s">
        <v>86</v>
      </c>
      <c r="AY214" s="16" t="s">
        <v>146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6" t="s">
        <v>84</v>
      </c>
      <c r="BK214" s="244">
        <f>ROUND(I214*H214,2)</f>
        <v>0</v>
      </c>
      <c r="BL214" s="16" t="s">
        <v>230</v>
      </c>
      <c r="BM214" s="243" t="s">
        <v>319</v>
      </c>
    </row>
    <row r="215" spans="1:65" s="2" customFormat="1" ht="24.15" customHeight="1">
      <c r="A215" s="37"/>
      <c r="B215" s="38"/>
      <c r="C215" s="232" t="s">
        <v>320</v>
      </c>
      <c r="D215" s="232" t="s">
        <v>149</v>
      </c>
      <c r="E215" s="233" t="s">
        <v>321</v>
      </c>
      <c r="F215" s="234" t="s">
        <v>322</v>
      </c>
      <c r="G215" s="235" t="s">
        <v>323</v>
      </c>
      <c r="H215" s="236">
        <v>1</v>
      </c>
      <c r="I215" s="237"/>
      <c r="J215" s="238">
        <f>ROUND(I215*H215,2)</f>
        <v>0</v>
      </c>
      <c r="K215" s="234" t="s">
        <v>1</v>
      </c>
      <c r="L215" s="43"/>
      <c r="M215" s="239" t="s">
        <v>1</v>
      </c>
      <c r="N215" s="240" t="s">
        <v>41</v>
      </c>
      <c r="O215" s="90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3" t="s">
        <v>230</v>
      </c>
      <c r="AT215" s="243" t="s">
        <v>149</v>
      </c>
      <c r="AU215" s="243" t="s">
        <v>86</v>
      </c>
      <c r="AY215" s="16" t="s">
        <v>146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6" t="s">
        <v>84</v>
      </c>
      <c r="BK215" s="244">
        <f>ROUND(I215*H215,2)</f>
        <v>0</v>
      </c>
      <c r="BL215" s="16" t="s">
        <v>230</v>
      </c>
      <c r="BM215" s="243" t="s">
        <v>324</v>
      </c>
    </row>
    <row r="216" spans="1:63" s="12" customFormat="1" ht="22.8" customHeight="1">
      <c r="A216" s="12"/>
      <c r="B216" s="216"/>
      <c r="C216" s="217"/>
      <c r="D216" s="218" t="s">
        <v>75</v>
      </c>
      <c r="E216" s="230" t="s">
        <v>325</v>
      </c>
      <c r="F216" s="230" t="s">
        <v>326</v>
      </c>
      <c r="G216" s="217"/>
      <c r="H216" s="217"/>
      <c r="I216" s="220"/>
      <c r="J216" s="231">
        <f>BK216</f>
        <v>0</v>
      </c>
      <c r="K216" s="217"/>
      <c r="L216" s="222"/>
      <c r="M216" s="223"/>
      <c r="N216" s="224"/>
      <c r="O216" s="224"/>
      <c r="P216" s="225">
        <f>SUM(P217:P252)</f>
        <v>0</v>
      </c>
      <c r="Q216" s="224"/>
      <c r="R216" s="225">
        <f>SUM(R217:R252)</f>
        <v>0.13732000000000003</v>
      </c>
      <c r="S216" s="224"/>
      <c r="T216" s="226">
        <f>SUM(T217:T252)</f>
        <v>0.12298000000000002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7" t="s">
        <v>86</v>
      </c>
      <c r="AT216" s="228" t="s">
        <v>75</v>
      </c>
      <c r="AU216" s="228" t="s">
        <v>84</v>
      </c>
      <c r="AY216" s="227" t="s">
        <v>146</v>
      </c>
      <c r="BK216" s="229">
        <f>SUM(BK217:BK252)</f>
        <v>0</v>
      </c>
    </row>
    <row r="217" spans="1:65" s="2" customFormat="1" ht="16.5" customHeight="1">
      <c r="A217" s="37"/>
      <c r="B217" s="38"/>
      <c r="C217" s="232" t="s">
        <v>327</v>
      </c>
      <c r="D217" s="232" t="s">
        <v>149</v>
      </c>
      <c r="E217" s="233" t="s">
        <v>328</v>
      </c>
      <c r="F217" s="234" t="s">
        <v>329</v>
      </c>
      <c r="G217" s="235" t="s">
        <v>323</v>
      </c>
      <c r="H217" s="236">
        <v>1</v>
      </c>
      <c r="I217" s="237"/>
      <c r="J217" s="238">
        <f>ROUND(I217*H217,2)</f>
        <v>0</v>
      </c>
      <c r="K217" s="234" t="s">
        <v>160</v>
      </c>
      <c r="L217" s="43"/>
      <c r="M217" s="239" t="s">
        <v>1</v>
      </c>
      <c r="N217" s="240" t="s">
        <v>41</v>
      </c>
      <c r="O217" s="90"/>
      <c r="P217" s="241">
        <f>O217*H217</f>
        <v>0</v>
      </c>
      <c r="Q217" s="241">
        <v>0</v>
      </c>
      <c r="R217" s="241">
        <f>Q217*H217</f>
        <v>0</v>
      </c>
      <c r="S217" s="241">
        <v>0.01933</v>
      </c>
      <c r="T217" s="242">
        <f>S217*H217</f>
        <v>0.01933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43" t="s">
        <v>230</v>
      </c>
      <c r="AT217" s="243" t="s">
        <v>149</v>
      </c>
      <c r="AU217" s="243" t="s">
        <v>86</v>
      </c>
      <c r="AY217" s="16" t="s">
        <v>146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6" t="s">
        <v>84</v>
      </c>
      <c r="BK217" s="244">
        <f>ROUND(I217*H217,2)</f>
        <v>0</v>
      </c>
      <c r="BL217" s="16" t="s">
        <v>230</v>
      </c>
      <c r="BM217" s="243" t="s">
        <v>330</v>
      </c>
    </row>
    <row r="218" spans="1:65" s="2" customFormat="1" ht="16.5" customHeight="1">
      <c r="A218" s="37"/>
      <c r="B218" s="38"/>
      <c r="C218" s="232" t="s">
        <v>331</v>
      </c>
      <c r="D218" s="232" t="s">
        <v>149</v>
      </c>
      <c r="E218" s="233" t="s">
        <v>332</v>
      </c>
      <c r="F218" s="234" t="s">
        <v>333</v>
      </c>
      <c r="G218" s="235" t="s">
        <v>323</v>
      </c>
      <c r="H218" s="236">
        <v>1</v>
      </c>
      <c r="I218" s="237"/>
      <c r="J218" s="238">
        <f>ROUND(I218*H218,2)</f>
        <v>0</v>
      </c>
      <c r="K218" s="234" t="s">
        <v>160</v>
      </c>
      <c r="L218" s="43"/>
      <c r="M218" s="239" t="s">
        <v>1</v>
      </c>
      <c r="N218" s="240" t="s">
        <v>41</v>
      </c>
      <c r="O218" s="90"/>
      <c r="P218" s="241">
        <f>O218*H218</f>
        <v>0</v>
      </c>
      <c r="Q218" s="241">
        <v>0</v>
      </c>
      <c r="R218" s="241">
        <f>Q218*H218</f>
        <v>0</v>
      </c>
      <c r="S218" s="241">
        <v>0.0342</v>
      </c>
      <c r="T218" s="242">
        <f>S218*H218</f>
        <v>0.0342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3" t="s">
        <v>230</v>
      </c>
      <c r="AT218" s="243" t="s">
        <v>149</v>
      </c>
      <c r="AU218" s="243" t="s">
        <v>86</v>
      </c>
      <c r="AY218" s="16" t="s">
        <v>146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6" t="s">
        <v>84</v>
      </c>
      <c r="BK218" s="244">
        <f>ROUND(I218*H218,2)</f>
        <v>0</v>
      </c>
      <c r="BL218" s="16" t="s">
        <v>230</v>
      </c>
      <c r="BM218" s="243" t="s">
        <v>334</v>
      </c>
    </row>
    <row r="219" spans="1:65" s="2" customFormat="1" ht="24.15" customHeight="1">
      <c r="A219" s="37"/>
      <c r="B219" s="38"/>
      <c r="C219" s="232" t="s">
        <v>335</v>
      </c>
      <c r="D219" s="232" t="s">
        <v>149</v>
      </c>
      <c r="E219" s="233" t="s">
        <v>336</v>
      </c>
      <c r="F219" s="234" t="s">
        <v>337</v>
      </c>
      <c r="G219" s="235" t="s">
        <v>323</v>
      </c>
      <c r="H219" s="236">
        <v>2</v>
      </c>
      <c r="I219" s="237"/>
      <c r="J219" s="238">
        <f>ROUND(I219*H219,2)</f>
        <v>0</v>
      </c>
      <c r="K219" s="234" t="s">
        <v>303</v>
      </c>
      <c r="L219" s="43"/>
      <c r="M219" s="239" t="s">
        <v>1</v>
      </c>
      <c r="N219" s="240" t="s">
        <v>41</v>
      </c>
      <c r="O219" s="90"/>
      <c r="P219" s="241">
        <f>O219*H219</f>
        <v>0</v>
      </c>
      <c r="Q219" s="241">
        <v>0.02412</v>
      </c>
      <c r="R219" s="241">
        <f>Q219*H219</f>
        <v>0.04824</v>
      </c>
      <c r="S219" s="241">
        <v>0</v>
      </c>
      <c r="T219" s="242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3" t="s">
        <v>230</v>
      </c>
      <c r="AT219" s="243" t="s">
        <v>149</v>
      </c>
      <c r="AU219" s="243" t="s">
        <v>86</v>
      </c>
      <c r="AY219" s="16" t="s">
        <v>146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6" t="s">
        <v>84</v>
      </c>
      <c r="BK219" s="244">
        <f>ROUND(I219*H219,2)</f>
        <v>0</v>
      </c>
      <c r="BL219" s="16" t="s">
        <v>230</v>
      </c>
      <c r="BM219" s="243" t="s">
        <v>338</v>
      </c>
    </row>
    <row r="220" spans="1:65" s="2" customFormat="1" ht="16.5" customHeight="1">
      <c r="A220" s="37"/>
      <c r="B220" s="38"/>
      <c r="C220" s="232" t="s">
        <v>339</v>
      </c>
      <c r="D220" s="232" t="s">
        <v>149</v>
      </c>
      <c r="E220" s="233" t="s">
        <v>340</v>
      </c>
      <c r="F220" s="234" t="s">
        <v>341</v>
      </c>
      <c r="G220" s="235" t="s">
        <v>238</v>
      </c>
      <c r="H220" s="236">
        <v>2</v>
      </c>
      <c r="I220" s="237"/>
      <c r="J220" s="238">
        <f>ROUND(I220*H220,2)</f>
        <v>0</v>
      </c>
      <c r="K220" s="234" t="s">
        <v>1</v>
      </c>
      <c r="L220" s="43"/>
      <c r="M220" s="239" t="s">
        <v>1</v>
      </c>
      <c r="N220" s="240" t="s">
        <v>41</v>
      </c>
      <c r="O220" s="90"/>
      <c r="P220" s="241">
        <f>O220*H220</f>
        <v>0</v>
      </c>
      <c r="Q220" s="241">
        <v>1E-05</v>
      </c>
      <c r="R220" s="241">
        <f>Q220*H220</f>
        <v>2E-05</v>
      </c>
      <c r="S220" s="241">
        <v>0.0001</v>
      </c>
      <c r="T220" s="242">
        <f>S220*H220</f>
        <v>0.0002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3" t="s">
        <v>153</v>
      </c>
      <c r="AT220" s="243" t="s">
        <v>149</v>
      </c>
      <c r="AU220" s="243" t="s">
        <v>86</v>
      </c>
      <c r="AY220" s="16" t="s">
        <v>146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6" t="s">
        <v>84</v>
      </c>
      <c r="BK220" s="244">
        <f>ROUND(I220*H220,2)</f>
        <v>0</v>
      </c>
      <c r="BL220" s="16" t="s">
        <v>153</v>
      </c>
      <c r="BM220" s="243" t="s">
        <v>342</v>
      </c>
    </row>
    <row r="221" spans="1:65" s="2" customFormat="1" ht="16.5" customHeight="1">
      <c r="A221" s="37"/>
      <c r="B221" s="38"/>
      <c r="C221" s="268" t="s">
        <v>343</v>
      </c>
      <c r="D221" s="268" t="s">
        <v>274</v>
      </c>
      <c r="E221" s="269" t="s">
        <v>344</v>
      </c>
      <c r="F221" s="270" t="s">
        <v>345</v>
      </c>
      <c r="G221" s="271" t="s">
        <v>238</v>
      </c>
      <c r="H221" s="272">
        <v>2</v>
      </c>
      <c r="I221" s="273"/>
      <c r="J221" s="274">
        <f>ROUND(I221*H221,2)</f>
        <v>0</v>
      </c>
      <c r="K221" s="270" t="s">
        <v>1</v>
      </c>
      <c r="L221" s="275"/>
      <c r="M221" s="276" t="s">
        <v>1</v>
      </c>
      <c r="N221" s="277" t="s">
        <v>41</v>
      </c>
      <c r="O221" s="90"/>
      <c r="P221" s="241">
        <f>O221*H221</f>
        <v>0</v>
      </c>
      <c r="Q221" s="241">
        <v>0.0015</v>
      </c>
      <c r="R221" s="241">
        <f>Q221*H221</f>
        <v>0.003</v>
      </c>
      <c r="S221" s="241">
        <v>0</v>
      </c>
      <c r="T221" s="242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3" t="s">
        <v>190</v>
      </c>
      <c r="AT221" s="243" t="s">
        <v>274</v>
      </c>
      <c r="AU221" s="243" t="s">
        <v>86</v>
      </c>
      <c r="AY221" s="16" t="s">
        <v>146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6" t="s">
        <v>84</v>
      </c>
      <c r="BK221" s="244">
        <f>ROUND(I221*H221,2)</f>
        <v>0</v>
      </c>
      <c r="BL221" s="16" t="s">
        <v>153</v>
      </c>
      <c r="BM221" s="243" t="s">
        <v>346</v>
      </c>
    </row>
    <row r="222" spans="1:65" s="2" customFormat="1" ht="16.5" customHeight="1">
      <c r="A222" s="37"/>
      <c r="B222" s="38"/>
      <c r="C222" s="232" t="s">
        <v>347</v>
      </c>
      <c r="D222" s="232" t="s">
        <v>149</v>
      </c>
      <c r="E222" s="233" t="s">
        <v>348</v>
      </c>
      <c r="F222" s="234" t="s">
        <v>349</v>
      </c>
      <c r="G222" s="235" t="s">
        <v>323</v>
      </c>
      <c r="H222" s="236">
        <v>2</v>
      </c>
      <c r="I222" s="237"/>
      <c r="J222" s="238">
        <f>ROUND(I222*H222,2)</f>
        <v>0</v>
      </c>
      <c r="K222" s="234" t="s">
        <v>160</v>
      </c>
      <c r="L222" s="43"/>
      <c r="M222" s="239" t="s">
        <v>1</v>
      </c>
      <c r="N222" s="240" t="s">
        <v>41</v>
      </c>
      <c r="O222" s="90"/>
      <c r="P222" s="241">
        <f>O222*H222</f>
        <v>0</v>
      </c>
      <c r="Q222" s="241">
        <v>0</v>
      </c>
      <c r="R222" s="241">
        <f>Q222*H222</f>
        <v>0</v>
      </c>
      <c r="S222" s="241">
        <v>0.01946</v>
      </c>
      <c r="T222" s="242">
        <f>S222*H222</f>
        <v>0.03892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43" t="s">
        <v>230</v>
      </c>
      <c r="AT222" s="243" t="s">
        <v>149</v>
      </c>
      <c r="AU222" s="243" t="s">
        <v>86</v>
      </c>
      <c r="AY222" s="16" t="s">
        <v>146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6" t="s">
        <v>84</v>
      </c>
      <c r="BK222" s="244">
        <f>ROUND(I222*H222,2)</f>
        <v>0</v>
      </c>
      <c r="BL222" s="16" t="s">
        <v>230</v>
      </c>
      <c r="BM222" s="243" t="s">
        <v>350</v>
      </c>
    </row>
    <row r="223" spans="1:65" s="2" customFormat="1" ht="16.5" customHeight="1">
      <c r="A223" s="37"/>
      <c r="B223" s="38"/>
      <c r="C223" s="232" t="s">
        <v>351</v>
      </c>
      <c r="D223" s="232" t="s">
        <v>149</v>
      </c>
      <c r="E223" s="233" t="s">
        <v>352</v>
      </c>
      <c r="F223" s="234" t="s">
        <v>353</v>
      </c>
      <c r="G223" s="235" t="s">
        <v>323</v>
      </c>
      <c r="H223" s="236">
        <v>3</v>
      </c>
      <c r="I223" s="237"/>
      <c r="J223" s="238">
        <f>ROUND(I223*H223,2)</f>
        <v>0</v>
      </c>
      <c r="K223" s="234" t="s">
        <v>303</v>
      </c>
      <c r="L223" s="43"/>
      <c r="M223" s="239" t="s">
        <v>1</v>
      </c>
      <c r="N223" s="240" t="s">
        <v>41</v>
      </c>
      <c r="O223" s="90"/>
      <c r="P223" s="241">
        <f>O223*H223</f>
        <v>0</v>
      </c>
      <c r="Q223" s="241">
        <v>0.0034</v>
      </c>
      <c r="R223" s="241">
        <f>Q223*H223</f>
        <v>0.0102</v>
      </c>
      <c r="S223" s="241">
        <v>0</v>
      </c>
      <c r="T223" s="242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3" t="s">
        <v>230</v>
      </c>
      <c r="AT223" s="243" t="s">
        <v>149</v>
      </c>
      <c r="AU223" s="243" t="s">
        <v>86</v>
      </c>
      <c r="AY223" s="16" t="s">
        <v>146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6" t="s">
        <v>84</v>
      </c>
      <c r="BK223" s="244">
        <f>ROUND(I223*H223,2)</f>
        <v>0</v>
      </c>
      <c r="BL223" s="16" t="s">
        <v>230</v>
      </c>
      <c r="BM223" s="243" t="s">
        <v>354</v>
      </c>
    </row>
    <row r="224" spans="1:65" s="2" customFormat="1" ht="21.75" customHeight="1">
      <c r="A224" s="37"/>
      <c r="B224" s="38"/>
      <c r="C224" s="268" t="s">
        <v>355</v>
      </c>
      <c r="D224" s="268" t="s">
        <v>274</v>
      </c>
      <c r="E224" s="269" t="s">
        <v>356</v>
      </c>
      <c r="F224" s="270" t="s">
        <v>357</v>
      </c>
      <c r="G224" s="271" t="s">
        <v>238</v>
      </c>
      <c r="H224" s="272">
        <v>3</v>
      </c>
      <c r="I224" s="273"/>
      <c r="J224" s="274">
        <f>ROUND(I224*H224,2)</f>
        <v>0</v>
      </c>
      <c r="K224" s="270" t="s">
        <v>1</v>
      </c>
      <c r="L224" s="275"/>
      <c r="M224" s="276" t="s">
        <v>1</v>
      </c>
      <c r="N224" s="277" t="s">
        <v>41</v>
      </c>
      <c r="O224" s="90"/>
      <c r="P224" s="241">
        <f>O224*H224</f>
        <v>0</v>
      </c>
      <c r="Q224" s="241">
        <v>0.013</v>
      </c>
      <c r="R224" s="241">
        <f>Q224*H224</f>
        <v>0.039</v>
      </c>
      <c r="S224" s="241">
        <v>0</v>
      </c>
      <c r="T224" s="242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43" t="s">
        <v>190</v>
      </c>
      <c r="AT224" s="243" t="s">
        <v>274</v>
      </c>
      <c r="AU224" s="243" t="s">
        <v>86</v>
      </c>
      <c r="AY224" s="16" t="s">
        <v>146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6" t="s">
        <v>84</v>
      </c>
      <c r="BK224" s="244">
        <f>ROUND(I224*H224,2)</f>
        <v>0</v>
      </c>
      <c r="BL224" s="16" t="s">
        <v>153</v>
      </c>
      <c r="BM224" s="243" t="s">
        <v>358</v>
      </c>
    </row>
    <row r="225" spans="1:65" s="2" customFormat="1" ht="16.5" customHeight="1">
      <c r="A225" s="37"/>
      <c r="B225" s="38"/>
      <c r="C225" s="268" t="s">
        <v>359</v>
      </c>
      <c r="D225" s="268" t="s">
        <v>274</v>
      </c>
      <c r="E225" s="269" t="s">
        <v>360</v>
      </c>
      <c r="F225" s="270" t="s">
        <v>361</v>
      </c>
      <c r="G225" s="271" t="s">
        <v>238</v>
      </c>
      <c r="H225" s="272">
        <v>3</v>
      </c>
      <c r="I225" s="273"/>
      <c r="J225" s="274">
        <f>ROUND(I225*H225,2)</f>
        <v>0</v>
      </c>
      <c r="K225" s="270" t="s">
        <v>303</v>
      </c>
      <c r="L225" s="275"/>
      <c r="M225" s="276" t="s">
        <v>1</v>
      </c>
      <c r="N225" s="277" t="s">
        <v>41</v>
      </c>
      <c r="O225" s="90"/>
      <c r="P225" s="241">
        <f>O225*H225</f>
        <v>0</v>
      </c>
      <c r="Q225" s="241">
        <v>0.004</v>
      </c>
      <c r="R225" s="241">
        <f>Q225*H225</f>
        <v>0.012</v>
      </c>
      <c r="S225" s="241">
        <v>0</v>
      </c>
      <c r="T225" s="242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43" t="s">
        <v>190</v>
      </c>
      <c r="AT225" s="243" t="s">
        <v>274</v>
      </c>
      <c r="AU225" s="243" t="s">
        <v>86</v>
      </c>
      <c r="AY225" s="16" t="s">
        <v>146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6" t="s">
        <v>84</v>
      </c>
      <c r="BK225" s="244">
        <f>ROUND(I225*H225,2)</f>
        <v>0</v>
      </c>
      <c r="BL225" s="16" t="s">
        <v>153</v>
      </c>
      <c r="BM225" s="243" t="s">
        <v>362</v>
      </c>
    </row>
    <row r="226" spans="1:65" s="2" customFormat="1" ht="16.5" customHeight="1">
      <c r="A226" s="37"/>
      <c r="B226" s="38"/>
      <c r="C226" s="232" t="s">
        <v>363</v>
      </c>
      <c r="D226" s="232" t="s">
        <v>149</v>
      </c>
      <c r="E226" s="233" t="s">
        <v>364</v>
      </c>
      <c r="F226" s="234" t="s">
        <v>365</v>
      </c>
      <c r="G226" s="235" t="s">
        <v>323</v>
      </c>
      <c r="H226" s="236">
        <v>1</v>
      </c>
      <c r="I226" s="237"/>
      <c r="J226" s="238">
        <f>ROUND(I226*H226,2)</f>
        <v>0</v>
      </c>
      <c r="K226" s="234" t="s">
        <v>160</v>
      </c>
      <c r="L226" s="43"/>
      <c r="M226" s="239" t="s">
        <v>1</v>
      </c>
      <c r="N226" s="240" t="s">
        <v>41</v>
      </c>
      <c r="O226" s="90"/>
      <c r="P226" s="241">
        <f>O226*H226</f>
        <v>0</v>
      </c>
      <c r="Q226" s="241">
        <v>0</v>
      </c>
      <c r="R226" s="241">
        <f>Q226*H226</f>
        <v>0</v>
      </c>
      <c r="S226" s="241">
        <v>0.0188</v>
      </c>
      <c r="T226" s="242">
        <f>S226*H226</f>
        <v>0.0188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3" t="s">
        <v>230</v>
      </c>
      <c r="AT226" s="243" t="s">
        <v>149</v>
      </c>
      <c r="AU226" s="243" t="s">
        <v>86</v>
      </c>
      <c r="AY226" s="16" t="s">
        <v>146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6" t="s">
        <v>84</v>
      </c>
      <c r="BK226" s="244">
        <f>ROUND(I226*H226,2)</f>
        <v>0</v>
      </c>
      <c r="BL226" s="16" t="s">
        <v>230</v>
      </c>
      <c r="BM226" s="243" t="s">
        <v>366</v>
      </c>
    </row>
    <row r="227" spans="1:65" s="2" customFormat="1" ht="24.15" customHeight="1">
      <c r="A227" s="37"/>
      <c r="B227" s="38"/>
      <c r="C227" s="232" t="s">
        <v>367</v>
      </c>
      <c r="D227" s="232" t="s">
        <v>149</v>
      </c>
      <c r="E227" s="233" t="s">
        <v>368</v>
      </c>
      <c r="F227" s="234" t="s">
        <v>369</v>
      </c>
      <c r="G227" s="235" t="s">
        <v>323</v>
      </c>
      <c r="H227" s="236">
        <v>1</v>
      </c>
      <c r="I227" s="237"/>
      <c r="J227" s="238">
        <f>ROUND(I227*H227,2)</f>
        <v>0</v>
      </c>
      <c r="K227" s="234" t="s">
        <v>160</v>
      </c>
      <c r="L227" s="43"/>
      <c r="M227" s="239" t="s">
        <v>1</v>
      </c>
      <c r="N227" s="240" t="s">
        <v>41</v>
      </c>
      <c r="O227" s="90"/>
      <c r="P227" s="241">
        <f>O227*H227</f>
        <v>0</v>
      </c>
      <c r="Q227" s="241">
        <v>0.01865</v>
      </c>
      <c r="R227" s="241">
        <f>Q227*H227</f>
        <v>0.01865</v>
      </c>
      <c r="S227" s="241">
        <v>0</v>
      </c>
      <c r="T227" s="242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3" t="s">
        <v>230</v>
      </c>
      <c r="AT227" s="243" t="s">
        <v>149</v>
      </c>
      <c r="AU227" s="243" t="s">
        <v>86</v>
      </c>
      <c r="AY227" s="16" t="s">
        <v>146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6" t="s">
        <v>84</v>
      </c>
      <c r="BK227" s="244">
        <f>ROUND(I227*H227,2)</f>
        <v>0</v>
      </c>
      <c r="BL227" s="16" t="s">
        <v>230</v>
      </c>
      <c r="BM227" s="243" t="s">
        <v>370</v>
      </c>
    </row>
    <row r="228" spans="1:65" s="2" customFormat="1" ht="16.5" customHeight="1">
      <c r="A228" s="37"/>
      <c r="B228" s="38"/>
      <c r="C228" s="232" t="s">
        <v>371</v>
      </c>
      <c r="D228" s="232" t="s">
        <v>149</v>
      </c>
      <c r="E228" s="233" t="s">
        <v>372</v>
      </c>
      <c r="F228" s="234" t="s">
        <v>373</v>
      </c>
      <c r="G228" s="235" t="s">
        <v>323</v>
      </c>
      <c r="H228" s="236">
        <v>3</v>
      </c>
      <c r="I228" s="237"/>
      <c r="J228" s="238">
        <f>ROUND(I228*H228,2)</f>
        <v>0</v>
      </c>
      <c r="K228" s="234" t="s">
        <v>160</v>
      </c>
      <c r="L228" s="43"/>
      <c r="M228" s="239" t="s">
        <v>1</v>
      </c>
      <c r="N228" s="240" t="s">
        <v>41</v>
      </c>
      <c r="O228" s="90"/>
      <c r="P228" s="241">
        <f>O228*H228</f>
        <v>0</v>
      </c>
      <c r="Q228" s="241">
        <v>0</v>
      </c>
      <c r="R228" s="241">
        <f>Q228*H228</f>
        <v>0</v>
      </c>
      <c r="S228" s="241">
        <v>0.00156</v>
      </c>
      <c r="T228" s="242">
        <f>S228*H228</f>
        <v>0.00468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43" t="s">
        <v>230</v>
      </c>
      <c r="AT228" s="243" t="s">
        <v>149</v>
      </c>
      <c r="AU228" s="243" t="s">
        <v>86</v>
      </c>
      <c r="AY228" s="16" t="s">
        <v>146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6" t="s">
        <v>84</v>
      </c>
      <c r="BK228" s="244">
        <f>ROUND(I228*H228,2)</f>
        <v>0</v>
      </c>
      <c r="BL228" s="16" t="s">
        <v>230</v>
      </c>
      <c r="BM228" s="243" t="s">
        <v>374</v>
      </c>
    </row>
    <row r="229" spans="1:65" s="2" customFormat="1" ht="21.75" customHeight="1">
      <c r="A229" s="37"/>
      <c r="B229" s="38"/>
      <c r="C229" s="232" t="s">
        <v>375</v>
      </c>
      <c r="D229" s="232" t="s">
        <v>149</v>
      </c>
      <c r="E229" s="233" t="s">
        <v>376</v>
      </c>
      <c r="F229" s="234" t="s">
        <v>377</v>
      </c>
      <c r="G229" s="235" t="s">
        <v>238</v>
      </c>
      <c r="H229" s="236">
        <v>3</v>
      </c>
      <c r="I229" s="237"/>
      <c r="J229" s="238">
        <f>ROUND(I229*H229,2)</f>
        <v>0</v>
      </c>
      <c r="K229" s="234" t="s">
        <v>303</v>
      </c>
      <c r="L229" s="43"/>
      <c r="M229" s="239" t="s">
        <v>1</v>
      </c>
      <c r="N229" s="240" t="s">
        <v>41</v>
      </c>
      <c r="O229" s="90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3" t="s">
        <v>230</v>
      </c>
      <c r="AT229" s="243" t="s">
        <v>149</v>
      </c>
      <c r="AU229" s="243" t="s">
        <v>86</v>
      </c>
      <c r="AY229" s="16" t="s">
        <v>146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6" t="s">
        <v>84</v>
      </c>
      <c r="BK229" s="244">
        <f>ROUND(I229*H229,2)</f>
        <v>0</v>
      </c>
      <c r="BL229" s="16" t="s">
        <v>230</v>
      </c>
      <c r="BM229" s="243" t="s">
        <v>378</v>
      </c>
    </row>
    <row r="230" spans="1:65" s="2" customFormat="1" ht="24.15" customHeight="1">
      <c r="A230" s="37"/>
      <c r="B230" s="38"/>
      <c r="C230" s="268" t="s">
        <v>379</v>
      </c>
      <c r="D230" s="268" t="s">
        <v>274</v>
      </c>
      <c r="E230" s="269" t="s">
        <v>380</v>
      </c>
      <c r="F230" s="270" t="s">
        <v>381</v>
      </c>
      <c r="G230" s="271" t="s">
        <v>238</v>
      </c>
      <c r="H230" s="272">
        <v>3</v>
      </c>
      <c r="I230" s="273"/>
      <c r="J230" s="274">
        <f>ROUND(I230*H230,2)</f>
        <v>0</v>
      </c>
      <c r="K230" s="270" t="s">
        <v>1</v>
      </c>
      <c r="L230" s="275"/>
      <c r="M230" s="276" t="s">
        <v>1</v>
      </c>
      <c r="N230" s="277" t="s">
        <v>41</v>
      </c>
      <c r="O230" s="90"/>
      <c r="P230" s="241">
        <f>O230*H230</f>
        <v>0</v>
      </c>
      <c r="Q230" s="241">
        <v>0</v>
      </c>
      <c r="R230" s="241">
        <f>Q230*H230</f>
        <v>0</v>
      </c>
      <c r="S230" s="241">
        <v>0</v>
      </c>
      <c r="T230" s="242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43" t="s">
        <v>190</v>
      </c>
      <c r="AT230" s="243" t="s">
        <v>274</v>
      </c>
      <c r="AU230" s="243" t="s">
        <v>86</v>
      </c>
      <c r="AY230" s="16" t="s">
        <v>146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6" t="s">
        <v>84</v>
      </c>
      <c r="BK230" s="244">
        <f>ROUND(I230*H230,2)</f>
        <v>0</v>
      </c>
      <c r="BL230" s="16" t="s">
        <v>153</v>
      </c>
      <c r="BM230" s="243" t="s">
        <v>382</v>
      </c>
    </row>
    <row r="231" spans="1:65" s="2" customFormat="1" ht="16.5" customHeight="1">
      <c r="A231" s="37"/>
      <c r="B231" s="38"/>
      <c r="C231" s="232" t="s">
        <v>383</v>
      </c>
      <c r="D231" s="232" t="s">
        <v>149</v>
      </c>
      <c r="E231" s="233" t="s">
        <v>384</v>
      </c>
      <c r="F231" s="234" t="s">
        <v>385</v>
      </c>
      <c r="G231" s="235" t="s">
        <v>238</v>
      </c>
      <c r="H231" s="236">
        <v>3</v>
      </c>
      <c r="I231" s="237"/>
      <c r="J231" s="238">
        <f>ROUND(I231*H231,2)</f>
        <v>0</v>
      </c>
      <c r="K231" s="234" t="s">
        <v>160</v>
      </c>
      <c r="L231" s="43"/>
      <c r="M231" s="239" t="s">
        <v>1</v>
      </c>
      <c r="N231" s="240" t="s">
        <v>41</v>
      </c>
      <c r="O231" s="90"/>
      <c r="P231" s="241">
        <f>O231*H231</f>
        <v>0</v>
      </c>
      <c r="Q231" s="241">
        <v>0</v>
      </c>
      <c r="R231" s="241">
        <f>Q231*H231</f>
        <v>0</v>
      </c>
      <c r="S231" s="241">
        <v>0.00225</v>
      </c>
      <c r="T231" s="242">
        <f>S231*H231</f>
        <v>0.006749999999999999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43" t="s">
        <v>230</v>
      </c>
      <c r="AT231" s="243" t="s">
        <v>149</v>
      </c>
      <c r="AU231" s="243" t="s">
        <v>86</v>
      </c>
      <c r="AY231" s="16" t="s">
        <v>146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6" t="s">
        <v>84</v>
      </c>
      <c r="BK231" s="244">
        <f>ROUND(I231*H231,2)</f>
        <v>0</v>
      </c>
      <c r="BL231" s="16" t="s">
        <v>230</v>
      </c>
      <c r="BM231" s="243" t="s">
        <v>386</v>
      </c>
    </row>
    <row r="232" spans="1:65" s="2" customFormat="1" ht="24.15" customHeight="1">
      <c r="A232" s="37"/>
      <c r="B232" s="38"/>
      <c r="C232" s="232" t="s">
        <v>387</v>
      </c>
      <c r="D232" s="232" t="s">
        <v>149</v>
      </c>
      <c r="E232" s="233" t="s">
        <v>388</v>
      </c>
      <c r="F232" s="234" t="s">
        <v>389</v>
      </c>
      <c r="G232" s="235" t="s">
        <v>296</v>
      </c>
      <c r="H232" s="278"/>
      <c r="I232" s="237"/>
      <c r="J232" s="238">
        <f>ROUND(I232*H232,2)</f>
        <v>0</v>
      </c>
      <c r="K232" s="234" t="s">
        <v>390</v>
      </c>
      <c r="L232" s="43"/>
      <c r="M232" s="239" t="s">
        <v>1</v>
      </c>
      <c r="N232" s="240" t="s">
        <v>41</v>
      </c>
      <c r="O232" s="90"/>
      <c r="P232" s="241">
        <f>O232*H232</f>
        <v>0</v>
      </c>
      <c r="Q232" s="241">
        <v>0</v>
      </c>
      <c r="R232" s="241">
        <f>Q232*H232</f>
        <v>0</v>
      </c>
      <c r="S232" s="241">
        <v>0</v>
      </c>
      <c r="T232" s="24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43" t="s">
        <v>230</v>
      </c>
      <c r="AT232" s="243" t="s">
        <v>149</v>
      </c>
      <c r="AU232" s="243" t="s">
        <v>86</v>
      </c>
      <c r="AY232" s="16" t="s">
        <v>146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6" t="s">
        <v>84</v>
      </c>
      <c r="BK232" s="244">
        <f>ROUND(I232*H232,2)</f>
        <v>0</v>
      </c>
      <c r="BL232" s="16" t="s">
        <v>230</v>
      </c>
      <c r="BM232" s="243" t="s">
        <v>391</v>
      </c>
    </row>
    <row r="233" spans="1:65" s="2" customFormat="1" ht="33" customHeight="1">
      <c r="A233" s="37"/>
      <c r="B233" s="38"/>
      <c r="C233" s="232" t="s">
        <v>392</v>
      </c>
      <c r="D233" s="232" t="s">
        <v>149</v>
      </c>
      <c r="E233" s="233" t="s">
        <v>393</v>
      </c>
      <c r="F233" s="234" t="s">
        <v>394</v>
      </c>
      <c r="G233" s="235" t="s">
        <v>238</v>
      </c>
      <c r="H233" s="236">
        <v>5</v>
      </c>
      <c r="I233" s="237"/>
      <c r="J233" s="238">
        <f>ROUND(I233*H233,2)</f>
        <v>0</v>
      </c>
      <c r="K233" s="234" t="s">
        <v>1</v>
      </c>
      <c r="L233" s="43"/>
      <c r="M233" s="239" t="s">
        <v>1</v>
      </c>
      <c r="N233" s="240" t="s">
        <v>41</v>
      </c>
      <c r="O233" s="90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43" t="s">
        <v>230</v>
      </c>
      <c r="AT233" s="243" t="s">
        <v>149</v>
      </c>
      <c r="AU233" s="243" t="s">
        <v>86</v>
      </c>
      <c r="AY233" s="16" t="s">
        <v>146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6" t="s">
        <v>84</v>
      </c>
      <c r="BK233" s="244">
        <f>ROUND(I233*H233,2)</f>
        <v>0</v>
      </c>
      <c r="BL233" s="16" t="s">
        <v>230</v>
      </c>
      <c r="BM233" s="243" t="s">
        <v>395</v>
      </c>
    </row>
    <row r="234" spans="1:65" s="2" customFormat="1" ht="33" customHeight="1">
      <c r="A234" s="37"/>
      <c r="B234" s="38"/>
      <c r="C234" s="232" t="s">
        <v>396</v>
      </c>
      <c r="D234" s="232" t="s">
        <v>149</v>
      </c>
      <c r="E234" s="233" t="s">
        <v>397</v>
      </c>
      <c r="F234" s="234" t="s">
        <v>398</v>
      </c>
      <c r="G234" s="235" t="s">
        <v>238</v>
      </c>
      <c r="H234" s="236">
        <v>2</v>
      </c>
      <c r="I234" s="237"/>
      <c r="J234" s="238">
        <f>ROUND(I234*H234,2)</f>
        <v>0</v>
      </c>
      <c r="K234" s="234" t="s">
        <v>1</v>
      </c>
      <c r="L234" s="43"/>
      <c r="M234" s="239" t="s">
        <v>1</v>
      </c>
      <c r="N234" s="240" t="s">
        <v>41</v>
      </c>
      <c r="O234" s="90"/>
      <c r="P234" s="241">
        <f>O234*H234</f>
        <v>0</v>
      </c>
      <c r="Q234" s="241">
        <v>0</v>
      </c>
      <c r="R234" s="241">
        <f>Q234*H234</f>
        <v>0</v>
      </c>
      <c r="S234" s="241">
        <v>0</v>
      </c>
      <c r="T234" s="242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3" t="s">
        <v>230</v>
      </c>
      <c r="AT234" s="243" t="s">
        <v>149</v>
      </c>
      <c r="AU234" s="243" t="s">
        <v>86</v>
      </c>
      <c r="AY234" s="16" t="s">
        <v>146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6" t="s">
        <v>84</v>
      </c>
      <c r="BK234" s="244">
        <f>ROUND(I234*H234,2)</f>
        <v>0</v>
      </c>
      <c r="BL234" s="16" t="s">
        <v>230</v>
      </c>
      <c r="BM234" s="243" t="s">
        <v>399</v>
      </c>
    </row>
    <row r="235" spans="1:65" s="2" customFormat="1" ht="33" customHeight="1">
      <c r="A235" s="37"/>
      <c r="B235" s="38"/>
      <c r="C235" s="232" t="s">
        <v>400</v>
      </c>
      <c r="D235" s="232" t="s">
        <v>149</v>
      </c>
      <c r="E235" s="233" t="s">
        <v>401</v>
      </c>
      <c r="F235" s="234" t="s">
        <v>402</v>
      </c>
      <c r="G235" s="235" t="s">
        <v>238</v>
      </c>
      <c r="H235" s="236">
        <v>3</v>
      </c>
      <c r="I235" s="237"/>
      <c r="J235" s="238">
        <f>ROUND(I235*H235,2)</f>
        <v>0</v>
      </c>
      <c r="K235" s="234" t="s">
        <v>1</v>
      </c>
      <c r="L235" s="43"/>
      <c r="M235" s="239" t="s">
        <v>1</v>
      </c>
      <c r="N235" s="240" t="s">
        <v>41</v>
      </c>
      <c r="O235" s="90"/>
      <c r="P235" s="241">
        <f>O235*H235</f>
        <v>0</v>
      </c>
      <c r="Q235" s="241">
        <v>0</v>
      </c>
      <c r="R235" s="241">
        <f>Q235*H235</f>
        <v>0</v>
      </c>
      <c r="S235" s="241">
        <v>0</v>
      </c>
      <c r="T235" s="24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43" t="s">
        <v>230</v>
      </c>
      <c r="AT235" s="243" t="s">
        <v>149</v>
      </c>
      <c r="AU235" s="243" t="s">
        <v>86</v>
      </c>
      <c r="AY235" s="16" t="s">
        <v>146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6" t="s">
        <v>84</v>
      </c>
      <c r="BK235" s="244">
        <f>ROUND(I235*H235,2)</f>
        <v>0</v>
      </c>
      <c r="BL235" s="16" t="s">
        <v>230</v>
      </c>
      <c r="BM235" s="243" t="s">
        <v>403</v>
      </c>
    </row>
    <row r="236" spans="1:65" s="2" customFormat="1" ht="24.15" customHeight="1">
      <c r="A236" s="37"/>
      <c r="B236" s="38"/>
      <c r="C236" s="232" t="s">
        <v>404</v>
      </c>
      <c r="D236" s="232" t="s">
        <v>149</v>
      </c>
      <c r="E236" s="233" t="s">
        <v>405</v>
      </c>
      <c r="F236" s="234" t="s">
        <v>406</v>
      </c>
      <c r="G236" s="235" t="s">
        <v>238</v>
      </c>
      <c r="H236" s="236">
        <v>2</v>
      </c>
      <c r="I236" s="237"/>
      <c r="J236" s="238">
        <f>ROUND(I236*H236,2)</f>
        <v>0</v>
      </c>
      <c r="K236" s="234" t="s">
        <v>1</v>
      </c>
      <c r="L236" s="43"/>
      <c r="M236" s="239" t="s">
        <v>1</v>
      </c>
      <c r="N236" s="240" t="s">
        <v>41</v>
      </c>
      <c r="O236" s="90"/>
      <c r="P236" s="241">
        <f>O236*H236</f>
        <v>0</v>
      </c>
      <c r="Q236" s="241">
        <v>0</v>
      </c>
      <c r="R236" s="241">
        <f>Q236*H236</f>
        <v>0</v>
      </c>
      <c r="S236" s="241">
        <v>0</v>
      </c>
      <c r="T236" s="242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3" t="s">
        <v>230</v>
      </c>
      <c r="AT236" s="243" t="s">
        <v>149</v>
      </c>
      <c r="AU236" s="243" t="s">
        <v>86</v>
      </c>
      <c r="AY236" s="16" t="s">
        <v>146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6" t="s">
        <v>84</v>
      </c>
      <c r="BK236" s="244">
        <f>ROUND(I236*H236,2)</f>
        <v>0</v>
      </c>
      <c r="BL236" s="16" t="s">
        <v>230</v>
      </c>
      <c r="BM236" s="243" t="s">
        <v>407</v>
      </c>
    </row>
    <row r="237" spans="1:65" s="2" customFormat="1" ht="33" customHeight="1">
      <c r="A237" s="37"/>
      <c r="B237" s="38"/>
      <c r="C237" s="232" t="s">
        <v>408</v>
      </c>
      <c r="D237" s="232" t="s">
        <v>149</v>
      </c>
      <c r="E237" s="233" t="s">
        <v>409</v>
      </c>
      <c r="F237" s="234" t="s">
        <v>410</v>
      </c>
      <c r="G237" s="235" t="s">
        <v>238</v>
      </c>
      <c r="H237" s="236">
        <v>2</v>
      </c>
      <c r="I237" s="237"/>
      <c r="J237" s="238">
        <f>ROUND(I237*H237,2)</f>
        <v>0</v>
      </c>
      <c r="K237" s="234" t="s">
        <v>1</v>
      </c>
      <c r="L237" s="43"/>
      <c r="M237" s="239" t="s">
        <v>1</v>
      </c>
      <c r="N237" s="240" t="s">
        <v>41</v>
      </c>
      <c r="O237" s="90"/>
      <c r="P237" s="241">
        <f>O237*H237</f>
        <v>0</v>
      </c>
      <c r="Q237" s="241">
        <v>0</v>
      </c>
      <c r="R237" s="241">
        <f>Q237*H237</f>
        <v>0</v>
      </c>
      <c r="S237" s="241">
        <v>0</v>
      </c>
      <c r="T237" s="242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43" t="s">
        <v>230</v>
      </c>
      <c r="AT237" s="243" t="s">
        <v>149</v>
      </c>
      <c r="AU237" s="243" t="s">
        <v>86</v>
      </c>
      <c r="AY237" s="16" t="s">
        <v>146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6" t="s">
        <v>84</v>
      </c>
      <c r="BK237" s="244">
        <f>ROUND(I237*H237,2)</f>
        <v>0</v>
      </c>
      <c r="BL237" s="16" t="s">
        <v>230</v>
      </c>
      <c r="BM237" s="243" t="s">
        <v>411</v>
      </c>
    </row>
    <row r="238" spans="1:47" s="2" customFormat="1" ht="12">
      <c r="A238" s="37"/>
      <c r="B238" s="38"/>
      <c r="C238" s="39"/>
      <c r="D238" s="247" t="s">
        <v>412</v>
      </c>
      <c r="E238" s="39"/>
      <c r="F238" s="279" t="s">
        <v>413</v>
      </c>
      <c r="G238" s="39"/>
      <c r="H238" s="39"/>
      <c r="I238" s="200"/>
      <c r="J238" s="39"/>
      <c r="K238" s="39"/>
      <c r="L238" s="43"/>
      <c r="M238" s="280"/>
      <c r="N238" s="281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412</v>
      </c>
      <c r="AU238" s="16" t="s">
        <v>86</v>
      </c>
    </row>
    <row r="239" spans="1:65" s="2" customFormat="1" ht="37.8" customHeight="1">
      <c r="A239" s="37"/>
      <c r="B239" s="38"/>
      <c r="C239" s="232" t="s">
        <v>414</v>
      </c>
      <c r="D239" s="232" t="s">
        <v>149</v>
      </c>
      <c r="E239" s="233" t="s">
        <v>415</v>
      </c>
      <c r="F239" s="234" t="s">
        <v>416</v>
      </c>
      <c r="G239" s="235" t="s">
        <v>238</v>
      </c>
      <c r="H239" s="236">
        <v>2</v>
      </c>
      <c r="I239" s="237"/>
      <c r="J239" s="238">
        <f>ROUND(I239*H239,2)</f>
        <v>0</v>
      </c>
      <c r="K239" s="234" t="s">
        <v>1</v>
      </c>
      <c r="L239" s="43"/>
      <c r="M239" s="239" t="s">
        <v>1</v>
      </c>
      <c r="N239" s="240" t="s">
        <v>41</v>
      </c>
      <c r="O239" s="90"/>
      <c r="P239" s="241">
        <f>O239*H239</f>
        <v>0</v>
      </c>
      <c r="Q239" s="241">
        <v>0</v>
      </c>
      <c r="R239" s="241">
        <f>Q239*H239</f>
        <v>0</v>
      </c>
      <c r="S239" s="241">
        <v>0</v>
      </c>
      <c r="T239" s="242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43" t="s">
        <v>230</v>
      </c>
      <c r="AT239" s="243" t="s">
        <v>149</v>
      </c>
      <c r="AU239" s="243" t="s">
        <v>86</v>
      </c>
      <c r="AY239" s="16" t="s">
        <v>146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6" t="s">
        <v>84</v>
      </c>
      <c r="BK239" s="244">
        <f>ROUND(I239*H239,2)</f>
        <v>0</v>
      </c>
      <c r="BL239" s="16" t="s">
        <v>230</v>
      </c>
      <c r="BM239" s="243" t="s">
        <v>417</v>
      </c>
    </row>
    <row r="240" spans="1:47" s="2" customFormat="1" ht="12">
      <c r="A240" s="37"/>
      <c r="B240" s="38"/>
      <c r="C240" s="39"/>
      <c r="D240" s="247" t="s">
        <v>412</v>
      </c>
      <c r="E240" s="39"/>
      <c r="F240" s="279" t="s">
        <v>413</v>
      </c>
      <c r="G240" s="39"/>
      <c r="H240" s="39"/>
      <c r="I240" s="200"/>
      <c r="J240" s="39"/>
      <c r="K240" s="39"/>
      <c r="L240" s="43"/>
      <c r="M240" s="280"/>
      <c r="N240" s="281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412</v>
      </c>
      <c r="AU240" s="16" t="s">
        <v>86</v>
      </c>
    </row>
    <row r="241" spans="1:65" s="2" customFormat="1" ht="37.8" customHeight="1">
      <c r="A241" s="37"/>
      <c r="B241" s="38"/>
      <c r="C241" s="232" t="s">
        <v>418</v>
      </c>
      <c r="D241" s="232" t="s">
        <v>149</v>
      </c>
      <c r="E241" s="233" t="s">
        <v>419</v>
      </c>
      <c r="F241" s="234" t="s">
        <v>420</v>
      </c>
      <c r="G241" s="235" t="s">
        <v>238</v>
      </c>
      <c r="H241" s="236">
        <v>2</v>
      </c>
      <c r="I241" s="237"/>
      <c r="J241" s="238">
        <f>ROUND(I241*H241,2)</f>
        <v>0</v>
      </c>
      <c r="K241" s="234" t="s">
        <v>1</v>
      </c>
      <c r="L241" s="43"/>
      <c r="M241" s="239" t="s">
        <v>1</v>
      </c>
      <c r="N241" s="240" t="s">
        <v>41</v>
      </c>
      <c r="O241" s="90"/>
      <c r="P241" s="241">
        <f>O241*H241</f>
        <v>0</v>
      </c>
      <c r="Q241" s="241">
        <v>0</v>
      </c>
      <c r="R241" s="241">
        <f>Q241*H241</f>
        <v>0</v>
      </c>
      <c r="S241" s="241">
        <v>0</v>
      </c>
      <c r="T241" s="242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43" t="s">
        <v>230</v>
      </c>
      <c r="AT241" s="243" t="s">
        <v>149</v>
      </c>
      <c r="AU241" s="243" t="s">
        <v>86</v>
      </c>
      <c r="AY241" s="16" t="s">
        <v>146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6" t="s">
        <v>84</v>
      </c>
      <c r="BK241" s="244">
        <f>ROUND(I241*H241,2)</f>
        <v>0</v>
      </c>
      <c r="BL241" s="16" t="s">
        <v>230</v>
      </c>
      <c r="BM241" s="243" t="s">
        <v>421</v>
      </c>
    </row>
    <row r="242" spans="1:65" s="2" customFormat="1" ht="37.8" customHeight="1">
      <c r="A242" s="37"/>
      <c r="B242" s="38"/>
      <c r="C242" s="232" t="s">
        <v>422</v>
      </c>
      <c r="D242" s="232" t="s">
        <v>149</v>
      </c>
      <c r="E242" s="233" t="s">
        <v>423</v>
      </c>
      <c r="F242" s="234" t="s">
        <v>424</v>
      </c>
      <c r="G242" s="235" t="s">
        <v>238</v>
      </c>
      <c r="H242" s="236">
        <v>2</v>
      </c>
      <c r="I242" s="237"/>
      <c r="J242" s="238">
        <f>ROUND(I242*H242,2)</f>
        <v>0</v>
      </c>
      <c r="K242" s="234" t="s">
        <v>1</v>
      </c>
      <c r="L242" s="43"/>
      <c r="M242" s="239" t="s">
        <v>1</v>
      </c>
      <c r="N242" s="240" t="s">
        <v>41</v>
      </c>
      <c r="O242" s="90"/>
      <c r="P242" s="241">
        <f>O242*H242</f>
        <v>0</v>
      </c>
      <c r="Q242" s="241">
        <v>0</v>
      </c>
      <c r="R242" s="241">
        <f>Q242*H242</f>
        <v>0</v>
      </c>
      <c r="S242" s="241">
        <v>0</v>
      </c>
      <c r="T242" s="242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3" t="s">
        <v>230</v>
      </c>
      <c r="AT242" s="243" t="s">
        <v>149</v>
      </c>
      <c r="AU242" s="243" t="s">
        <v>86</v>
      </c>
      <c r="AY242" s="16" t="s">
        <v>146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6" t="s">
        <v>84</v>
      </c>
      <c r="BK242" s="244">
        <f>ROUND(I242*H242,2)</f>
        <v>0</v>
      </c>
      <c r="BL242" s="16" t="s">
        <v>230</v>
      </c>
      <c r="BM242" s="243" t="s">
        <v>425</v>
      </c>
    </row>
    <row r="243" spans="1:65" s="2" customFormat="1" ht="16.5" customHeight="1">
      <c r="A243" s="37"/>
      <c r="B243" s="38"/>
      <c r="C243" s="232" t="s">
        <v>426</v>
      </c>
      <c r="D243" s="232" t="s">
        <v>149</v>
      </c>
      <c r="E243" s="233" t="s">
        <v>427</v>
      </c>
      <c r="F243" s="234" t="s">
        <v>428</v>
      </c>
      <c r="G243" s="235" t="s">
        <v>238</v>
      </c>
      <c r="H243" s="236">
        <v>1</v>
      </c>
      <c r="I243" s="237"/>
      <c r="J243" s="238">
        <f>ROUND(I243*H243,2)</f>
        <v>0</v>
      </c>
      <c r="K243" s="234" t="s">
        <v>1</v>
      </c>
      <c r="L243" s="43"/>
      <c r="M243" s="239" t="s">
        <v>1</v>
      </c>
      <c r="N243" s="240" t="s">
        <v>41</v>
      </c>
      <c r="O243" s="90"/>
      <c r="P243" s="241">
        <f>O243*H243</f>
        <v>0</v>
      </c>
      <c r="Q243" s="241">
        <v>1E-05</v>
      </c>
      <c r="R243" s="241">
        <f>Q243*H243</f>
        <v>1E-05</v>
      </c>
      <c r="S243" s="241">
        <v>0.0001</v>
      </c>
      <c r="T243" s="242">
        <f>S243*H243</f>
        <v>0.0001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43" t="s">
        <v>153</v>
      </c>
      <c r="AT243" s="243" t="s">
        <v>149</v>
      </c>
      <c r="AU243" s="243" t="s">
        <v>86</v>
      </c>
      <c r="AY243" s="16" t="s">
        <v>146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6" t="s">
        <v>84</v>
      </c>
      <c r="BK243" s="244">
        <f>ROUND(I243*H243,2)</f>
        <v>0</v>
      </c>
      <c r="BL243" s="16" t="s">
        <v>153</v>
      </c>
      <c r="BM243" s="243" t="s">
        <v>429</v>
      </c>
    </row>
    <row r="244" spans="1:65" s="2" customFormat="1" ht="24.15" customHeight="1">
      <c r="A244" s="37"/>
      <c r="B244" s="38"/>
      <c r="C244" s="232" t="s">
        <v>430</v>
      </c>
      <c r="D244" s="232" t="s">
        <v>149</v>
      </c>
      <c r="E244" s="233" t="s">
        <v>431</v>
      </c>
      <c r="F244" s="234" t="s">
        <v>432</v>
      </c>
      <c r="G244" s="235" t="s">
        <v>238</v>
      </c>
      <c r="H244" s="236">
        <v>2</v>
      </c>
      <c r="I244" s="237"/>
      <c r="J244" s="238">
        <f>ROUND(I244*H244,2)</f>
        <v>0</v>
      </c>
      <c r="K244" s="234" t="s">
        <v>1</v>
      </c>
      <c r="L244" s="43"/>
      <c r="M244" s="239" t="s">
        <v>1</v>
      </c>
      <c r="N244" s="240" t="s">
        <v>41</v>
      </c>
      <c r="O244" s="90"/>
      <c r="P244" s="241">
        <f>O244*H244</f>
        <v>0</v>
      </c>
      <c r="Q244" s="241">
        <v>0</v>
      </c>
      <c r="R244" s="241">
        <f>Q244*H244</f>
        <v>0</v>
      </c>
      <c r="S244" s="241">
        <v>0</v>
      </c>
      <c r="T244" s="242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3" t="s">
        <v>230</v>
      </c>
      <c r="AT244" s="243" t="s">
        <v>149</v>
      </c>
      <c r="AU244" s="243" t="s">
        <v>86</v>
      </c>
      <c r="AY244" s="16" t="s">
        <v>146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6" t="s">
        <v>84</v>
      </c>
      <c r="BK244" s="244">
        <f>ROUND(I244*H244,2)</f>
        <v>0</v>
      </c>
      <c r="BL244" s="16" t="s">
        <v>230</v>
      </c>
      <c r="BM244" s="243" t="s">
        <v>433</v>
      </c>
    </row>
    <row r="245" spans="1:65" s="2" customFormat="1" ht="37.8" customHeight="1">
      <c r="A245" s="37"/>
      <c r="B245" s="38"/>
      <c r="C245" s="232" t="s">
        <v>434</v>
      </c>
      <c r="D245" s="232" t="s">
        <v>149</v>
      </c>
      <c r="E245" s="233" t="s">
        <v>435</v>
      </c>
      <c r="F245" s="234" t="s">
        <v>436</v>
      </c>
      <c r="G245" s="235" t="s">
        <v>238</v>
      </c>
      <c r="H245" s="236">
        <v>3</v>
      </c>
      <c r="I245" s="237"/>
      <c r="J245" s="238">
        <f>ROUND(I245*H245,2)</f>
        <v>0</v>
      </c>
      <c r="K245" s="234" t="s">
        <v>1</v>
      </c>
      <c r="L245" s="43"/>
      <c r="M245" s="239" t="s">
        <v>1</v>
      </c>
      <c r="N245" s="240" t="s">
        <v>41</v>
      </c>
      <c r="O245" s="90"/>
      <c r="P245" s="241">
        <f>O245*H245</f>
        <v>0</v>
      </c>
      <c r="Q245" s="241">
        <v>0</v>
      </c>
      <c r="R245" s="241">
        <f>Q245*H245</f>
        <v>0</v>
      </c>
      <c r="S245" s="241">
        <v>0</v>
      </c>
      <c r="T245" s="242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43" t="s">
        <v>230</v>
      </c>
      <c r="AT245" s="243" t="s">
        <v>149</v>
      </c>
      <c r="AU245" s="243" t="s">
        <v>86</v>
      </c>
      <c r="AY245" s="16" t="s">
        <v>146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6" t="s">
        <v>84</v>
      </c>
      <c r="BK245" s="244">
        <f>ROUND(I245*H245,2)</f>
        <v>0</v>
      </c>
      <c r="BL245" s="16" t="s">
        <v>230</v>
      </c>
      <c r="BM245" s="243" t="s">
        <v>437</v>
      </c>
    </row>
    <row r="246" spans="1:65" s="2" customFormat="1" ht="33" customHeight="1">
      <c r="A246" s="37"/>
      <c r="B246" s="38"/>
      <c r="C246" s="232" t="s">
        <v>438</v>
      </c>
      <c r="D246" s="232" t="s">
        <v>149</v>
      </c>
      <c r="E246" s="233" t="s">
        <v>439</v>
      </c>
      <c r="F246" s="234" t="s">
        <v>440</v>
      </c>
      <c r="G246" s="235" t="s">
        <v>238</v>
      </c>
      <c r="H246" s="236">
        <v>5</v>
      </c>
      <c r="I246" s="237"/>
      <c r="J246" s="238">
        <f>ROUND(I246*H246,2)</f>
        <v>0</v>
      </c>
      <c r="K246" s="234" t="s">
        <v>1</v>
      </c>
      <c r="L246" s="43"/>
      <c r="M246" s="239" t="s">
        <v>1</v>
      </c>
      <c r="N246" s="240" t="s">
        <v>41</v>
      </c>
      <c r="O246" s="90"/>
      <c r="P246" s="241">
        <f>O246*H246</f>
        <v>0</v>
      </c>
      <c r="Q246" s="241">
        <v>0</v>
      </c>
      <c r="R246" s="241">
        <f>Q246*H246</f>
        <v>0</v>
      </c>
      <c r="S246" s="241">
        <v>0</v>
      </c>
      <c r="T246" s="242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43" t="s">
        <v>230</v>
      </c>
      <c r="AT246" s="243" t="s">
        <v>149</v>
      </c>
      <c r="AU246" s="243" t="s">
        <v>86</v>
      </c>
      <c r="AY246" s="16" t="s">
        <v>146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6" t="s">
        <v>84</v>
      </c>
      <c r="BK246" s="244">
        <f>ROUND(I246*H246,2)</f>
        <v>0</v>
      </c>
      <c r="BL246" s="16" t="s">
        <v>230</v>
      </c>
      <c r="BM246" s="243" t="s">
        <v>441</v>
      </c>
    </row>
    <row r="247" spans="1:65" s="2" customFormat="1" ht="21.75" customHeight="1">
      <c r="A247" s="37"/>
      <c r="B247" s="38"/>
      <c r="C247" s="232" t="s">
        <v>442</v>
      </c>
      <c r="D247" s="232" t="s">
        <v>149</v>
      </c>
      <c r="E247" s="233" t="s">
        <v>443</v>
      </c>
      <c r="F247" s="234" t="s">
        <v>444</v>
      </c>
      <c r="G247" s="235" t="s">
        <v>238</v>
      </c>
      <c r="H247" s="236">
        <v>2</v>
      </c>
      <c r="I247" s="237"/>
      <c r="J247" s="238">
        <f>ROUND(I247*H247,2)</f>
        <v>0</v>
      </c>
      <c r="K247" s="234" t="s">
        <v>1</v>
      </c>
      <c r="L247" s="43"/>
      <c r="M247" s="239" t="s">
        <v>1</v>
      </c>
      <c r="N247" s="240" t="s">
        <v>41</v>
      </c>
      <c r="O247" s="90"/>
      <c r="P247" s="241">
        <f>O247*H247</f>
        <v>0</v>
      </c>
      <c r="Q247" s="241">
        <v>0</v>
      </c>
      <c r="R247" s="241">
        <f>Q247*H247</f>
        <v>0</v>
      </c>
      <c r="S247" s="241">
        <v>0</v>
      </c>
      <c r="T247" s="242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43" t="s">
        <v>230</v>
      </c>
      <c r="AT247" s="243" t="s">
        <v>149</v>
      </c>
      <c r="AU247" s="243" t="s">
        <v>86</v>
      </c>
      <c r="AY247" s="16" t="s">
        <v>146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6" t="s">
        <v>84</v>
      </c>
      <c r="BK247" s="244">
        <f>ROUND(I247*H247,2)</f>
        <v>0</v>
      </c>
      <c r="BL247" s="16" t="s">
        <v>230</v>
      </c>
      <c r="BM247" s="243" t="s">
        <v>445</v>
      </c>
    </row>
    <row r="248" spans="1:65" s="2" customFormat="1" ht="16.5" customHeight="1">
      <c r="A248" s="37"/>
      <c r="B248" s="38"/>
      <c r="C248" s="232" t="s">
        <v>446</v>
      </c>
      <c r="D248" s="232" t="s">
        <v>149</v>
      </c>
      <c r="E248" s="233" t="s">
        <v>447</v>
      </c>
      <c r="F248" s="234" t="s">
        <v>448</v>
      </c>
      <c r="G248" s="235" t="s">
        <v>238</v>
      </c>
      <c r="H248" s="236">
        <v>2</v>
      </c>
      <c r="I248" s="237"/>
      <c r="J248" s="238">
        <f>ROUND(I248*H248,2)</f>
        <v>0</v>
      </c>
      <c r="K248" s="234" t="s">
        <v>1</v>
      </c>
      <c r="L248" s="43"/>
      <c r="M248" s="239" t="s">
        <v>1</v>
      </c>
      <c r="N248" s="240" t="s">
        <v>41</v>
      </c>
      <c r="O248" s="90"/>
      <c r="P248" s="241">
        <f>O248*H248</f>
        <v>0</v>
      </c>
      <c r="Q248" s="241">
        <v>0</v>
      </c>
      <c r="R248" s="241">
        <f>Q248*H248</f>
        <v>0</v>
      </c>
      <c r="S248" s="241">
        <v>0</v>
      </c>
      <c r="T248" s="242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3" t="s">
        <v>230</v>
      </c>
      <c r="AT248" s="243" t="s">
        <v>149</v>
      </c>
      <c r="AU248" s="243" t="s">
        <v>86</v>
      </c>
      <c r="AY248" s="16" t="s">
        <v>146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6" t="s">
        <v>84</v>
      </c>
      <c r="BK248" s="244">
        <f>ROUND(I248*H248,2)</f>
        <v>0</v>
      </c>
      <c r="BL248" s="16" t="s">
        <v>230</v>
      </c>
      <c r="BM248" s="243" t="s">
        <v>449</v>
      </c>
    </row>
    <row r="249" spans="1:65" s="2" customFormat="1" ht="24.15" customHeight="1">
      <c r="A249" s="37"/>
      <c r="B249" s="38"/>
      <c r="C249" s="232" t="s">
        <v>450</v>
      </c>
      <c r="D249" s="232" t="s">
        <v>149</v>
      </c>
      <c r="E249" s="233" t="s">
        <v>451</v>
      </c>
      <c r="F249" s="234" t="s">
        <v>452</v>
      </c>
      <c r="G249" s="235" t="s">
        <v>323</v>
      </c>
      <c r="H249" s="236">
        <v>2</v>
      </c>
      <c r="I249" s="237"/>
      <c r="J249" s="238">
        <f>ROUND(I249*H249,2)</f>
        <v>0</v>
      </c>
      <c r="K249" s="234" t="s">
        <v>1</v>
      </c>
      <c r="L249" s="43"/>
      <c r="M249" s="239" t="s">
        <v>1</v>
      </c>
      <c r="N249" s="240" t="s">
        <v>41</v>
      </c>
      <c r="O249" s="90"/>
      <c r="P249" s="241">
        <f>O249*H249</f>
        <v>0</v>
      </c>
      <c r="Q249" s="241">
        <v>0.0031</v>
      </c>
      <c r="R249" s="241">
        <f>Q249*H249</f>
        <v>0.0062</v>
      </c>
      <c r="S249" s="241">
        <v>0</v>
      </c>
      <c r="T249" s="242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43" t="s">
        <v>230</v>
      </c>
      <c r="AT249" s="243" t="s">
        <v>149</v>
      </c>
      <c r="AU249" s="243" t="s">
        <v>86</v>
      </c>
      <c r="AY249" s="16" t="s">
        <v>146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16" t="s">
        <v>84</v>
      </c>
      <c r="BK249" s="244">
        <f>ROUND(I249*H249,2)</f>
        <v>0</v>
      </c>
      <c r="BL249" s="16" t="s">
        <v>230</v>
      </c>
      <c r="BM249" s="243" t="s">
        <v>453</v>
      </c>
    </row>
    <row r="250" spans="1:47" s="2" customFormat="1" ht="12">
      <c r="A250" s="37"/>
      <c r="B250" s="38"/>
      <c r="C250" s="39"/>
      <c r="D250" s="247" t="s">
        <v>412</v>
      </c>
      <c r="E250" s="39"/>
      <c r="F250" s="279" t="s">
        <v>454</v>
      </c>
      <c r="G250" s="39"/>
      <c r="H250" s="39"/>
      <c r="I250" s="200"/>
      <c r="J250" s="39"/>
      <c r="K250" s="39"/>
      <c r="L250" s="43"/>
      <c r="M250" s="280"/>
      <c r="N250" s="281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412</v>
      </c>
      <c r="AU250" s="16" t="s">
        <v>86</v>
      </c>
    </row>
    <row r="251" spans="1:65" s="2" customFormat="1" ht="16.5" customHeight="1">
      <c r="A251" s="37"/>
      <c r="B251" s="38"/>
      <c r="C251" s="232" t="s">
        <v>455</v>
      </c>
      <c r="D251" s="232" t="s">
        <v>149</v>
      </c>
      <c r="E251" s="233" t="s">
        <v>456</v>
      </c>
      <c r="F251" s="234" t="s">
        <v>457</v>
      </c>
      <c r="G251" s="235" t="s">
        <v>238</v>
      </c>
      <c r="H251" s="236">
        <v>1</v>
      </c>
      <c r="I251" s="237"/>
      <c r="J251" s="238">
        <f>ROUND(I251*H251,2)</f>
        <v>0</v>
      </c>
      <c r="K251" s="234" t="s">
        <v>1</v>
      </c>
      <c r="L251" s="43"/>
      <c r="M251" s="239" t="s">
        <v>1</v>
      </c>
      <c r="N251" s="240" t="s">
        <v>41</v>
      </c>
      <c r="O251" s="90"/>
      <c r="P251" s="241">
        <f>O251*H251</f>
        <v>0</v>
      </c>
      <c r="Q251" s="241">
        <v>0</v>
      </c>
      <c r="R251" s="241">
        <f>Q251*H251</f>
        <v>0</v>
      </c>
      <c r="S251" s="241">
        <v>0</v>
      </c>
      <c r="T251" s="24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43" t="s">
        <v>230</v>
      </c>
      <c r="AT251" s="243" t="s">
        <v>149</v>
      </c>
      <c r="AU251" s="243" t="s">
        <v>86</v>
      </c>
      <c r="AY251" s="16" t="s">
        <v>146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6" t="s">
        <v>84</v>
      </c>
      <c r="BK251" s="244">
        <f>ROUND(I251*H251,2)</f>
        <v>0</v>
      </c>
      <c r="BL251" s="16" t="s">
        <v>230</v>
      </c>
      <c r="BM251" s="243" t="s">
        <v>458</v>
      </c>
    </row>
    <row r="252" spans="1:65" s="2" customFormat="1" ht="24.15" customHeight="1">
      <c r="A252" s="37"/>
      <c r="B252" s="38"/>
      <c r="C252" s="232" t="s">
        <v>459</v>
      </c>
      <c r="D252" s="232" t="s">
        <v>149</v>
      </c>
      <c r="E252" s="233" t="s">
        <v>460</v>
      </c>
      <c r="F252" s="234" t="s">
        <v>461</v>
      </c>
      <c r="G252" s="235" t="s">
        <v>323</v>
      </c>
      <c r="H252" s="236">
        <v>1</v>
      </c>
      <c r="I252" s="237"/>
      <c r="J252" s="238">
        <f>ROUND(I252*H252,2)</f>
        <v>0</v>
      </c>
      <c r="K252" s="234" t="s">
        <v>1</v>
      </c>
      <c r="L252" s="43"/>
      <c r="M252" s="239" t="s">
        <v>1</v>
      </c>
      <c r="N252" s="240" t="s">
        <v>41</v>
      </c>
      <c r="O252" s="90"/>
      <c r="P252" s="241">
        <f>O252*H252</f>
        <v>0</v>
      </c>
      <c r="Q252" s="241">
        <v>0</v>
      </c>
      <c r="R252" s="241">
        <f>Q252*H252</f>
        <v>0</v>
      </c>
      <c r="S252" s="241">
        <v>0</v>
      </c>
      <c r="T252" s="242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43" t="s">
        <v>230</v>
      </c>
      <c r="AT252" s="243" t="s">
        <v>149</v>
      </c>
      <c r="AU252" s="243" t="s">
        <v>86</v>
      </c>
      <c r="AY252" s="16" t="s">
        <v>146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16" t="s">
        <v>84</v>
      </c>
      <c r="BK252" s="244">
        <f>ROUND(I252*H252,2)</f>
        <v>0</v>
      </c>
      <c r="BL252" s="16" t="s">
        <v>230</v>
      </c>
      <c r="BM252" s="243" t="s">
        <v>462</v>
      </c>
    </row>
    <row r="253" spans="1:63" s="12" customFormat="1" ht="22.8" customHeight="1">
      <c r="A253" s="12"/>
      <c r="B253" s="216"/>
      <c r="C253" s="217"/>
      <c r="D253" s="218" t="s">
        <v>75</v>
      </c>
      <c r="E253" s="230" t="s">
        <v>463</v>
      </c>
      <c r="F253" s="230" t="s">
        <v>464</v>
      </c>
      <c r="G253" s="217"/>
      <c r="H253" s="217"/>
      <c r="I253" s="220"/>
      <c r="J253" s="231">
        <f>BK253</f>
        <v>0</v>
      </c>
      <c r="K253" s="217"/>
      <c r="L253" s="222"/>
      <c r="M253" s="223"/>
      <c r="N253" s="224"/>
      <c r="O253" s="224"/>
      <c r="P253" s="225">
        <f>P254</f>
        <v>0</v>
      </c>
      <c r="Q253" s="224"/>
      <c r="R253" s="225">
        <f>R254</f>
        <v>0.0184</v>
      </c>
      <c r="S253" s="224"/>
      <c r="T253" s="226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7" t="s">
        <v>86</v>
      </c>
      <c r="AT253" s="228" t="s">
        <v>75</v>
      </c>
      <c r="AU253" s="228" t="s">
        <v>84</v>
      </c>
      <c r="AY253" s="227" t="s">
        <v>146</v>
      </c>
      <c r="BK253" s="229">
        <f>BK254</f>
        <v>0</v>
      </c>
    </row>
    <row r="254" spans="1:65" s="2" customFormat="1" ht="33" customHeight="1">
      <c r="A254" s="37"/>
      <c r="B254" s="38"/>
      <c r="C254" s="232" t="s">
        <v>465</v>
      </c>
      <c r="D254" s="232" t="s">
        <v>149</v>
      </c>
      <c r="E254" s="233" t="s">
        <v>466</v>
      </c>
      <c r="F254" s="234" t="s">
        <v>467</v>
      </c>
      <c r="G254" s="235" t="s">
        <v>323</v>
      </c>
      <c r="H254" s="236">
        <v>2</v>
      </c>
      <c r="I254" s="237"/>
      <c r="J254" s="238">
        <f>ROUND(I254*H254,2)</f>
        <v>0</v>
      </c>
      <c r="K254" s="234" t="s">
        <v>160</v>
      </c>
      <c r="L254" s="43"/>
      <c r="M254" s="239" t="s">
        <v>1</v>
      </c>
      <c r="N254" s="240" t="s">
        <v>41</v>
      </c>
      <c r="O254" s="90"/>
      <c r="P254" s="241">
        <f>O254*H254</f>
        <v>0</v>
      </c>
      <c r="Q254" s="241">
        <v>0.0092</v>
      </c>
      <c r="R254" s="241">
        <f>Q254*H254</f>
        <v>0.0184</v>
      </c>
      <c r="S254" s="241">
        <v>0</v>
      </c>
      <c r="T254" s="242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43" t="s">
        <v>230</v>
      </c>
      <c r="AT254" s="243" t="s">
        <v>149</v>
      </c>
      <c r="AU254" s="243" t="s">
        <v>86</v>
      </c>
      <c r="AY254" s="16" t="s">
        <v>146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16" t="s">
        <v>84</v>
      </c>
      <c r="BK254" s="244">
        <f>ROUND(I254*H254,2)</f>
        <v>0</v>
      </c>
      <c r="BL254" s="16" t="s">
        <v>230</v>
      </c>
      <c r="BM254" s="243" t="s">
        <v>468</v>
      </c>
    </row>
    <row r="255" spans="1:63" s="12" customFormat="1" ht="22.8" customHeight="1">
      <c r="A255" s="12"/>
      <c r="B255" s="216"/>
      <c r="C255" s="217"/>
      <c r="D255" s="218" t="s">
        <v>75</v>
      </c>
      <c r="E255" s="230" t="s">
        <v>469</v>
      </c>
      <c r="F255" s="230" t="s">
        <v>470</v>
      </c>
      <c r="G255" s="217"/>
      <c r="H255" s="217"/>
      <c r="I255" s="220"/>
      <c r="J255" s="231">
        <f>BK255</f>
        <v>0</v>
      </c>
      <c r="K255" s="217"/>
      <c r="L255" s="222"/>
      <c r="M255" s="223"/>
      <c r="N255" s="224"/>
      <c r="O255" s="224"/>
      <c r="P255" s="225">
        <f>SUM(P256:P260)</f>
        <v>0</v>
      </c>
      <c r="Q255" s="224"/>
      <c r="R255" s="225">
        <f>SUM(R256:R260)</f>
        <v>0</v>
      </c>
      <c r="S255" s="224"/>
      <c r="T255" s="226">
        <f>SUM(T256:T260)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7" t="s">
        <v>86</v>
      </c>
      <c r="AT255" s="228" t="s">
        <v>75</v>
      </c>
      <c r="AU255" s="228" t="s">
        <v>84</v>
      </c>
      <c r="AY255" s="227" t="s">
        <v>146</v>
      </c>
      <c r="BK255" s="229">
        <f>SUM(BK256:BK260)</f>
        <v>0</v>
      </c>
    </row>
    <row r="256" spans="1:65" s="2" customFormat="1" ht="37.8" customHeight="1">
      <c r="A256" s="37"/>
      <c r="B256" s="38"/>
      <c r="C256" s="232" t="s">
        <v>471</v>
      </c>
      <c r="D256" s="232" t="s">
        <v>149</v>
      </c>
      <c r="E256" s="233" t="s">
        <v>472</v>
      </c>
      <c r="F256" s="234" t="s">
        <v>473</v>
      </c>
      <c r="G256" s="235" t="s">
        <v>238</v>
      </c>
      <c r="H256" s="236">
        <v>1</v>
      </c>
      <c r="I256" s="237"/>
      <c r="J256" s="238">
        <f>ROUND(I256*H256,2)</f>
        <v>0</v>
      </c>
      <c r="K256" s="234" t="s">
        <v>1</v>
      </c>
      <c r="L256" s="43"/>
      <c r="M256" s="239" t="s">
        <v>1</v>
      </c>
      <c r="N256" s="240" t="s">
        <v>41</v>
      </c>
      <c r="O256" s="90"/>
      <c r="P256" s="241">
        <f>O256*H256</f>
        <v>0</v>
      </c>
      <c r="Q256" s="241">
        <v>0</v>
      </c>
      <c r="R256" s="241">
        <f>Q256*H256</f>
        <v>0</v>
      </c>
      <c r="S256" s="241">
        <v>0</v>
      </c>
      <c r="T256" s="24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43" t="s">
        <v>230</v>
      </c>
      <c r="AT256" s="243" t="s">
        <v>149</v>
      </c>
      <c r="AU256" s="243" t="s">
        <v>86</v>
      </c>
      <c r="AY256" s="16" t="s">
        <v>146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6" t="s">
        <v>84</v>
      </c>
      <c r="BK256" s="244">
        <f>ROUND(I256*H256,2)</f>
        <v>0</v>
      </c>
      <c r="BL256" s="16" t="s">
        <v>230</v>
      </c>
      <c r="BM256" s="243" t="s">
        <v>474</v>
      </c>
    </row>
    <row r="257" spans="1:65" s="2" customFormat="1" ht="37.8" customHeight="1">
      <c r="A257" s="37"/>
      <c r="B257" s="38"/>
      <c r="C257" s="232" t="s">
        <v>475</v>
      </c>
      <c r="D257" s="232" t="s">
        <v>149</v>
      </c>
      <c r="E257" s="233" t="s">
        <v>476</v>
      </c>
      <c r="F257" s="234" t="s">
        <v>477</v>
      </c>
      <c r="G257" s="235" t="s">
        <v>238</v>
      </c>
      <c r="H257" s="236">
        <v>2</v>
      </c>
      <c r="I257" s="237"/>
      <c r="J257" s="238">
        <f>ROUND(I257*H257,2)</f>
        <v>0</v>
      </c>
      <c r="K257" s="234" t="s">
        <v>1</v>
      </c>
      <c r="L257" s="43"/>
      <c r="M257" s="239" t="s">
        <v>1</v>
      </c>
      <c r="N257" s="240" t="s">
        <v>41</v>
      </c>
      <c r="O257" s="90"/>
      <c r="P257" s="241">
        <f>O257*H257</f>
        <v>0</v>
      </c>
      <c r="Q257" s="241">
        <v>0</v>
      </c>
      <c r="R257" s="241">
        <f>Q257*H257</f>
        <v>0</v>
      </c>
      <c r="S257" s="241">
        <v>0</v>
      </c>
      <c r="T257" s="242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43" t="s">
        <v>230</v>
      </c>
      <c r="AT257" s="243" t="s">
        <v>149</v>
      </c>
      <c r="AU257" s="243" t="s">
        <v>86</v>
      </c>
      <c r="AY257" s="16" t="s">
        <v>146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16" t="s">
        <v>84</v>
      </c>
      <c r="BK257" s="244">
        <f>ROUND(I257*H257,2)</f>
        <v>0</v>
      </c>
      <c r="BL257" s="16" t="s">
        <v>230</v>
      </c>
      <c r="BM257" s="243" t="s">
        <v>478</v>
      </c>
    </row>
    <row r="258" spans="1:65" s="2" customFormat="1" ht="16.5" customHeight="1">
      <c r="A258" s="37"/>
      <c r="B258" s="38"/>
      <c r="C258" s="232" t="s">
        <v>479</v>
      </c>
      <c r="D258" s="232" t="s">
        <v>149</v>
      </c>
      <c r="E258" s="233" t="s">
        <v>480</v>
      </c>
      <c r="F258" s="234" t="s">
        <v>481</v>
      </c>
      <c r="G258" s="235" t="s">
        <v>323</v>
      </c>
      <c r="H258" s="236">
        <v>1</v>
      </c>
      <c r="I258" s="237"/>
      <c r="J258" s="238">
        <f>ROUND(I258*H258,2)</f>
        <v>0</v>
      </c>
      <c r="K258" s="234" t="s">
        <v>1</v>
      </c>
      <c r="L258" s="43"/>
      <c r="M258" s="239" t="s">
        <v>1</v>
      </c>
      <c r="N258" s="240" t="s">
        <v>41</v>
      </c>
      <c r="O258" s="90"/>
      <c r="P258" s="241">
        <f>O258*H258</f>
        <v>0</v>
      </c>
      <c r="Q258" s="241">
        <v>0</v>
      </c>
      <c r="R258" s="241">
        <f>Q258*H258</f>
        <v>0</v>
      </c>
      <c r="S258" s="241">
        <v>0</v>
      </c>
      <c r="T258" s="24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43" t="s">
        <v>230</v>
      </c>
      <c r="AT258" s="243" t="s">
        <v>149</v>
      </c>
      <c r="AU258" s="243" t="s">
        <v>86</v>
      </c>
      <c r="AY258" s="16" t="s">
        <v>146</v>
      </c>
      <c r="BE258" s="244">
        <f>IF(N258="základní",J258,0)</f>
        <v>0</v>
      </c>
      <c r="BF258" s="244">
        <f>IF(N258="snížená",J258,0)</f>
        <v>0</v>
      </c>
      <c r="BG258" s="244">
        <f>IF(N258="zákl. přenesená",J258,0)</f>
        <v>0</v>
      </c>
      <c r="BH258" s="244">
        <f>IF(N258="sníž. přenesená",J258,0)</f>
        <v>0</v>
      </c>
      <c r="BI258" s="244">
        <f>IF(N258="nulová",J258,0)</f>
        <v>0</v>
      </c>
      <c r="BJ258" s="16" t="s">
        <v>84</v>
      </c>
      <c r="BK258" s="244">
        <f>ROUND(I258*H258,2)</f>
        <v>0</v>
      </c>
      <c r="BL258" s="16" t="s">
        <v>230</v>
      </c>
      <c r="BM258" s="243" t="s">
        <v>482</v>
      </c>
    </row>
    <row r="259" spans="1:65" s="2" customFormat="1" ht="16.5" customHeight="1">
      <c r="A259" s="37"/>
      <c r="B259" s="38"/>
      <c r="C259" s="232" t="s">
        <v>483</v>
      </c>
      <c r="D259" s="232" t="s">
        <v>149</v>
      </c>
      <c r="E259" s="233" t="s">
        <v>484</v>
      </c>
      <c r="F259" s="234" t="s">
        <v>485</v>
      </c>
      <c r="G259" s="235" t="s">
        <v>323</v>
      </c>
      <c r="H259" s="236">
        <v>1</v>
      </c>
      <c r="I259" s="237"/>
      <c r="J259" s="238">
        <f>ROUND(I259*H259,2)</f>
        <v>0</v>
      </c>
      <c r="K259" s="234" t="s">
        <v>1</v>
      </c>
      <c r="L259" s="43"/>
      <c r="M259" s="239" t="s">
        <v>1</v>
      </c>
      <c r="N259" s="240" t="s">
        <v>41</v>
      </c>
      <c r="O259" s="90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43" t="s">
        <v>230</v>
      </c>
      <c r="AT259" s="243" t="s">
        <v>149</v>
      </c>
      <c r="AU259" s="243" t="s">
        <v>86</v>
      </c>
      <c r="AY259" s="16" t="s">
        <v>146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6" t="s">
        <v>84</v>
      </c>
      <c r="BK259" s="244">
        <f>ROUND(I259*H259,2)</f>
        <v>0</v>
      </c>
      <c r="BL259" s="16" t="s">
        <v>230</v>
      </c>
      <c r="BM259" s="243" t="s">
        <v>486</v>
      </c>
    </row>
    <row r="260" spans="1:65" s="2" customFormat="1" ht="16.5" customHeight="1">
      <c r="A260" s="37"/>
      <c r="B260" s="38"/>
      <c r="C260" s="232" t="s">
        <v>487</v>
      </c>
      <c r="D260" s="232" t="s">
        <v>149</v>
      </c>
      <c r="E260" s="233" t="s">
        <v>488</v>
      </c>
      <c r="F260" s="234" t="s">
        <v>489</v>
      </c>
      <c r="G260" s="235" t="s">
        <v>238</v>
      </c>
      <c r="H260" s="236">
        <v>3</v>
      </c>
      <c r="I260" s="237"/>
      <c r="J260" s="238">
        <f>ROUND(I260*H260,2)</f>
        <v>0</v>
      </c>
      <c r="K260" s="234" t="s">
        <v>1</v>
      </c>
      <c r="L260" s="43"/>
      <c r="M260" s="239" t="s">
        <v>1</v>
      </c>
      <c r="N260" s="240" t="s">
        <v>41</v>
      </c>
      <c r="O260" s="90"/>
      <c r="P260" s="241">
        <f>O260*H260</f>
        <v>0</v>
      </c>
      <c r="Q260" s="241">
        <v>0</v>
      </c>
      <c r="R260" s="241">
        <f>Q260*H260</f>
        <v>0</v>
      </c>
      <c r="S260" s="241">
        <v>0</v>
      </c>
      <c r="T260" s="24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43" t="s">
        <v>230</v>
      </c>
      <c r="AT260" s="243" t="s">
        <v>149</v>
      </c>
      <c r="AU260" s="243" t="s">
        <v>86</v>
      </c>
      <c r="AY260" s="16" t="s">
        <v>146</v>
      </c>
      <c r="BE260" s="244">
        <f>IF(N260="základní",J260,0)</f>
        <v>0</v>
      </c>
      <c r="BF260" s="244">
        <f>IF(N260="snížená",J260,0)</f>
        <v>0</v>
      </c>
      <c r="BG260" s="244">
        <f>IF(N260="zákl. přenesená",J260,0)</f>
        <v>0</v>
      </c>
      <c r="BH260" s="244">
        <f>IF(N260="sníž. přenesená",J260,0)</f>
        <v>0</v>
      </c>
      <c r="BI260" s="244">
        <f>IF(N260="nulová",J260,0)</f>
        <v>0</v>
      </c>
      <c r="BJ260" s="16" t="s">
        <v>84</v>
      </c>
      <c r="BK260" s="244">
        <f>ROUND(I260*H260,2)</f>
        <v>0</v>
      </c>
      <c r="BL260" s="16" t="s">
        <v>230</v>
      </c>
      <c r="BM260" s="243" t="s">
        <v>490</v>
      </c>
    </row>
    <row r="261" spans="1:63" s="12" customFormat="1" ht="22.8" customHeight="1">
      <c r="A261" s="12"/>
      <c r="B261" s="216"/>
      <c r="C261" s="217"/>
      <c r="D261" s="218" t="s">
        <v>75</v>
      </c>
      <c r="E261" s="230" t="s">
        <v>491</v>
      </c>
      <c r="F261" s="230" t="s">
        <v>492</v>
      </c>
      <c r="G261" s="217"/>
      <c r="H261" s="217"/>
      <c r="I261" s="220"/>
      <c r="J261" s="231">
        <f>BK261</f>
        <v>0</v>
      </c>
      <c r="K261" s="217"/>
      <c r="L261" s="222"/>
      <c r="M261" s="223"/>
      <c r="N261" s="224"/>
      <c r="O261" s="224"/>
      <c r="P261" s="225">
        <f>SUM(P262:P264)</f>
        <v>0</v>
      </c>
      <c r="Q261" s="224"/>
      <c r="R261" s="225">
        <f>SUM(R262:R264)</f>
        <v>0.4104340000000001</v>
      </c>
      <c r="S261" s="224"/>
      <c r="T261" s="226">
        <f>SUM(T262:T264)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7" t="s">
        <v>86</v>
      </c>
      <c r="AT261" s="228" t="s">
        <v>75</v>
      </c>
      <c r="AU261" s="228" t="s">
        <v>84</v>
      </c>
      <c r="AY261" s="227" t="s">
        <v>146</v>
      </c>
      <c r="BK261" s="229">
        <f>SUM(BK262:BK264)</f>
        <v>0</v>
      </c>
    </row>
    <row r="262" spans="1:65" s="2" customFormat="1" ht="24.15" customHeight="1">
      <c r="A262" s="37"/>
      <c r="B262" s="38"/>
      <c r="C262" s="232" t="s">
        <v>493</v>
      </c>
      <c r="D262" s="232" t="s">
        <v>149</v>
      </c>
      <c r="E262" s="233" t="s">
        <v>494</v>
      </c>
      <c r="F262" s="234" t="s">
        <v>495</v>
      </c>
      <c r="G262" s="235" t="s">
        <v>159</v>
      </c>
      <c r="H262" s="236">
        <v>32.6</v>
      </c>
      <c r="I262" s="237"/>
      <c r="J262" s="238">
        <f>ROUND(I262*H262,2)</f>
        <v>0</v>
      </c>
      <c r="K262" s="234" t="s">
        <v>160</v>
      </c>
      <c r="L262" s="43"/>
      <c r="M262" s="239" t="s">
        <v>1</v>
      </c>
      <c r="N262" s="240" t="s">
        <v>41</v>
      </c>
      <c r="O262" s="90"/>
      <c r="P262" s="241">
        <f>O262*H262</f>
        <v>0</v>
      </c>
      <c r="Q262" s="241">
        <v>0.01259</v>
      </c>
      <c r="R262" s="241">
        <f>Q262*H262</f>
        <v>0.4104340000000001</v>
      </c>
      <c r="S262" s="241">
        <v>0</v>
      </c>
      <c r="T262" s="242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43" t="s">
        <v>230</v>
      </c>
      <c r="AT262" s="243" t="s">
        <v>149</v>
      </c>
      <c r="AU262" s="243" t="s">
        <v>86</v>
      </c>
      <c r="AY262" s="16" t="s">
        <v>146</v>
      </c>
      <c r="BE262" s="244">
        <f>IF(N262="základní",J262,0)</f>
        <v>0</v>
      </c>
      <c r="BF262" s="244">
        <f>IF(N262="snížená",J262,0)</f>
        <v>0</v>
      </c>
      <c r="BG262" s="244">
        <f>IF(N262="zákl. přenesená",J262,0)</f>
        <v>0</v>
      </c>
      <c r="BH262" s="244">
        <f>IF(N262="sníž. přenesená",J262,0)</f>
        <v>0</v>
      </c>
      <c r="BI262" s="244">
        <f>IF(N262="nulová",J262,0)</f>
        <v>0</v>
      </c>
      <c r="BJ262" s="16" t="s">
        <v>84</v>
      </c>
      <c r="BK262" s="244">
        <f>ROUND(I262*H262,2)</f>
        <v>0</v>
      </c>
      <c r="BL262" s="16" t="s">
        <v>230</v>
      </c>
      <c r="BM262" s="243" t="s">
        <v>496</v>
      </c>
    </row>
    <row r="263" spans="1:51" s="13" customFormat="1" ht="12">
      <c r="A263" s="13"/>
      <c r="B263" s="245"/>
      <c r="C263" s="246"/>
      <c r="D263" s="247" t="s">
        <v>162</v>
      </c>
      <c r="E263" s="248" t="s">
        <v>1</v>
      </c>
      <c r="F263" s="249" t="s">
        <v>497</v>
      </c>
      <c r="G263" s="246"/>
      <c r="H263" s="250">
        <v>32.6</v>
      </c>
      <c r="I263" s="251"/>
      <c r="J263" s="246"/>
      <c r="K263" s="246"/>
      <c r="L263" s="252"/>
      <c r="M263" s="253"/>
      <c r="N263" s="254"/>
      <c r="O263" s="254"/>
      <c r="P263" s="254"/>
      <c r="Q263" s="254"/>
      <c r="R263" s="254"/>
      <c r="S263" s="254"/>
      <c r="T263" s="25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6" t="s">
        <v>162</v>
      </c>
      <c r="AU263" s="256" t="s">
        <v>86</v>
      </c>
      <c r="AV263" s="13" t="s">
        <v>86</v>
      </c>
      <c r="AW263" s="13" t="s">
        <v>32</v>
      </c>
      <c r="AX263" s="13" t="s">
        <v>84</v>
      </c>
      <c r="AY263" s="256" t="s">
        <v>146</v>
      </c>
    </row>
    <row r="264" spans="1:65" s="2" customFormat="1" ht="24.15" customHeight="1">
      <c r="A264" s="37"/>
      <c r="B264" s="38"/>
      <c r="C264" s="232" t="s">
        <v>498</v>
      </c>
      <c r="D264" s="232" t="s">
        <v>149</v>
      </c>
      <c r="E264" s="233" t="s">
        <v>499</v>
      </c>
      <c r="F264" s="234" t="s">
        <v>500</v>
      </c>
      <c r="G264" s="235" t="s">
        <v>296</v>
      </c>
      <c r="H264" s="278"/>
      <c r="I264" s="237"/>
      <c r="J264" s="238">
        <f>ROUND(I264*H264,2)</f>
        <v>0</v>
      </c>
      <c r="K264" s="234" t="s">
        <v>160</v>
      </c>
      <c r="L264" s="43"/>
      <c r="M264" s="239" t="s">
        <v>1</v>
      </c>
      <c r="N264" s="240" t="s">
        <v>41</v>
      </c>
      <c r="O264" s="90"/>
      <c r="P264" s="241">
        <f>O264*H264</f>
        <v>0</v>
      </c>
      <c r="Q264" s="241">
        <v>0</v>
      </c>
      <c r="R264" s="241">
        <f>Q264*H264</f>
        <v>0</v>
      </c>
      <c r="S264" s="241">
        <v>0</v>
      </c>
      <c r="T264" s="242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43" t="s">
        <v>230</v>
      </c>
      <c r="AT264" s="243" t="s">
        <v>149</v>
      </c>
      <c r="AU264" s="243" t="s">
        <v>86</v>
      </c>
      <c r="AY264" s="16" t="s">
        <v>146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6" t="s">
        <v>84</v>
      </c>
      <c r="BK264" s="244">
        <f>ROUND(I264*H264,2)</f>
        <v>0</v>
      </c>
      <c r="BL264" s="16" t="s">
        <v>230</v>
      </c>
      <c r="BM264" s="243" t="s">
        <v>501</v>
      </c>
    </row>
    <row r="265" spans="1:63" s="12" customFormat="1" ht="22.8" customHeight="1">
      <c r="A265" s="12"/>
      <c r="B265" s="216"/>
      <c r="C265" s="217"/>
      <c r="D265" s="218" t="s">
        <v>75</v>
      </c>
      <c r="E265" s="230" t="s">
        <v>502</v>
      </c>
      <c r="F265" s="230" t="s">
        <v>503</v>
      </c>
      <c r="G265" s="217"/>
      <c r="H265" s="217"/>
      <c r="I265" s="220"/>
      <c r="J265" s="231">
        <f>BK265</f>
        <v>0</v>
      </c>
      <c r="K265" s="217"/>
      <c r="L265" s="222"/>
      <c r="M265" s="223"/>
      <c r="N265" s="224"/>
      <c r="O265" s="224"/>
      <c r="P265" s="225">
        <f>SUM(P266:P274)</f>
        <v>0</v>
      </c>
      <c r="Q265" s="224"/>
      <c r="R265" s="225">
        <f>SUM(R266:R274)</f>
        <v>0</v>
      </c>
      <c r="S265" s="224"/>
      <c r="T265" s="226">
        <f>SUM(T266:T274)</f>
        <v>0.084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7" t="s">
        <v>86</v>
      </c>
      <c r="AT265" s="228" t="s">
        <v>75</v>
      </c>
      <c r="AU265" s="228" t="s">
        <v>84</v>
      </c>
      <c r="AY265" s="227" t="s">
        <v>146</v>
      </c>
      <c r="BK265" s="229">
        <f>SUM(BK266:BK274)</f>
        <v>0</v>
      </c>
    </row>
    <row r="266" spans="1:65" s="2" customFormat="1" ht="24.15" customHeight="1">
      <c r="A266" s="37"/>
      <c r="B266" s="38"/>
      <c r="C266" s="232" t="s">
        <v>504</v>
      </c>
      <c r="D266" s="232" t="s">
        <v>149</v>
      </c>
      <c r="E266" s="233" t="s">
        <v>505</v>
      </c>
      <c r="F266" s="234" t="s">
        <v>506</v>
      </c>
      <c r="G266" s="235" t="s">
        <v>238</v>
      </c>
      <c r="H266" s="236">
        <v>3</v>
      </c>
      <c r="I266" s="237"/>
      <c r="J266" s="238">
        <f>ROUND(I266*H266,2)</f>
        <v>0</v>
      </c>
      <c r="K266" s="234" t="s">
        <v>160</v>
      </c>
      <c r="L266" s="43"/>
      <c r="M266" s="239" t="s">
        <v>1</v>
      </c>
      <c r="N266" s="240" t="s">
        <v>41</v>
      </c>
      <c r="O266" s="90"/>
      <c r="P266" s="241">
        <f>O266*H266</f>
        <v>0</v>
      </c>
      <c r="Q266" s="241">
        <v>0</v>
      </c>
      <c r="R266" s="241">
        <f>Q266*H266</f>
        <v>0</v>
      </c>
      <c r="S266" s="241">
        <v>0.028000000000000004</v>
      </c>
      <c r="T266" s="242">
        <f>S266*H266</f>
        <v>0.084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43" t="s">
        <v>230</v>
      </c>
      <c r="AT266" s="243" t="s">
        <v>149</v>
      </c>
      <c r="AU266" s="243" t="s">
        <v>86</v>
      </c>
      <c r="AY266" s="16" t="s">
        <v>146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6" t="s">
        <v>84</v>
      </c>
      <c r="BK266" s="244">
        <f>ROUND(I266*H266,2)</f>
        <v>0</v>
      </c>
      <c r="BL266" s="16" t="s">
        <v>230</v>
      </c>
      <c r="BM266" s="243" t="s">
        <v>507</v>
      </c>
    </row>
    <row r="267" spans="1:65" s="2" customFormat="1" ht="21.75" customHeight="1">
      <c r="A267" s="37"/>
      <c r="B267" s="38"/>
      <c r="C267" s="232" t="s">
        <v>508</v>
      </c>
      <c r="D267" s="232" t="s">
        <v>149</v>
      </c>
      <c r="E267" s="233" t="s">
        <v>509</v>
      </c>
      <c r="F267" s="234" t="s">
        <v>510</v>
      </c>
      <c r="G267" s="235" t="s">
        <v>238</v>
      </c>
      <c r="H267" s="236">
        <v>1</v>
      </c>
      <c r="I267" s="237"/>
      <c r="J267" s="238">
        <f>ROUND(I267*H267,2)</f>
        <v>0</v>
      </c>
      <c r="K267" s="234" t="s">
        <v>1</v>
      </c>
      <c r="L267" s="43"/>
      <c r="M267" s="239" t="s">
        <v>1</v>
      </c>
      <c r="N267" s="240" t="s">
        <v>41</v>
      </c>
      <c r="O267" s="90"/>
      <c r="P267" s="241">
        <f>O267*H267</f>
        <v>0</v>
      </c>
      <c r="Q267" s="241">
        <v>0</v>
      </c>
      <c r="R267" s="241">
        <f>Q267*H267</f>
        <v>0</v>
      </c>
      <c r="S267" s="241">
        <v>0</v>
      </c>
      <c r="T267" s="242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43" t="s">
        <v>230</v>
      </c>
      <c r="AT267" s="243" t="s">
        <v>149</v>
      </c>
      <c r="AU267" s="243" t="s">
        <v>86</v>
      </c>
      <c r="AY267" s="16" t="s">
        <v>146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6" t="s">
        <v>84</v>
      </c>
      <c r="BK267" s="244">
        <f>ROUND(I267*H267,2)</f>
        <v>0</v>
      </c>
      <c r="BL267" s="16" t="s">
        <v>230</v>
      </c>
      <c r="BM267" s="243" t="s">
        <v>511</v>
      </c>
    </row>
    <row r="268" spans="1:47" s="2" customFormat="1" ht="12">
      <c r="A268" s="37"/>
      <c r="B268" s="38"/>
      <c r="C268" s="39"/>
      <c r="D268" s="247" t="s">
        <v>412</v>
      </c>
      <c r="E268" s="39"/>
      <c r="F268" s="279" t="s">
        <v>512</v>
      </c>
      <c r="G268" s="39"/>
      <c r="H268" s="39"/>
      <c r="I268" s="200"/>
      <c r="J268" s="39"/>
      <c r="K268" s="39"/>
      <c r="L268" s="43"/>
      <c r="M268" s="280"/>
      <c r="N268" s="281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412</v>
      </c>
      <c r="AU268" s="16" t="s">
        <v>86</v>
      </c>
    </row>
    <row r="269" spans="1:65" s="2" customFormat="1" ht="21.75" customHeight="1">
      <c r="A269" s="37"/>
      <c r="B269" s="38"/>
      <c r="C269" s="232" t="s">
        <v>513</v>
      </c>
      <c r="D269" s="232" t="s">
        <v>149</v>
      </c>
      <c r="E269" s="233" t="s">
        <v>514</v>
      </c>
      <c r="F269" s="234" t="s">
        <v>515</v>
      </c>
      <c r="G269" s="235" t="s">
        <v>238</v>
      </c>
      <c r="H269" s="236">
        <v>1</v>
      </c>
      <c r="I269" s="237"/>
      <c r="J269" s="238">
        <f>ROUND(I269*H269,2)</f>
        <v>0</v>
      </c>
      <c r="K269" s="234" t="s">
        <v>1</v>
      </c>
      <c r="L269" s="43"/>
      <c r="M269" s="239" t="s">
        <v>1</v>
      </c>
      <c r="N269" s="240" t="s">
        <v>41</v>
      </c>
      <c r="O269" s="90"/>
      <c r="P269" s="241">
        <f>O269*H269</f>
        <v>0</v>
      </c>
      <c r="Q269" s="241">
        <v>0</v>
      </c>
      <c r="R269" s="241">
        <f>Q269*H269</f>
        <v>0</v>
      </c>
      <c r="S269" s="241">
        <v>0</v>
      </c>
      <c r="T269" s="242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43" t="s">
        <v>230</v>
      </c>
      <c r="AT269" s="243" t="s">
        <v>149</v>
      </c>
      <c r="AU269" s="243" t="s">
        <v>86</v>
      </c>
      <c r="AY269" s="16" t="s">
        <v>146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16" t="s">
        <v>84</v>
      </c>
      <c r="BK269" s="244">
        <f>ROUND(I269*H269,2)</f>
        <v>0</v>
      </c>
      <c r="BL269" s="16" t="s">
        <v>230</v>
      </c>
      <c r="BM269" s="243" t="s">
        <v>516</v>
      </c>
    </row>
    <row r="270" spans="1:47" s="2" customFormat="1" ht="12">
      <c r="A270" s="37"/>
      <c r="B270" s="38"/>
      <c r="C270" s="39"/>
      <c r="D270" s="247" t="s">
        <v>412</v>
      </c>
      <c r="E270" s="39"/>
      <c r="F270" s="279" t="s">
        <v>517</v>
      </c>
      <c r="G270" s="39"/>
      <c r="H270" s="39"/>
      <c r="I270" s="200"/>
      <c r="J270" s="39"/>
      <c r="K270" s="39"/>
      <c r="L270" s="43"/>
      <c r="M270" s="280"/>
      <c r="N270" s="281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412</v>
      </c>
      <c r="AU270" s="16" t="s">
        <v>86</v>
      </c>
    </row>
    <row r="271" spans="1:65" s="2" customFormat="1" ht="16.5" customHeight="1">
      <c r="A271" s="37"/>
      <c r="B271" s="38"/>
      <c r="C271" s="232" t="s">
        <v>518</v>
      </c>
      <c r="D271" s="232" t="s">
        <v>149</v>
      </c>
      <c r="E271" s="233" t="s">
        <v>519</v>
      </c>
      <c r="F271" s="234" t="s">
        <v>520</v>
      </c>
      <c r="G271" s="235" t="s">
        <v>238</v>
      </c>
      <c r="H271" s="236">
        <v>1</v>
      </c>
      <c r="I271" s="237"/>
      <c r="J271" s="238">
        <f>ROUND(I271*H271,2)</f>
        <v>0</v>
      </c>
      <c r="K271" s="234" t="s">
        <v>1</v>
      </c>
      <c r="L271" s="43"/>
      <c r="M271" s="239" t="s">
        <v>1</v>
      </c>
      <c r="N271" s="240" t="s">
        <v>41</v>
      </c>
      <c r="O271" s="90"/>
      <c r="P271" s="241">
        <f>O271*H271</f>
        <v>0</v>
      </c>
      <c r="Q271" s="241">
        <v>0</v>
      </c>
      <c r="R271" s="241">
        <f>Q271*H271</f>
        <v>0</v>
      </c>
      <c r="S271" s="241">
        <v>0</v>
      </c>
      <c r="T271" s="242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43" t="s">
        <v>230</v>
      </c>
      <c r="AT271" s="243" t="s">
        <v>149</v>
      </c>
      <c r="AU271" s="243" t="s">
        <v>86</v>
      </c>
      <c r="AY271" s="16" t="s">
        <v>146</v>
      </c>
      <c r="BE271" s="244">
        <f>IF(N271="základní",J271,0)</f>
        <v>0</v>
      </c>
      <c r="BF271" s="244">
        <f>IF(N271="snížená",J271,0)</f>
        <v>0</v>
      </c>
      <c r="BG271" s="244">
        <f>IF(N271="zákl. přenesená",J271,0)</f>
        <v>0</v>
      </c>
      <c r="BH271" s="244">
        <f>IF(N271="sníž. přenesená",J271,0)</f>
        <v>0</v>
      </c>
      <c r="BI271" s="244">
        <f>IF(N271="nulová",J271,0)</f>
        <v>0</v>
      </c>
      <c r="BJ271" s="16" t="s">
        <v>84</v>
      </c>
      <c r="BK271" s="244">
        <f>ROUND(I271*H271,2)</f>
        <v>0</v>
      </c>
      <c r="BL271" s="16" t="s">
        <v>230</v>
      </c>
      <c r="BM271" s="243" t="s">
        <v>521</v>
      </c>
    </row>
    <row r="272" spans="1:47" s="2" customFormat="1" ht="12">
      <c r="A272" s="37"/>
      <c r="B272" s="38"/>
      <c r="C272" s="39"/>
      <c r="D272" s="247" t="s">
        <v>412</v>
      </c>
      <c r="E272" s="39"/>
      <c r="F272" s="279" t="s">
        <v>522</v>
      </c>
      <c r="G272" s="39"/>
      <c r="H272" s="39"/>
      <c r="I272" s="200"/>
      <c r="J272" s="39"/>
      <c r="K272" s="39"/>
      <c r="L272" s="43"/>
      <c r="M272" s="280"/>
      <c r="N272" s="281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412</v>
      </c>
      <c r="AU272" s="16" t="s">
        <v>86</v>
      </c>
    </row>
    <row r="273" spans="1:65" s="2" customFormat="1" ht="16.5" customHeight="1">
      <c r="A273" s="37"/>
      <c r="B273" s="38"/>
      <c r="C273" s="232" t="s">
        <v>523</v>
      </c>
      <c r="D273" s="232" t="s">
        <v>149</v>
      </c>
      <c r="E273" s="233" t="s">
        <v>524</v>
      </c>
      <c r="F273" s="234" t="s">
        <v>520</v>
      </c>
      <c r="G273" s="235" t="s">
        <v>238</v>
      </c>
      <c r="H273" s="236">
        <v>1</v>
      </c>
      <c r="I273" s="237"/>
      <c r="J273" s="238">
        <f>ROUND(I273*H273,2)</f>
        <v>0</v>
      </c>
      <c r="K273" s="234" t="s">
        <v>1</v>
      </c>
      <c r="L273" s="43"/>
      <c r="M273" s="239" t="s">
        <v>1</v>
      </c>
      <c r="N273" s="240" t="s">
        <v>41</v>
      </c>
      <c r="O273" s="90"/>
      <c r="P273" s="241">
        <f>O273*H273</f>
        <v>0</v>
      </c>
      <c r="Q273" s="241">
        <v>0</v>
      </c>
      <c r="R273" s="241">
        <f>Q273*H273</f>
        <v>0</v>
      </c>
      <c r="S273" s="241">
        <v>0</v>
      </c>
      <c r="T273" s="242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43" t="s">
        <v>230</v>
      </c>
      <c r="AT273" s="243" t="s">
        <v>149</v>
      </c>
      <c r="AU273" s="243" t="s">
        <v>86</v>
      </c>
      <c r="AY273" s="16" t="s">
        <v>146</v>
      </c>
      <c r="BE273" s="244">
        <f>IF(N273="základní",J273,0)</f>
        <v>0</v>
      </c>
      <c r="BF273" s="244">
        <f>IF(N273="snížená",J273,0)</f>
        <v>0</v>
      </c>
      <c r="BG273" s="244">
        <f>IF(N273="zákl. přenesená",J273,0)</f>
        <v>0</v>
      </c>
      <c r="BH273" s="244">
        <f>IF(N273="sníž. přenesená",J273,0)</f>
        <v>0</v>
      </c>
      <c r="BI273" s="244">
        <f>IF(N273="nulová",J273,0)</f>
        <v>0</v>
      </c>
      <c r="BJ273" s="16" t="s">
        <v>84</v>
      </c>
      <c r="BK273" s="244">
        <f>ROUND(I273*H273,2)</f>
        <v>0</v>
      </c>
      <c r="BL273" s="16" t="s">
        <v>230</v>
      </c>
      <c r="BM273" s="243" t="s">
        <v>525</v>
      </c>
    </row>
    <row r="274" spans="1:47" s="2" customFormat="1" ht="12">
      <c r="A274" s="37"/>
      <c r="B274" s="38"/>
      <c r="C274" s="39"/>
      <c r="D274" s="247" t="s">
        <v>412</v>
      </c>
      <c r="E274" s="39"/>
      <c r="F274" s="279" t="s">
        <v>526</v>
      </c>
      <c r="G274" s="39"/>
      <c r="H274" s="39"/>
      <c r="I274" s="200"/>
      <c r="J274" s="39"/>
      <c r="K274" s="39"/>
      <c r="L274" s="43"/>
      <c r="M274" s="280"/>
      <c r="N274" s="281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412</v>
      </c>
      <c r="AU274" s="16" t="s">
        <v>86</v>
      </c>
    </row>
    <row r="275" spans="1:63" s="12" customFormat="1" ht="22.8" customHeight="1">
      <c r="A275" s="12"/>
      <c r="B275" s="216"/>
      <c r="C275" s="217"/>
      <c r="D275" s="218" t="s">
        <v>75</v>
      </c>
      <c r="E275" s="230" t="s">
        <v>527</v>
      </c>
      <c r="F275" s="230" t="s">
        <v>528</v>
      </c>
      <c r="G275" s="217"/>
      <c r="H275" s="217"/>
      <c r="I275" s="220"/>
      <c r="J275" s="231">
        <f>BK275</f>
        <v>0</v>
      </c>
      <c r="K275" s="217"/>
      <c r="L275" s="222"/>
      <c r="M275" s="223"/>
      <c r="N275" s="224"/>
      <c r="O275" s="224"/>
      <c r="P275" s="225">
        <f>SUM(P276:P280)</f>
        <v>0</v>
      </c>
      <c r="Q275" s="224"/>
      <c r="R275" s="225">
        <f>SUM(R276:R280)</f>
        <v>0</v>
      </c>
      <c r="S275" s="224"/>
      <c r="T275" s="226">
        <f>SUM(T276:T280)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7" t="s">
        <v>86</v>
      </c>
      <c r="AT275" s="228" t="s">
        <v>75</v>
      </c>
      <c r="AU275" s="228" t="s">
        <v>84</v>
      </c>
      <c r="AY275" s="227" t="s">
        <v>146</v>
      </c>
      <c r="BK275" s="229">
        <f>SUM(BK276:BK280)</f>
        <v>0</v>
      </c>
    </row>
    <row r="276" spans="1:65" s="2" customFormat="1" ht="24.15" customHeight="1">
      <c r="A276" s="37"/>
      <c r="B276" s="38"/>
      <c r="C276" s="232" t="s">
        <v>529</v>
      </c>
      <c r="D276" s="232" t="s">
        <v>149</v>
      </c>
      <c r="E276" s="233" t="s">
        <v>530</v>
      </c>
      <c r="F276" s="234" t="s">
        <v>531</v>
      </c>
      <c r="G276" s="235" t="s">
        <v>296</v>
      </c>
      <c r="H276" s="278"/>
      <c r="I276" s="237"/>
      <c r="J276" s="238">
        <f>ROUND(I276*H276,2)</f>
        <v>0</v>
      </c>
      <c r="K276" s="234" t="s">
        <v>160</v>
      </c>
      <c r="L276" s="43"/>
      <c r="M276" s="239" t="s">
        <v>1</v>
      </c>
      <c r="N276" s="240" t="s">
        <v>41</v>
      </c>
      <c r="O276" s="90"/>
      <c r="P276" s="241">
        <f>O276*H276</f>
        <v>0</v>
      </c>
      <c r="Q276" s="241">
        <v>0</v>
      </c>
      <c r="R276" s="241">
        <f>Q276*H276</f>
        <v>0</v>
      </c>
      <c r="S276" s="241">
        <v>0</v>
      </c>
      <c r="T276" s="242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43" t="s">
        <v>230</v>
      </c>
      <c r="AT276" s="243" t="s">
        <v>149</v>
      </c>
      <c r="AU276" s="243" t="s">
        <v>86</v>
      </c>
      <c r="AY276" s="16" t="s">
        <v>146</v>
      </c>
      <c r="BE276" s="244">
        <f>IF(N276="základní",J276,0)</f>
        <v>0</v>
      </c>
      <c r="BF276" s="244">
        <f>IF(N276="snížená",J276,0)</f>
        <v>0</v>
      </c>
      <c r="BG276" s="244">
        <f>IF(N276="zákl. přenesená",J276,0)</f>
        <v>0</v>
      </c>
      <c r="BH276" s="244">
        <f>IF(N276="sníž. přenesená",J276,0)</f>
        <v>0</v>
      </c>
      <c r="BI276" s="244">
        <f>IF(N276="nulová",J276,0)</f>
        <v>0</v>
      </c>
      <c r="BJ276" s="16" t="s">
        <v>84</v>
      </c>
      <c r="BK276" s="244">
        <f>ROUND(I276*H276,2)</f>
        <v>0</v>
      </c>
      <c r="BL276" s="16" t="s">
        <v>230</v>
      </c>
      <c r="BM276" s="243" t="s">
        <v>532</v>
      </c>
    </row>
    <row r="277" spans="1:65" s="2" customFormat="1" ht="16.5" customHeight="1">
      <c r="A277" s="37"/>
      <c r="B277" s="38"/>
      <c r="C277" s="232" t="s">
        <v>533</v>
      </c>
      <c r="D277" s="232" t="s">
        <v>149</v>
      </c>
      <c r="E277" s="233" t="s">
        <v>534</v>
      </c>
      <c r="F277" s="234" t="s">
        <v>535</v>
      </c>
      <c r="G277" s="235" t="s">
        <v>323</v>
      </c>
      <c r="H277" s="236">
        <v>1</v>
      </c>
      <c r="I277" s="237"/>
      <c r="J277" s="238">
        <f>ROUND(I277*H277,2)</f>
        <v>0</v>
      </c>
      <c r="K277" s="234" t="s">
        <v>1</v>
      </c>
      <c r="L277" s="43"/>
      <c r="M277" s="239" t="s">
        <v>1</v>
      </c>
      <c r="N277" s="240" t="s">
        <v>41</v>
      </c>
      <c r="O277" s="90"/>
      <c r="P277" s="241">
        <f>O277*H277</f>
        <v>0</v>
      </c>
      <c r="Q277" s="241">
        <v>0</v>
      </c>
      <c r="R277" s="241">
        <f>Q277*H277</f>
        <v>0</v>
      </c>
      <c r="S277" s="241">
        <v>0</v>
      </c>
      <c r="T277" s="242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43" t="s">
        <v>230</v>
      </c>
      <c r="AT277" s="243" t="s">
        <v>149</v>
      </c>
      <c r="AU277" s="243" t="s">
        <v>86</v>
      </c>
      <c r="AY277" s="16" t="s">
        <v>146</v>
      </c>
      <c r="BE277" s="244">
        <f>IF(N277="základní",J277,0)</f>
        <v>0</v>
      </c>
      <c r="BF277" s="244">
        <f>IF(N277="snížená",J277,0)</f>
        <v>0</v>
      </c>
      <c r="BG277" s="244">
        <f>IF(N277="zákl. přenesená",J277,0)</f>
        <v>0</v>
      </c>
      <c r="BH277" s="244">
        <f>IF(N277="sníž. přenesená",J277,0)</f>
        <v>0</v>
      </c>
      <c r="BI277" s="244">
        <f>IF(N277="nulová",J277,0)</f>
        <v>0</v>
      </c>
      <c r="BJ277" s="16" t="s">
        <v>84</v>
      </c>
      <c r="BK277" s="244">
        <f>ROUND(I277*H277,2)</f>
        <v>0</v>
      </c>
      <c r="BL277" s="16" t="s">
        <v>230</v>
      </c>
      <c r="BM277" s="243" t="s">
        <v>536</v>
      </c>
    </row>
    <row r="278" spans="1:65" s="2" customFormat="1" ht="16.5" customHeight="1">
      <c r="A278" s="37"/>
      <c r="B278" s="38"/>
      <c r="C278" s="232" t="s">
        <v>537</v>
      </c>
      <c r="D278" s="232" t="s">
        <v>149</v>
      </c>
      <c r="E278" s="233" t="s">
        <v>538</v>
      </c>
      <c r="F278" s="234" t="s">
        <v>539</v>
      </c>
      <c r="G278" s="235" t="s">
        <v>323</v>
      </c>
      <c r="H278" s="236">
        <v>1</v>
      </c>
      <c r="I278" s="237"/>
      <c r="J278" s="238">
        <f>ROUND(I278*H278,2)</f>
        <v>0</v>
      </c>
      <c r="K278" s="234" t="s">
        <v>1</v>
      </c>
      <c r="L278" s="43"/>
      <c r="M278" s="239" t="s">
        <v>1</v>
      </c>
      <c r="N278" s="240" t="s">
        <v>41</v>
      </c>
      <c r="O278" s="90"/>
      <c r="P278" s="241">
        <f>O278*H278</f>
        <v>0</v>
      </c>
      <c r="Q278" s="241">
        <v>0</v>
      </c>
      <c r="R278" s="241">
        <f>Q278*H278</f>
        <v>0</v>
      </c>
      <c r="S278" s="241">
        <v>0</v>
      </c>
      <c r="T278" s="242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43" t="s">
        <v>230</v>
      </c>
      <c r="AT278" s="243" t="s">
        <v>149</v>
      </c>
      <c r="AU278" s="243" t="s">
        <v>86</v>
      </c>
      <c r="AY278" s="16" t="s">
        <v>146</v>
      </c>
      <c r="BE278" s="244">
        <f>IF(N278="základní",J278,0)</f>
        <v>0</v>
      </c>
      <c r="BF278" s="244">
        <f>IF(N278="snížená",J278,0)</f>
        <v>0</v>
      </c>
      <c r="BG278" s="244">
        <f>IF(N278="zákl. přenesená",J278,0)</f>
        <v>0</v>
      </c>
      <c r="BH278" s="244">
        <f>IF(N278="sníž. přenesená",J278,0)</f>
        <v>0</v>
      </c>
      <c r="BI278" s="244">
        <f>IF(N278="nulová",J278,0)</f>
        <v>0</v>
      </c>
      <c r="BJ278" s="16" t="s">
        <v>84</v>
      </c>
      <c r="BK278" s="244">
        <f>ROUND(I278*H278,2)</f>
        <v>0</v>
      </c>
      <c r="BL278" s="16" t="s">
        <v>230</v>
      </c>
      <c r="BM278" s="243" t="s">
        <v>540</v>
      </c>
    </row>
    <row r="279" spans="1:65" s="2" customFormat="1" ht="16.5" customHeight="1">
      <c r="A279" s="37"/>
      <c r="B279" s="38"/>
      <c r="C279" s="232" t="s">
        <v>541</v>
      </c>
      <c r="D279" s="232" t="s">
        <v>149</v>
      </c>
      <c r="E279" s="233" t="s">
        <v>542</v>
      </c>
      <c r="F279" s="234" t="s">
        <v>543</v>
      </c>
      <c r="G279" s="235" t="s">
        <v>238</v>
      </c>
      <c r="H279" s="236">
        <v>2</v>
      </c>
      <c r="I279" s="237"/>
      <c r="J279" s="238">
        <f>ROUND(I279*H279,2)</f>
        <v>0</v>
      </c>
      <c r="K279" s="234" t="s">
        <v>1</v>
      </c>
      <c r="L279" s="43"/>
      <c r="M279" s="239" t="s">
        <v>1</v>
      </c>
      <c r="N279" s="240" t="s">
        <v>41</v>
      </c>
      <c r="O279" s="90"/>
      <c r="P279" s="241">
        <f>O279*H279</f>
        <v>0</v>
      </c>
      <c r="Q279" s="241">
        <v>0</v>
      </c>
      <c r="R279" s="241">
        <f>Q279*H279</f>
        <v>0</v>
      </c>
      <c r="S279" s="241">
        <v>0</v>
      </c>
      <c r="T279" s="242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43" t="s">
        <v>230</v>
      </c>
      <c r="AT279" s="243" t="s">
        <v>149</v>
      </c>
      <c r="AU279" s="243" t="s">
        <v>86</v>
      </c>
      <c r="AY279" s="16" t="s">
        <v>146</v>
      </c>
      <c r="BE279" s="244">
        <f>IF(N279="základní",J279,0)</f>
        <v>0</v>
      </c>
      <c r="BF279" s="244">
        <f>IF(N279="snížená",J279,0)</f>
        <v>0</v>
      </c>
      <c r="BG279" s="244">
        <f>IF(N279="zákl. přenesená",J279,0)</f>
        <v>0</v>
      </c>
      <c r="BH279" s="244">
        <f>IF(N279="sníž. přenesená",J279,0)</f>
        <v>0</v>
      </c>
      <c r="BI279" s="244">
        <f>IF(N279="nulová",J279,0)</f>
        <v>0</v>
      </c>
      <c r="BJ279" s="16" t="s">
        <v>84</v>
      </c>
      <c r="BK279" s="244">
        <f>ROUND(I279*H279,2)</f>
        <v>0</v>
      </c>
      <c r="BL279" s="16" t="s">
        <v>230</v>
      </c>
      <c r="BM279" s="243" t="s">
        <v>544</v>
      </c>
    </row>
    <row r="280" spans="1:47" s="2" customFormat="1" ht="12">
      <c r="A280" s="37"/>
      <c r="B280" s="38"/>
      <c r="C280" s="39"/>
      <c r="D280" s="247" t="s">
        <v>412</v>
      </c>
      <c r="E280" s="39"/>
      <c r="F280" s="279" t="s">
        <v>545</v>
      </c>
      <c r="G280" s="39"/>
      <c r="H280" s="39"/>
      <c r="I280" s="200"/>
      <c r="J280" s="39"/>
      <c r="K280" s="39"/>
      <c r="L280" s="43"/>
      <c r="M280" s="280"/>
      <c r="N280" s="281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412</v>
      </c>
      <c r="AU280" s="16" t="s">
        <v>86</v>
      </c>
    </row>
    <row r="281" spans="1:63" s="12" customFormat="1" ht="22.8" customHeight="1">
      <c r="A281" s="12"/>
      <c r="B281" s="216"/>
      <c r="C281" s="217"/>
      <c r="D281" s="218" t="s">
        <v>75</v>
      </c>
      <c r="E281" s="230" t="s">
        <v>546</v>
      </c>
      <c r="F281" s="230" t="s">
        <v>547</v>
      </c>
      <c r="G281" s="217"/>
      <c r="H281" s="217"/>
      <c r="I281" s="220"/>
      <c r="J281" s="231">
        <f>BK281</f>
        <v>0</v>
      </c>
      <c r="K281" s="217"/>
      <c r="L281" s="222"/>
      <c r="M281" s="223"/>
      <c r="N281" s="224"/>
      <c r="O281" s="224"/>
      <c r="P281" s="225">
        <f>SUM(P282:P293)</f>
        <v>0</v>
      </c>
      <c r="Q281" s="224"/>
      <c r="R281" s="225">
        <f>SUM(R282:R293)</f>
        <v>1.5921839999999996</v>
      </c>
      <c r="S281" s="224"/>
      <c r="T281" s="226">
        <f>SUM(T282:T293)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27" t="s">
        <v>86</v>
      </c>
      <c r="AT281" s="228" t="s">
        <v>75</v>
      </c>
      <c r="AU281" s="228" t="s">
        <v>84</v>
      </c>
      <c r="AY281" s="227" t="s">
        <v>146</v>
      </c>
      <c r="BK281" s="229">
        <f>SUM(BK282:BK293)</f>
        <v>0</v>
      </c>
    </row>
    <row r="282" spans="1:65" s="2" customFormat="1" ht="16.5" customHeight="1">
      <c r="A282" s="37"/>
      <c r="B282" s="38"/>
      <c r="C282" s="232" t="s">
        <v>548</v>
      </c>
      <c r="D282" s="232" t="s">
        <v>149</v>
      </c>
      <c r="E282" s="233" t="s">
        <v>549</v>
      </c>
      <c r="F282" s="234" t="s">
        <v>550</v>
      </c>
      <c r="G282" s="235" t="s">
        <v>159</v>
      </c>
      <c r="H282" s="236">
        <v>32.6</v>
      </c>
      <c r="I282" s="237"/>
      <c r="J282" s="238">
        <f>ROUND(I282*H282,2)</f>
        <v>0</v>
      </c>
      <c r="K282" s="234" t="s">
        <v>160</v>
      </c>
      <c r="L282" s="43"/>
      <c r="M282" s="239" t="s">
        <v>1</v>
      </c>
      <c r="N282" s="240" t="s">
        <v>41</v>
      </c>
      <c r="O282" s="90"/>
      <c r="P282" s="241">
        <f>O282*H282</f>
        <v>0</v>
      </c>
      <c r="Q282" s="241">
        <v>0.0003</v>
      </c>
      <c r="R282" s="241">
        <f>Q282*H282</f>
        <v>0.00978</v>
      </c>
      <c r="S282" s="241">
        <v>0</v>
      </c>
      <c r="T282" s="242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43" t="s">
        <v>230</v>
      </c>
      <c r="AT282" s="243" t="s">
        <v>149</v>
      </c>
      <c r="AU282" s="243" t="s">
        <v>86</v>
      </c>
      <c r="AY282" s="16" t="s">
        <v>146</v>
      </c>
      <c r="BE282" s="244">
        <f>IF(N282="základní",J282,0)</f>
        <v>0</v>
      </c>
      <c r="BF282" s="244">
        <f>IF(N282="snížená",J282,0)</f>
        <v>0</v>
      </c>
      <c r="BG282" s="244">
        <f>IF(N282="zákl. přenesená",J282,0)</f>
        <v>0</v>
      </c>
      <c r="BH282" s="244">
        <f>IF(N282="sníž. přenesená",J282,0)</f>
        <v>0</v>
      </c>
      <c r="BI282" s="244">
        <f>IF(N282="nulová",J282,0)</f>
        <v>0</v>
      </c>
      <c r="BJ282" s="16" t="s">
        <v>84</v>
      </c>
      <c r="BK282" s="244">
        <f>ROUND(I282*H282,2)</f>
        <v>0</v>
      </c>
      <c r="BL282" s="16" t="s">
        <v>230</v>
      </c>
      <c r="BM282" s="243" t="s">
        <v>551</v>
      </c>
    </row>
    <row r="283" spans="1:51" s="13" customFormat="1" ht="12">
      <c r="A283" s="13"/>
      <c r="B283" s="245"/>
      <c r="C283" s="246"/>
      <c r="D283" s="247" t="s">
        <v>162</v>
      </c>
      <c r="E283" s="248" t="s">
        <v>1</v>
      </c>
      <c r="F283" s="249" t="s">
        <v>200</v>
      </c>
      <c r="G283" s="246"/>
      <c r="H283" s="250">
        <v>32.6</v>
      </c>
      <c r="I283" s="251"/>
      <c r="J283" s="246"/>
      <c r="K283" s="246"/>
      <c r="L283" s="252"/>
      <c r="M283" s="253"/>
      <c r="N283" s="254"/>
      <c r="O283" s="254"/>
      <c r="P283" s="254"/>
      <c r="Q283" s="254"/>
      <c r="R283" s="254"/>
      <c r="S283" s="254"/>
      <c r="T283" s="25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6" t="s">
        <v>162</v>
      </c>
      <c r="AU283" s="256" t="s">
        <v>86</v>
      </c>
      <c r="AV283" s="13" t="s">
        <v>86</v>
      </c>
      <c r="AW283" s="13" t="s">
        <v>32</v>
      </c>
      <c r="AX283" s="13" t="s">
        <v>84</v>
      </c>
      <c r="AY283" s="256" t="s">
        <v>146</v>
      </c>
    </row>
    <row r="284" spans="1:65" s="2" customFormat="1" ht="24.15" customHeight="1">
      <c r="A284" s="37"/>
      <c r="B284" s="38"/>
      <c r="C284" s="232" t="s">
        <v>552</v>
      </c>
      <c r="D284" s="232" t="s">
        <v>149</v>
      </c>
      <c r="E284" s="233" t="s">
        <v>553</v>
      </c>
      <c r="F284" s="234" t="s">
        <v>554</v>
      </c>
      <c r="G284" s="235" t="s">
        <v>159</v>
      </c>
      <c r="H284" s="236">
        <v>32.6</v>
      </c>
      <c r="I284" s="237"/>
      <c r="J284" s="238">
        <f>ROUND(I284*H284,2)</f>
        <v>0</v>
      </c>
      <c r="K284" s="234" t="s">
        <v>160</v>
      </c>
      <c r="L284" s="43"/>
      <c r="M284" s="239" t="s">
        <v>1</v>
      </c>
      <c r="N284" s="240" t="s">
        <v>41</v>
      </c>
      <c r="O284" s="90"/>
      <c r="P284" s="241">
        <f>O284*H284</f>
        <v>0</v>
      </c>
      <c r="Q284" s="241">
        <v>0.015</v>
      </c>
      <c r="R284" s="241">
        <f>Q284*H284</f>
        <v>0.489</v>
      </c>
      <c r="S284" s="241">
        <v>0</v>
      </c>
      <c r="T284" s="242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43" t="s">
        <v>230</v>
      </c>
      <c r="AT284" s="243" t="s">
        <v>149</v>
      </c>
      <c r="AU284" s="243" t="s">
        <v>86</v>
      </c>
      <c r="AY284" s="16" t="s">
        <v>146</v>
      </c>
      <c r="BE284" s="244">
        <f>IF(N284="základní",J284,0)</f>
        <v>0</v>
      </c>
      <c r="BF284" s="244">
        <f>IF(N284="snížená",J284,0)</f>
        <v>0</v>
      </c>
      <c r="BG284" s="244">
        <f>IF(N284="zákl. přenesená",J284,0)</f>
        <v>0</v>
      </c>
      <c r="BH284" s="244">
        <f>IF(N284="sníž. přenesená",J284,0)</f>
        <v>0</v>
      </c>
      <c r="BI284" s="244">
        <f>IF(N284="nulová",J284,0)</f>
        <v>0</v>
      </c>
      <c r="BJ284" s="16" t="s">
        <v>84</v>
      </c>
      <c r="BK284" s="244">
        <f>ROUND(I284*H284,2)</f>
        <v>0</v>
      </c>
      <c r="BL284" s="16" t="s">
        <v>230</v>
      </c>
      <c r="BM284" s="243" t="s">
        <v>555</v>
      </c>
    </row>
    <row r="285" spans="1:51" s="13" customFormat="1" ht="12">
      <c r="A285" s="13"/>
      <c r="B285" s="245"/>
      <c r="C285" s="246"/>
      <c r="D285" s="247" t="s">
        <v>162</v>
      </c>
      <c r="E285" s="248" t="s">
        <v>1</v>
      </c>
      <c r="F285" s="249" t="s">
        <v>200</v>
      </c>
      <c r="G285" s="246"/>
      <c r="H285" s="250">
        <v>32.6</v>
      </c>
      <c r="I285" s="251"/>
      <c r="J285" s="246"/>
      <c r="K285" s="246"/>
      <c r="L285" s="252"/>
      <c r="M285" s="253"/>
      <c r="N285" s="254"/>
      <c r="O285" s="254"/>
      <c r="P285" s="254"/>
      <c r="Q285" s="254"/>
      <c r="R285" s="254"/>
      <c r="S285" s="254"/>
      <c r="T285" s="25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6" t="s">
        <v>162</v>
      </c>
      <c r="AU285" s="256" t="s">
        <v>86</v>
      </c>
      <c r="AV285" s="13" t="s">
        <v>86</v>
      </c>
      <c r="AW285" s="13" t="s">
        <v>32</v>
      </c>
      <c r="AX285" s="13" t="s">
        <v>84</v>
      </c>
      <c r="AY285" s="256" t="s">
        <v>146</v>
      </c>
    </row>
    <row r="286" spans="1:65" s="2" customFormat="1" ht="37.8" customHeight="1">
      <c r="A286" s="37"/>
      <c r="B286" s="38"/>
      <c r="C286" s="232" t="s">
        <v>556</v>
      </c>
      <c r="D286" s="232" t="s">
        <v>149</v>
      </c>
      <c r="E286" s="233" t="s">
        <v>557</v>
      </c>
      <c r="F286" s="234" t="s">
        <v>558</v>
      </c>
      <c r="G286" s="235" t="s">
        <v>159</v>
      </c>
      <c r="H286" s="236">
        <v>32.6</v>
      </c>
      <c r="I286" s="237"/>
      <c r="J286" s="238">
        <f>ROUND(I286*H286,2)</f>
        <v>0</v>
      </c>
      <c r="K286" s="234" t="s">
        <v>160</v>
      </c>
      <c r="L286" s="43"/>
      <c r="M286" s="239" t="s">
        <v>1</v>
      </c>
      <c r="N286" s="240" t="s">
        <v>41</v>
      </c>
      <c r="O286" s="90"/>
      <c r="P286" s="241">
        <f>O286*H286</f>
        <v>0</v>
      </c>
      <c r="Q286" s="241">
        <v>0.009</v>
      </c>
      <c r="R286" s="241">
        <f>Q286*H286</f>
        <v>0.2934</v>
      </c>
      <c r="S286" s="241">
        <v>0</v>
      </c>
      <c r="T286" s="242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43" t="s">
        <v>230</v>
      </c>
      <c r="AT286" s="243" t="s">
        <v>149</v>
      </c>
      <c r="AU286" s="243" t="s">
        <v>86</v>
      </c>
      <c r="AY286" s="16" t="s">
        <v>146</v>
      </c>
      <c r="BE286" s="244">
        <f>IF(N286="základní",J286,0)</f>
        <v>0</v>
      </c>
      <c r="BF286" s="244">
        <f>IF(N286="snížená",J286,0)</f>
        <v>0</v>
      </c>
      <c r="BG286" s="244">
        <f>IF(N286="zákl. přenesená",J286,0)</f>
        <v>0</v>
      </c>
      <c r="BH286" s="244">
        <f>IF(N286="sníž. přenesená",J286,0)</f>
        <v>0</v>
      </c>
      <c r="BI286" s="244">
        <f>IF(N286="nulová",J286,0)</f>
        <v>0</v>
      </c>
      <c r="BJ286" s="16" t="s">
        <v>84</v>
      </c>
      <c r="BK286" s="244">
        <f>ROUND(I286*H286,2)</f>
        <v>0</v>
      </c>
      <c r="BL286" s="16" t="s">
        <v>230</v>
      </c>
      <c r="BM286" s="243" t="s">
        <v>559</v>
      </c>
    </row>
    <row r="287" spans="1:51" s="13" customFormat="1" ht="12">
      <c r="A287" s="13"/>
      <c r="B287" s="245"/>
      <c r="C287" s="246"/>
      <c r="D287" s="247" t="s">
        <v>162</v>
      </c>
      <c r="E287" s="248" t="s">
        <v>1</v>
      </c>
      <c r="F287" s="249" t="s">
        <v>200</v>
      </c>
      <c r="G287" s="246"/>
      <c r="H287" s="250">
        <v>32.6</v>
      </c>
      <c r="I287" s="251"/>
      <c r="J287" s="246"/>
      <c r="K287" s="246"/>
      <c r="L287" s="252"/>
      <c r="M287" s="253"/>
      <c r="N287" s="254"/>
      <c r="O287" s="254"/>
      <c r="P287" s="254"/>
      <c r="Q287" s="254"/>
      <c r="R287" s="254"/>
      <c r="S287" s="254"/>
      <c r="T287" s="25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6" t="s">
        <v>162</v>
      </c>
      <c r="AU287" s="256" t="s">
        <v>86</v>
      </c>
      <c r="AV287" s="13" t="s">
        <v>86</v>
      </c>
      <c r="AW287" s="13" t="s">
        <v>32</v>
      </c>
      <c r="AX287" s="13" t="s">
        <v>84</v>
      </c>
      <c r="AY287" s="256" t="s">
        <v>146</v>
      </c>
    </row>
    <row r="288" spans="1:65" s="2" customFormat="1" ht="37.8" customHeight="1">
      <c r="A288" s="37"/>
      <c r="B288" s="38"/>
      <c r="C288" s="268" t="s">
        <v>560</v>
      </c>
      <c r="D288" s="268" t="s">
        <v>274</v>
      </c>
      <c r="E288" s="269" t="s">
        <v>561</v>
      </c>
      <c r="F288" s="270" t="s">
        <v>562</v>
      </c>
      <c r="G288" s="271" t="s">
        <v>159</v>
      </c>
      <c r="H288" s="272">
        <v>39.12</v>
      </c>
      <c r="I288" s="273"/>
      <c r="J288" s="274">
        <f>ROUND(I288*H288,2)</f>
        <v>0</v>
      </c>
      <c r="K288" s="270" t="s">
        <v>160</v>
      </c>
      <c r="L288" s="275"/>
      <c r="M288" s="276" t="s">
        <v>1</v>
      </c>
      <c r="N288" s="277" t="s">
        <v>41</v>
      </c>
      <c r="O288" s="90"/>
      <c r="P288" s="241">
        <f>O288*H288</f>
        <v>0</v>
      </c>
      <c r="Q288" s="241">
        <v>0.0192</v>
      </c>
      <c r="R288" s="241">
        <f>Q288*H288</f>
        <v>0.7511039999999999</v>
      </c>
      <c r="S288" s="241">
        <v>0</v>
      </c>
      <c r="T288" s="242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43" t="s">
        <v>277</v>
      </c>
      <c r="AT288" s="243" t="s">
        <v>274</v>
      </c>
      <c r="AU288" s="243" t="s">
        <v>86</v>
      </c>
      <c r="AY288" s="16" t="s">
        <v>146</v>
      </c>
      <c r="BE288" s="244">
        <f>IF(N288="základní",J288,0)</f>
        <v>0</v>
      </c>
      <c r="BF288" s="244">
        <f>IF(N288="snížená",J288,0)</f>
        <v>0</v>
      </c>
      <c r="BG288" s="244">
        <f>IF(N288="zákl. přenesená",J288,0)</f>
        <v>0</v>
      </c>
      <c r="BH288" s="244">
        <f>IF(N288="sníž. přenesená",J288,0)</f>
        <v>0</v>
      </c>
      <c r="BI288" s="244">
        <f>IF(N288="nulová",J288,0)</f>
        <v>0</v>
      </c>
      <c r="BJ288" s="16" t="s">
        <v>84</v>
      </c>
      <c r="BK288" s="244">
        <f>ROUND(I288*H288,2)</f>
        <v>0</v>
      </c>
      <c r="BL288" s="16" t="s">
        <v>230</v>
      </c>
      <c r="BM288" s="243" t="s">
        <v>563</v>
      </c>
    </row>
    <row r="289" spans="1:51" s="13" customFormat="1" ht="12">
      <c r="A289" s="13"/>
      <c r="B289" s="245"/>
      <c r="C289" s="246"/>
      <c r="D289" s="247" t="s">
        <v>162</v>
      </c>
      <c r="E289" s="246"/>
      <c r="F289" s="249" t="s">
        <v>564</v>
      </c>
      <c r="G289" s="246"/>
      <c r="H289" s="250">
        <v>39.12</v>
      </c>
      <c r="I289" s="251"/>
      <c r="J289" s="246"/>
      <c r="K289" s="246"/>
      <c r="L289" s="252"/>
      <c r="M289" s="253"/>
      <c r="N289" s="254"/>
      <c r="O289" s="254"/>
      <c r="P289" s="254"/>
      <c r="Q289" s="254"/>
      <c r="R289" s="254"/>
      <c r="S289" s="254"/>
      <c r="T289" s="25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6" t="s">
        <v>162</v>
      </c>
      <c r="AU289" s="256" t="s">
        <v>86</v>
      </c>
      <c r="AV289" s="13" t="s">
        <v>86</v>
      </c>
      <c r="AW289" s="13" t="s">
        <v>4</v>
      </c>
      <c r="AX289" s="13" t="s">
        <v>84</v>
      </c>
      <c r="AY289" s="256" t="s">
        <v>146</v>
      </c>
    </row>
    <row r="290" spans="1:65" s="2" customFormat="1" ht="24.15" customHeight="1">
      <c r="A290" s="37"/>
      <c r="B290" s="38"/>
      <c r="C290" s="232" t="s">
        <v>565</v>
      </c>
      <c r="D290" s="232" t="s">
        <v>149</v>
      </c>
      <c r="E290" s="233" t="s">
        <v>566</v>
      </c>
      <c r="F290" s="234" t="s">
        <v>567</v>
      </c>
      <c r="G290" s="235" t="s">
        <v>159</v>
      </c>
      <c r="H290" s="236">
        <v>32.6</v>
      </c>
      <c r="I290" s="237"/>
      <c r="J290" s="238">
        <f>ROUND(I290*H290,2)</f>
        <v>0</v>
      </c>
      <c r="K290" s="234" t="s">
        <v>160</v>
      </c>
      <c r="L290" s="43"/>
      <c r="M290" s="239" t="s">
        <v>1</v>
      </c>
      <c r="N290" s="240" t="s">
        <v>41</v>
      </c>
      <c r="O290" s="90"/>
      <c r="P290" s="241">
        <f>O290*H290</f>
        <v>0</v>
      </c>
      <c r="Q290" s="241">
        <v>0.0015</v>
      </c>
      <c r="R290" s="241">
        <f>Q290*H290</f>
        <v>0.048900000000000006</v>
      </c>
      <c r="S290" s="241">
        <v>0</v>
      </c>
      <c r="T290" s="242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43" t="s">
        <v>230</v>
      </c>
      <c r="AT290" s="243" t="s">
        <v>149</v>
      </c>
      <c r="AU290" s="243" t="s">
        <v>86</v>
      </c>
      <c r="AY290" s="16" t="s">
        <v>146</v>
      </c>
      <c r="BE290" s="244">
        <f>IF(N290="základní",J290,0)</f>
        <v>0</v>
      </c>
      <c r="BF290" s="244">
        <f>IF(N290="snížená",J290,0)</f>
        <v>0</v>
      </c>
      <c r="BG290" s="244">
        <f>IF(N290="zákl. přenesená",J290,0)</f>
        <v>0</v>
      </c>
      <c r="BH290" s="244">
        <f>IF(N290="sníž. přenesená",J290,0)</f>
        <v>0</v>
      </c>
      <c r="BI290" s="244">
        <f>IF(N290="nulová",J290,0)</f>
        <v>0</v>
      </c>
      <c r="BJ290" s="16" t="s">
        <v>84</v>
      </c>
      <c r="BK290" s="244">
        <f>ROUND(I290*H290,2)</f>
        <v>0</v>
      </c>
      <c r="BL290" s="16" t="s">
        <v>230</v>
      </c>
      <c r="BM290" s="243" t="s">
        <v>568</v>
      </c>
    </row>
    <row r="291" spans="1:47" s="2" customFormat="1" ht="12">
      <c r="A291" s="37"/>
      <c r="B291" s="38"/>
      <c r="C291" s="39"/>
      <c r="D291" s="247" t="s">
        <v>412</v>
      </c>
      <c r="E291" s="39"/>
      <c r="F291" s="279" t="s">
        <v>569</v>
      </c>
      <c r="G291" s="39"/>
      <c r="H291" s="39"/>
      <c r="I291" s="200"/>
      <c r="J291" s="39"/>
      <c r="K291" s="39"/>
      <c r="L291" s="43"/>
      <c r="M291" s="280"/>
      <c r="N291" s="281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412</v>
      </c>
      <c r="AU291" s="16" t="s">
        <v>86</v>
      </c>
    </row>
    <row r="292" spans="1:51" s="13" customFormat="1" ht="12">
      <c r="A292" s="13"/>
      <c r="B292" s="245"/>
      <c r="C292" s="246"/>
      <c r="D292" s="247" t="s">
        <v>162</v>
      </c>
      <c r="E292" s="248" t="s">
        <v>1</v>
      </c>
      <c r="F292" s="249" t="s">
        <v>200</v>
      </c>
      <c r="G292" s="246"/>
      <c r="H292" s="250">
        <v>32.6</v>
      </c>
      <c r="I292" s="251"/>
      <c r="J292" s="246"/>
      <c r="K292" s="246"/>
      <c r="L292" s="252"/>
      <c r="M292" s="253"/>
      <c r="N292" s="254"/>
      <c r="O292" s="254"/>
      <c r="P292" s="254"/>
      <c r="Q292" s="254"/>
      <c r="R292" s="254"/>
      <c r="S292" s="254"/>
      <c r="T292" s="25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6" t="s">
        <v>162</v>
      </c>
      <c r="AU292" s="256" t="s">
        <v>86</v>
      </c>
      <c r="AV292" s="13" t="s">
        <v>86</v>
      </c>
      <c r="AW292" s="13" t="s">
        <v>32</v>
      </c>
      <c r="AX292" s="13" t="s">
        <v>84</v>
      </c>
      <c r="AY292" s="256" t="s">
        <v>146</v>
      </c>
    </row>
    <row r="293" spans="1:65" s="2" customFormat="1" ht="24.15" customHeight="1">
      <c r="A293" s="37"/>
      <c r="B293" s="38"/>
      <c r="C293" s="232" t="s">
        <v>570</v>
      </c>
      <c r="D293" s="232" t="s">
        <v>149</v>
      </c>
      <c r="E293" s="233" t="s">
        <v>571</v>
      </c>
      <c r="F293" s="234" t="s">
        <v>572</v>
      </c>
      <c r="G293" s="235" t="s">
        <v>296</v>
      </c>
      <c r="H293" s="278"/>
      <c r="I293" s="237"/>
      <c r="J293" s="238">
        <f>ROUND(I293*H293,2)</f>
        <v>0</v>
      </c>
      <c r="K293" s="234" t="s">
        <v>160</v>
      </c>
      <c r="L293" s="43"/>
      <c r="M293" s="239" t="s">
        <v>1</v>
      </c>
      <c r="N293" s="240" t="s">
        <v>41</v>
      </c>
      <c r="O293" s="90"/>
      <c r="P293" s="241">
        <f>O293*H293</f>
        <v>0</v>
      </c>
      <c r="Q293" s="241">
        <v>0</v>
      </c>
      <c r="R293" s="241">
        <f>Q293*H293</f>
        <v>0</v>
      </c>
      <c r="S293" s="241">
        <v>0</v>
      </c>
      <c r="T293" s="242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43" t="s">
        <v>230</v>
      </c>
      <c r="AT293" s="243" t="s">
        <v>149</v>
      </c>
      <c r="AU293" s="243" t="s">
        <v>86</v>
      </c>
      <c r="AY293" s="16" t="s">
        <v>146</v>
      </c>
      <c r="BE293" s="244">
        <f>IF(N293="základní",J293,0)</f>
        <v>0</v>
      </c>
      <c r="BF293" s="244">
        <f>IF(N293="snížená",J293,0)</f>
        <v>0</v>
      </c>
      <c r="BG293" s="244">
        <f>IF(N293="zákl. přenesená",J293,0)</f>
        <v>0</v>
      </c>
      <c r="BH293" s="244">
        <f>IF(N293="sníž. přenesená",J293,0)</f>
        <v>0</v>
      </c>
      <c r="BI293" s="244">
        <f>IF(N293="nulová",J293,0)</f>
        <v>0</v>
      </c>
      <c r="BJ293" s="16" t="s">
        <v>84</v>
      </c>
      <c r="BK293" s="244">
        <f>ROUND(I293*H293,2)</f>
        <v>0</v>
      </c>
      <c r="BL293" s="16" t="s">
        <v>230</v>
      </c>
      <c r="BM293" s="243" t="s">
        <v>573</v>
      </c>
    </row>
    <row r="294" spans="1:63" s="12" customFormat="1" ht="22.8" customHeight="1">
      <c r="A294" s="12"/>
      <c r="B294" s="216"/>
      <c r="C294" s="217"/>
      <c r="D294" s="218" t="s">
        <v>75</v>
      </c>
      <c r="E294" s="230" t="s">
        <v>574</v>
      </c>
      <c r="F294" s="230" t="s">
        <v>575</v>
      </c>
      <c r="G294" s="217"/>
      <c r="H294" s="217"/>
      <c r="I294" s="220"/>
      <c r="J294" s="231">
        <f>BK294</f>
        <v>0</v>
      </c>
      <c r="K294" s="217"/>
      <c r="L294" s="222"/>
      <c r="M294" s="223"/>
      <c r="N294" s="224"/>
      <c r="O294" s="224"/>
      <c r="P294" s="225">
        <f>SUM(P295:P304)</f>
        <v>0</v>
      </c>
      <c r="Q294" s="224"/>
      <c r="R294" s="225">
        <f>SUM(R295:R304)</f>
        <v>4.277728000000001</v>
      </c>
      <c r="S294" s="224"/>
      <c r="T294" s="226">
        <f>SUM(T295:T304)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7" t="s">
        <v>86</v>
      </c>
      <c r="AT294" s="228" t="s">
        <v>75</v>
      </c>
      <c r="AU294" s="228" t="s">
        <v>84</v>
      </c>
      <c r="AY294" s="227" t="s">
        <v>146</v>
      </c>
      <c r="BK294" s="229">
        <f>SUM(BK295:BK304)</f>
        <v>0</v>
      </c>
    </row>
    <row r="295" spans="1:65" s="2" customFormat="1" ht="16.5" customHeight="1">
      <c r="A295" s="37"/>
      <c r="B295" s="38"/>
      <c r="C295" s="232" t="s">
        <v>576</v>
      </c>
      <c r="D295" s="232" t="s">
        <v>149</v>
      </c>
      <c r="E295" s="233" t="s">
        <v>577</v>
      </c>
      <c r="F295" s="234" t="s">
        <v>578</v>
      </c>
      <c r="G295" s="235" t="s">
        <v>159</v>
      </c>
      <c r="H295" s="236">
        <v>126.56</v>
      </c>
      <c r="I295" s="237"/>
      <c r="J295" s="238">
        <f>ROUND(I295*H295,2)</f>
        <v>0</v>
      </c>
      <c r="K295" s="234" t="s">
        <v>160</v>
      </c>
      <c r="L295" s="43"/>
      <c r="M295" s="239" t="s">
        <v>1</v>
      </c>
      <c r="N295" s="240" t="s">
        <v>41</v>
      </c>
      <c r="O295" s="90"/>
      <c r="P295" s="241">
        <f>O295*H295</f>
        <v>0</v>
      </c>
      <c r="Q295" s="241">
        <v>0.0003</v>
      </c>
      <c r="R295" s="241">
        <f>Q295*H295</f>
        <v>0.037967999999999995</v>
      </c>
      <c r="S295" s="241">
        <v>0</v>
      </c>
      <c r="T295" s="242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43" t="s">
        <v>230</v>
      </c>
      <c r="AT295" s="243" t="s">
        <v>149</v>
      </c>
      <c r="AU295" s="243" t="s">
        <v>86</v>
      </c>
      <c r="AY295" s="16" t="s">
        <v>146</v>
      </c>
      <c r="BE295" s="244">
        <f>IF(N295="základní",J295,0)</f>
        <v>0</v>
      </c>
      <c r="BF295" s="244">
        <f>IF(N295="snížená",J295,0)</f>
        <v>0</v>
      </c>
      <c r="BG295" s="244">
        <f>IF(N295="zákl. přenesená",J295,0)</f>
        <v>0</v>
      </c>
      <c r="BH295" s="244">
        <f>IF(N295="sníž. přenesená",J295,0)</f>
        <v>0</v>
      </c>
      <c r="BI295" s="244">
        <f>IF(N295="nulová",J295,0)</f>
        <v>0</v>
      </c>
      <c r="BJ295" s="16" t="s">
        <v>84</v>
      </c>
      <c r="BK295" s="244">
        <f>ROUND(I295*H295,2)</f>
        <v>0</v>
      </c>
      <c r="BL295" s="16" t="s">
        <v>230</v>
      </c>
      <c r="BM295" s="243" t="s">
        <v>579</v>
      </c>
    </row>
    <row r="296" spans="1:51" s="13" customFormat="1" ht="12">
      <c r="A296" s="13"/>
      <c r="B296" s="245"/>
      <c r="C296" s="246"/>
      <c r="D296" s="247" t="s">
        <v>162</v>
      </c>
      <c r="E296" s="248" t="s">
        <v>1</v>
      </c>
      <c r="F296" s="249" t="s">
        <v>580</v>
      </c>
      <c r="G296" s="246"/>
      <c r="H296" s="250">
        <v>126.56</v>
      </c>
      <c r="I296" s="251"/>
      <c r="J296" s="246"/>
      <c r="K296" s="246"/>
      <c r="L296" s="252"/>
      <c r="M296" s="253"/>
      <c r="N296" s="254"/>
      <c r="O296" s="254"/>
      <c r="P296" s="254"/>
      <c r="Q296" s="254"/>
      <c r="R296" s="254"/>
      <c r="S296" s="254"/>
      <c r="T296" s="25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6" t="s">
        <v>162</v>
      </c>
      <c r="AU296" s="256" t="s">
        <v>86</v>
      </c>
      <c r="AV296" s="13" t="s">
        <v>86</v>
      </c>
      <c r="AW296" s="13" t="s">
        <v>32</v>
      </c>
      <c r="AX296" s="13" t="s">
        <v>84</v>
      </c>
      <c r="AY296" s="256" t="s">
        <v>146</v>
      </c>
    </row>
    <row r="297" spans="1:65" s="2" customFormat="1" ht="24.15" customHeight="1">
      <c r="A297" s="37"/>
      <c r="B297" s="38"/>
      <c r="C297" s="232" t="s">
        <v>581</v>
      </c>
      <c r="D297" s="232" t="s">
        <v>149</v>
      </c>
      <c r="E297" s="233" t="s">
        <v>582</v>
      </c>
      <c r="F297" s="234" t="s">
        <v>583</v>
      </c>
      <c r="G297" s="235" t="s">
        <v>159</v>
      </c>
      <c r="H297" s="236">
        <v>126.56</v>
      </c>
      <c r="I297" s="237"/>
      <c r="J297" s="238">
        <f>ROUND(I297*H297,2)</f>
        <v>0</v>
      </c>
      <c r="K297" s="234" t="s">
        <v>160</v>
      </c>
      <c r="L297" s="43"/>
      <c r="M297" s="239" t="s">
        <v>1</v>
      </c>
      <c r="N297" s="240" t="s">
        <v>41</v>
      </c>
      <c r="O297" s="90"/>
      <c r="P297" s="241">
        <f>O297*H297</f>
        <v>0</v>
      </c>
      <c r="Q297" s="241">
        <v>0.0015</v>
      </c>
      <c r="R297" s="241">
        <f>Q297*H297</f>
        <v>0.18984000000000004</v>
      </c>
      <c r="S297" s="241">
        <v>0</v>
      </c>
      <c r="T297" s="242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43" t="s">
        <v>230</v>
      </c>
      <c r="AT297" s="243" t="s">
        <v>149</v>
      </c>
      <c r="AU297" s="243" t="s">
        <v>86</v>
      </c>
      <c r="AY297" s="16" t="s">
        <v>146</v>
      </c>
      <c r="BE297" s="244">
        <f>IF(N297="základní",J297,0)</f>
        <v>0</v>
      </c>
      <c r="BF297" s="244">
        <f>IF(N297="snížená",J297,0)</f>
        <v>0</v>
      </c>
      <c r="BG297" s="244">
        <f>IF(N297="zákl. přenesená",J297,0)</f>
        <v>0</v>
      </c>
      <c r="BH297" s="244">
        <f>IF(N297="sníž. přenesená",J297,0)</f>
        <v>0</v>
      </c>
      <c r="BI297" s="244">
        <f>IF(N297="nulová",J297,0)</f>
        <v>0</v>
      </c>
      <c r="BJ297" s="16" t="s">
        <v>84</v>
      </c>
      <c r="BK297" s="244">
        <f>ROUND(I297*H297,2)</f>
        <v>0</v>
      </c>
      <c r="BL297" s="16" t="s">
        <v>230</v>
      </c>
      <c r="BM297" s="243" t="s">
        <v>584</v>
      </c>
    </row>
    <row r="298" spans="1:47" s="2" customFormat="1" ht="12">
      <c r="A298" s="37"/>
      <c r="B298" s="38"/>
      <c r="C298" s="39"/>
      <c r="D298" s="247" t="s">
        <v>412</v>
      </c>
      <c r="E298" s="39"/>
      <c r="F298" s="279" t="s">
        <v>569</v>
      </c>
      <c r="G298" s="39"/>
      <c r="H298" s="39"/>
      <c r="I298" s="200"/>
      <c r="J298" s="39"/>
      <c r="K298" s="39"/>
      <c r="L298" s="43"/>
      <c r="M298" s="280"/>
      <c r="N298" s="281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412</v>
      </c>
      <c r="AU298" s="16" t="s">
        <v>86</v>
      </c>
    </row>
    <row r="299" spans="1:51" s="13" customFormat="1" ht="12">
      <c r="A299" s="13"/>
      <c r="B299" s="245"/>
      <c r="C299" s="246"/>
      <c r="D299" s="247" t="s">
        <v>162</v>
      </c>
      <c r="E299" s="248" t="s">
        <v>1</v>
      </c>
      <c r="F299" s="249" t="s">
        <v>580</v>
      </c>
      <c r="G299" s="246"/>
      <c r="H299" s="250">
        <v>126.56</v>
      </c>
      <c r="I299" s="251"/>
      <c r="J299" s="246"/>
      <c r="K299" s="246"/>
      <c r="L299" s="252"/>
      <c r="M299" s="253"/>
      <c r="N299" s="254"/>
      <c r="O299" s="254"/>
      <c r="P299" s="254"/>
      <c r="Q299" s="254"/>
      <c r="R299" s="254"/>
      <c r="S299" s="254"/>
      <c r="T299" s="25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6" t="s">
        <v>162</v>
      </c>
      <c r="AU299" s="256" t="s">
        <v>86</v>
      </c>
      <c r="AV299" s="13" t="s">
        <v>86</v>
      </c>
      <c r="AW299" s="13" t="s">
        <v>32</v>
      </c>
      <c r="AX299" s="13" t="s">
        <v>84</v>
      </c>
      <c r="AY299" s="256" t="s">
        <v>146</v>
      </c>
    </row>
    <row r="300" spans="1:65" s="2" customFormat="1" ht="37.8" customHeight="1">
      <c r="A300" s="37"/>
      <c r="B300" s="38"/>
      <c r="C300" s="232" t="s">
        <v>585</v>
      </c>
      <c r="D300" s="232" t="s">
        <v>149</v>
      </c>
      <c r="E300" s="233" t="s">
        <v>586</v>
      </c>
      <c r="F300" s="234" t="s">
        <v>587</v>
      </c>
      <c r="G300" s="235" t="s">
        <v>159</v>
      </c>
      <c r="H300" s="236">
        <v>126.56</v>
      </c>
      <c r="I300" s="237"/>
      <c r="J300" s="238">
        <f>ROUND(I300*H300,2)</f>
        <v>0</v>
      </c>
      <c r="K300" s="234" t="s">
        <v>160</v>
      </c>
      <c r="L300" s="43"/>
      <c r="M300" s="239" t="s">
        <v>1</v>
      </c>
      <c r="N300" s="240" t="s">
        <v>41</v>
      </c>
      <c r="O300" s="90"/>
      <c r="P300" s="241">
        <f>O300*H300</f>
        <v>0</v>
      </c>
      <c r="Q300" s="241">
        <v>0.009</v>
      </c>
      <c r="R300" s="241">
        <f>Q300*H300</f>
        <v>1.1390399999999998</v>
      </c>
      <c r="S300" s="241">
        <v>0</v>
      </c>
      <c r="T300" s="242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43" t="s">
        <v>230</v>
      </c>
      <c r="AT300" s="243" t="s">
        <v>149</v>
      </c>
      <c r="AU300" s="243" t="s">
        <v>86</v>
      </c>
      <c r="AY300" s="16" t="s">
        <v>146</v>
      </c>
      <c r="BE300" s="244">
        <f>IF(N300="základní",J300,0)</f>
        <v>0</v>
      </c>
      <c r="BF300" s="244">
        <f>IF(N300="snížená",J300,0)</f>
        <v>0</v>
      </c>
      <c r="BG300" s="244">
        <f>IF(N300="zákl. přenesená",J300,0)</f>
        <v>0</v>
      </c>
      <c r="BH300" s="244">
        <f>IF(N300="sníž. přenesená",J300,0)</f>
        <v>0</v>
      </c>
      <c r="BI300" s="244">
        <f>IF(N300="nulová",J300,0)</f>
        <v>0</v>
      </c>
      <c r="BJ300" s="16" t="s">
        <v>84</v>
      </c>
      <c r="BK300" s="244">
        <f>ROUND(I300*H300,2)</f>
        <v>0</v>
      </c>
      <c r="BL300" s="16" t="s">
        <v>230</v>
      </c>
      <c r="BM300" s="243" t="s">
        <v>588</v>
      </c>
    </row>
    <row r="301" spans="1:51" s="13" customFormat="1" ht="12">
      <c r="A301" s="13"/>
      <c r="B301" s="245"/>
      <c r="C301" s="246"/>
      <c r="D301" s="247" t="s">
        <v>162</v>
      </c>
      <c r="E301" s="248" t="s">
        <v>1</v>
      </c>
      <c r="F301" s="249" t="s">
        <v>580</v>
      </c>
      <c r="G301" s="246"/>
      <c r="H301" s="250">
        <v>126.56</v>
      </c>
      <c r="I301" s="251"/>
      <c r="J301" s="246"/>
      <c r="K301" s="246"/>
      <c r="L301" s="252"/>
      <c r="M301" s="253"/>
      <c r="N301" s="254"/>
      <c r="O301" s="254"/>
      <c r="P301" s="254"/>
      <c r="Q301" s="254"/>
      <c r="R301" s="254"/>
      <c r="S301" s="254"/>
      <c r="T301" s="25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6" t="s">
        <v>162</v>
      </c>
      <c r="AU301" s="256" t="s">
        <v>86</v>
      </c>
      <c r="AV301" s="13" t="s">
        <v>86</v>
      </c>
      <c r="AW301" s="13" t="s">
        <v>32</v>
      </c>
      <c r="AX301" s="13" t="s">
        <v>84</v>
      </c>
      <c r="AY301" s="256" t="s">
        <v>146</v>
      </c>
    </row>
    <row r="302" spans="1:65" s="2" customFormat="1" ht="24.15" customHeight="1">
      <c r="A302" s="37"/>
      <c r="B302" s="38"/>
      <c r="C302" s="268" t="s">
        <v>589</v>
      </c>
      <c r="D302" s="268" t="s">
        <v>274</v>
      </c>
      <c r="E302" s="269" t="s">
        <v>590</v>
      </c>
      <c r="F302" s="270" t="s">
        <v>591</v>
      </c>
      <c r="G302" s="271" t="s">
        <v>159</v>
      </c>
      <c r="H302" s="272">
        <v>145.544</v>
      </c>
      <c r="I302" s="273"/>
      <c r="J302" s="274">
        <f>ROUND(I302*H302,2)</f>
        <v>0</v>
      </c>
      <c r="K302" s="270" t="s">
        <v>160</v>
      </c>
      <c r="L302" s="275"/>
      <c r="M302" s="276" t="s">
        <v>1</v>
      </c>
      <c r="N302" s="277" t="s">
        <v>41</v>
      </c>
      <c r="O302" s="90"/>
      <c r="P302" s="241">
        <f>O302*H302</f>
        <v>0</v>
      </c>
      <c r="Q302" s="241">
        <v>0.02</v>
      </c>
      <c r="R302" s="241">
        <f>Q302*H302</f>
        <v>2.91088</v>
      </c>
      <c r="S302" s="241">
        <v>0</v>
      </c>
      <c r="T302" s="242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43" t="s">
        <v>277</v>
      </c>
      <c r="AT302" s="243" t="s">
        <v>274</v>
      </c>
      <c r="AU302" s="243" t="s">
        <v>86</v>
      </c>
      <c r="AY302" s="16" t="s">
        <v>146</v>
      </c>
      <c r="BE302" s="244">
        <f>IF(N302="základní",J302,0)</f>
        <v>0</v>
      </c>
      <c r="BF302" s="244">
        <f>IF(N302="snížená",J302,0)</f>
        <v>0</v>
      </c>
      <c r="BG302" s="244">
        <f>IF(N302="zákl. přenesená",J302,0)</f>
        <v>0</v>
      </c>
      <c r="BH302" s="244">
        <f>IF(N302="sníž. přenesená",J302,0)</f>
        <v>0</v>
      </c>
      <c r="BI302" s="244">
        <f>IF(N302="nulová",J302,0)</f>
        <v>0</v>
      </c>
      <c r="BJ302" s="16" t="s">
        <v>84</v>
      </c>
      <c r="BK302" s="244">
        <f>ROUND(I302*H302,2)</f>
        <v>0</v>
      </c>
      <c r="BL302" s="16" t="s">
        <v>230</v>
      </c>
      <c r="BM302" s="243" t="s">
        <v>592</v>
      </c>
    </row>
    <row r="303" spans="1:51" s="13" customFormat="1" ht="12">
      <c r="A303" s="13"/>
      <c r="B303" s="245"/>
      <c r="C303" s="246"/>
      <c r="D303" s="247" t="s">
        <v>162</v>
      </c>
      <c r="E303" s="246"/>
      <c r="F303" s="249" t="s">
        <v>593</v>
      </c>
      <c r="G303" s="246"/>
      <c r="H303" s="250">
        <v>145.544</v>
      </c>
      <c r="I303" s="251"/>
      <c r="J303" s="246"/>
      <c r="K303" s="246"/>
      <c r="L303" s="252"/>
      <c r="M303" s="253"/>
      <c r="N303" s="254"/>
      <c r="O303" s="254"/>
      <c r="P303" s="254"/>
      <c r="Q303" s="254"/>
      <c r="R303" s="254"/>
      <c r="S303" s="254"/>
      <c r="T303" s="25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6" t="s">
        <v>162</v>
      </c>
      <c r="AU303" s="256" t="s">
        <v>86</v>
      </c>
      <c r="AV303" s="13" t="s">
        <v>86</v>
      </c>
      <c r="AW303" s="13" t="s">
        <v>4</v>
      </c>
      <c r="AX303" s="13" t="s">
        <v>84</v>
      </c>
      <c r="AY303" s="256" t="s">
        <v>146</v>
      </c>
    </row>
    <row r="304" spans="1:65" s="2" customFormat="1" ht="24.15" customHeight="1">
      <c r="A304" s="37"/>
      <c r="B304" s="38"/>
      <c r="C304" s="232" t="s">
        <v>594</v>
      </c>
      <c r="D304" s="232" t="s">
        <v>149</v>
      </c>
      <c r="E304" s="233" t="s">
        <v>595</v>
      </c>
      <c r="F304" s="234" t="s">
        <v>596</v>
      </c>
      <c r="G304" s="235" t="s">
        <v>296</v>
      </c>
      <c r="H304" s="278"/>
      <c r="I304" s="237"/>
      <c r="J304" s="238">
        <f>ROUND(I304*H304,2)</f>
        <v>0</v>
      </c>
      <c r="K304" s="234" t="s">
        <v>160</v>
      </c>
      <c r="L304" s="43"/>
      <c r="M304" s="239" t="s">
        <v>1</v>
      </c>
      <c r="N304" s="240" t="s">
        <v>41</v>
      </c>
      <c r="O304" s="90"/>
      <c r="P304" s="241">
        <f>O304*H304</f>
        <v>0</v>
      </c>
      <c r="Q304" s="241">
        <v>0</v>
      </c>
      <c r="R304" s="241">
        <f>Q304*H304</f>
        <v>0</v>
      </c>
      <c r="S304" s="241">
        <v>0</v>
      </c>
      <c r="T304" s="242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43" t="s">
        <v>230</v>
      </c>
      <c r="AT304" s="243" t="s">
        <v>149</v>
      </c>
      <c r="AU304" s="243" t="s">
        <v>86</v>
      </c>
      <c r="AY304" s="16" t="s">
        <v>146</v>
      </c>
      <c r="BE304" s="244">
        <f>IF(N304="základní",J304,0)</f>
        <v>0</v>
      </c>
      <c r="BF304" s="244">
        <f>IF(N304="snížená",J304,0)</f>
        <v>0</v>
      </c>
      <c r="BG304" s="244">
        <f>IF(N304="zákl. přenesená",J304,0)</f>
        <v>0</v>
      </c>
      <c r="BH304" s="244">
        <f>IF(N304="sníž. přenesená",J304,0)</f>
        <v>0</v>
      </c>
      <c r="BI304" s="244">
        <f>IF(N304="nulová",J304,0)</f>
        <v>0</v>
      </c>
      <c r="BJ304" s="16" t="s">
        <v>84</v>
      </c>
      <c r="BK304" s="244">
        <f>ROUND(I304*H304,2)</f>
        <v>0</v>
      </c>
      <c r="BL304" s="16" t="s">
        <v>230</v>
      </c>
      <c r="BM304" s="243" t="s">
        <v>597</v>
      </c>
    </row>
    <row r="305" spans="1:63" s="12" customFormat="1" ht="22.8" customHeight="1">
      <c r="A305" s="12"/>
      <c r="B305" s="216"/>
      <c r="C305" s="217"/>
      <c r="D305" s="218" t="s">
        <v>75</v>
      </c>
      <c r="E305" s="230" t="s">
        <v>598</v>
      </c>
      <c r="F305" s="230" t="s">
        <v>599</v>
      </c>
      <c r="G305" s="217"/>
      <c r="H305" s="217"/>
      <c r="I305" s="220"/>
      <c r="J305" s="231">
        <f>BK305</f>
        <v>0</v>
      </c>
      <c r="K305" s="217"/>
      <c r="L305" s="222"/>
      <c r="M305" s="223"/>
      <c r="N305" s="224"/>
      <c r="O305" s="224"/>
      <c r="P305" s="225">
        <f>SUM(P306:P313)</f>
        <v>0</v>
      </c>
      <c r="Q305" s="224"/>
      <c r="R305" s="225">
        <f>SUM(R306:R313)</f>
        <v>0.04405</v>
      </c>
      <c r="S305" s="224"/>
      <c r="T305" s="226">
        <f>SUM(T306:T313)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27" t="s">
        <v>86</v>
      </c>
      <c r="AT305" s="228" t="s">
        <v>75</v>
      </c>
      <c r="AU305" s="228" t="s">
        <v>84</v>
      </c>
      <c r="AY305" s="227" t="s">
        <v>146</v>
      </c>
      <c r="BK305" s="229">
        <f>SUM(BK306:BK313)</f>
        <v>0</v>
      </c>
    </row>
    <row r="306" spans="1:65" s="2" customFormat="1" ht="24.15" customHeight="1">
      <c r="A306" s="37"/>
      <c r="B306" s="38"/>
      <c r="C306" s="232" t="s">
        <v>600</v>
      </c>
      <c r="D306" s="232" t="s">
        <v>149</v>
      </c>
      <c r="E306" s="233" t="s">
        <v>601</v>
      </c>
      <c r="F306" s="234" t="s">
        <v>602</v>
      </c>
      <c r="G306" s="235" t="s">
        <v>159</v>
      </c>
      <c r="H306" s="236">
        <v>88.1</v>
      </c>
      <c r="I306" s="237"/>
      <c r="J306" s="238">
        <f>ROUND(I306*H306,2)</f>
        <v>0</v>
      </c>
      <c r="K306" s="234" t="s">
        <v>160</v>
      </c>
      <c r="L306" s="43"/>
      <c r="M306" s="239" t="s">
        <v>1</v>
      </c>
      <c r="N306" s="240" t="s">
        <v>41</v>
      </c>
      <c r="O306" s="90"/>
      <c r="P306" s="241">
        <f>O306*H306</f>
        <v>0</v>
      </c>
      <c r="Q306" s="241">
        <v>0.00021</v>
      </c>
      <c r="R306" s="241">
        <f>Q306*H306</f>
        <v>0.018501</v>
      </c>
      <c r="S306" s="241">
        <v>0</v>
      </c>
      <c r="T306" s="242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43" t="s">
        <v>230</v>
      </c>
      <c r="AT306" s="243" t="s">
        <v>149</v>
      </c>
      <c r="AU306" s="243" t="s">
        <v>86</v>
      </c>
      <c r="AY306" s="16" t="s">
        <v>146</v>
      </c>
      <c r="BE306" s="244">
        <f>IF(N306="základní",J306,0)</f>
        <v>0</v>
      </c>
      <c r="BF306" s="244">
        <f>IF(N306="snížená",J306,0)</f>
        <v>0</v>
      </c>
      <c r="BG306" s="244">
        <f>IF(N306="zákl. přenesená",J306,0)</f>
        <v>0</v>
      </c>
      <c r="BH306" s="244">
        <f>IF(N306="sníž. přenesená",J306,0)</f>
        <v>0</v>
      </c>
      <c r="BI306" s="244">
        <f>IF(N306="nulová",J306,0)</f>
        <v>0</v>
      </c>
      <c r="BJ306" s="16" t="s">
        <v>84</v>
      </c>
      <c r="BK306" s="244">
        <f>ROUND(I306*H306,2)</f>
        <v>0</v>
      </c>
      <c r="BL306" s="16" t="s">
        <v>230</v>
      </c>
      <c r="BM306" s="243" t="s">
        <v>603</v>
      </c>
    </row>
    <row r="307" spans="1:51" s="13" customFormat="1" ht="12">
      <c r="A307" s="13"/>
      <c r="B307" s="245"/>
      <c r="C307" s="246"/>
      <c r="D307" s="247" t="s">
        <v>162</v>
      </c>
      <c r="E307" s="248" t="s">
        <v>1</v>
      </c>
      <c r="F307" s="249" t="s">
        <v>497</v>
      </c>
      <c r="G307" s="246"/>
      <c r="H307" s="250">
        <v>32.6</v>
      </c>
      <c r="I307" s="251"/>
      <c r="J307" s="246"/>
      <c r="K307" s="246"/>
      <c r="L307" s="252"/>
      <c r="M307" s="253"/>
      <c r="N307" s="254"/>
      <c r="O307" s="254"/>
      <c r="P307" s="254"/>
      <c r="Q307" s="254"/>
      <c r="R307" s="254"/>
      <c r="S307" s="254"/>
      <c r="T307" s="25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6" t="s">
        <v>162</v>
      </c>
      <c r="AU307" s="256" t="s">
        <v>86</v>
      </c>
      <c r="AV307" s="13" t="s">
        <v>86</v>
      </c>
      <c r="AW307" s="13" t="s">
        <v>32</v>
      </c>
      <c r="AX307" s="13" t="s">
        <v>76</v>
      </c>
      <c r="AY307" s="256" t="s">
        <v>146</v>
      </c>
    </row>
    <row r="308" spans="1:51" s="13" customFormat="1" ht="12">
      <c r="A308" s="13"/>
      <c r="B308" s="245"/>
      <c r="C308" s="246"/>
      <c r="D308" s="247" t="s">
        <v>162</v>
      </c>
      <c r="E308" s="248" t="s">
        <v>1</v>
      </c>
      <c r="F308" s="249" t="s">
        <v>604</v>
      </c>
      <c r="G308" s="246"/>
      <c r="H308" s="250">
        <v>55.5</v>
      </c>
      <c r="I308" s="251"/>
      <c r="J308" s="246"/>
      <c r="K308" s="246"/>
      <c r="L308" s="252"/>
      <c r="M308" s="253"/>
      <c r="N308" s="254"/>
      <c r="O308" s="254"/>
      <c r="P308" s="254"/>
      <c r="Q308" s="254"/>
      <c r="R308" s="254"/>
      <c r="S308" s="254"/>
      <c r="T308" s="25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6" t="s">
        <v>162</v>
      </c>
      <c r="AU308" s="256" t="s">
        <v>86</v>
      </c>
      <c r="AV308" s="13" t="s">
        <v>86</v>
      </c>
      <c r="AW308" s="13" t="s">
        <v>32</v>
      </c>
      <c r="AX308" s="13" t="s">
        <v>76</v>
      </c>
      <c r="AY308" s="256" t="s">
        <v>146</v>
      </c>
    </row>
    <row r="309" spans="1:51" s="14" customFormat="1" ht="12">
      <c r="A309" s="14"/>
      <c r="B309" s="257"/>
      <c r="C309" s="258"/>
      <c r="D309" s="247" t="s">
        <v>162</v>
      </c>
      <c r="E309" s="259" t="s">
        <v>1</v>
      </c>
      <c r="F309" s="260" t="s">
        <v>166</v>
      </c>
      <c r="G309" s="258"/>
      <c r="H309" s="261">
        <v>88.1</v>
      </c>
      <c r="I309" s="262"/>
      <c r="J309" s="258"/>
      <c r="K309" s="258"/>
      <c r="L309" s="263"/>
      <c r="M309" s="264"/>
      <c r="N309" s="265"/>
      <c r="O309" s="265"/>
      <c r="P309" s="265"/>
      <c r="Q309" s="265"/>
      <c r="R309" s="265"/>
      <c r="S309" s="265"/>
      <c r="T309" s="26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7" t="s">
        <v>162</v>
      </c>
      <c r="AU309" s="267" t="s">
        <v>86</v>
      </c>
      <c r="AV309" s="14" t="s">
        <v>153</v>
      </c>
      <c r="AW309" s="14" t="s">
        <v>32</v>
      </c>
      <c r="AX309" s="14" t="s">
        <v>84</v>
      </c>
      <c r="AY309" s="267" t="s">
        <v>146</v>
      </c>
    </row>
    <row r="310" spans="1:65" s="2" customFormat="1" ht="24.15" customHeight="1">
      <c r="A310" s="37"/>
      <c r="B310" s="38"/>
      <c r="C310" s="232" t="s">
        <v>605</v>
      </c>
      <c r="D310" s="232" t="s">
        <v>149</v>
      </c>
      <c r="E310" s="233" t="s">
        <v>606</v>
      </c>
      <c r="F310" s="234" t="s">
        <v>607</v>
      </c>
      <c r="G310" s="235" t="s">
        <v>159</v>
      </c>
      <c r="H310" s="236">
        <v>88.1</v>
      </c>
      <c r="I310" s="237"/>
      <c r="J310" s="238">
        <f>ROUND(I310*H310,2)</f>
        <v>0</v>
      </c>
      <c r="K310" s="234" t="s">
        <v>160</v>
      </c>
      <c r="L310" s="43"/>
      <c r="M310" s="239" t="s">
        <v>1</v>
      </c>
      <c r="N310" s="240" t="s">
        <v>41</v>
      </c>
      <c r="O310" s="90"/>
      <c r="P310" s="241">
        <f>O310*H310</f>
        <v>0</v>
      </c>
      <c r="Q310" s="241">
        <v>0.00029</v>
      </c>
      <c r="R310" s="241">
        <f>Q310*H310</f>
        <v>0.025549</v>
      </c>
      <c r="S310" s="241">
        <v>0</v>
      </c>
      <c r="T310" s="24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43" t="s">
        <v>230</v>
      </c>
      <c r="AT310" s="243" t="s">
        <v>149</v>
      </c>
      <c r="AU310" s="243" t="s">
        <v>86</v>
      </c>
      <c r="AY310" s="16" t="s">
        <v>146</v>
      </c>
      <c r="BE310" s="244">
        <f>IF(N310="základní",J310,0)</f>
        <v>0</v>
      </c>
      <c r="BF310" s="244">
        <f>IF(N310="snížená",J310,0)</f>
        <v>0</v>
      </c>
      <c r="BG310" s="244">
        <f>IF(N310="zákl. přenesená",J310,0)</f>
        <v>0</v>
      </c>
      <c r="BH310" s="244">
        <f>IF(N310="sníž. přenesená",J310,0)</f>
        <v>0</v>
      </c>
      <c r="BI310" s="244">
        <f>IF(N310="nulová",J310,0)</f>
        <v>0</v>
      </c>
      <c r="BJ310" s="16" t="s">
        <v>84</v>
      </c>
      <c r="BK310" s="244">
        <f>ROUND(I310*H310,2)</f>
        <v>0</v>
      </c>
      <c r="BL310" s="16" t="s">
        <v>230</v>
      </c>
      <c r="BM310" s="243" t="s">
        <v>608</v>
      </c>
    </row>
    <row r="311" spans="1:51" s="13" customFormat="1" ht="12">
      <c r="A311" s="13"/>
      <c r="B311" s="245"/>
      <c r="C311" s="246"/>
      <c r="D311" s="247" t="s">
        <v>162</v>
      </c>
      <c r="E311" s="248" t="s">
        <v>1</v>
      </c>
      <c r="F311" s="249" t="s">
        <v>497</v>
      </c>
      <c r="G311" s="246"/>
      <c r="H311" s="250">
        <v>32.6</v>
      </c>
      <c r="I311" s="251"/>
      <c r="J311" s="246"/>
      <c r="K311" s="246"/>
      <c r="L311" s="252"/>
      <c r="M311" s="253"/>
      <c r="N311" s="254"/>
      <c r="O311" s="254"/>
      <c r="P311" s="254"/>
      <c r="Q311" s="254"/>
      <c r="R311" s="254"/>
      <c r="S311" s="254"/>
      <c r="T311" s="25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6" t="s">
        <v>162</v>
      </c>
      <c r="AU311" s="256" t="s">
        <v>86</v>
      </c>
      <c r="AV311" s="13" t="s">
        <v>86</v>
      </c>
      <c r="AW311" s="13" t="s">
        <v>32</v>
      </c>
      <c r="AX311" s="13" t="s">
        <v>76</v>
      </c>
      <c r="AY311" s="256" t="s">
        <v>146</v>
      </c>
    </row>
    <row r="312" spans="1:51" s="13" customFormat="1" ht="12">
      <c r="A312" s="13"/>
      <c r="B312" s="245"/>
      <c r="C312" s="246"/>
      <c r="D312" s="247" t="s">
        <v>162</v>
      </c>
      <c r="E312" s="248" t="s">
        <v>1</v>
      </c>
      <c r="F312" s="249" t="s">
        <v>604</v>
      </c>
      <c r="G312" s="246"/>
      <c r="H312" s="250">
        <v>55.5</v>
      </c>
      <c r="I312" s="251"/>
      <c r="J312" s="246"/>
      <c r="K312" s="246"/>
      <c r="L312" s="252"/>
      <c r="M312" s="253"/>
      <c r="N312" s="254"/>
      <c r="O312" s="254"/>
      <c r="P312" s="254"/>
      <c r="Q312" s="254"/>
      <c r="R312" s="254"/>
      <c r="S312" s="254"/>
      <c r="T312" s="25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6" t="s">
        <v>162</v>
      </c>
      <c r="AU312" s="256" t="s">
        <v>86</v>
      </c>
      <c r="AV312" s="13" t="s">
        <v>86</v>
      </c>
      <c r="AW312" s="13" t="s">
        <v>32</v>
      </c>
      <c r="AX312" s="13" t="s">
        <v>76</v>
      </c>
      <c r="AY312" s="256" t="s">
        <v>146</v>
      </c>
    </row>
    <row r="313" spans="1:51" s="14" customFormat="1" ht="12">
      <c r="A313" s="14"/>
      <c r="B313" s="257"/>
      <c r="C313" s="258"/>
      <c r="D313" s="247" t="s">
        <v>162</v>
      </c>
      <c r="E313" s="259" t="s">
        <v>1</v>
      </c>
      <c r="F313" s="260" t="s">
        <v>166</v>
      </c>
      <c r="G313" s="258"/>
      <c r="H313" s="261">
        <v>88.1</v>
      </c>
      <c r="I313" s="262"/>
      <c r="J313" s="258"/>
      <c r="K313" s="258"/>
      <c r="L313" s="263"/>
      <c r="M313" s="264"/>
      <c r="N313" s="265"/>
      <c r="O313" s="265"/>
      <c r="P313" s="265"/>
      <c r="Q313" s="265"/>
      <c r="R313" s="265"/>
      <c r="S313" s="265"/>
      <c r="T313" s="26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7" t="s">
        <v>162</v>
      </c>
      <c r="AU313" s="267" t="s">
        <v>86</v>
      </c>
      <c r="AV313" s="14" t="s">
        <v>153</v>
      </c>
      <c r="AW313" s="14" t="s">
        <v>32</v>
      </c>
      <c r="AX313" s="14" t="s">
        <v>84</v>
      </c>
      <c r="AY313" s="267" t="s">
        <v>146</v>
      </c>
    </row>
    <row r="314" spans="1:63" s="12" customFormat="1" ht="25.9" customHeight="1">
      <c r="A314" s="12"/>
      <c r="B314" s="216"/>
      <c r="C314" s="217"/>
      <c r="D314" s="218" t="s">
        <v>75</v>
      </c>
      <c r="E314" s="219" t="s">
        <v>274</v>
      </c>
      <c r="F314" s="219" t="s">
        <v>609</v>
      </c>
      <c r="G314" s="217"/>
      <c r="H314" s="217"/>
      <c r="I314" s="220"/>
      <c r="J314" s="221">
        <f>BK314</f>
        <v>0</v>
      </c>
      <c r="K314" s="217"/>
      <c r="L314" s="222"/>
      <c r="M314" s="223"/>
      <c r="N314" s="224"/>
      <c r="O314" s="224"/>
      <c r="P314" s="225">
        <f>P315</f>
        <v>0</v>
      </c>
      <c r="Q314" s="224"/>
      <c r="R314" s="225">
        <f>R315</f>
        <v>0</v>
      </c>
      <c r="S314" s="224"/>
      <c r="T314" s="226">
        <f>T315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7" t="s">
        <v>155</v>
      </c>
      <c r="AT314" s="228" t="s">
        <v>75</v>
      </c>
      <c r="AU314" s="228" t="s">
        <v>76</v>
      </c>
      <c r="AY314" s="227" t="s">
        <v>146</v>
      </c>
      <c r="BK314" s="229">
        <f>BK315</f>
        <v>0</v>
      </c>
    </row>
    <row r="315" spans="1:63" s="12" customFormat="1" ht="22.8" customHeight="1">
      <c r="A315" s="12"/>
      <c r="B315" s="216"/>
      <c r="C315" s="217"/>
      <c r="D315" s="218" t="s">
        <v>75</v>
      </c>
      <c r="E315" s="230" t="s">
        <v>610</v>
      </c>
      <c r="F315" s="230" t="s">
        <v>611</v>
      </c>
      <c r="G315" s="217"/>
      <c r="H315" s="217"/>
      <c r="I315" s="220"/>
      <c r="J315" s="231">
        <f>BK315</f>
        <v>0</v>
      </c>
      <c r="K315" s="217"/>
      <c r="L315" s="222"/>
      <c r="M315" s="223"/>
      <c r="N315" s="224"/>
      <c r="O315" s="224"/>
      <c r="P315" s="225">
        <f>SUM(P316:P318)</f>
        <v>0</v>
      </c>
      <c r="Q315" s="224"/>
      <c r="R315" s="225">
        <f>SUM(R316:R318)</f>
        <v>0</v>
      </c>
      <c r="S315" s="224"/>
      <c r="T315" s="226">
        <f>SUM(T316:T318)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27" t="s">
        <v>155</v>
      </c>
      <c r="AT315" s="228" t="s">
        <v>75</v>
      </c>
      <c r="AU315" s="228" t="s">
        <v>84</v>
      </c>
      <c r="AY315" s="227" t="s">
        <v>146</v>
      </c>
      <c r="BK315" s="229">
        <f>SUM(BK316:BK318)</f>
        <v>0</v>
      </c>
    </row>
    <row r="316" spans="1:65" s="2" customFormat="1" ht="16.5" customHeight="1">
      <c r="A316" s="37"/>
      <c r="B316" s="38"/>
      <c r="C316" s="232" t="s">
        <v>612</v>
      </c>
      <c r="D316" s="232" t="s">
        <v>149</v>
      </c>
      <c r="E316" s="233" t="s">
        <v>613</v>
      </c>
      <c r="F316" s="234" t="s">
        <v>614</v>
      </c>
      <c r="G316" s="235" t="s">
        <v>238</v>
      </c>
      <c r="H316" s="236">
        <v>1</v>
      </c>
      <c r="I316" s="237"/>
      <c r="J316" s="238">
        <f>ROUND(I316*H316,2)</f>
        <v>0</v>
      </c>
      <c r="K316" s="234" t="s">
        <v>1</v>
      </c>
      <c r="L316" s="43"/>
      <c r="M316" s="239" t="s">
        <v>1</v>
      </c>
      <c r="N316" s="240" t="s">
        <v>41</v>
      </c>
      <c r="O316" s="90"/>
      <c r="P316" s="241">
        <f>O316*H316</f>
        <v>0</v>
      </c>
      <c r="Q316" s="241">
        <v>0</v>
      </c>
      <c r="R316" s="241">
        <f>Q316*H316</f>
        <v>0</v>
      </c>
      <c r="S316" s="241">
        <v>0</v>
      </c>
      <c r="T316" s="242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43" t="s">
        <v>446</v>
      </c>
      <c r="AT316" s="243" t="s">
        <v>149</v>
      </c>
      <c r="AU316" s="243" t="s">
        <v>86</v>
      </c>
      <c r="AY316" s="16" t="s">
        <v>146</v>
      </c>
      <c r="BE316" s="244">
        <f>IF(N316="základní",J316,0)</f>
        <v>0</v>
      </c>
      <c r="BF316" s="244">
        <f>IF(N316="snížená",J316,0)</f>
        <v>0</v>
      </c>
      <c r="BG316" s="244">
        <f>IF(N316="zákl. přenesená",J316,0)</f>
        <v>0</v>
      </c>
      <c r="BH316" s="244">
        <f>IF(N316="sníž. přenesená",J316,0)</f>
        <v>0</v>
      </c>
      <c r="BI316" s="244">
        <f>IF(N316="nulová",J316,0)</f>
        <v>0</v>
      </c>
      <c r="BJ316" s="16" t="s">
        <v>84</v>
      </c>
      <c r="BK316" s="244">
        <f>ROUND(I316*H316,2)</f>
        <v>0</v>
      </c>
      <c r="BL316" s="16" t="s">
        <v>446</v>
      </c>
      <c r="BM316" s="243" t="s">
        <v>615</v>
      </c>
    </row>
    <row r="317" spans="1:65" s="2" customFormat="1" ht="24.15" customHeight="1">
      <c r="A317" s="37"/>
      <c r="B317" s="38"/>
      <c r="C317" s="232" t="s">
        <v>616</v>
      </c>
      <c r="D317" s="232" t="s">
        <v>149</v>
      </c>
      <c r="E317" s="233" t="s">
        <v>617</v>
      </c>
      <c r="F317" s="234" t="s">
        <v>618</v>
      </c>
      <c r="G317" s="235" t="s">
        <v>323</v>
      </c>
      <c r="H317" s="236">
        <v>1</v>
      </c>
      <c r="I317" s="237"/>
      <c r="J317" s="238">
        <f>ROUND(I317*H317,2)</f>
        <v>0</v>
      </c>
      <c r="K317" s="234" t="s">
        <v>1</v>
      </c>
      <c r="L317" s="43"/>
      <c r="M317" s="239" t="s">
        <v>1</v>
      </c>
      <c r="N317" s="240" t="s">
        <v>41</v>
      </c>
      <c r="O317" s="90"/>
      <c r="P317" s="241">
        <f>O317*H317</f>
        <v>0</v>
      </c>
      <c r="Q317" s="241">
        <v>0</v>
      </c>
      <c r="R317" s="241">
        <f>Q317*H317</f>
        <v>0</v>
      </c>
      <c r="S317" s="241">
        <v>0</v>
      </c>
      <c r="T317" s="242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43" t="s">
        <v>446</v>
      </c>
      <c r="AT317" s="243" t="s">
        <v>149</v>
      </c>
      <c r="AU317" s="243" t="s">
        <v>86</v>
      </c>
      <c r="AY317" s="16" t="s">
        <v>146</v>
      </c>
      <c r="BE317" s="244">
        <f>IF(N317="základní",J317,0)</f>
        <v>0</v>
      </c>
      <c r="BF317" s="244">
        <f>IF(N317="snížená",J317,0)</f>
        <v>0</v>
      </c>
      <c r="BG317" s="244">
        <f>IF(N317="zákl. přenesená",J317,0)</f>
        <v>0</v>
      </c>
      <c r="BH317" s="244">
        <f>IF(N317="sníž. přenesená",J317,0)</f>
        <v>0</v>
      </c>
      <c r="BI317" s="244">
        <f>IF(N317="nulová",J317,0)</f>
        <v>0</v>
      </c>
      <c r="BJ317" s="16" t="s">
        <v>84</v>
      </c>
      <c r="BK317" s="244">
        <f>ROUND(I317*H317,2)</f>
        <v>0</v>
      </c>
      <c r="BL317" s="16" t="s">
        <v>446</v>
      </c>
      <c r="BM317" s="243" t="s">
        <v>619</v>
      </c>
    </row>
    <row r="318" spans="1:47" s="2" customFormat="1" ht="12">
      <c r="A318" s="37"/>
      <c r="B318" s="38"/>
      <c r="C318" s="39"/>
      <c r="D318" s="247" t="s">
        <v>412</v>
      </c>
      <c r="E318" s="39"/>
      <c r="F318" s="279" t="s">
        <v>620</v>
      </c>
      <c r="G318" s="39"/>
      <c r="H318" s="39"/>
      <c r="I318" s="200"/>
      <c r="J318" s="39"/>
      <c r="K318" s="39"/>
      <c r="L318" s="43"/>
      <c r="M318" s="282"/>
      <c r="N318" s="283"/>
      <c r="O318" s="284"/>
      <c r="P318" s="284"/>
      <c r="Q318" s="284"/>
      <c r="R318" s="284"/>
      <c r="S318" s="284"/>
      <c r="T318" s="285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412</v>
      </c>
      <c r="AU318" s="16" t="s">
        <v>86</v>
      </c>
    </row>
    <row r="319" spans="1:31" s="2" customFormat="1" ht="6.95" customHeight="1">
      <c r="A319" s="37"/>
      <c r="B319" s="65"/>
      <c r="C319" s="66"/>
      <c r="D319" s="66"/>
      <c r="E319" s="66"/>
      <c r="F319" s="66"/>
      <c r="G319" s="66"/>
      <c r="H319" s="66"/>
      <c r="I319" s="66"/>
      <c r="J319" s="66"/>
      <c r="K319" s="66"/>
      <c r="L319" s="43"/>
      <c r="M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</row>
  </sheetData>
  <sheetProtection password="CC35" sheet="1" objects="1" scenarios="1" formatColumns="0" formatRows="0" autoFilter="0"/>
  <autoFilter ref="C146:K318"/>
  <mergeCells count="14">
    <mergeCell ref="E7:H7"/>
    <mergeCell ref="E9:H9"/>
    <mergeCell ref="E18:H18"/>
    <mergeCell ref="E27:H27"/>
    <mergeCell ref="E85:H85"/>
    <mergeCell ref="E87:H87"/>
    <mergeCell ref="D121:F121"/>
    <mergeCell ref="D122:F122"/>
    <mergeCell ref="D123:F123"/>
    <mergeCell ref="D124:F124"/>
    <mergeCell ref="D125:F125"/>
    <mergeCell ref="E137:H137"/>
    <mergeCell ref="E139:H13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Stavební úpravy - oddělení gynekologie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621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622</v>
      </c>
      <c r="G12" s="37"/>
      <c r="H12" s="37"/>
      <c r="I12" s="139" t="s">
        <v>22</v>
      </c>
      <c r="J12" s="143" t="str">
        <f>'Rekapitulace stavby'!AN8</f>
        <v>15. 11. 2022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Městská nemocnice Bohumín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ATRIS s.r.o.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Barbora Kyšková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142" t="s">
        <v>93</v>
      </c>
      <c r="E30" s="37"/>
      <c r="F30" s="37"/>
      <c r="G30" s="37"/>
      <c r="H30" s="37"/>
      <c r="I30" s="37"/>
      <c r="J30" s="149">
        <f>J96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50" t="s">
        <v>94</v>
      </c>
      <c r="E31" s="37"/>
      <c r="F31" s="37"/>
      <c r="G31" s="37"/>
      <c r="H31" s="37"/>
      <c r="I31" s="37"/>
      <c r="J31" s="149">
        <f>J106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152">
        <f>ROUND(J30+J31,2)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8"/>
      <c r="E33" s="148"/>
      <c r="F33" s="148"/>
      <c r="G33" s="148"/>
      <c r="H33" s="148"/>
      <c r="I33" s="148"/>
      <c r="J33" s="148"/>
      <c r="K33" s="14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153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40</v>
      </c>
      <c r="E35" s="139" t="s">
        <v>41</v>
      </c>
      <c r="F35" s="155">
        <f>ROUND((SUM(BE106:BE113)+SUM(BE133:BE201)),2)</f>
        <v>0</v>
      </c>
      <c r="G35" s="37"/>
      <c r="H35" s="37"/>
      <c r="I35" s="156">
        <v>0.21</v>
      </c>
      <c r="J35" s="155">
        <f>ROUND(((SUM(BE106:BE113)+SUM(BE133:BE201))*I35),2)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9" t="s">
        <v>42</v>
      </c>
      <c r="F36" s="155">
        <f>ROUND((SUM(BF106:BF113)+SUM(BF133:BF201)),2)</f>
        <v>0</v>
      </c>
      <c r="G36" s="37"/>
      <c r="H36" s="37"/>
      <c r="I36" s="156">
        <v>0.15</v>
      </c>
      <c r="J36" s="155">
        <f>ROUND(((SUM(BF106:BF113)+SUM(BF133:BF201))*I36),2)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5">
        <f>ROUND((SUM(BG106:BG113)+SUM(BG133:BG201)),2)</f>
        <v>0</v>
      </c>
      <c r="G37" s="37"/>
      <c r="H37" s="37"/>
      <c r="I37" s="156">
        <v>0.21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9" t="s">
        <v>44</v>
      </c>
      <c r="F38" s="155">
        <f>ROUND((SUM(BH106:BH113)+SUM(BH133:BH201)),2)</f>
        <v>0</v>
      </c>
      <c r="G38" s="37"/>
      <c r="H38" s="37"/>
      <c r="I38" s="156">
        <v>0.15</v>
      </c>
      <c r="J38" s="155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9" t="s">
        <v>45</v>
      </c>
      <c r="F39" s="155">
        <f>ROUND((SUM(BI106:BI113)+SUM(BI133:BI201)),2)</f>
        <v>0</v>
      </c>
      <c r="G39" s="37"/>
      <c r="H39" s="37"/>
      <c r="I39" s="156">
        <v>0</v>
      </c>
      <c r="J39" s="15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7"/>
      <c r="D41" s="158" t="s">
        <v>46</v>
      </c>
      <c r="E41" s="159"/>
      <c r="F41" s="159"/>
      <c r="G41" s="160" t="s">
        <v>47</v>
      </c>
      <c r="H41" s="161" t="s">
        <v>48</v>
      </c>
      <c r="I41" s="159"/>
      <c r="J41" s="162">
        <f>SUM(J32:J39)</f>
        <v>0</v>
      </c>
      <c r="K41" s="163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5" t="str">
        <f>E7</f>
        <v>Stavební úpravy - oddělení gynekologie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002 - Elektroinstalace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Městská nemocnice Bohumín</v>
      </c>
      <c r="G91" s="39"/>
      <c r="H91" s="39"/>
      <c r="I91" s="31" t="s">
        <v>30</v>
      </c>
      <c r="J91" s="35" t="str">
        <f>E21</f>
        <v>ATRIS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Barbora Kyšková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6" t="s">
        <v>96</v>
      </c>
      <c r="D94" s="177"/>
      <c r="E94" s="177"/>
      <c r="F94" s="177"/>
      <c r="G94" s="177"/>
      <c r="H94" s="177"/>
      <c r="I94" s="177"/>
      <c r="J94" s="178" t="s">
        <v>97</v>
      </c>
      <c r="K94" s="17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9" t="s">
        <v>98</v>
      </c>
      <c r="D96" s="39"/>
      <c r="E96" s="39"/>
      <c r="F96" s="39"/>
      <c r="G96" s="39"/>
      <c r="H96" s="39"/>
      <c r="I96" s="39"/>
      <c r="J96" s="109">
        <f>J133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pans="1:31" s="9" customFormat="1" ht="24.95" customHeight="1">
      <c r="A97" s="9"/>
      <c r="B97" s="180"/>
      <c r="C97" s="181"/>
      <c r="D97" s="182" t="s">
        <v>623</v>
      </c>
      <c r="E97" s="183"/>
      <c r="F97" s="183"/>
      <c r="G97" s="183"/>
      <c r="H97" s="183"/>
      <c r="I97" s="183"/>
      <c r="J97" s="184">
        <f>J134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624</v>
      </c>
      <c r="E98" s="183"/>
      <c r="F98" s="183"/>
      <c r="G98" s="183"/>
      <c r="H98" s="183"/>
      <c r="I98" s="183"/>
      <c r="J98" s="184">
        <f>J156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625</v>
      </c>
      <c r="E99" s="183"/>
      <c r="F99" s="183"/>
      <c r="G99" s="183"/>
      <c r="H99" s="183"/>
      <c r="I99" s="183"/>
      <c r="J99" s="184">
        <f>J159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626</v>
      </c>
      <c r="E100" s="183"/>
      <c r="F100" s="183"/>
      <c r="G100" s="183"/>
      <c r="H100" s="183"/>
      <c r="I100" s="183"/>
      <c r="J100" s="184">
        <f>J164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627</v>
      </c>
      <c r="E101" s="183"/>
      <c r="F101" s="183"/>
      <c r="G101" s="183"/>
      <c r="H101" s="183"/>
      <c r="I101" s="183"/>
      <c r="J101" s="184">
        <f>J187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628</v>
      </c>
      <c r="E102" s="183"/>
      <c r="F102" s="183"/>
      <c r="G102" s="183"/>
      <c r="H102" s="183"/>
      <c r="I102" s="183"/>
      <c r="J102" s="184">
        <f>J191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629</v>
      </c>
      <c r="E103" s="183"/>
      <c r="F103" s="183"/>
      <c r="G103" s="183"/>
      <c r="H103" s="183"/>
      <c r="I103" s="183"/>
      <c r="J103" s="184">
        <f>J196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9.25" customHeight="1">
      <c r="A106" s="37"/>
      <c r="B106" s="38"/>
      <c r="C106" s="179" t="s">
        <v>121</v>
      </c>
      <c r="D106" s="39"/>
      <c r="E106" s="39"/>
      <c r="F106" s="39"/>
      <c r="G106" s="39"/>
      <c r="H106" s="39"/>
      <c r="I106" s="39"/>
      <c r="J106" s="192">
        <f>ROUND(J107+J108+J109+J110+J111+J112,2)</f>
        <v>0</v>
      </c>
      <c r="K106" s="39"/>
      <c r="L106" s="62"/>
      <c r="N106" s="193" t="s">
        <v>40</v>
      </c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65" s="2" customFormat="1" ht="18" customHeight="1">
      <c r="A107" s="37"/>
      <c r="B107" s="38"/>
      <c r="C107" s="39"/>
      <c r="D107" s="194" t="s">
        <v>122</v>
      </c>
      <c r="E107" s="195"/>
      <c r="F107" s="195"/>
      <c r="G107" s="39"/>
      <c r="H107" s="39"/>
      <c r="I107" s="39"/>
      <c r="J107" s="196">
        <v>0</v>
      </c>
      <c r="K107" s="39"/>
      <c r="L107" s="197"/>
      <c r="M107" s="198"/>
      <c r="N107" s="199" t="s">
        <v>41</v>
      </c>
      <c r="O107" s="198"/>
      <c r="P107" s="198"/>
      <c r="Q107" s="198"/>
      <c r="R107" s="198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201" t="s">
        <v>123</v>
      </c>
      <c r="AZ107" s="198"/>
      <c r="BA107" s="198"/>
      <c r="BB107" s="198"/>
      <c r="BC107" s="198"/>
      <c r="BD107" s="198"/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01" t="s">
        <v>84</v>
      </c>
      <c r="BK107" s="198"/>
      <c r="BL107" s="198"/>
      <c r="BM107" s="198"/>
    </row>
    <row r="108" spans="1:65" s="2" customFormat="1" ht="18" customHeight="1">
      <c r="A108" s="37"/>
      <c r="B108" s="38"/>
      <c r="C108" s="39"/>
      <c r="D108" s="194" t="s">
        <v>124</v>
      </c>
      <c r="E108" s="195"/>
      <c r="F108" s="195"/>
      <c r="G108" s="39"/>
      <c r="H108" s="39"/>
      <c r="I108" s="39"/>
      <c r="J108" s="196">
        <v>0</v>
      </c>
      <c r="K108" s="39"/>
      <c r="L108" s="197"/>
      <c r="M108" s="198"/>
      <c r="N108" s="199" t="s">
        <v>41</v>
      </c>
      <c r="O108" s="198"/>
      <c r="P108" s="198"/>
      <c r="Q108" s="198"/>
      <c r="R108" s="198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201" t="s">
        <v>123</v>
      </c>
      <c r="AZ108" s="198"/>
      <c r="BA108" s="198"/>
      <c r="BB108" s="198"/>
      <c r="BC108" s="198"/>
      <c r="BD108" s="198"/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01" t="s">
        <v>84</v>
      </c>
      <c r="BK108" s="198"/>
      <c r="BL108" s="198"/>
      <c r="BM108" s="198"/>
    </row>
    <row r="109" spans="1:65" s="2" customFormat="1" ht="18" customHeight="1">
      <c r="A109" s="37"/>
      <c r="B109" s="38"/>
      <c r="C109" s="39"/>
      <c r="D109" s="194" t="s">
        <v>125</v>
      </c>
      <c r="E109" s="195"/>
      <c r="F109" s="195"/>
      <c r="G109" s="39"/>
      <c r="H109" s="39"/>
      <c r="I109" s="39"/>
      <c r="J109" s="196">
        <v>0</v>
      </c>
      <c r="K109" s="39"/>
      <c r="L109" s="197"/>
      <c r="M109" s="198"/>
      <c r="N109" s="199" t="s">
        <v>41</v>
      </c>
      <c r="O109" s="198"/>
      <c r="P109" s="198"/>
      <c r="Q109" s="198"/>
      <c r="R109" s="198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201" t="s">
        <v>123</v>
      </c>
      <c r="AZ109" s="198"/>
      <c r="BA109" s="198"/>
      <c r="BB109" s="198"/>
      <c r="BC109" s="198"/>
      <c r="BD109" s="198"/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01" t="s">
        <v>84</v>
      </c>
      <c r="BK109" s="198"/>
      <c r="BL109" s="198"/>
      <c r="BM109" s="198"/>
    </row>
    <row r="110" spans="1:65" s="2" customFormat="1" ht="18" customHeight="1">
      <c r="A110" s="37"/>
      <c r="B110" s="38"/>
      <c r="C110" s="39"/>
      <c r="D110" s="194" t="s">
        <v>126</v>
      </c>
      <c r="E110" s="195"/>
      <c r="F110" s="195"/>
      <c r="G110" s="39"/>
      <c r="H110" s="39"/>
      <c r="I110" s="39"/>
      <c r="J110" s="196">
        <v>0</v>
      </c>
      <c r="K110" s="39"/>
      <c r="L110" s="197"/>
      <c r="M110" s="198"/>
      <c r="N110" s="199" t="s">
        <v>41</v>
      </c>
      <c r="O110" s="198"/>
      <c r="P110" s="198"/>
      <c r="Q110" s="198"/>
      <c r="R110" s="198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201" t="s">
        <v>123</v>
      </c>
      <c r="AZ110" s="198"/>
      <c r="BA110" s="198"/>
      <c r="BB110" s="198"/>
      <c r="BC110" s="198"/>
      <c r="BD110" s="198"/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01" t="s">
        <v>84</v>
      </c>
      <c r="BK110" s="198"/>
      <c r="BL110" s="198"/>
      <c r="BM110" s="198"/>
    </row>
    <row r="111" spans="1:65" s="2" customFormat="1" ht="18" customHeight="1">
      <c r="A111" s="37"/>
      <c r="B111" s="38"/>
      <c r="C111" s="39"/>
      <c r="D111" s="194" t="s">
        <v>127</v>
      </c>
      <c r="E111" s="195"/>
      <c r="F111" s="195"/>
      <c r="G111" s="39"/>
      <c r="H111" s="39"/>
      <c r="I111" s="39"/>
      <c r="J111" s="196">
        <v>0</v>
      </c>
      <c r="K111" s="39"/>
      <c r="L111" s="197"/>
      <c r="M111" s="198"/>
      <c r="N111" s="199" t="s">
        <v>41</v>
      </c>
      <c r="O111" s="198"/>
      <c r="P111" s="198"/>
      <c r="Q111" s="198"/>
      <c r="R111" s="198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201" t="s">
        <v>123</v>
      </c>
      <c r="AZ111" s="198"/>
      <c r="BA111" s="198"/>
      <c r="BB111" s="198"/>
      <c r="BC111" s="198"/>
      <c r="BD111" s="198"/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01" t="s">
        <v>84</v>
      </c>
      <c r="BK111" s="198"/>
      <c r="BL111" s="198"/>
      <c r="BM111" s="198"/>
    </row>
    <row r="112" spans="1:65" s="2" customFormat="1" ht="18" customHeight="1">
      <c r="A112" s="37"/>
      <c r="B112" s="38"/>
      <c r="C112" s="39"/>
      <c r="D112" s="195" t="s">
        <v>128</v>
      </c>
      <c r="E112" s="39"/>
      <c r="F112" s="39"/>
      <c r="G112" s="39"/>
      <c r="H112" s="39"/>
      <c r="I112" s="39"/>
      <c r="J112" s="196">
        <f>ROUND(J30*T112,2)</f>
        <v>0</v>
      </c>
      <c r="K112" s="39"/>
      <c r="L112" s="197"/>
      <c r="M112" s="198"/>
      <c r="N112" s="199" t="s">
        <v>41</v>
      </c>
      <c r="O112" s="198"/>
      <c r="P112" s="198"/>
      <c r="Q112" s="198"/>
      <c r="R112" s="198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201" t="s">
        <v>129</v>
      </c>
      <c r="AZ112" s="198"/>
      <c r="BA112" s="198"/>
      <c r="BB112" s="198"/>
      <c r="BC112" s="198"/>
      <c r="BD112" s="198"/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01" t="s">
        <v>84</v>
      </c>
      <c r="BK112" s="198"/>
      <c r="BL112" s="198"/>
      <c r="BM112" s="198"/>
    </row>
    <row r="113" spans="1:31" s="2" customFormat="1" ht="12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9.25" customHeight="1">
      <c r="A114" s="37"/>
      <c r="B114" s="38"/>
      <c r="C114" s="203" t="s">
        <v>130</v>
      </c>
      <c r="D114" s="177"/>
      <c r="E114" s="177"/>
      <c r="F114" s="177"/>
      <c r="G114" s="177"/>
      <c r="H114" s="177"/>
      <c r="I114" s="177"/>
      <c r="J114" s="204">
        <f>ROUND(J96+J106,2)</f>
        <v>0</v>
      </c>
      <c r="K114" s="177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9" spans="1:31" s="2" customFormat="1" ht="6.95" customHeight="1">
      <c r="A119" s="37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4.95" customHeight="1">
      <c r="A120" s="37"/>
      <c r="B120" s="38"/>
      <c r="C120" s="22" t="s">
        <v>131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16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175" t="str">
        <f>E7</f>
        <v>Stavební úpravy - oddělení gynekologie</v>
      </c>
      <c r="F123" s="31"/>
      <c r="G123" s="31"/>
      <c r="H123" s="31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91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E9</f>
        <v xml:space="preserve">002 - Elektroinstalace </v>
      </c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F12</f>
        <v xml:space="preserve"> </v>
      </c>
      <c r="G127" s="39"/>
      <c r="H127" s="39"/>
      <c r="I127" s="31" t="s">
        <v>22</v>
      </c>
      <c r="J127" s="78" t="str">
        <f>IF(J12="","",J12)</f>
        <v>15. 11. 2022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E15</f>
        <v>Městská nemocnice Bohumín</v>
      </c>
      <c r="G129" s="39"/>
      <c r="H129" s="39"/>
      <c r="I129" s="31" t="s">
        <v>30</v>
      </c>
      <c r="J129" s="35" t="str">
        <f>E21</f>
        <v>ATRIS s.r.o.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28</v>
      </c>
      <c r="D130" s="39"/>
      <c r="E130" s="39"/>
      <c r="F130" s="26" t="str">
        <f>IF(E18="","",E18)</f>
        <v>Vyplň údaj</v>
      </c>
      <c r="G130" s="39"/>
      <c r="H130" s="39"/>
      <c r="I130" s="31" t="s">
        <v>33</v>
      </c>
      <c r="J130" s="35" t="str">
        <f>E24</f>
        <v>Barbora Kyšková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05"/>
      <c r="B132" s="206"/>
      <c r="C132" s="207" t="s">
        <v>132</v>
      </c>
      <c r="D132" s="208" t="s">
        <v>61</v>
      </c>
      <c r="E132" s="208" t="s">
        <v>57</v>
      </c>
      <c r="F132" s="208" t="s">
        <v>58</v>
      </c>
      <c r="G132" s="208" t="s">
        <v>133</v>
      </c>
      <c r="H132" s="208" t="s">
        <v>134</v>
      </c>
      <c r="I132" s="208" t="s">
        <v>135</v>
      </c>
      <c r="J132" s="208" t="s">
        <v>97</v>
      </c>
      <c r="K132" s="209" t="s">
        <v>136</v>
      </c>
      <c r="L132" s="210"/>
      <c r="M132" s="99" t="s">
        <v>1</v>
      </c>
      <c r="N132" s="100" t="s">
        <v>40</v>
      </c>
      <c r="O132" s="100" t="s">
        <v>137</v>
      </c>
      <c r="P132" s="100" t="s">
        <v>138</v>
      </c>
      <c r="Q132" s="100" t="s">
        <v>139</v>
      </c>
      <c r="R132" s="100" t="s">
        <v>140</v>
      </c>
      <c r="S132" s="100" t="s">
        <v>141</v>
      </c>
      <c r="T132" s="101" t="s">
        <v>142</v>
      </c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</row>
    <row r="133" spans="1:63" s="2" customFormat="1" ht="22.8" customHeight="1">
      <c r="A133" s="37"/>
      <c r="B133" s="38"/>
      <c r="C133" s="106" t="s">
        <v>143</v>
      </c>
      <c r="D133" s="39"/>
      <c r="E133" s="39"/>
      <c r="F133" s="39"/>
      <c r="G133" s="39"/>
      <c r="H133" s="39"/>
      <c r="I133" s="39"/>
      <c r="J133" s="211">
        <f>BK133</f>
        <v>0</v>
      </c>
      <c r="K133" s="39"/>
      <c r="L133" s="43"/>
      <c r="M133" s="102"/>
      <c r="N133" s="212"/>
      <c r="O133" s="103"/>
      <c r="P133" s="213">
        <f>P134+P156+P159+P164+P187+P191+P196</f>
        <v>0</v>
      </c>
      <c r="Q133" s="103"/>
      <c r="R133" s="213">
        <f>R134+R156+R159+R164+R187+R191+R196</f>
        <v>0</v>
      </c>
      <c r="S133" s="103"/>
      <c r="T133" s="214">
        <f>T134+T156+T159+T164+T187+T191+T196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75</v>
      </c>
      <c r="AU133" s="16" t="s">
        <v>99</v>
      </c>
      <c r="BK133" s="215">
        <f>BK134+BK156+BK159+BK164+BK187+BK191+BK196</f>
        <v>0</v>
      </c>
    </row>
    <row r="134" spans="1:63" s="12" customFormat="1" ht="25.9" customHeight="1">
      <c r="A134" s="12"/>
      <c r="B134" s="216"/>
      <c r="C134" s="217"/>
      <c r="D134" s="218" t="s">
        <v>75</v>
      </c>
      <c r="E134" s="219" t="s">
        <v>630</v>
      </c>
      <c r="F134" s="219" t="s">
        <v>611</v>
      </c>
      <c r="G134" s="217"/>
      <c r="H134" s="217"/>
      <c r="I134" s="220"/>
      <c r="J134" s="221">
        <f>BK134</f>
        <v>0</v>
      </c>
      <c r="K134" s="217"/>
      <c r="L134" s="222"/>
      <c r="M134" s="223"/>
      <c r="N134" s="224"/>
      <c r="O134" s="224"/>
      <c r="P134" s="225">
        <f>SUM(P135:P155)</f>
        <v>0</v>
      </c>
      <c r="Q134" s="224"/>
      <c r="R134" s="225">
        <f>SUM(R135:R155)</f>
        <v>0</v>
      </c>
      <c r="S134" s="224"/>
      <c r="T134" s="226">
        <f>SUM(T135:T155)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7" t="s">
        <v>84</v>
      </c>
      <c r="AT134" s="228" t="s">
        <v>75</v>
      </c>
      <c r="AU134" s="228" t="s">
        <v>76</v>
      </c>
      <c r="AY134" s="227" t="s">
        <v>146</v>
      </c>
      <c r="BK134" s="229">
        <f>SUM(BK135:BK155)</f>
        <v>0</v>
      </c>
    </row>
    <row r="135" spans="1:65" s="2" customFormat="1" ht="16.5" customHeight="1">
      <c r="A135" s="37"/>
      <c r="B135" s="38"/>
      <c r="C135" s="232" t="s">
        <v>84</v>
      </c>
      <c r="D135" s="232" t="s">
        <v>149</v>
      </c>
      <c r="E135" s="233" t="s">
        <v>631</v>
      </c>
      <c r="F135" s="234" t="s">
        <v>632</v>
      </c>
      <c r="G135" s="235" t="s">
        <v>193</v>
      </c>
      <c r="H135" s="236">
        <v>6</v>
      </c>
      <c r="I135" s="237"/>
      <c r="J135" s="238">
        <f>ROUND(I135*H135,2)</f>
        <v>0</v>
      </c>
      <c r="K135" s="234" t="s">
        <v>1</v>
      </c>
      <c r="L135" s="43"/>
      <c r="M135" s="239" t="s">
        <v>1</v>
      </c>
      <c r="N135" s="240" t="s">
        <v>41</v>
      </c>
      <c r="O135" s="90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3" t="s">
        <v>153</v>
      </c>
      <c r="AT135" s="243" t="s">
        <v>149</v>
      </c>
      <c r="AU135" s="243" t="s">
        <v>84</v>
      </c>
      <c r="AY135" s="16" t="s">
        <v>146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6" t="s">
        <v>84</v>
      </c>
      <c r="BK135" s="244">
        <f>ROUND(I135*H135,2)</f>
        <v>0</v>
      </c>
      <c r="BL135" s="16" t="s">
        <v>153</v>
      </c>
      <c r="BM135" s="243" t="s">
        <v>86</v>
      </c>
    </row>
    <row r="136" spans="1:65" s="2" customFormat="1" ht="16.5" customHeight="1">
      <c r="A136" s="37"/>
      <c r="B136" s="38"/>
      <c r="C136" s="232" t="s">
        <v>86</v>
      </c>
      <c r="D136" s="232" t="s">
        <v>149</v>
      </c>
      <c r="E136" s="233" t="s">
        <v>633</v>
      </c>
      <c r="F136" s="234" t="s">
        <v>634</v>
      </c>
      <c r="G136" s="235" t="s">
        <v>635</v>
      </c>
      <c r="H136" s="236">
        <v>5</v>
      </c>
      <c r="I136" s="237"/>
      <c r="J136" s="238">
        <f>ROUND(I136*H136,2)</f>
        <v>0</v>
      </c>
      <c r="K136" s="234" t="s">
        <v>1</v>
      </c>
      <c r="L136" s="43"/>
      <c r="M136" s="239" t="s">
        <v>1</v>
      </c>
      <c r="N136" s="240" t="s">
        <v>41</v>
      </c>
      <c r="O136" s="90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3" t="s">
        <v>153</v>
      </c>
      <c r="AT136" s="243" t="s">
        <v>149</v>
      </c>
      <c r="AU136" s="243" t="s">
        <v>84</v>
      </c>
      <c r="AY136" s="16" t="s">
        <v>146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6" t="s">
        <v>84</v>
      </c>
      <c r="BK136" s="244">
        <f>ROUND(I136*H136,2)</f>
        <v>0</v>
      </c>
      <c r="BL136" s="16" t="s">
        <v>153</v>
      </c>
      <c r="BM136" s="243" t="s">
        <v>153</v>
      </c>
    </row>
    <row r="137" spans="1:65" s="2" customFormat="1" ht="16.5" customHeight="1">
      <c r="A137" s="37"/>
      <c r="B137" s="38"/>
      <c r="C137" s="232" t="s">
        <v>155</v>
      </c>
      <c r="D137" s="232" t="s">
        <v>149</v>
      </c>
      <c r="E137" s="233" t="s">
        <v>636</v>
      </c>
      <c r="F137" s="234" t="s">
        <v>637</v>
      </c>
      <c r="G137" s="235" t="s">
        <v>635</v>
      </c>
      <c r="H137" s="236">
        <v>3</v>
      </c>
      <c r="I137" s="237"/>
      <c r="J137" s="238">
        <f>ROUND(I137*H137,2)</f>
        <v>0</v>
      </c>
      <c r="K137" s="234" t="s">
        <v>1</v>
      </c>
      <c r="L137" s="43"/>
      <c r="M137" s="239" t="s">
        <v>1</v>
      </c>
      <c r="N137" s="240" t="s">
        <v>41</v>
      </c>
      <c r="O137" s="90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3" t="s">
        <v>153</v>
      </c>
      <c r="AT137" s="243" t="s">
        <v>149</v>
      </c>
      <c r="AU137" s="243" t="s">
        <v>84</v>
      </c>
      <c r="AY137" s="16" t="s">
        <v>146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6" t="s">
        <v>84</v>
      </c>
      <c r="BK137" s="244">
        <f>ROUND(I137*H137,2)</f>
        <v>0</v>
      </c>
      <c r="BL137" s="16" t="s">
        <v>153</v>
      </c>
      <c r="BM137" s="243" t="s">
        <v>171</v>
      </c>
    </row>
    <row r="138" spans="1:65" s="2" customFormat="1" ht="16.5" customHeight="1">
      <c r="A138" s="37"/>
      <c r="B138" s="38"/>
      <c r="C138" s="232" t="s">
        <v>153</v>
      </c>
      <c r="D138" s="232" t="s">
        <v>149</v>
      </c>
      <c r="E138" s="233" t="s">
        <v>638</v>
      </c>
      <c r="F138" s="234" t="s">
        <v>639</v>
      </c>
      <c r="G138" s="235" t="s">
        <v>635</v>
      </c>
      <c r="H138" s="236">
        <v>3</v>
      </c>
      <c r="I138" s="237"/>
      <c r="J138" s="238">
        <f>ROUND(I138*H138,2)</f>
        <v>0</v>
      </c>
      <c r="K138" s="234" t="s">
        <v>1</v>
      </c>
      <c r="L138" s="43"/>
      <c r="M138" s="239" t="s">
        <v>1</v>
      </c>
      <c r="N138" s="240" t="s">
        <v>41</v>
      </c>
      <c r="O138" s="90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3" t="s">
        <v>153</v>
      </c>
      <c r="AT138" s="243" t="s">
        <v>149</v>
      </c>
      <c r="AU138" s="243" t="s">
        <v>84</v>
      </c>
      <c r="AY138" s="16" t="s">
        <v>146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6" t="s">
        <v>84</v>
      </c>
      <c r="BK138" s="244">
        <f>ROUND(I138*H138,2)</f>
        <v>0</v>
      </c>
      <c r="BL138" s="16" t="s">
        <v>153</v>
      </c>
      <c r="BM138" s="243" t="s">
        <v>190</v>
      </c>
    </row>
    <row r="139" spans="1:65" s="2" customFormat="1" ht="16.5" customHeight="1">
      <c r="A139" s="37"/>
      <c r="B139" s="38"/>
      <c r="C139" s="232" t="s">
        <v>177</v>
      </c>
      <c r="D139" s="232" t="s">
        <v>149</v>
      </c>
      <c r="E139" s="233" t="s">
        <v>640</v>
      </c>
      <c r="F139" s="234" t="s">
        <v>641</v>
      </c>
      <c r="G139" s="235" t="s">
        <v>635</v>
      </c>
      <c r="H139" s="236">
        <v>4</v>
      </c>
      <c r="I139" s="237"/>
      <c r="J139" s="238">
        <f>ROUND(I139*H139,2)</f>
        <v>0</v>
      </c>
      <c r="K139" s="234" t="s">
        <v>1</v>
      </c>
      <c r="L139" s="43"/>
      <c r="M139" s="239" t="s">
        <v>1</v>
      </c>
      <c r="N139" s="240" t="s">
        <v>41</v>
      </c>
      <c r="O139" s="90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3" t="s">
        <v>153</v>
      </c>
      <c r="AT139" s="243" t="s">
        <v>149</v>
      </c>
      <c r="AU139" s="243" t="s">
        <v>84</v>
      </c>
      <c r="AY139" s="16" t="s">
        <v>146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6" t="s">
        <v>84</v>
      </c>
      <c r="BK139" s="244">
        <f>ROUND(I139*H139,2)</f>
        <v>0</v>
      </c>
      <c r="BL139" s="16" t="s">
        <v>153</v>
      </c>
      <c r="BM139" s="243" t="s">
        <v>201</v>
      </c>
    </row>
    <row r="140" spans="1:65" s="2" customFormat="1" ht="16.5" customHeight="1">
      <c r="A140" s="37"/>
      <c r="B140" s="38"/>
      <c r="C140" s="232" t="s">
        <v>171</v>
      </c>
      <c r="D140" s="232" t="s">
        <v>149</v>
      </c>
      <c r="E140" s="233" t="s">
        <v>642</v>
      </c>
      <c r="F140" s="234" t="s">
        <v>643</v>
      </c>
      <c r="G140" s="235" t="s">
        <v>635</v>
      </c>
      <c r="H140" s="236">
        <v>1</v>
      </c>
      <c r="I140" s="237"/>
      <c r="J140" s="238">
        <f>ROUND(I140*H140,2)</f>
        <v>0</v>
      </c>
      <c r="K140" s="234" t="s">
        <v>1</v>
      </c>
      <c r="L140" s="43"/>
      <c r="M140" s="239" t="s">
        <v>1</v>
      </c>
      <c r="N140" s="240" t="s">
        <v>41</v>
      </c>
      <c r="O140" s="90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3" t="s">
        <v>153</v>
      </c>
      <c r="AT140" s="243" t="s">
        <v>149</v>
      </c>
      <c r="AU140" s="243" t="s">
        <v>84</v>
      </c>
      <c r="AY140" s="16" t="s">
        <v>146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6" t="s">
        <v>84</v>
      </c>
      <c r="BK140" s="244">
        <f>ROUND(I140*H140,2)</f>
        <v>0</v>
      </c>
      <c r="BL140" s="16" t="s">
        <v>153</v>
      </c>
      <c r="BM140" s="243" t="s">
        <v>211</v>
      </c>
    </row>
    <row r="141" spans="1:65" s="2" customFormat="1" ht="16.5" customHeight="1">
      <c r="A141" s="37"/>
      <c r="B141" s="38"/>
      <c r="C141" s="232" t="s">
        <v>185</v>
      </c>
      <c r="D141" s="232" t="s">
        <v>149</v>
      </c>
      <c r="E141" s="233" t="s">
        <v>644</v>
      </c>
      <c r="F141" s="234" t="s">
        <v>645</v>
      </c>
      <c r="G141" s="235" t="s">
        <v>635</v>
      </c>
      <c r="H141" s="236">
        <v>2</v>
      </c>
      <c r="I141" s="237"/>
      <c r="J141" s="238">
        <f>ROUND(I141*H141,2)</f>
        <v>0</v>
      </c>
      <c r="K141" s="234" t="s">
        <v>1</v>
      </c>
      <c r="L141" s="43"/>
      <c r="M141" s="239" t="s">
        <v>1</v>
      </c>
      <c r="N141" s="240" t="s">
        <v>41</v>
      </c>
      <c r="O141" s="90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3" t="s">
        <v>153</v>
      </c>
      <c r="AT141" s="243" t="s">
        <v>149</v>
      </c>
      <c r="AU141" s="243" t="s">
        <v>84</v>
      </c>
      <c r="AY141" s="16" t="s">
        <v>146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6" t="s">
        <v>84</v>
      </c>
      <c r="BK141" s="244">
        <f>ROUND(I141*H141,2)</f>
        <v>0</v>
      </c>
      <c r="BL141" s="16" t="s">
        <v>153</v>
      </c>
      <c r="BM141" s="243" t="s">
        <v>221</v>
      </c>
    </row>
    <row r="142" spans="1:65" s="2" customFormat="1" ht="16.5" customHeight="1">
      <c r="A142" s="37"/>
      <c r="B142" s="38"/>
      <c r="C142" s="232" t="s">
        <v>190</v>
      </c>
      <c r="D142" s="232" t="s">
        <v>149</v>
      </c>
      <c r="E142" s="233" t="s">
        <v>646</v>
      </c>
      <c r="F142" s="234" t="s">
        <v>647</v>
      </c>
      <c r="G142" s="235" t="s">
        <v>635</v>
      </c>
      <c r="H142" s="236">
        <v>2</v>
      </c>
      <c r="I142" s="237"/>
      <c r="J142" s="238">
        <f>ROUND(I142*H142,2)</f>
        <v>0</v>
      </c>
      <c r="K142" s="234" t="s">
        <v>1</v>
      </c>
      <c r="L142" s="43"/>
      <c r="M142" s="239" t="s">
        <v>1</v>
      </c>
      <c r="N142" s="240" t="s">
        <v>41</v>
      </c>
      <c r="O142" s="90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3" t="s">
        <v>153</v>
      </c>
      <c r="AT142" s="243" t="s">
        <v>149</v>
      </c>
      <c r="AU142" s="243" t="s">
        <v>84</v>
      </c>
      <c r="AY142" s="16" t="s">
        <v>146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6" t="s">
        <v>84</v>
      </c>
      <c r="BK142" s="244">
        <f>ROUND(I142*H142,2)</f>
        <v>0</v>
      </c>
      <c r="BL142" s="16" t="s">
        <v>153</v>
      </c>
      <c r="BM142" s="243" t="s">
        <v>230</v>
      </c>
    </row>
    <row r="143" spans="1:65" s="2" customFormat="1" ht="16.5" customHeight="1">
      <c r="A143" s="37"/>
      <c r="B143" s="38"/>
      <c r="C143" s="232" t="s">
        <v>196</v>
      </c>
      <c r="D143" s="232" t="s">
        <v>149</v>
      </c>
      <c r="E143" s="233" t="s">
        <v>648</v>
      </c>
      <c r="F143" s="234" t="s">
        <v>649</v>
      </c>
      <c r="G143" s="235" t="s">
        <v>635</v>
      </c>
      <c r="H143" s="236">
        <v>1</v>
      </c>
      <c r="I143" s="237"/>
      <c r="J143" s="238">
        <f>ROUND(I143*H143,2)</f>
        <v>0</v>
      </c>
      <c r="K143" s="234" t="s">
        <v>1</v>
      </c>
      <c r="L143" s="43"/>
      <c r="M143" s="239" t="s">
        <v>1</v>
      </c>
      <c r="N143" s="240" t="s">
        <v>41</v>
      </c>
      <c r="O143" s="90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3" t="s">
        <v>153</v>
      </c>
      <c r="AT143" s="243" t="s">
        <v>149</v>
      </c>
      <c r="AU143" s="243" t="s">
        <v>84</v>
      </c>
      <c r="AY143" s="16" t="s">
        <v>146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6" t="s">
        <v>84</v>
      </c>
      <c r="BK143" s="244">
        <f>ROUND(I143*H143,2)</f>
        <v>0</v>
      </c>
      <c r="BL143" s="16" t="s">
        <v>153</v>
      </c>
      <c r="BM143" s="243" t="s">
        <v>242</v>
      </c>
    </row>
    <row r="144" spans="1:65" s="2" customFormat="1" ht="21.75" customHeight="1">
      <c r="A144" s="37"/>
      <c r="B144" s="38"/>
      <c r="C144" s="232" t="s">
        <v>201</v>
      </c>
      <c r="D144" s="232" t="s">
        <v>149</v>
      </c>
      <c r="E144" s="233" t="s">
        <v>650</v>
      </c>
      <c r="F144" s="234" t="s">
        <v>651</v>
      </c>
      <c r="G144" s="235" t="s">
        <v>635</v>
      </c>
      <c r="H144" s="236">
        <v>1</v>
      </c>
      <c r="I144" s="237"/>
      <c r="J144" s="238">
        <f>ROUND(I144*H144,2)</f>
        <v>0</v>
      </c>
      <c r="K144" s="234" t="s">
        <v>1</v>
      </c>
      <c r="L144" s="43"/>
      <c r="M144" s="239" t="s">
        <v>1</v>
      </c>
      <c r="N144" s="240" t="s">
        <v>41</v>
      </c>
      <c r="O144" s="90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3" t="s">
        <v>153</v>
      </c>
      <c r="AT144" s="243" t="s">
        <v>149</v>
      </c>
      <c r="AU144" s="243" t="s">
        <v>84</v>
      </c>
      <c r="AY144" s="16" t="s">
        <v>146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6" t="s">
        <v>84</v>
      </c>
      <c r="BK144" s="244">
        <f>ROUND(I144*H144,2)</f>
        <v>0</v>
      </c>
      <c r="BL144" s="16" t="s">
        <v>153</v>
      </c>
      <c r="BM144" s="243" t="s">
        <v>251</v>
      </c>
    </row>
    <row r="145" spans="1:65" s="2" customFormat="1" ht="16.5" customHeight="1">
      <c r="A145" s="37"/>
      <c r="B145" s="38"/>
      <c r="C145" s="232" t="s">
        <v>206</v>
      </c>
      <c r="D145" s="232" t="s">
        <v>149</v>
      </c>
      <c r="E145" s="233" t="s">
        <v>652</v>
      </c>
      <c r="F145" s="234" t="s">
        <v>653</v>
      </c>
      <c r="G145" s="235" t="s">
        <v>635</v>
      </c>
      <c r="H145" s="236">
        <v>3</v>
      </c>
      <c r="I145" s="237"/>
      <c r="J145" s="238">
        <f>ROUND(I145*H145,2)</f>
        <v>0</v>
      </c>
      <c r="K145" s="234" t="s">
        <v>1</v>
      </c>
      <c r="L145" s="43"/>
      <c r="M145" s="239" t="s">
        <v>1</v>
      </c>
      <c r="N145" s="240" t="s">
        <v>41</v>
      </c>
      <c r="O145" s="90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3" t="s">
        <v>153</v>
      </c>
      <c r="AT145" s="243" t="s">
        <v>149</v>
      </c>
      <c r="AU145" s="243" t="s">
        <v>84</v>
      </c>
      <c r="AY145" s="16" t="s">
        <v>146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6" t="s">
        <v>84</v>
      </c>
      <c r="BK145" s="244">
        <f>ROUND(I145*H145,2)</f>
        <v>0</v>
      </c>
      <c r="BL145" s="16" t="s">
        <v>153</v>
      </c>
      <c r="BM145" s="243" t="s">
        <v>261</v>
      </c>
    </row>
    <row r="146" spans="1:65" s="2" customFormat="1" ht="16.5" customHeight="1">
      <c r="A146" s="37"/>
      <c r="B146" s="38"/>
      <c r="C146" s="232" t="s">
        <v>211</v>
      </c>
      <c r="D146" s="232" t="s">
        <v>149</v>
      </c>
      <c r="E146" s="233" t="s">
        <v>652</v>
      </c>
      <c r="F146" s="234" t="s">
        <v>653</v>
      </c>
      <c r="G146" s="235" t="s">
        <v>635</v>
      </c>
      <c r="H146" s="236">
        <v>4</v>
      </c>
      <c r="I146" s="237"/>
      <c r="J146" s="238">
        <f>ROUND(I146*H146,2)</f>
        <v>0</v>
      </c>
      <c r="K146" s="234" t="s">
        <v>1</v>
      </c>
      <c r="L146" s="43"/>
      <c r="M146" s="239" t="s">
        <v>1</v>
      </c>
      <c r="N146" s="240" t="s">
        <v>41</v>
      </c>
      <c r="O146" s="90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3" t="s">
        <v>153</v>
      </c>
      <c r="AT146" s="243" t="s">
        <v>149</v>
      </c>
      <c r="AU146" s="243" t="s">
        <v>84</v>
      </c>
      <c r="AY146" s="16" t="s">
        <v>146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6" t="s">
        <v>84</v>
      </c>
      <c r="BK146" s="244">
        <f>ROUND(I146*H146,2)</f>
        <v>0</v>
      </c>
      <c r="BL146" s="16" t="s">
        <v>153</v>
      </c>
      <c r="BM146" s="243" t="s">
        <v>273</v>
      </c>
    </row>
    <row r="147" spans="1:65" s="2" customFormat="1" ht="16.5" customHeight="1">
      <c r="A147" s="37"/>
      <c r="B147" s="38"/>
      <c r="C147" s="232" t="s">
        <v>216</v>
      </c>
      <c r="D147" s="232" t="s">
        <v>149</v>
      </c>
      <c r="E147" s="233" t="s">
        <v>654</v>
      </c>
      <c r="F147" s="234" t="s">
        <v>655</v>
      </c>
      <c r="G147" s="235" t="s">
        <v>635</v>
      </c>
      <c r="H147" s="236">
        <v>2</v>
      </c>
      <c r="I147" s="237"/>
      <c r="J147" s="238">
        <f>ROUND(I147*H147,2)</f>
        <v>0</v>
      </c>
      <c r="K147" s="234" t="s">
        <v>1</v>
      </c>
      <c r="L147" s="43"/>
      <c r="M147" s="239" t="s">
        <v>1</v>
      </c>
      <c r="N147" s="240" t="s">
        <v>41</v>
      </c>
      <c r="O147" s="90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3" t="s">
        <v>153</v>
      </c>
      <c r="AT147" s="243" t="s">
        <v>149</v>
      </c>
      <c r="AU147" s="243" t="s">
        <v>84</v>
      </c>
      <c r="AY147" s="16" t="s">
        <v>146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6" t="s">
        <v>84</v>
      </c>
      <c r="BK147" s="244">
        <f>ROUND(I147*H147,2)</f>
        <v>0</v>
      </c>
      <c r="BL147" s="16" t="s">
        <v>153</v>
      </c>
      <c r="BM147" s="243" t="s">
        <v>284</v>
      </c>
    </row>
    <row r="148" spans="1:65" s="2" customFormat="1" ht="16.5" customHeight="1">
      <c r="A148" s="37"/>
      <c r="B148" s="38"/>
      <c r="C148" s="232" t="s">
        <v>221</v>
      </c>
      <c r="D148" s="232" t="s">
        <v>149</v>
      </c>
      <c r="E148" s="233" t="s">
        <v>656</v>
      </c>
      <c r="F148" s="234" t="s">
        <v>657</v>
      </c>
      <c r="G148" s="235" t="s">
        <v>635</v>
      </c>
      <c r="H148" s="236">
        <v>4</v>
      </c>
      <c r="I148" s="237"/>
      <c r="J148" s="238">
        <f>ROUND(I148*H148,2)</f>
        <v>0</v>
      </c>
      <c r="K148" s="234" t="s">
        <v>1</v>
      </c>
      <c r="L148" s="43"/>
      <c r="M148" s="239" t="s">
        <v>1</v>
      </c>
      <c r="N148" s="240" t="s">
        <v>41</v>
      </c>
      <c r="O148" s="90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3" t="s">
        <v>153</v>
      </c>
      <c r="AT148" s="243" t="s">
        <v>149</v>
      </c>
      <c r="AU148" s="243" t="s">
        <v>84</v>
      </c>
      <c r="AY148" s="16" t="s">
        <v>146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6" t="s">
        <v>84</v>
      </c>
      <c r="BK148" s="244">
        <f>ROUND(I148*H148,2)</f>
        <v>0</v>
      </c>
      <c r="BL148" s="16" t="s">
        <v>153</v>
      </c>
      <c r="BM148" s="243" t="s">
        <v>293</v>
      </c>
    </row>
    <row r="149" spans="1:65" s="2" customFormat="1" ht="21.75" customHeight="1">
      <c r="A149" s="37"/>
      <c r="B149" s="38"/>
      <c r="C149" s="232" t="s">
        <v>8</v>
      </c>
      <c r="D149" s="232" t="s">
        <v>149</v>
      </c>
      <c r="E149" s="233" t="s">
        <v>658</v>
      </c>
      <c r="F149" s="234" t="s">
        <v>659</v>
      </c>
      <c r="G149" s="235" t="s">
        <v>193</v>
      </c>
      <c r="H149" s="236">
        <v>20</v>
      </c>
      <c r="I149" s="237"/>
      <c r="J149" s="238">
        <f>ROUND(I149*H149,2)</f>
        <v>0</v>
      </c>
      <c r="K149" s="234" t="s">
        <v>1</v>
      </c>
      <c r="L149" s="43"/>
      <c r="M149" s="239" t="s">
        <v>1</v>
      </c>
      <c r="N149" s="240" t="s">
        <v>41</v>
      </c>
      <c r="O149" s="90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3" t="s">
        <v>153</v>
      </c>
      <c r="AT149" s="243" t="s">
        <v>149</v>
      </c>
      <c r="AU149" s="243" t="s">
        <v>84</v>
      </c>
      <c r="AY149" s="16" t="s">
        <v>146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6" t="s">
        <v>84</v>
      </c>
      <c r="BK149" s="244">
        <f>ROUND(I149*H149,2)</f>
        <v>0</v>
      </c>
      <c r="BL149" s="16" t="s">
        <v>153</v>
      </c>
      <c r="BM149" s="243" t="s">
        <v>305</v>
      </c>
    </row>
    <row r="150" spans="1:65" s="2" customFormat="1" ht="16.5" customHeight="1">
      <c r="A150" s="37"/>
      <c r="B150" s="38"/>
      <c r="C150" s="232" t="s">
        <v>230</v>
      </c>
      <c r="D150" s="232" t="s">
        <v>149</v>
      </c>
      <c r="E150" s="233" t="s">
        <v>660</v>
      </c>
      <c r="F150" s="234" t="s">
        <v>661</v>
      </c>
      <c r="G150" s="235" t="s">
        <v>635</v>
      </c>
      <c r="H150" s="236">
        <v>1</v>
      </c>
      <c r="I150" s="237"/>
      <c r="J150" s="238">
        <f>ROUND(I150*H150,2)</f>
        <v>0</v>
      </c>
      <c r="K150" s="234" t="s">
        <v>1</v>
      </c>
      <c r="L150" s="43"/>
      <c r="M150" s="239" t="s">
        <v>1</v>
      </c>
      <c r="N150" s="240" t="s">
        <v>41</v>
      </c>
      <c r="O150" s="90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3" t="s">
        <v>153</v>
      </c>
      <c r="AT150" s="243" t="s">
        <v>149</v>
      </c>
      <c r="AU150" s="243" t="s">
        <v>84</v>
      </c>
      <c r="AY150" s="16" t="s">
        <v>146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6" t="s">
        <v>84</v>
      </c>
      <c r="BK150" s="244">
        <f>ROUND(I150*H150,2)</f>
        <v>0</v>
      </c>
      <c r="BL150" s="16" t="s">
        <v>153</v>
      </c>
      <c r="BM150" s="243" t="s">
        <v>277</v>
      </c>
    </row>
    <row r="151" spans="1:65" s="2" customFormat="1" ht="21.75" customHeight="1">
      <c r="A151" s="37"/>
      <c r="B151" s="38"/>
      <c r="C151" s="232" t="s">
        <v>235</v>
      </c>
      <c r="D151" s="232" t="s">
        <v>149</v>
      </c>
      <c r="E151" s="233" t="s">
        <v>662</v>
      </c>
      <c r="F151" s="234" t="s">
        <v>663</v>
      </c>
      <c r="G151" s="235" t="s">
        <v>193</v>
      </c>
      <c r="H151" s="236">
        <v>50</v>
      </c>
      <c r="I151" s="237"/>
      <c r="J151" s="238">
        <f>ROUND(I151*H151,2)</f>
        <v>0</v>
      </c>
      <c r="K151" s="234" t="s">
        <v>1</v>
      </c>
      <c r="L151" s="43"/>
      <c r="M151" s="239" t="s">
        <v>1</v>
      </c>
      <c r="N151" s="240" t="s">
        <v>41</v>
      </c>
      <c r="O151" s="90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3" t="s">
        <v>153</v>
      </c>
      <c r="AT151" s="243" t="s">
        <v>149</v>
      </c>
      <c r="AU151" s="243" t="s">
        <v>84</v>
      </c>
      <c r="AY151" s="16" t="s">
        <v>146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6" t="s">
        <v>84</v>
      </c>
      <c r="BK151" s="244">
        <f>ROUND(I151*H151,2)</f>
        <v>0</v>
      </c>
      <c r="BL151" s="16" t="s">
        <v>153</v>
      </c>
      <c r="BM151" s="243" t="s">
        <v>320</v>
      </c>
    </row>
    <row r="152" spans="1:65" s="2" customFormat="1" ht="21.75" customHeight="1">
      <c r="A152" s="37"/>
      <c r="B152" s="38"/>
      <c r="C152" s="232" t="s">
        <v>242</v>
      </c>
      <c r="D152" s="232" t="s">
        <v>149</v>
      </c>
      <c r="E152" s="233" t="s">
        <v>664</v>
      </c>
      <c r="F152" s="234" t="s">
        <v>665</v>
      </c>
      <c r="G152" s="235" t="s">
        <v>193</v>
      </c>
      <c r="H152" s="236">
        <v>4</v>
      </c>
      <c r="I152" s="237"/>
      <c r="J152" s="238">
        <f>ROUND(I152*H152,2)</f>
        <v>0</v>
      </c>
      <c r="K152" s="234" t="s">
        <v>1</v>
      </c>
      <c r="L152" s="43"/>
      <c r="M152" s="239" t="s">
        <v>1</v>
      </c>
      <c r="N152" s="240" t="s">
        <v>41</v>
      </c>
      <c r="O152" s="90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3" t="s">
        <v>153</v>
      </c>
      <c r="AT152" s="243" t="s">
        <v>149</v>
      </c>
      <c r="AU152" s="243" t="s">
        <v>84</v>
      </c>
      <c r="AY152" s="16" t="s">
        <v>146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6" t="s">
        <v>84</v>
      </c>
      <c r="BK152" s="244">
        <f>ROUND(I152*H152,2)</f>
        <v>0</v>
      </c>
      <c r="BL152" s="16" t="s">
        <v>153</v>
      </c>
      <c r="BM152" s="243" t="s">
        <v>331</v>
      </c>
    </row>
    <row r="153" spans="1:65" s="2" customFormat="1" ht="16.5" customHeight="1">
      <c r="A153" s="37"/>
      <c r="B153" s="38"/>
      <c r="C153" s="232" t="s">
        <v>247</v>
      </c>
      <c r="D153" s="232" t="s">
        <v>149</v>
      </c>
      <c r="E153" s="233" t="s">
        <v>666</v>
      </c>
      <c r="F153" s="234" t="s">
        <v>667</v>
      </c>
      <c r="G153" s="235" t="s">
        <v>193</v>
      </c>
      <c r="H153" s="236">
        <v>1</v>
      </c>
      <c r="I153" s="237"/>
      <c r="J153" s="238">
        <f>ROUND(I153*H153,2)</f>
        <v>0</v>
      </c>
      <c r="K153" s="234" t="s">
        <v>1</v>
      </c>
      <c r="L153" s="43"/>
      <c r="M153" s="239" t="s">
        <v>1</v>
      </c>
      <c r="N153" s="240" t="s">
        <v>41</v>
      </c>
      <c r="O153" s="90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3" t="s">
        <v>153</v>
      </c>
      <c r="AT153" s="243" t="s">
        <v>149</v>
      </c>
      <c r="AU153" s="243" t="s">
        <v>84</v>
      </c>
      <c r="AY153" s="16" t="s">
        <v>146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6" t="s">
        <v>84</v>
      </c>
      <c r="BK153" s="244">
        <f>ROUND(I153*H153,2)</f>
        <v>0</v>
      </c>
      <c r="BL153" s="16" t="s">
        <v>153</v>
      </c>
      <c r="BM153" s="243" t="s">
        <v>339</v>
      </c>
    </row>
    <row r="154" spans="1:65" s="2" customFormat="1" ht="16.5" customHeight="1">
      <c r="A154" s="37"/>
      <c r="B154" s="38"/>
      <c r="C154" s="232" t="s">
        <v>251</v>
      </c>
      <c r="D154" s="232" t="s">
        <v>149</v>
      </c>
      <c r="E154" s="233" t="s">
        <v>668</v>
      </c>
      <c r="F154" s="234" t="s">
        <v>669</v>
      </c>
      <c r="G154" s="235" t="s">
        <v>193</v>
      </c>
      <c r="H154" s="236">
        <v>1</v>
      </c>
      <c r="I154" s="237"/>
      <c r="J154" s="238">
        <f>ROUND(I154*H154,2)</f>
        <v>0</v>
      </c>
      <c r="K154" s="234" t="s">
        <v>1</v>
      </c>
      <c r="L154" s="43"/>
      <c r="M154" s="239" t="s">
        <v>1</v>
      </c>
      <c r="N154" s="240" t="s">
        <v>41</v>
      </c>
      <c r="O154" s="90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3" t="s">
        <v>153</v>
      </c>
      <c r="AT154" s="243" t="s">
        <v>149</v>
      </c>
      <c r="AU154" s="243" t="s">
        <v>84</v>
      </c>
      <c r="AY154" s="16" t="s">
        <v>146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6" t="s">
        <v>84</v>
      </c>
      <c r="BK154" s="244">
        <f>ROUND(I154*H154,2)</f>
        <v>0</v>
      </c>
      <c r="BL154" s="16" t="s">
        <v>153</v>
      </c>
      <c r="BM154" s="243" t="s">
        <v>347</v>
      </c>
    </row>
    <row r="155" spans="1:65" s="2" customFormat="1" ht="16.5" customHeight="1">
      <c r="A155" s="37"/>
      <c r="B155" s="38"/>
      <c r="C155" s="232" t="s">
        <v>7</v>
      </c>
      <c r="D155" s="232" t="s">
        <v>149</v>
      </c>
      <c r="E155" s="233" t="s">
        <v>670</v>
      </c>
      <c r="F155" s="234" t="s">
        <v>671</v>
      </c>
      <c r="G155" s="235" t="s">
        <v>635</v>
      </c>
      <c r="H155" s="236">
        <v>4</v>
      </c>
      <c r="I155" s="237"/>
      <c r="J155" s="238">
        <f>ROUND(I155*H155,2)</f>
        <v>0</v>
      </c>
      <c r="K155" s="234" t="s">
        <v>1</v>
      </c>
      <c r="L155" s="43"/>
      <c r="M155" s="239" t="s">
        <v>1</v>
      </c>
      <c r="N155" s="240" t="s">
        <v>41</v>
      </c>
      <c r="O155" s="90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3" t="s">
        <v>153</v>
      </c>
      <c r="AT155" s="243" t="s">
        <v>149</v>
      </c>
      <c r="AU155" s="243" t="s">
        <v>84</v>
      </c>
      <c r="AY155" s="16" t="s">
        <v>146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6" t="s">
        <v>84</v>
      </c>
      <c r="BK155" s="244">
        <f>ROUND(I155*H155,2)</f>
        <v>0</v>
      </c>
      <c r="BL155" s="16" t="s">
        <v>153</v>
      </c>
      <c r="BM155" s="243" t="s">
        <v>355</v>
      </c>
    </row>
    <row r="156" spans="1:63" s="12" customFormat="1" ht="25.9" customHeight="1">
      <c r="A156" s="12"/>
      <c r="B156" s="216"/>
      <c r="C156" s="217"/>
      <c r="D156" s="218" t="s">
        <v>75</v>
      </c>
      <c r="E156" s="219" t="s">
        <v>672</v>
      </c>
      <c r="F156" s="219" t="s">
        <v>673</v>
      </c>
      <c r="G156" s="217"/>
      <c r="H156" s="217"/>
      <c r="I156" s="220"/>
      <c r="J156" s="221">
        <f>BK156</f>
        <v>0</v>
      </c>
      <c r="K156" s="217"/>
      <c r="L156" s="222"/>
      <c r="M156" s="223"/>
      <c r="N156" s="224"/>
      <c r="O156" s="224"/>
      <c r="P156" s="225">
        <f>SUM(P157:P158)</f>
        <v>0</v>
      </c>
      <c r="Q156" s="224"/>
      <c r="R156" s="225">
        <f>SUM(R157:R158)</f>
        <v>0</v>
      </c>
      <c r="S156" s="224"/>
      <c r="T156" s="226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7" t="s">
        <v>84</v>
      </c>
      <c r="AT156" s="228" t="s">
        <v>75</v>
      </c>
      <c r="AU156" s="228" t="s">
        <v>76</v>
      </c>
      <c r="AY156" s="227" t="s">
        <v>146</v>
      </c>
      <c r="BK156" s="229">
        <f>SUM(BK157:BK158)</f>
        <v>0</v>
      </c>
    </row>
    <row r="157" spans="1:65" s="2" customFormat="1" ht="16.5" customHeight="1">
      <c r="A157" s="37"/>
      <c r="B157" s="38"/>
      <c r="C157" s="232" t="s">
        <v>261</v>
      </c>
      <c r="D157" s="232" t="s">
        <v>149</v>
      </c>
      <c r="E157" s="233" t="s">
        <v>674</v>
      </c>
      <c r="F157" s="234" t="s">
        <v>675</v>
      </c>
      <c r="G157" s="235" t="s">
        <v>193</v>
      </c>
      <c r="H157" s="236">
        <v>25</v>
      </c>
      <c r="I157" s="237"/>
      <c r="J157" s="238">
        <f>ROUND(I157*H157,2)</f>
        <v>0</v>
      </c>
      <c r="K157" s="234" t="s">
        <v>1</v>
      </c>
      <c r="L157" s="43"/>
      <c r="M157" s="239" t="s">
        <v>1</v>
      </c>
      <c r="N157" s="240" t="s">
        <v>41</v>
      </c>
      <c r="O157" s="90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3" t="s">
        <v>153</v>
      </c>
      <c r="AT157" s="243" t="s">
        <v>149</v>
      </c>
      <c r="AU157" s="243" t="s">
        <v>84</v>
      </c>
      <c r="AY157" s="16" t="s">
        <v>146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6" t="s">
        <v>84</v>
      </c>
      <c r="BK157" s="244">
        <f>ROUND(I157*H157,2)</f>
        <v>0</v>
      </c>
      <c r="BL157" s="16" t="s">
        <v>153</v>
      </c>
      <c r="BM157" s="243" t="s">
        <v>363</v>
      </c>
    </row>
    <row r="158" spans="1:65" s="2" customFormat="1" ht="16.5" customHeight="1">
      <c r="A158" s="37"/>
      <c r="B158" s="38"/>
      <c r="C158" s="232" t="s">
        <v>269</v>
      </c>
      <c r="D158" s="232" t="s">
        <v>149</v>
      </c>
      <c r="E158" s="233" t="s">
        <v>676</v>
      </c>
      <c r="F158" s="234" t="s">
        <v>677</v>
      </c>
      <c r="G158" s="235" t="s">
        <v>635</v>
      </c>
      <c r="H158" s="236">
        <v>2</v>
      </c>
      <c r="I158" s="237"/>
      <c r="J158" s="238">
        <f>ROUND(I158*H158,2)</f>
        <v>0</v>
      </c>
      <c r="K158" s="234" t="s">
        <v>1</v>
      </c>
      <c r="L158" s="43"/>
      <c r="M158" s="239" t="s">
        <v>1</v>
      </c>
      <c r="N158" s="240" t="s">
        <v>41</v>
      </c>
      <c r="O158" s="90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3" t="s">
        <v>153</v>
      </c>
      <c r="AT158" s="243" t="s">
        <v>149</v>
      </c>
      <c r="AU158" s="243" t="s">
        <v>84</v>
      </c>
      <c r="AY158" s="16" t="s">
        <v>146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6" t="s">
        <v>84</v>
      </c>
      <c r="BK158" s="244">
        <f>ROUND(I158*H158,2)</f>
        <v>0</v>
      </c>
      <c r="BL158" s="16" t="s">
        <v>153</v>
      </c>
      <c r="BM158" s="243" t="s">
        <v>371</v>
      </c>
    </row>
    <row r="159" spans="1:63" s="12" customFormat="1" ht="25.9" customHeight="1">
      <c r="A159" s="12"/>
      <c r="B159" s="216"/>
      <c r="C159" s="217"/>
      <c r="D159" s="218" t="s">
        <v>75</v>
      </c>
      <c r="E159" s="219" t="s">
        <v>678</v>
      </c>
      <c r="F159" s="219" t="s">
        <v>679</v>
      </c>
      <c r="G159" s="217"/>
      <c r="H159" s="217"/>
      <c r="I159" s="220"/>
      <c r="J159" s="221">
        <f>BK159</f>
        <v>0</v>
      </c>
      <c r="K159" s="217"/>
      <c r="L159" s="222"/>
      <c r="M159" s="223"/>
      <c r="N159" s="224"/>
      <c r="O159" s="224"/>
      <c r="P159" s="225">
        <f>SUM(P160:P163)</f>
        <v>0</v>
      </c>
      <c r="Q159" s="224"/>
      <c r="R159" s="225">
        <f>SUM(R160:R163)</f>
        <v>0</v>
      </c>
      <c r="S159" s="224"/>
      <c r="T159" s="226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7" t="s">
        <v>84</v>
      </c>
      <c r="AT159" s="228" t="s">
        <v>75</v>
      </c>
      <c r="AU159" s="228" t="s">
        <v>76</v>
      </c>
      <c r="AY159" s="227" t="s">
        <v>146</v>
      </c>
      <c r="BK159" s="229">
        <f>SUM(BK160:BK163)</f>
        <v>0</v>
      </c>
    </row>
    <row r="160" spans="1:65" s="2" customFormat="1" ht="21.75" customHeight="1">
      <c r="A160" s="37"/>
      <c r="B160" s="38"/>
      <c r="C160" s="232" t="s">
        <v>273</v>
      </c>
      <c r="D160" s="232" t="s">
        <v>149</v>
      </c>
      <c r="E160" s="233" t="s">
        <v>680</v>
      </c>
      <c r="F160" s="234" t="s">
        <v>681</v>
      </c>
      <c r="G160" s="235" t="s">
        <v>635</v>
      </c>
      <c r="H160" s="236">
        <v>1</v>
      </c>
      <c r="I160" s="237"/>
      <c r="J160" s="238">
        <f>ROUND(I160*H160,2)</f>
        <v>0</v>
      </c>
      <c r="K160" s="234" t="s">
        <v>1</v>
      </c>
      <c r="L160" s="43"/>
      <c r="M160" s="239" t="s">
        <v>1</v>
      </c>
      <c r="N160" s="240" t="s">
        <v>41</v>
      </c>
      <c r="O160" s="90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3" t="s">
        <v>153</v>
      </c>
      <c r="AT160" s="243" t="s">
        <v>149</v>
      </c>
      <c r="AU160" s="243" t="s">
        <v>84</v>
      </c>
      <c r="AY160" s="16" t="s">
        <v>146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6" t="s">
        <v>84</v>
      </c>
      <c r="BK160" s="244">
        <f>ROUND(I160*H160,2)</f>
        <v>0</v>
      </c>
      <c r="BL160" s="16" t="s">
        <v>153</v>
      </c>
      <c r="BM160" s="243" t="s">
        <v>379</v>
      </c>
    </row>
    <row r="161" spans="1:65" s="2" customFormat="1" ht="21.75" customHeight="1">
      <c r="A161" s="37"/>
      <c r="B161" s="38"/>
      <c r="C161" s="232" t="s">
        <v>280</v>
      </c>
      <c r="D161" s="232" t="s">
        <v>149</v>
      </c>
      <c r="E161" s="233" t="s">
        <v>682</v>
      </c>
      <c r="F161" s="234" t="s">
        <v>683</v>
      </c>
      <c r="G161" s="235" t="s">
        <v>635</v>
      </c>
      <c r="H161" s="236">
        <v>1</v>
      </c>
      <c r="I161" s="237"/>
      <c r="J161" s="238">
        <f>ROUND(I161*H161,2)</f>
        <v>0</v>
      </c>
      <c r="K161" s="234" t="s">
        <v>1</v>
      </c>
      <c r="L161" s="43"/>
      <c r="M161" s="239" t="s">
        <v>1</v>
      </c>
      <c r="N161" s="240" t="s">
        <v>41</v>
      </c>
      <c r="O161" s="90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3" t="s">
        <v>153</v>
      </c>
      <c r="AT161" s="243" t="s">
        <v>149</v>
      </c>
      <c r="AU161" s="243" t="s">
        <v>84</v>
      </c>
      <c r="AY161" s="16" t="s">
        <v>146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6" t="s">
        <v>84</v>
      </c>
      <c r="BK161" s="244">
        <f>ROUND(I161*H161,2)</f>
        <v>0</v>
      </c>
      <c r="BL161" s="16" t="s">
        <v>153</v>
      </c>
      <c r="BM161" s="243" t="s">
        <v>387</v>
      </c>
    </row>
    <row r="162" spans="1:65" s="2" customFormat="1" ht="16.5" customHeight="1">
      <c r="A162" s="37"/>
      <c r="B162" s="38"/>
      <c r="C162" s="232" t="s">
        <v>284</v>
      </c>
      <c r="D162" s="232" t="s">
        <v>149</v>
      </c>
      <c r="E162" s="233" t="s">
        <v>684</v>
      </c>
      <c r="F162" s="234" t="s">
        <v>685</v>
      </c>
      <c r="G162" s="235" t="s">
        <v>635</v>
      </c>
      <c r="H162" s="236">
        <v>11</v>
      </c>
      <c r="I162" s="237"/>
      <c r="J162" s="238">
        <f>ROUND(I162*H162,2)</f>
        <v>0</v>
      </c>
      <c r="K162" s="234" t="s">
        <v>1</v>
      </c>
      <c r="L162" s="43"/>
      <c r="M162" s="239" t="s">
        <v>1</v>
      </c>
      <c r="N162" s="240" t="s">
        <v>41</v>
      </c>
      <c r="O162" s="90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3" t="s">
        <v>153</v>
      </c>
      <c r="AT162" s="243" t="s">
        <v>149</v>
      </c>
      <c r="AU162" s="243" t="s">
        <v>84</v>
      </c>
      <c r="AY162" s="16" t="s">
        <v>146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6" t="s">
        <v>84</v>
      </c>
      <c r="BK162" s="244">
        <f>ROUND(I162*H162,2)</f>
        <v>0</v>
      </c>
      <c r="BL162" s="16" t="s">
        <v>153</v>
      </c>
      <c r="BM162" s="243" t="s">
        <v>396</v>
      </c>
    </row>
    <row r="163" spans="1:65" s="2" customFormat="1" ht="16.5" customHeight="1">
      <c r="A163" s="37"/>
      <c r="B163" s="38"/>
      <c r="C163" s="232" t="s">
        <v>288</v>
      </c>
      <c r="D163" s="232" t="s">
        <v>149</v>
      </c>
      <c r="E163" s="233" t="s">
        <v>686</v>
      </c>
      <c r="F163" s="234" t="s">
        <v>687</v>
      </c>
      <c r="G163" s="235" t="s">
        <v>193</v>
      </c>
      <c r="H163" s="236">
        <v>25</v>
      </c>
      <c r="I163" s="237"/>
      <c r="J163" s="238">
        <f>ROUND(I163*H163,2)</f>
        <v>0</v>
      </c>
      <c r="K163" s="234" t="s">
        <v>1</v>
      </c>
      <c r="L163" s="43"/>
      <c r="M163" s="239" t="s">
        <v>1</v>
      </c>
      <c r="N163" s="240" t="s">
        <v>41</v>
      </c>
      <c r="O163" s="90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3" t="s">
        <v>153</v>
      </c>
      <c r="AT163" s="243" t="s">
        <v>149</v>
      </c>
      <c r="AU163" s="243" t="s">
        <v>84</v>
      </c>
      <c r="AY163" s="16" t="s">
        <v>146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6" t="s">
        <v>84</v>
      </c>
      <c r="BK163" s="244">
        <f>ROUND(I163*H163,2)</f>
        <v>0</v>
      </c>
      <c r="BL163" s="16" t="s">
        <v>153</v>
      </c>
      <c r="BM163" s="243" t="s">
        <v>404</v>
      </c>
    </row>
    <row r="164" spans="1:63" s="12" customFormat="1" ht="25.9" customHeight="1">
      <c r="A164" s="12"/>
      <c r="B164" s="216"/>
      <c r="C164" s="217"/>
      <c r="D164" s="218" t="s">
        <v>75</v>
      </c>
      <c r="E164" s="219" t="s">
        <v>688</v>
      </c>
      <c r="F164" s="219" t="s">
        <v>689</v>
      </c>
      <c r="G164" s="217"/>
      <c r="H164" s="217"/>
      <c r="I164" s="220"/>
      <c r="J164" s="221">
        <f>BK164</f>
        <v>0</v>
      </c>
      <c r="K164" s="217"/>
      <c r="L164" s="222"/>
      <c r="M164" s="223"/>
      <c r="N164" s="224"/>
      <c r="O164" s="224"/>
      <c r="P164" s="225">
        <f>SUM(P165:P186)</f>
        <v>0</v>
      </c>
      <c r="Q164" s="224"/>
      <c r="R164" s="225">
        <f>SUM(R165:R186)</f>
        <v>0</v>
      </c>
      <c r="S164" s="224"/>
      <c r="T164" s="226">
        <f>SUM(T165:T186)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7" t="s">
        <v>84</v>
      </c>
      <c r="AT164" s="228" t="s">
        <v>75</v>
      </c>
      <c r="AU164" s="228" t="s">
        <v>76</v>
      </c>
      <c r="AY164" s="227" t="s">
        <v>146</v>
      </c>
      <c r="BK164" s="229">
        <f>SUM(BK165:BK186)</f>
        <v>0</v>
      </c>
    </row>
    <row r="165" spans="1:65" s="2" customFormat="1" ht="16.5" customHeight="1">
      <c r="A165" s="37"/>
      <c r="B165" s="38"/>
      <c r="C165" s="232" t="s">
        <v>293</v>
      </c>
      <c r="D165" s="232" t="s">
        <v>149</v>
      </c>
      <c r="E165" s="233" t="s">
        <v>690</v>
      </c>
      <c r="F165" s="234" t="s">
        <v>691</v>
      </c>
      <c r="G165" s="235" t="s">
        <v>274</v>
      </c>
      <c r="H165" s="236">
        <v>20</v>
      </c>
      <c r="I165" s="237"/>
      <c r="J165" s="238">
        <f>ROUND(I165*H165,2)</f>
        <v>0</v>
      </c>
      <c r="K165" s="234" t="s">
        <v>1</v>
      </c>
      <c r="L165" s="43"/>
      <c r="M165" s="239" t="s">
        <v>1</v>
      </c>
      <c r="N165" s="240" t="s">
        <v>41</v>
      </c>
      <c r="O165" s="90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3" t="s">
        <v>153</v>
      </c>
      <c r="AT165" s="243" t="s">
        <v>149</v>
      </c>
      <c r="AU165" s="243" t="s">
        <v>84</v>
      </c>
      <c r="AY165" s="16" t="s">
        <v>146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6" t="s">
        <v>84</v>
      </c>
      <c r="BK165" s="244">
        <f>ROUND(I165*H165,2)</f>
        <v>0</v>
      </c>
      <c r="BL165" s="16" t="s">
        <v>153</v>
      </c>
      <c r="BM165" s="243" t="s">
        <v>414</v>
      </c>
    </row>
    <row r="166" spans="1:65" s="2" customFormat="1" ht="16.5" customHeight="1">
      <c r="A166" s="37"/>
      <c r="B166" s="38"/>
      <c r="C166" s="232" t="s">
        <v>300</v>
      </c>
      <c r="D166" s="232" t="s">
        <v>149</v>
      </c>
      <c r="E166" s="233" t="s">
        <v>692</v>
      </c>
      <c r="F166" s="234" t="s">
        <v>693</v>
      </c>
      <c r="G166" s="235" t="s">
        <v>274</v>
      </c>
      <c r="H166" s="236">
        <v>1</v>
      </c>
      <c r="I166" s="237"/>
      <c r="J166" s="238">
        <f>ROUND(I166*H166,2)</f>
        <v>0</v>
      </c>
      <c r="K166" s="234" t="s">
        <v>1</v>
      </c>
      <c r="L166" s="43"/>
      <c r="M166" s="239" t="s">
        <v>1</v>
      </c>
      <c r="N166" s="240" t="s">
        <v>41</v>
      </c>
      <c r="O166" s="90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3" t="s">
        <v>153</v>
      </c>
      <c r="AT166" s="243" t="s">
        <v>149</v>
      </c>
      <c r="AU166" s="243" t="s">
        <v>84</v>
      </c>
      <c r="AY166" s="16" t="s">
        <v>146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6" t="s">
        <v>84</v>
      </c>
      <c r="BK166" s="244">
        <f>ROUND(I166*H166,2)</f>
        <v>0</v>
      </c>
      <c r="BL166" s="16" t="s">
        <v>153</v>
      </c>
      <c r="BM166" s="243" t="s">
        <v>422</v>
      </c>
    </row>
    <row r="167" spans="1:65" s="2" customFormat="1" ht="16.5" customHeight="1">
      <c r="A167" s="37"/>
      <c r="B167" s="38"/>
      <c r="C167" s="232" t="s">
        <v>305</v>
      </c>
      <c r="D167" s="232" t="s">
        <v>149</v>
      </c>
      <c r="E167" s="233" t="s">
        <v>694</v>
      </c>
      <c r="F167" s="234" t="s">
        <v>695</v>
      </c>
      <c r="G167" s="235" t="s">
        <v>274</v>
      </c>
      <c r="H167" s="236">
        <v>1</v>
      </c>
      <c r="I167" s="237"/>
      <c r="J167" s="238">
        <f>ROUND(I167*H167,2)</f>
        <v>0</v>
      </c>
      <c r="K167" s="234" t="s">
        <v>1</v>
      </c>
      <c r="L167" s="43"/>
      <c r="M167" s="239" t="s">
        <v>1</v>
      </c>
      <c r="N167" s="240" t="s">
        <v>41</v>
      </c>
      <c r="O167" s="90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3" t="s">
        <v>153</v>
      </c>
      <c r="AT167" s="243" t="s">
        <v>149</v>
      </c>
      <c r="AU167" s="243" t="s">
        <v>84</v>
      </c>
      <c r="AY167" s="16" t="s">
        <v>146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6" t="s">
        <v>84</v>
      </c>
      <c r="BK167" s="244">
        <f>ROUND(I167*H167,2)</f>
        <v>0</v>
      </c>
      <c r="BL167" s="16" t="s">
        <v>153</v>
      </c>
      <c r="BM167" s="243" t="s">
        <v>430</v>
      </c>
    </row>
    <row r="168" spans="1:65" s="2" customFormat="1" ht="16.5" customHeight="1">
      <c r="A168" s="37"/>
      <c r="B168" s="38"/>
      <c r="C168" s="232" t="s">
        <v>309</v>
      </c>
      <c r="D168" s="232" t="s">
        <v>149</v>
      </c>
      <c r="E168" s="233" t="s">
        <v>696</v>
      </c>
      <c r="F168" s="234" t="s">
        <v>697</v>
      </c>
      <c r="G168" s="235" t="s">
        <v>274</v>
      </c>
      <c r="H168" s="236">
        <v>4</v>
      </c>
      <c r="I168" s="237"/>
      <c r="J168" s="238">
        <f>ROUND(I168*H168,2)</f>
        <v>0</v>
      </c>
      <c r="K168" s="234" t="s">
        <v>1</v>
      </c>
      <c r="L168" s="43"/>
      <c r="M168" s="239" t="s">
        <v>1</v>
      </c>
      <c r="N168" s="240" t="s">
        <v>41</v>
      </c>
      <c r="O168" s="90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3" t="s">
        <v>153</v>
      </c>
      <c r="AT168" s="243" t="s">
        <v>149</v>
      </c>
      <c r="AU168" s="243" t="s">
        <v>84</v>
      </c>
      <c r="AY168" s="16" t="s">
        <v>146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6" t="s">
        <v>84</v>
      </c>
      <c r="BK168" s="244">
        <f>ROUND(I168*H168,2)</f>
        <v>0</v>
      </c>
      <c r="BL168" s="16" t="s">
        <v>153</v>
      </c>
      <c r="BM168" s="243" t="s">
        <v>438</v>
      </c>
    </row>
    <row r="169" spans="1:65" s="2" customFormat="1" ht="16.5" customHeight="1">
      <c r="A169" s="37"/>
      <c r="B169" s="38"/>
      <c r="C169" s="232" t="s">
        <v>277</v>
      </c>
      <c r="D169" s="232" t="s">
        <v>149</v>
      </c>
      <c r="E169" s="233" t="s">
        <v>698</v>
      </c>
      <c r="F169" s="234" t="s">
        <v>699</v>
      </c>
      <c r="G169" s="235" t="s">
        <v>274</v>
      </c>
      <c r="H169" s="236">
        <v>50</v>
      </c>
      <c r="I169" s="237"/>
      <c r="J169" s="238">
        <f>ROUND(I169*H169,2)</f>
        <v>0</v>
      </c>
      <c r="K169" s="234" t="s">
        <v>1</v>
      </c>
      <c r="L169" s="43"/>
      <c r="M169" s="239" t="s">
        <v>1</v>
      </c>
      <c r="N169" s="240" t="s">
        <v>41</v>
      </c>
      <c r="O169" s="90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3" t="s">
        <v>153</v>
      </c>
      <c r="AT169" s="243" t="s">
        <v>149</v>
      </c>
      <c r="AU169" s="243" t="s">
        <v>84</v>
      </c>
      <c r="AY169" s="16" t="s">
        <v>146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6" t="s">
        <v>84</v>
      </c>
      <c r="BK169" s="244">
        <f>ROUND(I169*H169,2)</f>
        <v>0</v>
      </c>
      <c r="BL169" s="16" t="s">
        <v>153</v>
      </c>
      <c r="BM169" s="243" t="s">
        <v>446</v>
      </c>
    </row>
    <row r="170" spans="1:65" s="2" customFormat="1" ht="16.5" customHeight="1">
      <c r="A170" s="37"/>
      <c r="B170" s="38"/>
      <c r="C170" s="232" t="s">
        <v>316</v>
      </c>
      <c r="D170" s="232" t="s">
        <v>149</v>
      </c>
      <c r="E170" s="233" t="s">
        <v>700</v>
      </c>
      <c r="F170" s="234" t="s">
        <v>701</v>
      </c>
      <c r="G170" s="235" t="s">
        <v>274</v>
      </c>
      <c r="H170" s="236">
        <v>25</v>
      </c>
      <c r="I170" s="237"/>
      <c r="J170" s="238">
        <f>ROUND(I170*H170,2)</f>
        <v>0</v>
      </c>
      <c r="K170" s="234" t="s">
        <v>1</v>
      </c>
      <c r="L170" s="43"/>
      <c r="M170" s="239" t="s">
        <v>1</v>
      </c>
      <c r="N170" s="240" t="s">
        <v>41</v>
      </c>
      <c r="O170" s="90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3" t="s">
        <v>153</v>
      </c>
      <c r="AT170" s="243" t="s">
        <v>149</v>
      </c>
      <c r="AU170" s="243" t="s">
        <v>84</v>
      </c>
      <c r="AY170" s="16" t="s">
        <v>146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6" t="s">
        <v>84</v>
      </c>
      <c r="BK170" s="244">
        <f>ROUND(I170*H170,2)</f>
        <v>0</v>
      </c>
      <c r="BL170" s="16" t="s">
        <v>153</v>
      </c>
      <c r="BM170" s="243" t="s">
        <v>455</v>
      </c>
    </row>
    <row r="171" spans="1:65" s="2" customFormat="1" ht="16.5" customHeight="1">
      <c r="A171" s="37"/>
      <c r="B171" s="38"/>
      <c r="C171" s="232" t="s">
        <v>320</v>
      </c>
      <c r="D171" s="232" t="s">
        <v>149</v>
      </c>
      <c r="E171" s="233" t="s">
        <v>702</v>
      </c>
      <c r="F171" s="234" t="s">
        <v>703</v>
      </c>
      <c r="G171" s="235" t="s">
        <v>704</v>
      </c>
      <c r="H171" s="236">
        <v>9</v>
      </c>
      <c r="I171" s="237"/>
      <c r="J171" s="238">
        <f>ROUND(I171*H171,2)</f>
        <v>0</v>
      </c>
      <c r="K171" s="234" t="s">
        <v>1</v>
      </c>
      <c r="L171" s="43"/>
      <c r="M171" s="239" t="s">
        <v>1</v>
      </c>
      <c r="N171" s="240" t="s">
        <v>41</v>
      </c>
      <c r="O171" s="90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3" t="s">
        <v>153</v>
      </c>
      <c r="AT171" s="243" t="s">
        <v>149</v>
      </c>
      <c r="AU171" s="243" t="s">
        <v>84</v>
      </c>
      <c r="AY171" s="16" t="s">
        <v>146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6" t="s">
        <v>84</v>
      </c>
      <c r="BK171" s="244">
        <f>ROUND(I171*H171,2)</f>
        <v>0</v>
      </c>
      <c r="BL171" s="16" t="s">
        <v>153</v>
      </c>
      <c r="BM171" s="243" t="s">
        <v>465</v>
      </c>
    </row>
    <row r="172" spans="1:65" s="2" customFormat="1" ht="16.5" customHeight="1">
      <c r="A172" s="37"/>
      <c r="B172" s="38"/>
      <c r="C172" s="232" t="s">
        <v>327</v>
      </c>
      <c r="D172" s="232" t="s">
        <v>149</v>
      </c>
      <c r="E172" s="233" t="s">
        <v>705</v>
      </c>
      <c r="F172" s="234" t="s">
        <v>706</v>
      </c>
      <c r="G172" s="235" t="s">
        <v>707</v>
      </c>
      <c r="H172" s="236">
        <v>3</v>
      </c>
      <c r="I172" s="237"/>
      <c r="J172" s="238">
        <f>ROUND(I172*H172,2)</f>
        <v>0</v>
      </c>
      <c r="K172" s="234" t="s">
        <v>1</v>
      </c>
      <c r="L172" s="43"/>
      <c r="M172" s="239" t="s">
        <v>1</v>
      </c>
      <c r="N172" s="240" t="s">
        <v>41</v>
      </c>
      <c r="O172" s="90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3" t="s">
        <v>153</v>
      </c>
      <c r="AT172" s="243" t="s">
        <v>149</v>
      </c>
      <c r="AU172" s="243" t="s">
        <v>84</v>
      </c>
      <c r="AY172" s="16" t="s">
        <v>146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6" t="s">
        <v>84</v>
      </c>
      <c r="BK172" s="244">
        <f>ROUND(I172*H172,2)</f>
        <v>0</v>
      </c>
      <c r="BL172" s="16" t="s">
        <v>153</v>
      </c>
      <c r="BM172" s="243" t="s">
        <v>475</v>
      </c>
    </row>
    <row r="173" spans="1:65" s="2" customFormat="1" ht="16.5" customHeight="1">
      <c r="A173" s="37"/>
      <c r="B173" s="38"/>
      <c r="C173" s="232" t="s">
        <v>331</v>
      </c>
      <c r="D173" s="232" t="s">
        <v>149</v>
      </c>
      <c r="E173" s="233" t="s">
        <v>708</v>
      </c>
      <c r="F173" s="234" t="s">
        <v>709</v>
      </c>
      <c r="G173" s="235" t="s">
        <v>707</v>
      </c>
      <c r="H173" s="236">
        <v>3</v>
      </c>
      <c r="I173" s="237"/>
      <c r="J173" s="238">
        <f>ROUND(I173*H173,2)</f>
        <v>0</v>
      </c>
      <c r="K173" s="234" t="s">
        <v>1</v>
      </c>
      <c r="L173" s="43"/>
      <c r="M173" s="239" t="s">
        <v>1</v>
      </c>
      <c r="N173" s="240" t="s">
        <v>41</v>
      </c>
      <c r="O173" s="90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3" t="s">
        <v>153</v>
      </c>
      <c r="AT173" s="243" t="s">
        <v>149</v>
      </c>
      <c r="AU173" s="243" t="s">
        <v>84</v>
      </c>
      <c r="AY173" s="16" t="s">
        <v>146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6" t="s">
        <v>84</v>
      </c>
      <c r="BK173" s="244">
        <f>ROUND(I173*H173,2)</f>
        <v>0</v>
      </c>
      <c r="BL173" s="16" t="s">
        <v>153</v>
      </c>
      <c r="BM173" s="243" t="s">
        <v>483</v>
      </c>
    </row>
    <row r="174" spans="1:65" s="2" customFormat="1" ht="16.5" customHeight="1">
      <c r="A174" s="37"/>
      <c r="B174" s="38"/>
      <c r="C174" s="232" t="s">
        <v>335</v>
      </c>
      <c r="D174" s="232" t="s">
        <v>149</v>
      </c>
      <c r="E174" s="233" t="s">
        <v>710</v>
      </c>
      <c r="F174" s="234" t="s">
        <v>711</v>
      </c>
      <c r="G174" s="235" t="s">
        <v>707</v>
      </c>
      <c r="H174" s="236">
        <v>2</v>
      </c>
      <c r="I174" s="237"/>
      <c r="J174" s="238">
        <f>ROUND(I174*H174,2)</f>
        <v>0</v>
      </c>
      <c r="K174" s="234" t="s">
        <v>1</v>
      </c>
      <c r="L174" s="43"/>
      <c r="M174" s="239" t="s">
        <v>1</v>
      </c>
      <c r="N174" s="240" t="s">
        <v>41</v>
      </c>
      <c r="O174" s="90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3" t="s">
        <v>153</v>
      </c>
      <c r="AT174" s="243" t="s">
        <v>149</v>
      </c>
      <c r="AU174" s="243" t="s">
        <v>84</v>
      </c>
      <c r="AY174" s="16" t="s">
        <v>146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6" t="s">
        <v>84</v>
      </c>
      <c r="BK174" s="244">
        <f>ROUND(I174*H174,2)</f>
        <v>0</v>
      </c>
      <c r="BL174" s="16" t="s">
        <v>153</v>
      </c>
      <c r="BM174" s="243" t="s">
        <v>493</v>
      </c>
    </row>
    <row r="175" spans="1:65" s="2" customFormat="1" ht="16.5" customHeight="1">
      <c r="A175" s="37"/>
      <c r="B175" s="38"/>
      <c r="C175" s="232" t="s">
        <v>339</v>
      </c>
      <c r="D175" s="232" t="s">
        <v>149</v>
      </c>
      <c r="E175" s="233" t="s">
        <v>712</v>
      </c>
      <c r="F175" s="234" t="s">
        <v>713</v>
      </c>
      <c r="G175" s="235" t="s">
        <v>707</v>
      </c>
      <c r="H175" s="236">
        <v>2</v>
      </c>
      <c r="I175" s="237"/>
      <c r="J175" s="238">
        <f>ROUND(I175*H175,2)</f>
        <v>0</v>
      </c>
      <c r="K175" s="234" t="s">
        <v>1</v>
      </c>
      <c r="L175" s="43"/>
      <c r="M175" s="239" t="s">
        <v>1</v>
      </c>
      <c r="N175" s="240" t="s">
        <v>41</v>
      </c>
      <c r="O175" s="90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3" t="s">
        <v>153</v>
      </c>
      <c r="AT175" s="243" t="s">
        <v>149</v>
      </c>
      <c r="AU175" s="243" t="s">
        <v>84</v>
      </c>
      <c r="AY175" s="16" t="s">
        <v>146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6" t="s">
        <v>84</v>
      </c>
      <c r="BK175" s="244">
        <f>ROUND(I175*H175,2)</f>
        <v>0</v>
      </c>
      <c r="BL175" s="16" t="s">
        <v>153</v>
      </c>
      <c r="BM175" s="243" t="s">
        <v>504</v>
      </c>
    </row>
    <row r="176" spans="1:65" s="2" customFormat="1" ht="16.5" customHeight="1">
      <c r="A176" s="37"/>
      <c r="B176" s="38"/>
      <c r="C176" s="232" t="s">
        <v>343</v>
      </c>
      <c r="D176" s="232" t="s">
        <v>149</v>
      </c>
      <c r="E176" s="233" t="s">
        <v>714</v>
      </c>
      <c r="F176" s="234" t="s">
        <v>715</v>
      </c>
      <c r="G176" s="235" t="s">
        <v>707</v>
      </c>
      <c r="H176" s="236">
        <v>2</v>
      </c>
      <c r="I176" s="237"/>
      <c r="J176" s="238">
        <f>ROUND(I176*H176,2)</f>
        <v>0</v>
      </c>
      <c r="K176" s="234" t="s">
        <v>1</v>
      </c>
      <c r="L176" s="43"/>
      <c r="M176" s="239" t="s">
        <v>1</v>
      </c>
      <c r="N176" s="240" t="s">
        <v>41</v>
      </c>
      <c r="O176" s="90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3" t="s">
        <v>153</v>
      </c>
      <c r="AT176" s="243" t="s">
        <v>149</v>
      </c>
      <c r="AU176" s="243" t="s">
        <v>84</v>
      </c>
      <c r="AY176" s="16" t="s">
        <v>146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6" t="s">
        <v>84</v>
      </c>
      <c r="BK176" s="244">
        <f>ROUND(I176*H176,2)</f>
        <v>0</v>
      </c>
      <c r="BL176" s="16" t="s">
        <v>153</v>
      </c>
      <c r="BM176" s="243" t="s">
        <v>513</v>
      </c>
    </row>
    <row r="177" spans="1:65" s="2" customFormat="1" ht="16.5" customHeight="1">
      <c r="A177" s="37"/>
      <c r="B177" s="38"/>
      <c r="C177" s="232" t="s">
        <v>347</v>
      </c>
      <c r="D177" s="232" t="s">
        <v>149</v>
      </c>
      <c r="E177" s="233" t="s">
        <v>716</v>
      </c>
      <c r="F177" s="234" t="s">
        <v>717</v>
      </c>
      <c r="G177" s="235" t="s">
        <v>704</v>
      </c>
      <c r="H177" s="236">
        <v>5</v>
      </c>
      <c r="I177" s="237"/>
      <c r="J177" s="238">
        <f>ROUND(I177*H177,2)</f>
        <v>0</v>
      </c>
      <c r="K177" s="234" t="s">
        <v>1</v>
      </c>
      <c r="L177" s="43"/>
      <c r="M177" s="239" t="s">
        <v>1</v>
      </c>
      <c r="N177" s="240" t="s">
        <v>41</v>
      </c>
      <c r="O177" s="90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3" t="s">
        <v>153</v>
      </c>
      <c r="AT177" s="243" t="s">
        <v>149</v>
      </c>
      <c r="AU177" s="243" t="s">
        <v>84</v>
      </c>
      <c r="AY177" s="16" t="s">
        <v>146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6" t="s">
        <v>84</v>
      </c>
      <c r="BK177" s="244">
        <f>ROUND(I177*H177,2)</f>
        <v>0</v>
      </c>
      <c r="BL177" s="16" t="s">
        <v>153</v>
      </c>
      <c r="BM177" s="243" t="s">
        <v>523</v>
      </c>
    </row>
    <row r="178" spans="1:65" s="2" customFormat="1" ht="16.5" customHeight="1">
      <c r="A178" s="37"/>
      <c r="B178" s="38"/>
      <c r="C178" s="232" t="s">
        <v>351</v>
      </c>
      <c r="D178" s="232" t="s">
        <v>149</v>
      </c>
      <c r="E178" s="233" t="s">
        <v>718</v>
      </c>
      <c r="F178" s="234" t="s">
        <v>719</v>
      </c>
      <c r="G178" s="235" t="s">
        <v>704</v>
      </c>
      <c r="H178" s="236">
        <v>3</v>
      </c>
      <c r="I178" s="237"/>
      <c r="J178" s="238">
        <f>ROUND(I178*H178,2)</f>
        <v>0</v>
      </c>
      <c r="K178" s="234" t="s">
        <v>1</v>
      </c>
      <c r="L178" s="43"/>
      <c r="M178" s="239" t="s">
        <v>1</v>
      </c>
      <c r="N178" s="240" t="s">
        <v>41</v>
      </c>
      <c r="O178" s="90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3" t="s">
        <v>153</v>
      </c>
      <c r="AT178" s="243" t="s">
        <v>149</v>
      </c>
      <c r="AU178" s="243" t="s">
        <v>84</v>
      </c>
      <c r="AY178" s="16" t="s">
        <v>146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6" t="s">
        <v>84</v>
      </c>
      <c r="BK178" s="244">
        <f>ROUND(I178*H178,2)</f>
        <v>0</v>
      </c>
      <c r="BL178" s="16" t="s">
        <v>153</v>
      </c>
      <c r="BM178" s="243" t="s">
        <v>533</v>
      </c>
    </row>
    <row r="179" spans="1:65" s="2" customFormat="1" ht="16.5" customHeight="1">
      <c r="A179" s="37"/>
      <c r="B179" s="38"/>
      <c r="C179" s="232" t="s">
        <v>355</v>
      </c>
      <c r="D179" s="232" t="s">
        <v>149</v>
      </c>
      <c r="E179" s="233" t="s">
        <v>718</v>
      </c>
      <c r="F179" s="234" t="s">
        <v>719</v>
      </c>
      <c r="G179" s="235" t="s">
        <v>704</v>
      </c>
      <c r="H179" s="236">
        <v>3</v>
      </c>
      <c r="I179" s="237"/>
      <c r="J179" s="238">
        <f>ROUND(I179*H179,2)</f>
        <v>0</v>
      </c>
      <c r="K179" s="234" t="s">
        <v>1</v>
      </c>
      <c r="L179" s="43"/>
      <c r="M179" s="239" t="s">
        <v>1</v>
      </c>
      <c r="N179" s="240" t="s">
        <v>41</v>
      </c>
      <c r="O179" s="90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3" t="s">
        <v>153</v>
      </c>
      <c r="AT179" s="243" t="s">
        <v>149</v>
      </c>
      <c r="AU179" s="243" t="s">
        <v>84</v>
      </c>
      <c r="AY179" s="16" t="s">
        <v>146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6" t="s">
        <v>84</v>
      </c>
      <c r="BK179" s="244">
        <f>ROUND(I179*H179,2)</f>
        <v>0</v>
      </c>
      <c r="BL179" s="16" t="s">
        <v>153</v>
      </c>
      <c r="BM179" s="243" t="s">
        <v>541</v>
      </c>
    </row>
    <row r="180" spans="1:65" s="2" customFormat="1" ht="16.5" customHeight="1">
      <c r="A180" s="37"/>
      <c r="B180" s="38"/>
      <c r="C180" s="232" t="s">
        <v>359</v>
      </c>
      <c r="D180" s="232" t="s">
        <v>149</v>
      </c>
      <c r="E180" s="233" t="s">
        <v>720</v>
      </c>
      <c r="F180" s="234" t="s">
        <v>721</v>
      </c>
      <c r="G180" s="235" t="s">
        <v>704</v>
      </c>
      <c r="H180" s="236">
        <v>1</v>
      </c>
      <c r="I180" s="237"/>
      <c r="J180" s="238">
        <f>ROUND(I180*H180,2)</f>
        <v>0</v>
      </c>
      <c r="K180" s="234" t="s">
        <v>1</v>
      </c>
      <c r="L180" s="43"/>
      <c r="M180" s="239" t="s">
        <v>1</v>
      </c>
      <c r="N180" s="240" t="s">
        <v>41</v>
      </c>
      <c r="O180" s="90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3" t="s">
        <v>153</v>
      </c>
      <c r="AT180" s="243" t="s">
        <v>149</v>
      </c>
      <c r="AU180" s="243" t="s">
        <v>84</v>
      </c>
      <c r="AY180" s="16" t="s">
        <v>146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6" t="s">
        <v>84</v>
      </c>
      <c r="BK180" s="244">
        <f>ROUND(I180*H180,2)</f>
        <v>0</v>
      </c>
      <c r="BL180" s="16" t="s">
        <v>153</v>
      </c>
      <c r="BM180" s="243" t="s">
        <v>552</v>
      </c>
    </row>
    <row r="181" spans="1:65" s="2" customFormat="1" ht="16.5" customHeight="1">
      <c r="A181" s="37"/>
      <c r="B181" s="38"/>
      <c r="C181" s="232" t="s">
        <v>363</v>
      </c>
      <c r="D181" s="232" t="s">
        <v>149</v>
      </c>
      <c r="E181" s="233" t="s">
        <v>722</v>
      </c>
      <c r="F181" s="234" t="s">
        <v>723</v>
      </c>
      <c r="G181" s="235" t="s">
        <v>704</v>
      </c>
      <c r="H181" s="236">
        <v>2</v>
      </c>
      <c r="I181" s="237"/>
      <c r="J181" s="238">
        <f>ROUND(I181*H181,2)</f>
        <v>0</v>
      </c>
      <c r="K181" s="234" t="s">
        <v>1</v>
      </c>
      <c r="L181" s="43"/>
      <c r="M181" s="239" t="s">
        <v>1</v>
      </c>
      <c r="N181" s="240" t="s">
        <v>41</v>
      </c>
      <c r="O181" s="90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43" t="s">
        <v>153</v>
      </c>
      <c r="AT181" s="243" t="s">
        <v>149</v>
      </c>
      <c r="AU181" s="243" t="s">
        <v>84</v>
      </c>
      <c r="AY181" s="16" t="s">
        <v>146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6" t="s">
        <v>84</v>
      </c>
      <c r="BK181" s="244">
        <f>ROUND(I181*H181,2)</f>
        <v>0</v>
      </c>
      <c r="BL181" s="16" t="s">
        <v>153</v>
      </c>
      <c r="BM181" s="243" t="s">
        <v>560</v>
      </c>
    </row>
    <row r="182" spans="1:65" s="2" customFormat="1" ht="16.5" customHeight="1">
      <c r="A182" s="37"/>
      <c r="B182" s="38"/>
      <c r="C182" s="232" t="s">
        <v>367</v>
      </c>
      <c r="D182" s="232" t="s">
        <v>149</v>
      </c>
      <c r="E182" s="233" t="s">
        <v>724</v>
      </c>
      <c r="F182" s="234" t="s">
        <v>725</v>
      </c>
      <c r="G182" s="235" t="s">
        <v>274</v>
      </c>
      <c r="H182" s="236">
        <v>6</v>
      </c>
      <c r="I182" s="237"/>
      <c r="J182" s="238">
        <f>ROUND(I182*H182,2)</f>
        <v>0</v>
      </c>
      <c r="K182" s="234" t="s">
        <v>1</v>
      </c>
      <c r="L182" s="43"/>
      <c r="M182" s="239" t="s">
        <v>1</v>
      </c>
      <c r="N182" s="240" t="s">
        <v>41</v>
      </c>
      <c r="O182" s="90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3" t="s">
        <v>153</v>
      </c>
      <c r="AT182" s="243" t="s">
        <v>149</v>
      </c>
      <c r="AU182" s="243" t="s">
        <v>84</v>
      </c>
      <c r="AY182" s="16" t="s">
        <v>146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6" t="s">
        <v>84</v>
      </c>
      <c r="BK182" s="244">
        <f>ROUND(I182*H182,2)</f>
        <v>0</v>
      </c>
      <c r="BL182" s="16" t="s">
        <v>153</v>
      </c>
      <c r="BM182" s="243" t="s">
        <v>570</v>
      </c>
    </row>
    <row r="183" spans="1:65" s="2" customFormat="1" ht="16.5" customHeight="1">
      <c r="A183" s="37"/>
      <c r="B183" s="38"/>
      <c r="C183" s="232" t="s">
        <v>371</v>
      </c>
      <c r="D183" s="232" t="s">
        <v>149</v>
      </c>
      <c r="E183" s="233" t="s">
        <v>726</v>
      </c>
      <c r="F183" s="234" t="s">
        <v>727</v>
      </c>
      <c r="G183" s="235" t="s">
        <v>707</v>
      </c>
      <c r="H183" s="236">
        <v>2</v>
      </c>
      <c r="I183" s="237"/>
      <c r="J183" s="238">
        <f>ROUND(I183*H183,2)</f>
        <v>0</v>
      </c>
      <c r="K183" s="234" t="s">
        <v>1</v>
      </c>
      <c r="L183" s="43"/>
      <c r="M183" s="239" t="s">
        <v>1</v>
      </c>
      <c r="N183" s="240" t="s">
        <v>41</v>
      </c>
      <c r="O183" s="90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3" t="s">
        <v>153</v>
      </c>
      <c r="AT183" s="243" t="s">
        <v>149</v>
      </c>
      <c r="AU183" s="243" t="s">
        <v>84</v>
      </c>
      <c r="AY183" s="16" t="s">
        <v>146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6" t="s">
        <v>84</v>
      </c>
      <c r="BK183" s="244">
        <f>ROUND(I183*H183,2)</f>
        <v>0</v>
      </c>
      <c r="BL183" s="16" t="s">
        <v>153</v>
      </c>
      <c r="BM183" s="243" t="s">
        <v>581</v>
      </c>
    </row>
    <row r="184" spans="1:65" s="2" customFormat="1" ht="24.15" customHeight="1">
      <c r="A184" s="37"/>
      <c r="B184" s="38"/>
      <c r="C184" s="232" t="s">
        <v>375</v>
      </c>
      <c r="D184" s="232" t="s">
        <v>149</v>
      </c>
      <c r="E184" s="233" t="s">
        <v>728</v>
      </c>
      <c r="F184" s="234" t="s">
        <v>729</v>
      </c>
      <c r="G184" s="235" t="s">
        <v>707</v>
      </c>
      <c r="H184" s="236">
        <v>3</v>
      </c>
      <c r="I184" s="237"/>
      <c r="J184" s="238">
        <f>ROUND(I184*H184,2)</f>
        <v>0</v>
      </c>
      <c r="K184" s="234" t="s">
        <v>1</v>
      </c>
      <c r="L184" s="43"/>
      <c r="M184" s="239" t="s">
        <v>1</v>
      </c>
      <c r="N184" s="240" t="s">
        <v>41</v>
      </c>
      <c r="O184" s="90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43" t="s">
        <v>153</v>
      </c>
      <c r="AT184" s="243" t="s">
        <v>149</v>
      </c>
      <c r="AU184" s="243" t="s">
        <v>84</v>
      </c>
      <c r="AY184" s="16" t="s">
        <v>146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6" t="s">
        <v>84</v>
      </c>
      <c r="BK184" s="244">
        <f>ROUND(I184*H184,2)</f>
        <v>0</v>
      </c>
      <c r="BL184" s="16" t="s">
        <v>153</v>
      </c>
      <c r="BM184" s="243" t="s">
        <v>589</v>
      </c>
    </row>
    <row r="185" spans="1:65" s="2" customFormat="1" ht="24.15" customHeight="1">
      <c r="A185" s="37"/>
      <c r="B185" s="38"/>
      <c r="C185" s="232" t="s">
        <v>379</v>
      </c>
      <c r="D185" s="232" t="s">
        <v>149</v>
      </c>
      <c r="E185" s="233" t="s">
        <v>730</v>
      </c>
      <c r="F185" s="234" t="s">
        <v>731</v>
      </c>
      <c r="G185" s="235" t="s">
        <v>707</v>
      </c>
      <c r="H185" s="236">
        <v>4</v>
      </c>
      <c r="I185" s="237"/>
      <c r="J185" s="238">
        <f>ROUND(I185*H185,2)</f>
        <v>0</v>
      </c>
      <c r="K185" s="234" t="s">
        <v>1</v>
      </c>
      <c r="L185" s="43"/>
      <c r="M185" s="239" t="s">
        <v>1</v>
      </c>
      <c r="N185" s="240" t="s">
        <v>41</v>
      </c>
      <c r="O185" s="90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3" t="s">
        <v>153</v>
      </c>
      <c r="AT185" s="243" t="s">
        <v>149</v>
      </c>
      <c r="AU185" s="243" t="s">
        <v>84</v>
      </c>
      <c r="AY185" s="16" t="s">
        <v>146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6" t="s">
        <v>84</v>
      </c>
      <c r="BK185" s="244">
        <f>ROUND(I185*H185,2)</f>
        <v>0</v>
      </c>
      <c r="BL185" s="16" t="s">
        <v>153</v>
      </c>
      <c r="BM185" s="243" t="s">
        <v>600</v>
      </c>
    </row>
    <row r="186" spans="1:65" s="2" customFormat="1" ht="16.5" customHeight="1">
      <c r="A186" s="37"/>
      <c r="B186" s="38"/>
      <c r="C186" s="232" t="s">
        <v>383</v>
      </c>
      <c r="D186" s="232" t="s">
        <v>149</v>
      </c>
      <c r="E186" s="233" t="s">
        <v>732</v>
      </c>
      <c r="F186" s="234" t="s">
        <v>733</v>
      </c>
      <c r="G186" s="235" t="s">
        <v>707</v>
      </c>
      <c r="H186" s="236">
        <v>2</v>
      </c>
      <c r="I186" s="237"/>
      <c r="J186" s="238">
        <f>ROUND(I186*H186,2)</f>
        <v>0</v>
      </c>
      <c r="K186" s="234" t="s">
        <v>1</v>
      </c>
      <c r="L186" s="43"/>
      <c r="M186" s="239" t="s">
        <v>1</v>
      </c>
      <c r="N186" s="240" t="s">
        <v>41</v>
      </c>
      <c r="O186" s="90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3" t="s">
        <v>153</v>
      </c>
      <c r="AT186" s="243" t="s">
        <v>149</v>
      </c>
      <c r="AU186" s="243" t="s">
        <v>84</v>
      </c>
      <c r="AY186" s="16" t="s">
        <v>146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6" t="s">
        <v>84</v>
      </c>
      <c r="BK186" s="244">
        <f>ROUND(I186*H186,2)</f>
        <v>0</v>
      </c>
      <c r="BL186" s="16" t="s">
        <v>153</v>
      </c>
      <c r="BM186" s="243" t="s">
        <v>612</v>
      </c>
    </row>
    <row r="187" spans="1:63" s="12" customFormat="1" ht="25.9" customHeight="1">
      <c r="A187" s="12"/>
      <c r="B187" s="216"/>
      <c r="C187" s="217"/>
      <c r="D187" s="218" t="s">
        <v>75</v>
      </c>
      <c r="E187" s="219" t="s">
        <v>734</v>
      </c>
      <c r="F187" s="219" t="s">
        <v>735</v>
      </c>
      <c r="G187" s="217"/>
      <c r="H187" s="217"/>
      <c r="I187" s="220"/>
      <c r="J187" s="221">
        <f>BK187</f>
        <v>0</v>
      </c>
      <c r="K187" s="217"/>
      <c r="L187" s="222"/>
      <c r="M187" s="223"/>
      <c r="N187" s="224"/>
      <c r="O187" s="224"/>
      <c r="P187" s="225">
        <f>SUM(P188:P190)</f>
        <v>0</v>
      </c>
      <c r="Q187" s="224"/>
      <c r="R187" s="225">
        <f>SUM(R188:R190)</f>
        <v>0</v>
      </c>
      <c r="S187" s="224"/>
      <c r="T187" s="226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7" t="s">
        <v>84</v>
      </c>
      <c r="AT187" s="228" t="s">
        <v>75</v>
      </c>
      <c r="AU187" s="228" t="s">
        <v>76</v>
      </c>
      <c r="AY187" s="227" t="s">
        <v>146</v>
      </c>
      <c r="BK187" s="229">
        <f>SUM(BK188:BK190)</f>
        <v>0</v>
      </c>
    </row>
    <row r="188" spans="1:65" s="2" customFormat="1" ht="16.5" customHeight="1">
      <c r="A188" s="37"/>
      <c r="B188" s="38"/>
      <c r="C188" s="232" t="s">
        <v>387</v>
      </c>
      <c r="D188" s="232" t="s">
        <v>149</v>
      </c>
      <c r="E188" s="233" t="s">
        <v>736</v>
      </c>
      <c r="F188" s="234" t="s">
        <v>737</v>
      </c>
      <c r="G188" s="235" t="s">
        <v>707</v>
      </c>
      <c r="H188" s="236">
        <v>1</v>
      </c>
      <c r="I188" s="237"/>
      <c r="J188" s="238">
        <f>ROUND(I188*H188,2)</f>
        <v>0</v>
      </c>
      <c r="K188" s="234" t="s">
        <v>1</v>
      </c>
      <c r="L188" s="43"/>
      <c r="M188" s="239" t="s">
        <v>1</v>
      </c>
      <c r="N188" s="240" t="s">
        <v>41</v>
      </c>
      <c r="O188" s="90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3" t="s">
        <v>153</v>
      </c>
      <c r="AT188" s="243" t="s">
        <v>149</v>
      </c>
      <c r="AU188" s="243" t="s">
        <v>84</v>
      </c>
      <c r="AY188" s="16" t="s">
        <v>146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6" t="s">
        <v>84</v>
      </c>
      <c r="BK188" s="244">
        <f>ROUND(I188*H188,2)</f>
        <v>0</v>
      </c>
      <c r="BL188" s="16" t="s">
        <v>153</v>
      </c>
      <c r="BM188" s="243" t="s">
        <v>738</v>
      </c>
    </row>
    <row r="189" spans="1:65" s="2" customFormat="1" ht="16.5" customHeight="1">
      <c r="A189" s="37"/>
      <c r="B189" s="38"/>
      <c r="C189" s="232" t="s">
        <v>392</v>
      </c>
      <c r="D189" s="232" t="s">
        <v>149</v>
      </c>
      <c r="E189" s="233" t="s">
        <v>739</v>
      </c>
      <c r="F189" s="234" t="s">
        <v>740</v>
      </c>
      <c r="G189" s="235" t="s">
        <v>707</v>
      </c>
      <c r="H189" s="236">
        <v>1</v>
      </c>
      <c r="I189" s="237"/>
      <c r="J189" s="238">
        <f>ROUND(I189*H189,2)</f>
        <v>0</v>
      </c>
      <c r="K189" s="234" t="s">
        <v>1</v>
      </c>
      <c r="L189" s="43"/>
      <c r="M189" s="239" t="s">
        <v>1</v>
      </c>
      <c r="N189" s="240" t="s">
        <v>41</v>
      </c>
      <c r="O189" s="90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3" t="s">
        <v>153</v>
      </c>
      <c r="AT189" s="243" t="s">
        <v>149</v>
      </c>
      <c r="AU189" s="243" t="s">
        <v>84</v>
      </c>
      <c r="AY189" s="16" t="s">
        <v>146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6" t="s">
        <v>84</v>
      </c>
      <c r="BK189" s="244">
        <f>ROUND(I189*H189,2)</f>
        <v>0</v>
      </c>
      <c r="BL189" s="16" t="s">
        <v>153</v>
      </c>
      <c r="BM189" s="243" t="s">
        <v>741</v>
      </c>
    </row>
    <row r="190" spans="1:65" s="2" customFormat="1" ht="16.5" customHeight="1">
      <c r="A190" s="37"/>
      <c r="B190" s="38"/>
      <c r="C190" s="232" t="s">
        <v>396</v>
      </c>
      <c r="D190" s="232" t="s">
        <v>149</v>
      </c>
      <c r="E190" s="233" t="s">
        <v>742</v>
      </c>
      <c r="F190" s="234" t="s">
        <v>743</v>
      </c>
      <c r="G190" s="235" t="s">
        <v>707</v>
      </c>
      <c r="H190" s="236">
        <v>1</v>
      </c>
      <c r="I190" s="237"/>
      <c r="J190" s="238">
        <f>ROUND(I190*H190,2)</f>
        <v>0</v>
      </c>
      <c r="K190" s="234" t="s">
        <v>1</v>
      </c>
      <c r="L190" s="43"/>
      <c r="M190" s="239" t="s">
        <v>1</v>
      </c>
      <c r="N190" s="240" t="s">
        <v>41</v>
      </c>
      <c r="O190" s="90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43" t="s">
        <v>153</v>
      </c>
      <c r="AT190" s="243" t="s">
        <v>149</v>
      </c>
      <c r="AU190" s="243" t="s">
        <v>84</v>
      </c>
      <c r="AY190" s="16" t="s">
        <v>146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6" t="s">
        <v>84</v>
      </c>
      <c r="BK190" s="244">
        <f>ROUND(I190*H190,2)</f>
        <v>0</v>
      </c>
      <c r="BL190" s="16" t="s">
        <v>153</v>
      </c>
      <c r="BM190" s="243" t="s">
        <v>744</v>
      </c>
    </row>
    <row r="191" spans="1:63" s="12" customFormat="1" ht="25.9" customHeight="1">
      <c r="A191" s="12"/>
      <c r="B191" s="216"/>
      <c r="C191" s="217"/>
      <c r="D191" s="218" t="s">
        <v>75</v>
      </c>
      <c r="E191" s="219" t="s">
        <v>745</v>
      </c>
      <c r="F191" s="219" t="s">
        <v>148</v>
      </c>
      <c r="G191" s="217"/>
      <c r="H191" s="217"/>
      <c r="I191" s="220"/>
      <c r="J191" s="221">
        <f>BK191</f>
        <v>0</v>
      </c>
      <c r="K191" s="217"/>
      <c r="L191" s="222"/>
      <c r="M191" s="223"/>
      <c r="N191" s="224"/>
      <c r="O191" s="224"/>
      <c r="P191" s="225">
        <f>SUM(P192:P195)</f>
        <v>0</v>
      </c>
      <c r="Q191" s="224"/>
      <c r="R191" s="225">
        <f>SUM(R192:R195)</f>
        <v>0</v>
      </c>
      <c r="S191" s="224"/>
      <c r="T191" s="226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7" t="s">
        <v>84</v>
      </c>
      <c r="AT191" s="228" t="s">
        <v>75</v>
      </c>
      <c r="AU191" s="228" t="s">
        <v>76</v>
      </c>
      <c r="AY191" s="227" t="s">
        <v>146</v>
      </c>
      <c r="BK191" s="229">
        <f>SUM(BK192:BK195)</f>
        <v>0</v>
      </c>
    </row>
    <row r="192" spans="1:65" s="2" customFormat="1" ht="16.5" customHeight="1">
      <c r="A192" s="37"/>
      <c r="B192" s="38"/>
      <c r="C192" s="232" t="s">
        <v>400</v>
      </c>
      <c r="D192" s="232" t="s">
        <v>149</v>
      </c>
      <c r="E192" s="233" t="s">
        <v>746</v>
      </c>
      <c r="F192" s="234" t="s">
        <v>747</v>
      </c>
      <c r="G192" s="235" t="s">
        <v>748</v>
      </c>
      <c r="H192" s="236">
        <v>2</v>
      </c>
      <c r="I192" s="237"/>
      <c r="J192" s="238">
        <f>ROUND(I192*H192,2)</f>
        <v>0</v>
      </c>
      <c r="K192" s="234" t="s">
        <v>1</v>
      </c>
      <c r="L192" s="43"/>
      <c r="M192" s="239" t="s">
        <v>1</v>
      </c>
      <c r="N192" s="240" t="s">
        <v>41</v>
      </c>
      <c r="O192" s="90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3" t="s">
        <v>153</v>
      </c>
      <c r="AT192" s="243" t="s">
        <v>149</v>
      </c>
      <c r="AU192" s="243" t="s">
        <v>84</v>
      </c>
      <c r="AY192" s="16" t="s">
        <v>146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6" t="s">
        <v>84</v>
      </c>
      <c r="BK192" s="244">
        <f>ROUND(I192*H192,2)</f>
        <v>0</v>
      </c>
      <c r="BL192" s="16" t="s">
        <v>153</v>
      </c>
      <c r="BM192" s="243" t="s">
        <v>749</v>
      </c>
    </row>
    <row r="193" spans="1:65" s="2" customFormat="1" ht="16.5" customHeight="1">
      <c r="A193" s="37"/>
      <c r="B193" s="38"/>
      <c r="C193" s="232" t="s">
        <v>404</v>
      </c>
      <c r="D193" s="232" t="s">
        <v>149</v>
      </c>
      <c r="E193" s="233" t="s">
        <v>750</v>
      </c>
      <c r="F193" s="234" t="s">
        <v>751</v>
      </c>
      <c r="G193" s="235" t="s">
        <v>748</v>
      </c>
      <c r="H193" s="236">
        <v>4</v>
      </c>
      <c r="I193" s="237"/>
      <c r="J193" s="238">
        <f>ROUND(I193*H193,2)</f>
        <v>0</v>
      </c>
      <c r="K193" s="234" t="s">
        <v>1</v>
      </c>
      <c r="L193" s="43"/>
      <c r="M193" s="239" t="s">
        <v>1</v>
      </c>
      <c r="N193" s="240" t="s">
        <v>41</v>
      </c>
      <c r="O193" s="90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3" t="s">
        <v>153</v>
      </c>
      <c r="AT193" s="243" t="s">
        <v>149</v>
      </c>
      <c r="AU193" s="243" t="s">
        <v>84</v>
      </c>
      <c r="AY193" s="16" t="s">
        <v>146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6" t="s">
        <v>84</v>
      </c>
      <c r="BK193" s="244">
        <f>ROUND(I193*H193,2)</f>
        <v>0</v>
      </c>
      <c r="BL193" s="16" t="s">
        <v>153</v>
      </c>
      <c r="BM193" s="243" t="s">
        <v>752</v>
      </c>
    </row>
    <row r="194" spans="1:65" s="2" customFormat="1" ht="16.5" customHeight="1">
      <c r="A194" s="37"/>
      <c r="B194" s="38"/>
      <c r="C194" s="232" t="s">
        <v>408</v>
      </c>
      <c r="D194" s="232" t="s">
        <v>149</v>
      </c>
      <c r="E194" s="233" t="s">
        <v>753</v>
      </c>
      <c r="F194" s="234" t="s">
        <v>754</v>
      </c>
      <c r="G194" s="235" t="s">
        <v>748</v>
      </c>
      <c r="H194" s="236">
        <v>6</v>
      </c>
      <c r="I194" s="237"/>
      <c r="J194" s="238">
        <f>ROUND(I194*H194,2)</f>
        <v>0</v>
      </c>
      <c r="K194" s="234" t="s">
        <v>1</v>
      </c>
      <c r="L194" s="43"/>
      <c r="M194" s="239" t="s">
        <v>1</v>
      </c>
      <c r="N194" s="240" t="s">
        <v>41</v>
      </c>
      <c r="O194" s="90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3" t="s">
        <v>153</v>
      </c>
      <c r="AT194" s="243" t="s">
        <v>149</v>
      </c>
      <c r="AU194" s="243" t="s">
        <v>84</v>
      </c>
      <c r="AY194" s="16" t="s">
        <v>146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6" t="s">
        <v>84</v>
      </c>
      <c r="BK194" s="244">
        <f>ROUND(I194*H194,2)</f>
        <v>0</v>
      </c>
      <c r="BL194" s="16" t="s">
        <v>153</v>
      </c>
      <c r="BM194" s="243" t="s">
        <v>755</v>
      </c>
    </row>
    <row r="195" spans="1:65" s="2" customFormat="1" ht="16.5" customHeight="1">
      <c r="A195" s="37"/>
      <c r="B195" s="38"/>
      <c r="C195" s="232" t="s">
        <v>414</v>
      </c>
      <c r="D195" s="232" t="s">
        <v>149</v>
      </c>
      <c r="E195" s="233" t="s">
        <v>756</v>
      </c>
      <c r="F195" s="234" t="s">
        <v>757</v>
      </c>
      <c r="G195" s="235" t="s">
        <v>748</v>
      </c>
      <c r="H195" s="236">
        <v>4</v>
      </c>
      <c r="I195" s="237"/>
      <c r="J195" s="238">
        <f>ROUND(I195*H195,2)</f>
        <v>0</v>
      </c>
      <c r="K195" s="234" t="s">
        <v>1</v>
      </c>
      <c r="L195" s="43"/>
      <c r="M195" s="239" t="s">
        <v>1</v>
      </c>
      <c r="N195" s="240" t="s">
        <v>41</v>
      </c>
      <c r="O195" s="90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3" t="s">
        <v>153</v>
      </c>
      <c r="AT195" s="243" t="s">
        <v>149</v>
      </c>
      <c r="AU195" s="243" t="s">
        <v>84</v>
      </c>
      <c r="AY195" s="16" t="s">
        <v>146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6" t="s">
        <v>84</v>
      </c>
      <c r="BK195" s="244">
        <f>ROUND(I195*H195,2)</f>
        <v>0</v>
      </c>
      <c r="BL195" s="16" t="s">
        <v>153</v>
      </c>
      <c r="BM195" s="243" t="s">
        <v>758</v>
      </c>
    </row>
    <row r="196" spans="1:63" s="12" customFormat="1" ht="25.9" customHeight="1">
      <c r="A196" s="12"/>
      <c r="B196" s="216"/>
      <c r="C196" s="217"/>
      <c r="D196" s="218" t="s">
        <v>75</v>
      </c>
      <c r="E196" s="219" t="s">
        <v>759</v>
      </c>
      <c r="F196" s="219" t="s">
        <v>760</v>
      </c>
      <c r="G196" s="217"/>
      <c r="H196" s="217"/>
      <c r="I196" s="220"/>
      <c r="J196" s="221">
        <f>BK196</f>
        <v>0</v>
      </c>
      <c r="K196" s="217"/>
      <c r="L196" s="222"/>
      <c r="M196" s="223"/>
      <c r="N196" s="224"/>
      <c r="O196" s="224"/>
      <c r="P196" s="225">
        <f>SUM(P197:P201)</f>
        <v>0</v>
      </c>
      <c r="Q196" s="224"/>
      <c r="R196" s="225">
        <f>SUM(R197:R201)</f>
        <v>0</v>
      </c>
      <c r="S196" s="224"/>
      <c r="T196" s="226">
        <f>SUM(T197:T201)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7" t="s">
        <v>84</v>
      </c>
      <c r="AT196" s="228" t="s">
        <v>75</v>
      </c>
      <c r="AU196" s="228" t="s">
        <v>76</v>
      </c>
      <c r="AY196" s="227" t="s">
        <v>146</v>
      </c>
      <c r="BK196" s="229">
        <f>SUM(BK197:BK201)</f>
        <v>0</v>
      </c>
    </row>
    <row r="197" spans="1:65" s="2" customFormat="1" ht="16.5" customHeight="1">
      <c r="A197" s="37"/>
      <c r="B197" s="38"/>
      <c r="C197" s="232" t="s">
        <v>418</v>
      </c>
      <c r="D197" s="232" t="s">
        <v>149</v>
      </c>
      <c r="E197" s="233" t="s">
        <v>761</v>
      </c>
      <c r="F197" s="234" t="s">
        <v>762</v>
      </c>
      <c r="G197" s="235" t="s">
        <v>323</v>
      </c>
      <c r="H197" s="236">
        <v>1</v>
      </c>
      <c r="I197" s="237"/>
      <c r="J197" s="238">
        <f>ROUND(I197*H197,2)</f>
        <v>0</v>
      </c>
      <c r="K197" s="234" t="s">
        <v>1</v>
      </c>
      <c r="L197" s="43"/>
      <c r="M197" s="239" t="s">
        <v>1</v>
      </c>
      <c r="N197" s="240" t="s">
        <v>41</v>
      </c>
      <c r="O197" s="90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3" t="s">
        <v>153</v>
      </c>
      <c r="AT197" s="243" t="s">
        <v>149</v>
      </c>
      <c r="AU197" s="243" t="s">
        <v>84</v>
      </c>
      <c r="AY197" s="16" t="s">
        <v>146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6" t="s">
        <v>84</v>
      </c>
      <c r="BK197" s="244">
        <f>ROUND(I197*H197,2)</f>
        <v>0</v>
      </c>
      <c r="BL197" s="16" t="s">
        <v>153</v>
      </c>
      <c r="BM197" s="243" t="s">
        <v>763</v>
      </c>
    </row>
    <row r="198" spans="1:65" s="2" customFormat="1" ht="21.75" customHeight="1">
      <c r="A198" s="37"/>
      <c r="B198" s="38"/>
      <c r="C198" s="232" t="s">
        <v>422</v>
      </c>
      <c r="D198" s="232" t="s">
        <v>149</v>
      </c>
      <c r="E198" s="233" t="s">
        <v>764</v>
      </c>
      <c r="F198" s="234" t="s">
        <v>765</v>
      </c>
      <c r="G198" s="235" t="s">
        <v>323</v>
      </c>
      <c r="H198" s="236">
        <v>1</v>
      </c>
      <c r="I198" s="237"/>
      <c r="J198" s="238">
        <f>ROUND(I198*H198,2)</f>
        <v>0</v>
      </c>
      <c r="K198" s="234" t="s">
        <v>1</v>
      </c>
      <c r="L198" s="43"/>
      <c r="M198" s="239" t="s">
        <v>1</v>
      </c>
      <c r="N198" s="240" t="s">
        <v>41</v>
      </c>
      <c r="O198" s="90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3" t="s">
        <v>153</v>
      </c>
      <c r="AT198" s="243" t="s">
        <v>149</v>
      </c>
      <c r="AU198" s="243" t="s">
        <v>84</v>
      </c>
      <c r="AY198" s="16" t="s">
        <v>146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6" t="s">
        <v>84</v>
      </c>
      <c r="BK198" s="244">
        <f>ROUND(I198*H198,2)</f>
        <v>0</v>
      </c>
      <c r="BL198" s="16" t="s">
        <v>153</v>
      </c>
      <c r="BM198" s="243" t="s">
        <v>766</v>
      </c>
    </row>
    <row r="199" spans="1:65" s="2" customFormat="1" ht="16.5" customHeight="1">
      <c r="A199" s="37"/>
      <c r="B199" s="38"/>
      <c r="C199" s="232" t="s">
        <v>426</v>
      </c>
      <c r="D199" s="232" t="s">
        <v>149</v>
      </c>
      <c r="E199" s="233" t="s">
        <v>767</v>
      </c>
      <c r="F199" s="234" t="s">
        <v>768</v>
      </c>
      <c r="G199" s="235" t="s">
        <v>323</v>
      </c>
      <c r="H199" s="236">
        <v>1</v>
      </c>
      <c r="I199" s="237"/>
      <c r="J199" s="238">
        <f>ROUND(I199*H199,2)</f>
        <v>0</v>
      </c>
      <c r="K199" s="234" t="s">
        <v>1</v>
      </c>
      <c r="L199" s="43"/>
      <c r="M199" s="239" t="s">
        <v>1</v>
      </c>
      <c r="N199" s="240" t="s">
        <v>41</v>
      </c>
      <c r="O199" s="90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3" t="s">
        <v>153</v>
      </c>
      <c r="AT199" s="243" t="s">
        <v>149</v>
      </c>
      <c r="AU199" s="243" t="s">
        <v>84</v>
      </c>
      <c r="AY199" s="16" t="s">
        <v>146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6" t="s">
        <v>84</v>
      </c>
      <c r="BK199" s="244">
        <f>ROUND(I199*H199,2)</f>
        <v>0</v>
      </c>
      <c r="BL199" s="16" t="s">
        <v>153</v>
      </c>
      <c r="BM199" s="243" t="s">
        <v>769</v>
      </c>
    </row>
    <row r="200" spans="1:65" s="2" customFormat="1" ht="16.5" customHeight="1">
      <c r="A200" s="37"/>
      <c r="B200" s="38"/>
      <c r="C200" s="232" t="s">
        <v>430</v>
      </c>
      <c r="D200" s="232" t="s">
        <v>149</v>
      </c>
      <c r="E200" s="233" t="s">
        <v>770</v>
      </c>
      <c r="F200" s="234" t="s">
        <v>771</v>
      </c>
      <c r="G200" s="235" t="s">
        <v>323</v>
      </c>
      <c r="H200" s="236">
        <v>1</v>
      </c>
      <c r="I200" s="237"/>
      <c r="J200" s="238">
        <f>ROUND(I200*H200,2)</f>
        <v>0</v>
      </c>
      <c r="K200" s="234" t="s">
        <v>1</v>
      </c>
      <c r="L200" s="43"/>
      <c r="M200" s="239" t="s">
        <v>1</v>
      </c>
      <c r="N200" s="240" t="s">
        <v>41</v>
      </c>
      <c r="O200" s="90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3" t="s">
        <v>153</v>
      </c>
      <c r="AT200" s="243" t="s">
        <v>149</v>
      </c>
      <c r="AU200" s="243" t="s">
        <v>84</v>
      </c>
      <c r="AY200" s="16" t="s">
        <v>146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6" t="s">
        <v>84</v>
      </c>
      <c r="BK200" s="244">
        <f>ROUND(I200*H200,2)</f>
        <v>0</v>
      </c>
      <c r="BL200" s="16" t="s">
        <v>153</v>
      </c>
      <c r="BM200" s="243" t="s">
        <v>772</v>
      </c>
    </row>
    <row r="201" spans="1:65" s="2" customFormat="1" ht="16.5" customHeight="1">
      <c r="A201" s="37"/>
      <c r="B201" s="38"/>
      <c r="C201" s="232" t="s">
        <v>434</v>
      </c>
      <c r="D201" s="232" t="s">
        <v>149</v>
      </c>
      <c r="E201" s="233" t="s">
        <v>773</v>
      </c>
      <c r="F201" s="234" t="s">
        <v>774</v>
      </c>
      <c r="G201" s="235" t="s">
        <v>323</v>
      </c>
      <c r="H201" s="236">
        <v>1</v>
      </c>
      <c r="I201" s="237"/>
      <c r="J201" s="238">
        <f>ROUND(I201*H201,2)</f>
        <v>0</v>
      </c>
      <c r="K201" s="234" t="s">
        <v>1</v>
      </c>
      <c r="L201" s="43"/>
      <c r="M201" s="286" t="s">
        <v>1</v>
      </c>
      <c r="N201" s="287" t="s">
        <v>41</v>
      </c>
      <c r="O201" s="284"/>
      <c r="P201" s="288">
        <f>O201*H201</f>
        <v>0</v>
      </c>
      <c r="Q201" s="288">
        <v>0</v>
      </c>
      <c r="R201" s="288">
        <f>Q201*H201</f>
        <v>0</v>
      </c>
      <c r="S201" s="288">
        <v>0</v>
      </c>
      <c r="T201" s="28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3" t="s">
        <v>153</v>
      </c>
      <c r="AT201" s="243" t="s">
        <v>149</v>
      </c>
      <c r="AU201" s="243" t="s">
        <v>84</v>
      </c>
      <c r="AY201" s="16" t="s">
        <v>146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6" t="s">
        <v>84</v>
      </c>
      <c r="BK201" s="244">
        <f>ROUND(I201*H201,2)</f>
        <v>0</v>
      </c>
      <c r="BL201" s="16" t="s">
        <v>153</v>
      </c>
      <c r="BM201" s="243" t="s">
        <v>775</v>
      </c>
    </row>
    <row r="202" spans="1:31" s="2" customFormat="1" ht="6.95" customHeight="1">
      <c r="A202" s="37"/>
      <c r="B202" s="65"/>
      <c r="C202" s="66"/>
      <c r="D202" s="66"/>
      <c r="E202" s="66"/>
      <c r="F202" s="66"/>
      <c r="G202" s="66"/>
      <c r="H202" s="66"/>
      <c r="I202" s="66"/>
      <c r="J202" s="66"/>
      <c r="K202" s="66"/>
      <c r="L202" s="43"/>
      <c r="M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</sheetData>
  <sheetProtection password="CC35" sheet="1" objects="1" scenarios="1" formatColumns="0" formatRows="0" autoFilter="0"/>
  <autoFilter ref="C132:K201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BARBORAKYSK8FBE\barborakyskova</dc:creator>
  <cp:keywords/>
  <dc:description/>
  <cp:lastModifiedBy>BARBORAKYSK8FBE\barborakyskova</cp:lastModifiedBy>
  <dcterms:created xsi:type="dcterms:W3CDTF">2022-11-21T04:04:30Z</dcterms:created>
  <dcterms:modified xsi:type="dcterms:W3CDTF">2022-11-21T04:04:40Z</dcterms:modified>
  <cp:category/>
  <cp:version/>
  <cp:contentType/>
  <cp:contentStatus/>
</cp:coreProperties>
</file>