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1_1.etapa - Architekt..." sheetId="2" r:id="rId2"/>
    <sheet name="VON_1.etapa - Vedlejší a ..." sheetId="3" r:id="rId3"/>
    <sheet name="D.1.1_2.etapa - Architekt..." sheetId="4" r:id="rId4"/>
    <sheet name="VON_2 - Vedlejší a ostatn...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'D.1.1_1.etapa - Architekt...'!$C$93:$K$439</definedName>
    <definedName name="_xlnm.Print_Area" localSheetId="1">'D.1.1_1.etapa - Architekt...'!$C$4:$J$39,'D.1.1_1.etapa - Architekt...'!$C$45:$J$75,'D.1.1_1.etapa - Architekt...'!$C$81:$K$439</definedName>
    <definedName name="_xlnm.Print_Titles" localSheetId="1">'D.1.1_1.etapa - Architekt...'!$93:$93</definedName>
    <definedName name="_xlnm._FilterDatabase" localSheetId="2" hidden="1">'VON_1.etapa - Vedlejší a ...'!$C$89:$K$147</definedName>
    <definedName name="_xlnm.Print_Area" localSheetId="2">'VON_1.etapa - Vedlejší a ...'!$C$4:$J$41,'VON_1.etapa - Vedlejší a ...'!$C$47:$J$69,'VON_1.etapa - Vedlejší a ...'!$C$75:$K$147</definedName>
    <definedName name="_xlnm.Print_Titles" localSheetId="2">'VON_1.etapa - Vedlejší a ...'!$89:$89</definedName>
    <definedName name="_xlnm._FilterDatabase" localSheetId="3" hidden="1">'D.1.1_2.etapa - Architekt...'!$C$94:$K$487</definedName>
    <definedName name="_xlnm.Print_Area" localSheetId="3">'D.1.1_2.etapa - Architekt...'!$C$4:$J$39,'D.1.1_2.etapa - Architekt...'!$C$45:$J$76,'D.1.1_2.etapa - Architekt...'!$C$82:$K$487</definedName>
    <definedName name="_xlnm.Print_Titles" localSheetId="3">'D.1.1_2.etapa - Architekt...'!$94:$94</definedName>
    <definedName name="_xlnm._FilterDatabase" localSheetId="4" hidden="1">'VON_2 - Vedlejší a ostatn...'!$C$89:$K$147</definedName>
    <definedName name="_xlnm.Print_Area" localSheetId="4">'VON_2 - Vedlejší a ostatn...'!$C$4:$J$41,'VON_2 - Vedlejší a ostatn...'!$C$47:$J$69,'VON_2 - Vedlejší a ostatn...'!$C$75:$K$147</definedName>
    <definedName name="_xlnm.Print_Titles" localSheetId="4">'VON_2 - Vedlejší a ostatn...'!$89:$89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60"/>
  <c i="5" r="J37"/>
  <c i="1" r="AX60"/>
  <c i="5" r="BI145"/>
  <c r="BH145"/>
  <c r="BG145"/>
  <c r="BF145"/>
  <c r="T145"/>
  <c r="T144"/>
  <c r="R145"/>
  <c r="R144"/>
  <c r="P145"/>
  <c r="P144"/>
  <c r="BK145"/>
  <c r="BK144"/>
  <c r="J144"/>
  <c r="J145"/>
  <c r="BE145"/>
  <c r="J68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T105"/>
  <c r="R106"/>
  <c r="R105"/>
  <c r="P106"/>
  <c r="P105"/>
  <c r="BK106"/>
  <c r="BK105"/>
  <c r="J105"/>
  <c r="J106"/>
  <c r="BE106"/>
  <c r="J67"/>
  <c r="BI97"/>
  <c r="BH97"/>
  <c r="BG97"/>
  <c r="BF97"/>
  <c r="T97"/>
  <c r="T96"/>
  <c r="R97"/>
  <c r="R96"/>
  <c r="P97"/>
  <c r="P96"/>
  <c r="BK97"/>
  <c r="BK96"/>
  <c r="J96"/>
  <c r="J97"/>
  <c r="BE97"/>
  <c r="J66"/>
  <c r="BI93"/>
  <c r="F39"/>
  <c i="1" r="BD60"/>
  <c i="5" r="BH93"/>
  <c r="F38"/>
  <c i="1" r="BC60"/>
  <c i="5" r="BG93"/>
  <c r="F37"/>
  <c i="1" r="BB60"/>
  <c i="5" r="BF93"/>
  <c r="J36"/>
  <c i="1" r="AW60"/>
  <c i="5" r="F36"/>
  <c i="1" r="BA60"/>
  <c i="5" r="T93"/>
  <c r="T92"/>
  <c r="T91"/>
  <c r="T90"/>
  <c r="R93"/>
  <c r="R92"/>
  <c r="R91"/>
  <c r="R90"/>
  <c r="P93"/>
  <c r="P92"/>
  <c r="P91"/>
  <c r="P90"/>
  <c i="1" r="AU60"/>
  <c i="5" r="BK93"/>
  <c r="BK92"/>
  <c r="J92"/>
  <c r="BK91"/>
  <c r="J91"/>
  <c r="BK90"/>
  <c r="J90"/>
  <c r="J63"/>
  <c r="J32"/>
  <c i="1" r="AG60"/>
  <c i="5" r="J93"/>
  <c r="BE93"/>
  <c r="J35"/>
  <c i="1" r="AV60"/>
  <c i="5" r="F35"/>
  <c i="1" r="AZ60"/>
  <c i="5" r="J65"/>
  <c r="J64"/>
  <c r="J86"/>
  <c r="F86"/>
  <c r="F84"/>
  <c r="E82"/>
  <c r="J58"/>
  <c r="F58"/>
  <c r="F56"/>
  <c r="E54"/>
  <c r="J41"/>
  <c r="J26"/>
  <c r="E26"/>
  <c r="J87"/>
  <c r="J59"/>
  <c r="J25"/>
  <c r="J20"/>
  <c r="E20"/>
  <c r="F87"/>
  <c r="F59"/>
  <c r="J19"/>
  <c r="J14"/>
  <c r="J84"/>
  <c r="J56"/>
  <c r="E7"/>
  <c r="E78"/>
  <c r="E50"/>
  <c i="4" r="J37"/>
  <c r="J36"/>
  <c i="1" r="AY59"/>
  <c i="4" r="J35"/>
  <c i="1" r="AX59"/>
  <c i="4"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79"/>
  <c r="BH479"/>
  <c r="BG479"/>
  <c r="BF479"/>
  <c r="T479"/>
  <c r="R479"/>
  <c r="P479"/>
  <c r="BK479"/>
  <c r="J479"/>
  <c r="BE479"/>
  <c r="BI476"/>
  <c r="BH476"/>
  <c r="BG476"/>
  <c r="BF476"/>
  <c r="T476"/>
  <c r="R476"/>
  <c r="P476"/>
  <c r="BK476"/>
  <c r="J476"/>
  <c r="BE476"/>
  <c r="BI473"/>
  <c r="BH473"/>
  <c r="BG473"/>
  <c r="BF473"/>
  <c r="T473"/>
  <c r="T472"/>
  <c r="R473"/>
  <c r="R472"/>
  <c r="P473"/>
  <c r="P472"/>
  <c r="BK473"/>
  <c r="BK472"/>
  <c r="J472"/>
  <c r="J473"/>
  <c r="BE473"/>
  <c r="J75"/>
  <c r="BI469"/>
  <c r="BH469"/>
  <c r="BG469"/>
  <c r="BF469"/>
  <c r="T469"/>
  <c r="T468"/>
  <c r="R469"/>
  <c r="R468"/>
  <c r="P469"/>
  <c r="P468"/>
  <c r="BK469"/>
  <c r="BK468"/>
  <c r="J468"/>
  <c r="J469"/>
  <c r="BE469"/>
  <c r="J74"/>
  <c r="BI451"/>
  <c r="BH451"/>
  <c r="BG451"/>
  <c r="BF451"/>
  <c r="T451"/>
  <c r="R451"/>
  <c r="P451"/>
  <c r="BK451"/>
  <c r="J451"/>
  <c r="BE451"/>
  <c r="BI434"/>
  <c r="BH434"/>
  <c r="BG434"/>
  <c r="BF434"/>
  <c r="T434"/>
  <c r="R434"/>
  <c r="P434"/>
  <c r="BK434"/>
  <c r="J434"/>
  <c r="BE434"/>
  <c r="BI417"/>
  <c r="BH417"/>
  <c r="BG417"/>
  <c r="BF417"/>
  <c r="T417"/>
  <c r="R417"/>
  <c r="P417"/>
  <c r="BK417"/>
  <c r="J417"/>
  <c r="BE417"/>
  <c r="BI411"/>
  <c r="BH411"/>
  <c r="BG411"/>
  <c r="BF411"/>
  <c r="T411"/>
  <c r="R411"/>
  <c r="P411"/>
  <c r="BK411"/>
  <c r="J411"/>
  <c r="BE411"/>
  <c r="BI405"/>
  <c r="BH405"/>
  <c r="BG405"/>
  <c r="BF405"/>
  <c r="T405"/>
  <c r="T404"/>
  <c r="R405"/>
  <c r="R404"/>
  <c r="P405"/>
  <c r="P404"/>
  <c r="BK405"/>
  <c r="BK404"/>
  <c r="J404"/>
  <c r="J405"/>
  <c r="BE405"/>
  <c r="J73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8"/>
  <c r="BH378"/>
  <c r="BG378"/>
  <c r="BF378"/>
  <c r="T378"/>
  <c r="R378"/>
  <c r="P378"/>
  <c r="BK378"/>
  <c r="J378"/>
  <c r="BE378"/>
  <c r="BI375"/>
  <c r="BH375"/>
  <c r="BG375"/>
  <c r="BF375"/>
  <c r="T375"/>
  <c r="T374"/>
  <c r="R375"/>
  <c r="R374"/>
  <c r="P375"/>
  <c r="P374"/>
  <c r="BK375"/>
  <c r="BK374"/>
  <c r="J374"/>
  <c r="J375"/>
  <c r="BE375"/>
  <c r="J72"/>
  <c r="BI373"/>
  <c r="BH373"/>
  <c r="BG373"/>
  <c r="BF373"/>
  <c r="T373"/>
  <c r="R373"/>
  <c r="P373"/>
  <c r="BK373"/>
  <c r="J373"/>
  <c r="BE373"/>
  <c r="BI370"/>
  <c r="BH370"/>
  <c r="BG370"/>
  <c r="BF370"/>
  <c r="T370"/>
  <c r="R370"/>
  <c r="P370"/>
  <c r="BK370"/>
  <c r="J370"/>
  <c r="BE370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3"/>
  <c r="BH343"/>
  <c r="BG343"/>
  <c r="BF343"/>
  <c r="T343"/>
  <c r="R343"/>
  <c r="P343"/>
  <c r="BK343"/>
  <c r="J343"/>
  <c r="BE343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1"/>
  <c r="BH271"/>
  <c r="BG271"/>
  <c r="BF271"/>
  <c r="T271"/>
  <c r="R271"/>
  <c r="P271"/>
  <c r="BK271"/>
  <c r="J271"/>
  <c r="BE271"/>
  <c r="BI267"/>
  <c r="BH267"/>
  <c r="BG267"/>
  <c r="BF267"/>
  <c r="T267"/>
  <c r="T266"/>
  <c r="R267"/>
  <c r="R266"/>
  <c r="P267"/>
  <c r="P266"/>
  <c r="BK267"/>
  <c r="BK266"/>
  <c r="J266"/>
  <c r="J267"/>
  <c r="BE267"/>
  <c r="J71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39"/>
  <c r="BH239"/>
  <c r="BG239"/>
  <c r="BF239"/>
  <c r="T239"/>
  <c r="R239"/>
  <c r="P239"/>
  <c r="BK239"/>
  <c r="J239"/>
  <c r="BE239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19"/>
  <c r="BH219"/>
  <c r="BG219"/>
  <c r="BF219"/>
  <c r="T219"/>
  <c r="R219"/>
  <c r="P219"/>
  <c r="BK219"/>
  <c r="J219"/>
  <c r="BE219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89"/>
  <c r="BH189"/>
  <c r="BG189"/>
  <c r="BF189"/>
  <c r="T189"/>
  <c r="R189"/>
  <c r="P189"/>
  <c r="BK189"/>
  <c r="J189"/>
  <c r="BE189"/>
  <c r="BI175"/>
  <c r="BH175"/>
  <c r="BG175"/>
  <c r="BF175"/>
  <c r="T175"/>
  <c r="R175"/>
  <c r="P175"/>
  <c r="BK175"/>
  <c r="J175"/>
  <c r="BE175"/>
  <c r="BI167"/>
  <c r="BH167"/>
  <c r="BG167"/>
  <c r="BF167"/>
  <c r="T167"/>
  <c r="T166"/>
  <c r="R167"/>
  <c r="R166"/>
  <c r="P167"/>
  <c r="P166"/>
  <c r="BK167"/>
  <c r="BK166"/>
  <c r="J166"/>
  <c r="J167"/>
  <c r="BE167"/>
  <c r="J70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69"/>
  <c r="BI155"/>
  <c r="BH155"/>
  <c r="BG155"/>
  <c r="BF155"/>
  <c r="T155"/>
  <c r="T154"/>
  <c r="T153"/>
  <c r="R155"/>
  <c r="R154"/>
  <c r="R153"/>
  <c r="P155"/>
  <c r="P154"/>
  <c r="P153"/>
  <c r="BK155"/>
  <c r="BK154"/>
  <c r="J154"/>
  <c r="BK153"/>
  <c r="J153"/>
  <c r="J155"/>
  <c r="BE155"/>
  <c r="J68"/>
  <c r="J67"/>
  <c r="BI152"/>
  <c r="BH152"/>
  <c r="BG152"/>
  <c r="BF152"/>
  <c r="T152"/>
  <c r="T151"/>
  <c r="R152"/>
  <c r="R151"/>
  <c r="P152"/>
  <c r="P151"/>
  <c r="BK152"/>
  <c r="BK151"/>
  <c r="J151"/>
  <c r="J152"/>
  <c r="BE152"/>
  <c r="J66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5"/>
  <c r="BI131"/>
  <c r="BH131"/>
  <c r="BG131"/>
  <c r="BF131"/>
  <c r="T131"/>
  <c r="T130"/>
  <c r="R131"/>
  <c r="R130"/>
  <c r="P131"/>
  <c r="P130"/>
  <c r="BK131"/>
  <c r="BK130"/>
  <c r="J130"/>
  <c r="J131"/>
  <c r="BE131"/>
  <c r="J64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T108"/>
  <c r="T107"/>
  <c r="R109"/>
  <c r="R108"/>
  <c r="R107"/>
  <c r="P109"/>
  <c r="P108"/>
  <c r="P107"/>
  <c r="BK109"/>
  <c r="BK108"/>
  <c r="J108"/>
  <c r="BK107"/>
  <c r="J107"/>
  <c r="J109"/>
  <c r="BE109"/>
  <c r="J63"/>
  <c r="J62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F37"/>
  <c i="1" r="BD59"/>
  <c i="4" r="BH98"/>
  <c r="F36"/>
  <c i="1" r="BC59"/>
  <c i="4" r="BG98"/>
  <c r="F35"/>
  <c i="1" r="BB59"/>
  <c i="4" r="BF98"/>
  <c r="J34"/>
  <c i="1" r="AW59"/>
  <c i="4" r="F34"/>
  <c i="1" r="BA59"/>
  <c i="4" r="T98"/>
  <c r="T97"/>
  <c r="T96"/>
  <c r="T95"/>
  <c r="R98"/>
  <c r="R97"/>
  <c r="R96"/>
  <c r="R95"/>
  <c r="P98"/>
  <c r="P97"/>
  <c r="P96"/>
  <c r="P95"/>
  <c i="1" r="AU59"/>
  <c i="4" r="BK98"/>
  <c r="BK97"/>
  <c r="J97"/>
  <c r="BK96"/>
  <c r="J96"/>
  <c r="BK95"/>
  <c r="J95"/>
  <c r="J59"/>
  <c r="J30"/>
  <c i="1" r="AG59"/>
  <c i="4" r="J98"/>
  <c r="BE98"/>
  <c r="J33"/>
  <c i="1" r="AV59"/>
  <c i="4" r="F33"/>
  <c i="1" r="AZ59"/>
  <c i="4" r="J61"/>
  <c r="J60"/>
  <c r="J91"/>
  <c r="F91"/>
  <c r="F89"/>
  <c r="E87"/>
  <c r="J54"/>
  <c r="F54"/>
  <c r="F52"/>
  <c r="E50"/>
  <c r="J39"/>
  <c r="J24"/>
  <c r="E24"/>
  <c r="J92"/>
  <c r="J55"/>
  <c r="J23"/>
  <c r="J18"/>
  <c r="E18"/>
  <c r="F92"/>
  <c r="F55"/>
  <c r="J17"/>
  <c r="J12"/>
  <c r="J89"/>
  <c r="J52"/>
  <c r="E7"/>
  <c r="E85"/>
  <c r="E48"/>
  <c i="3" r="J39"/>
  <c r="J38"/>
  <c i="1" r="AY57"/>
  <c i="3" r="J37"/>
  <c i="1" r="AX57"/>
  <c i="3" r="BI145"/>
  <c r="BH145"/>
  <c r="BG145"/>
  <c r="BF145"/>
  <c r="T145"/>
  <c r="T144"/>
  <c r="R145"/>
  <c r="R144"/>
  <c r="P145"/>
  <c r="P144"/>
  <c r="BK145"/>
  <c r="BK144"/>
  <c r="J144"/>
  <c r="J145"/>
  <c r="BE145"/>
  <c r="J68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T105"/>
  <c r="R106"/>
  <c r="R105"/>
  <c r="P106"/>
  <c r="P105"/>
  <c r="BK106"/>
  <c r="BK105"/>
  <c r="J105"/>
  <c r="J106"/>
  <c r="BE106"/>
  <c r="J67"/>
  <c r="BI97"/>
  <c r="BH97"/>
  <c r="BG97"/>
  <c r="BF97"/>
  <c r="T97"/>
  <c r="T96"/>
  <c r="R97"/>
  <c r="R96"/>
  <c r="P97"/>
  <c r="P96"/>
  <c r="BK97"/>
  <c r="BK96"/>
  <c r="J96"/>
  <c r="J97"/>
  <c r="BE97"/>
  <c r="J66"/>
  <c r="BI93"/>
  <c r="F39"/>
  <c i="1" r="BD57"/>
  <c i="3" r="BH93"/>
  <c r="F38"/>
  <c i="1" r="BC57"/>
  <c i="3" r="BG93"/>
  <c r="F37"/>
  <c i="1" r="BB57"/>
  <c i="3" r="BF93"/>
  <c r="J36"/>
  <c i="1" r="AW57"/>
  <c i="3" r="F36"/>
  <c i="1" r="BA57"/>
  <c i="3" r="T93"/>
  <c r="T92"/>
  <c r="T91"/>
  <c r="T90"/>
  <c r="R93"/>
  <c r="R92"/>
  <c r="R91"/>
  <c r="R90"/>
  <c r="P93"/>
  <c r="P92"/>
  <c r="P91"/>
  <c r="P90"/>
  <c i="1" r="AU57"/>
  <c i="3" r="BK93"/>
  <c r="BK92"/>
  <c r="J92"/>
  <c r="BK91"/>
  <c r="J91"/>
  <c r="BK90"/>
  <c r="J90"/>
  <c r="J63"/>
  <c r="J32"/>
  <c i="1" r="AG57"/>
  <c i="3" r="J93"/>
  <c r="BE93"/>
  <c r="J35"/>
  <c i="1" r="AV57"/>
  <c i="3" r="F35"/>
  <c i="1" r="AZ57"/>
  <c i="3" r="J65"/>
  <c r="J64"/>
  <c r="J86"/>
  <c r="F86"/>
  <c r="F84"/>
  <c r="E82"/>
  <c r="J58"/>
  <c r="F58"/>
  <c r="F56"/>
  <c r="E54"/>
  <c r="J41"/>
  <c r="J26"/>
  <c r="E26"/>
  <c r="J87"/>
  <c r="J59"/>
  <c r="J25"/>
  <c r="J20"/>
  <c r="E20"/>
  <c r="F87"/>
  <c r="F59"/>
  <c r="J19"/>
  <c r="J14"/>
  <c r="J84"/>
  <c r="J56"/>
  <c r="E7"/>
  <c r="E78"/>
  <c r="E50"/>
  <c i="2" r="J37"/>
  <c r="J36"/>
  <c i="1" r="AY56"/>
  <c i="2" r="J35"/>
  <c i="1" r="AX56"/>
  <c i="2"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31"/>
  <c r="BH431"/>
  <c r="BG431"/>
  <c r="BF431"/>
  <c r="T431"/>
  <c r="T430"/>
  <c r="R431"/>
  <c r="R430"/>
  <c r="P431"/>
  <c r="P430"/>
  <c r="BK431"/>
  <c r="BK430"/>
  <c r="J430"/>
  <c r="J431"/>
  <c r="BE431"/>
  <c r="J74"/>
  <c r="BI428"/>
  <c r="BH428"/>
  <c r="BG428"/>
  <c r="BF428"/>
  <c r="T428"/>
  <c r="T427"/>
  <c r="R428"/>
  <c r="R427"/>
  <c r="P428"/>
  <c r="P427"/>
  <c r="BK428"/>
  <c r="BK427"/>
  <c r="J427"/>
  <c r="J428"/>
  <c r="BE428"/>
  <c r="J73"/>
  <c r="BI413"/>
  <c r="BH413"/>
  <c r="BG413"/>
  <c r="BF413"/>
  <c r="T413"/>
  <c r="R413"/>
  <c r="P413"/>
  <c r="BK413"/>
  <c r="J413"/>
  <c r="BE413"/>
  <c r="BI399"/>
  <c r="BH399"/>
  <c r="BG399"/>
  <c r="BF399"/>
  <c r="T399"/>
  <c r="R399"/>
  <c r="P399"/>
  <c r="BK399"/>
  <c r="J399"/>
  <c r="BE399"/>
  <c r="BI385"/>
  <c r="BH385"/>
  <c r="BG385"/>
  <c r="BF385"/>
  <c r="T385"/>
  <c r="R385"/>
  <c r="P385"/>
  <c r="BK385"/>
  <c r="J385"/>
  <c r="BE385"/>
  <c r="BI379"/>
  <c r="BH379"/>
  <c r="BG379"/>
  <c r="BF379"/>
  <c r="T379"/>
  <c r="R379"/>
  <c r="P379"/>
  <c r="BK379"/>
  <c r="J379"/>
  <c r="BE379"/>
  <c r="BI373"/>
  <c r="BH373"/>
  <c r="BG373"/>
  <c r="BF373"/>
  <c r="T373"/>
  <c r="T372"/>
  <c r="R373"/>
  <c r="R372"/>
  <c r="P373"/>
  <c r="P372"/>
  <c r="BK373"/>
  <c r="BK372"/>
  <c r="J372"/>
  <c r="J373"/>
  <c r="BE373"/>
  <c r="J72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T351"/>
  <c r="R352"/>
  <c r="R351"/>
  <c r="P352"/>
  <c r="P351"/>
  <c r="BK352"/>
  <c r="BK351"/>
  <c r="J351"/>
  <c r="J352"/>
  <c r="BE352"/>
  <c r="J71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6"/>
  <c r="BH286"/>
  <c r="BG286"/>
  <c r="BF286"/>
  <c r="T286"/>
  <c r="R286"/>
  <c r="P286"/>
  <c r="BK286"/>
  <c r="J286"/>
  <c r="BE286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59"/>
  <c r="BH259"/>
  <c r="BG259"/>
  <c r="BF259"/>
  <c r="T259"/>
  <c r="R259"/>
  <c r="P259"/>
  <c r="BK259"/>
  <c r="J259"/>
  <c r="BE259"/>
  <c r="BI256"/>
  <c r="BH256"/>
  <c r="BG256"/>
  <c r="BF256"/>
  <c r="T256"/>
  <c r="T255"/>
  <c r="R256"/>
  <c r="R255"/>
  <c r="P256"/>
  <c r="P255"/>
  <c r="BK256"/>
  <c r="BK255"/>
  <c r="J255"/>
  <c r="J256"/>
  <c r="BE256"/>
  <c r="J70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28"/>
  <c r="BH228"/>
  <c r="BG228"/>
  <c r="BF228"/>
  <c r="T228"/>
  <c r="R228"/>
  <c r="P228"/>
  <c r="BK228"/>
  <c r="J228"/>
  <c r="BE228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194"/>
  <c r="BH194"/>
  <c r="BG194"/>
  <c r="BF194"/>
  <c r="T194"/>
  <c r="R194"/>
  <c r="P194"/>
  <c r="BK194"/>
  <c r="J194"/>
  <c r="BE194"/>
  <c r="BI186"/>
  <c r="BH186"/>
  <c r="BG186"/>
  <c r="BF186"/>
  <c r="T186"/>
  <c r="R186"/>
  <c r="P186"/>
  <c r="BK186"/>
  <c r="J186"/>
  <c r="BE186"/>
  <c r="BI178"/>
  <c r="BH178"/>
  <c r="BG178"/>
  <c r="BF178"/>
  <c r="T178"/>
  <c r="R178"/>
  <c r="P178"/>
  <c r="BK178"/>
  <c r="J178"/>
  <c r="BE178"/>
  <c r="BI164"/>
  <c r="BH164"/>
  <c r="BG164"/>
  <c r="BF164"/>
  <c r="T164"/>
  <c r="R164"/>
  <c r="P164"/>
  <c r="BK164"/>
  <c r="J164"/>
  <c r="BE164"/>
  <c r="BI156"/>
  <c r="BH156"/>
  <c r="BG156"/>
  <c r="BF156"/>
  <c r="T156"/>
  <c r="T155"/>
  <c r="R156"/>
  <c r="R155"/>
  <c r="P156"/>
  <c r="P155"/>
  <c r="BK156"/>
  <c r="BK155"/>
  <c r="J155"/>
  <c r="J156"/>
  <c r="BE156"/>
  <c r="J69"/>
  <c r="BI154"/>
  <c r="BH154"/>
  <c r="BG154"/>
  <c r="BF154"/>
  <c r="T154"/>
  <c r="R154"/>
  <c r="P154"/>
  <c r="BK154"/>
  <c r="J154"/>
  <c r="BE154"/>
  <c r="BI151"/>
  <c r="BH151"/>
  <c r="BG151"/>
  <c r="BF151"/>
  <c r="T151"/>
  <c r="T150"/>
  <c r="R151"/>
  <c r="R150"/>
  <c r="P151"/>
  <c r="P150"/>
  <c r="BK151"/>
  <c r="BK150"/>
  <c r="J150"/>
  <c r="J151"/>
  <c r="BE151"/>
  <c r="J68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67"/>
  <c r="J66"/>
  <c r="BI141"/>
  <c r="BH141"/>
  <c r="BG141"/>
  <c r="BF141"/>
  <c r="T141"/>
  <c r="T140"/>
  <c r="R141"/>
  <c r="R140"/>
  <c r="P141"/>
  <c r="P140"/>
  <c r="BK141"/>
  <c r="BK140"/>
  <c r="J140"/>
  <c r="J141"/>
  <c r="BE141"/>
  <c r="J65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64"/>
  <c r="BI120"/>
  <c r="BH120"/>
  <c r="BG120"/>
  <c r="BF120"/>
  <c r="T120"/>
  <c r="T119"/>
  <c r="R120"/>
  <c r="R119"/>
  <c r="P120"/>
  <c r="P119"/>
  <c r="BK120"/>
  <c r="BK119"/>
  <c r="J119"/>
  <c r="J120"/>
  <c r="BE120"/>
  <c r="J63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F37"/>
  <c i="1" r="BD56"/>
  <c i="2" r="BH98"/>
  <c r="F36"/>
  <c i="1" r="BC56"/>
  <c i="2" r="BG98"/>
  <c r="F35"/>
  <c i="1" r="BB56"/>
  <c i="2" r="BF98"/>
  <c r="J34"/>
  <c i="1" r="AW56"/>
  <c i="2" r="F34"/>
  <c i="1" r="BA56"/>
  <c i="2" r="T98"/>
  <c r="T97"/>
  <c r="T96"/>
  <c r="T95"/>
  <c r="T94"/>
  <c r="R98"/>
  <c r="R97"/>
  <c r="R96"/>
  <c r="R95"/>
  <c r="R94"/>
  <c r="P98"/>
  <c r="P97"/>
  <c r="P96"/>
  <c r="P95"/>
  <c r="P94"/>
  <c i="1" r="AU56"/>
  <c i="2" r="BK98"/>
  <c r="BK97"/>
  <c r="J97"/>
  <c r="BK96"/>
  <c r="J96"/>
  <c r="BK95"/>
  <c r="J95"/>
  <c r="BK94"/>
  <c r="J94"/>
  <c r="J59"/>
  <c r="J30"/>
  <c i="1" r="AG56"/>
  <c i="2" r="J98"/>
  <c r="BE98"/>
  <c r="J33"/>
  <c i="1" r="AV56"/>
  <c i="2" r="F33"/>
  <c i="1" r="AZ56"/>
  <c i="2" r="J62"/>
  <c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1"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<sst xmlns="http://schemas.openxmlformats.org/spreadsheetml/2006/main">
  <si>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</si>
  <si>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</si>
  <si>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</si>
  <si>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</si>
  <si>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</si>
  <si>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{6122f96a-1c2e-439a-b6ce-ed2b379d5626}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</si>
  <si>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</si>
  <si>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</si>
  <si>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</si>
  <si>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</si>
  <si>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</si>
  <si>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</si>
  <si>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</si>
  <si>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</si>
  <si>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RZP202018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</si>
  <si>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</si>
  <si>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</si>
  <si>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E.Beneše - oprava střešního pláště</t>
  </si>
  <si>
    <t>KSO:</t>
  </si>
  <si>
    <t/>
  </si>
  <si>
    <t>CC-CZ:</t>
  </si>
  <si>
    <t>Místo:</t>
  </si>
  <si>
    <t xml:space="preserve"> </t>
  </si>
  <si>
    <t>Datum:</t>
  </si>
  <si>
    <t>12. 6. 2018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</si>
  <si>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</si>
  <si>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</si>
  <si>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</si>
  <si>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</si>
  <si>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</si>
  <si>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</si>
  <si>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</si>
  <si>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</si>
  <si>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</si>
  <si>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</si>
  <si>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</si>
  <si>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</si>
  <si>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</si>
  <si>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</si>
  <si>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</si>
  <si>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</si>
  <si>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</si>
  <si>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</si>
  <si>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</si>
  <si>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</si>
  <si>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</si>
  <si>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</si>
  <si>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</si>
  <si>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</si>
  <si>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</si>
  <si>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</si>
  <si>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</si>
  <si>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</si>
  <si>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</si>
  <si>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</si>
  <si>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</si>
  <si>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</si>
  <si>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</si>
  <si>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</si>
  <si>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</si>
  <si>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</si>
  <si>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</si>
  <si>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</si>
  <si>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</si>
  <si>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</si>
  <si>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</si>
  <si>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</si>
  <si>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</si>
  <si>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</si>
  <si>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</si>
  <si>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</si>
  <si>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</si>
  <si>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D.1.1_1.etapa</t>
  </si>
  <si>
    <t>Architektonicko stavební řešení</t>
  </si>
  <si>
    <t>STA</t>
  </si>
  <si>
    <t>1</t>
  </si>
  <si>
    <t>{b4dedfd0-11bd-4507-9855-8e4a11aa0a3e}</t>
  </si>
  <si>
    <t>2</t>
  </si>
  <si>
    <t>/</t>
  </si>
  <si>
    <t>Soupis</t>
  </si>
  <si>
    <t>###NOINSERT###</t>
  </si>
  <si>
    <t>VON_1.etapa</t>
  </si>
  <si>
    <t>Vedlejší a ostatní náklady</t>
  </si>
  <si>
    <t>{c7a9a905-fb7f-4a98-b0f6-786e0f8ad1d0}</t>
  </si>
  <si>
    <t>D.1.1_2.etapa</t>
  </si>
  <si>
    <t>{69fc9959-39cc-4e43-bb6c-37acba67b06d}</t>
  </si>
  <si>
    <t>VON_2</t>
  </si>
  <si>
    <t>{63c932e1-ff3d-4fcb-9f57-89ee2a1bd665}</t>
  </si>
  <si>
    <t>KRYCÍ LIST SOUPISU PRACÍ</t>
  </si>
  <si>
    <t>Objekt:</t>
  </si>
  <si>
    <t>D.1.1_1.etapa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</si>
  <si>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</si>
  <si>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</si>
  <si>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</si>
  <si>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</si>
  <si>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</si>
  <si>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</si>
  <si>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</si>
  <si>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</si>
  <si>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</si>
  <si>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</si>
  <si>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</si>
  <si>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</si>
  <si>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</si>
  <si>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</si>
  <si>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</si>
  <si>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</si>
  <si>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</si>
  <si>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</si>
  <si>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</si>
  <si>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</si>
  <si>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</si>
  <si>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</si>
  <si>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</si>
  <si>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</si>
  <si>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</si>
  <si>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</si>
  <si>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</si>
  <si>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</si>
  <si>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</si>
  <si>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</si>
  <si>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</si>
  <si>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</si>
  <si>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</si>
  <si>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</si>
  <si>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</si>
  <si>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</si>
  <si>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</si>
  <si>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</si>
  <si>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</si>
  <si>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4</t>
  </si>
  <si>
    <t>K</t>
  </si>
  <si>
    <t>941111132</t>
  </si>
  <si>
    <t>Montáž lešení řadového trubkového lehkého s podlahami zatížení do 200 kg/m2 š do 1,5 m v do 25 m</t>
  </si>
  <si>
    <t>m2</t>
  </si>
  <si>
    <t>3</t>
  </si>
  <si>
    <t>-814546910</t>
  </si>
  <si>
    <t>VV</t>
  </si>
  <si>
    <t>(11+4+11+9+12)*17</t>
  </si>
  <si>
    <t>Mezisoučet</t>
  </si>
  <si>
    <t>5</t>
  </si>
  <si>
    <t>941111232</t>
  </si>
  <si>
    <t>Příplatek k lešení řadovému trubkovému lehkému s podlahami š 1,5 m v 25 m za první a ZKD den použití</t>
  </si>
  <si>
    <t>-1655185299</t>
  </si>
  <si>
    <t>799*60</t>
  </si>
  <si>
    <t>6</t>
  </si>
  <si>
    <t>941111832</t>
  </si>
  <si>
    <t>Demontáž lešení řadového trubkového lehkého s podlahami zatížení do 200 kg/m2 š do 1,5 m v do 25 m</t>
  </si>
  <si>
    <t>608373120</t>
  </si>
  <si>
    <t>799</t>
  </si>
  <si>
    <t>7</t>
  </si>
  <si>
    <t>945421112</t>
  </si>
  <si>
    <t>Hydraulická zvedací plošina na automobilovém podvozku výška zdvihu do 34 m včetně obsluhy</t>
  </si>
  <si>
    <t>hod</t>
  </si>
  <si>
    <t>-1851776512</t>
  </si>
  <si>
    <t>"pro místa nedosažitelná z lešení"15</t>
  </si>
  <si>
    <t>8</t>
  </si>
  <si>
    <t>946111112</t>
  </si>
  <si>
    <t>Montáž pojízdných věží trubkových/dílcových š do 0,9 m dl do 3,2 m v do 2,5 m</t>
  </si>
  <si>
    <t>kus</t>
  </si>
  <si>
    <t>1541763531</t>
  </si>
  <si>
    <t>"na půdě pro výměnu částí krovu"1</t>
  </si>
  <si>
    <t>946111212</t>
  </si>
  <si>
    <t>Příplatek k pojízdným věžím š do 0,9 m dl do 3,2 m v do 2,5 m za první a ZKD den použití</t>
  </si>
  <si>
    <t>-184954982</t>
  </si>
  <si>
    <t>1*60</t>
  </si>
  <si>
    <t>10</t>
  </si>
  <si>
    <t>946111812</t>
  </si>
  <si>
    <t>Demontáž pojízdných věží trubkových/dílcových š do 0,9 m dl do 3,2 m v do 2,5 m</t>
  </si>
  <si>
    <t>1605481861</t>
  </si>
  <si>
    <t>95</t>
  </si>
  <si>
    <t>Různé dokončovací konstrukce a práce pozemních staveb</t>
  </si>
  <si>
    <t>11</t>
  </si>
  <si>
    <t>952901111</t>
  </si>
  <si>
    <t>Vyčištění budov bytové a občanské výstavby při výšce podlaží do 4 m</t>
  </si>
  <si>
    <t>-168255730</t>
  </si>
  <si>
    <t>"půda"</t>
  </si>
  <si>
    <t>(11,8*10,4)</t>
  </si>
  <si>
    <t>(9,3*3,3)+((5,4*9,3)/2)</t>
  </si>
  <si>
    <t>997</t>
  </si>
  <si>
    <t>Přesun sutě</t>
  </si>
  <si>
    <t>12</t>
  </si>
  <si>
    <t>997006512</t>
  </si>
  <si>
    <t>Vodorovné doprava suti s naložením a složením na skládku do 1 km</t>
  </si>
  <si>
    <t>t</t>
  </si>
  <si>
    <t>251793153</t>
  </si>
  <si>
    <t>13</t>
  </si>
  <si>
    <t>997006519</t>
  </si>
  <si>
    <t>Příplatek k vodorovnému přemístění suti na skládku ZKD 1 km přes 1 km</t>
  </si>
  <si>
    <t>1772296409</t>
  </si>
  <si>
    <t>10,924*10</t>
  </si>
  <si>
    <t>14</t>
  </si>
  <si>
    <t>997013217</t>
  </si>
  <si>
    <t>Vnitrostaveništní doprava suti a vybouraných hmot pro budovy v do 24 m ručně</t>
  </si>
  <si>
    <t>-969623101</t>
  </si>
  <si>
    <t>997013811</t>
  </si>
  <si>
    <t>Poplatek za uložení na skládce (skládkovné) stavebního odpadu dřevěného kód odpadu 170 201</t>
  </si>
  <si>
    <t>2036651163</t>
  </si>
  <si>
    <t>16</t>
  </si>
  <si>
    <t>997013814</t>
  </si>
  <si>
    <t>Poplatek za uložení na skládce (skládkovné) stavebního odpadu izolací kód odpadu 170 604</t>
  </si>
  <si>
    <t>1779414578</t>
  </si>
  <si>
    <t>17</t>
  </si>
  <si>
    <t>997013831</t>
  </si>
  <si>
    <t>Poplatek za uložení stavebního směsného odpadu na skládce (skládkovné)</t>
  </si>
  <si>
    <t>1212069366</t>
  </si>
  <si>
    <t>10,924-7</t>
  </si>
  <si>
    <t>998</t>
  </si>
  <si>
    <t>Přesun hmot</t>
  </si>
  <si>
    <t>18</t>
  </si>
  <si>
    <t>998011003</t>
  </si>
  <si>
    <t>Přesun hmot pro budovy zděné v do 24 m</t>
  </si>
  <si>
    <t>1164265595</t>
  </si>
  <si>
    <t>PSV</t>
  </si>
  <si>
    <t>Práce a dodávky PSV</t>
  </si>
  <si>
    <t>712</t>
  </si>
  <si>
    <t>Povlakové krytiny</t>
  </si>
  <si>
    <t>19</t>
  </si>
  <si>
    <t>712600831</t>
  </si>
  <si>
    <t>Odstranění povlakové krytiny střech přes 30° jednovrstvé</t>
  </si>
  <si>
    <t>114494448</t>
  </si>
  <si>
    <t>"vyšší část"</t>
  </si>
  <si>
    <t>"ST1-1.etapa"250</t>
  </si>
  <si>
    <t>Součet</t>
  </si>
  <si>
    <t>250*1,15 "Přepočtené koeficientem množství</t>
  </si>
  <si>
    <t>721</t>
  </si>
  <si>
    <t>Zdravotechnika - vnitřní kanalizace</t>
  </si>
  <si>
    <t>721241103</t>
  </si>
  <si>
    <t>Lapač střešních splavenin z litiny DN 150</t>
  </si>
  <si>
    <t>2085326189</t>
  </si>
  <si>
    <t>"K1"4</t>
  </si>
  <si>
    <t>85</t>
  </si>
  <si>
    <t>998721101</t>
  </si>
  <si>
    <t>Přesun hmot tonážní pro vnitřní kanalizace v objektech v do 6 m</t>
  </si>
  <si>
    <t>-1789600228</t>
  </si>
  <si>
    <t>762</t>
  </si>
  <si>
    <t>Konstrukce tesařské</t>
  </si>
  <si>
    <t>22</t>
  </si>
  <si>
    <t>762331812</t>
  </si>
  <si>
    <t>Demontáž vázaných kcí krovů z hranolů průřezové plochy do 224 cm2</t>
  </si>
  <si>
    <t>m</t>
  </si>
  <si>
    <t>1934214643</t>
  </si>
  <si>
    <t>"výměna 30% prvků krovu vyšší část střechy"</t>
  </si>
  <si>
    <t>"kleština 2x 80/140 - 1.etapa" ((1,7*2)*2)*6</t>
  </si>
  <si>
    <t>"hambálek 2x 80/140 - 1.etapa"(5,3*2)*6</t>
  </si>
  <si>
    <t>104,4*0,3 "Přepočtené koeficientem množství</t>
  </si>
  <si>
    <t>23</t>
  </si>
  <si>
    <t>762331813</t>
  </si>
  <si>
    <t>Demontáž vázaných kcí krovů z hranolů průřezové plochy do 288 cm2</t>
  </si>
  <si>
    <t>-2002034993</t>
  </si>
  <si>
    <t>"výměna 30% prvků krovu vyšší část střechy "</t>
  </si>
  <si>
    <t>"krokve 110/140 - 1.etapa"((7,5*2)*7)+((7,5*2)*13)</t>
  </si>
  <si>
    <t>"sloupek 150/150 - 1.etapa " (2,8*2)*6</t>
  </si>
  <si>
    <t>"vzpěra 150/180 - 1.etapa"(4*2)*6</t>
  </si>
  <si>
    <t>"vzpěra 150/150 - 1.etapa"((1,5*4)*6)</t>
  </si>
  <si>
    <t xml:space="preserve">"vaznice  160/180 - 1.etapa"(8,7+3,7)+(11+11,8)</t>
  </si>
  <si>
    <t>452,8*0,3 "Přepočtené koeficientem množství</t>
  </si>
  <si>
    <t>24</t>
  </si>
  <si>
    <t>762331814</t>
  </si>
  <si>
    <t>Demontáž vázaných kcí krovů z hranolů průřezové plochy do 450 cm2</t>
  </si>
  <si>
    <t>-121192691</t>
  </si>
  <si>
    <t>"výměna 30% - vyšší část střechy "</t>
  </si>
  <si>
    <t>"pozednice 140/240 - 1.etapa"(8,7+3,7)+(11+11,8)</t>
  </si>
  <si>
    <t>"vazný trám 140/240 - 1.etapa"(10,4*4)+(9,3*2)</t>
  </si>
  <si>
    <t>95,4*0,3 "Přepočtené koeficientem množství</t>
  </si>
  <si>
    <t>25</t>
  </si>
  <si>
    <t>762332132</t>
  </si>
  <si>
    <t>Montáž vázaných kcí krovů pravidelných z hraněného řeziva průřezové plochy do 224 cm2</t>
  </si>
  <si>
    <t>1795573130</t>
  </si>
  <si>
    <t>26</t>
  </si>
  <si>
    <t>762332133</t>
  </si>
  <si>
    <t>Montáž vázaných kcí krovů pravidelných z hraněného řeziva průřezové plochy do 288 cm2</t>
  </si>
  <si>
    <t>-962807411</t>
  </si>
  <si>
    <t>27</t>
  </si>
  <si>
    <t>762332134</t>
  </si>
  <si>
    <t>Montáž vázaných kcí krovů pravidelných z hraněného řeziva průřezové plochy do 450 cm2</t>
  </si>
  <si>
    <t>104487118</t>
  </si>
  <si>
    <t>28</t>
  </si>
  <si>
    <t>M</t>
  </si>
  <si>
    <t>60512011</t>
  </si>
  <si>
    <t>řezivo jehličnaté hranol jakost I nad 120cm2</t>
  </si>
  <si>
    <t>m3</t>
  </si>
  <si>
    <t>32</t>
  </si>
  <si>
    <t>-1696789838</t>
  </si>
  <si>
    <t>(31,3*0,08*0,14)</t>
  </si>
  <si>
    <t>"do 288 cm2 zprůměrováno na profil 150x150, výměna bude provedena dle skutečných profilů prvků krovu"(135,840*0,15*0,15)</t>
  </si>
  <si>
    <t>(28,620*0,14*0,24)</t>
  </si>
  <si>
    <t>4,369*1,1 "Přepočtené koeficientem množství</t>
  </si>
  <si>
    <t>92</t>
  </si>
  <si>
    <t>762342314</t>
  </si>
  <si>
    <t>Montáž laťování na střechách složitých sklonu do 60° osové vzdálenosti do 360 mm</t>
  </si>
  <si>
    <t>1176975084</t>
  </si>
  <si>
    <t>250*1,15 'Přepočtené koeficientem množství</t>
  </si>
  <si>
    <t>93</t>
  </si>
  <si>
    <t>60514114</t>
  </si>
  <si>
    <t>řezivo jehličnaté latě střešní impregnované dl 4 m</t>
  </si>
  <si>
    <t>650822359</t>
  </si>
  <si>
    <t>"rozpon latování 240 mm"(4,16*250)*0,04*0,06</t>
  </si>
  <si>
    <t>"zesílení u okapu v rozponu 120 mm - jedna řada"(54*0,04*0,06)</t>
  </si>
  <si>
    <t>2,626*1,1 'Přepočtené koeficientem množství</t>
  </si>
  <si>
    <t>762342441</t>
  </si>
  <si>
    <t>Montáž kontralatí na střechách sklonu do 60°</t>
  </si>
  <si>
    <t>-1339233637</t>
  </si>
  <si>
    <t>33</t>
  </si>
  <si>
    <t>1625716263</t>
  </si>
  <si>
    <t>300*0,04*0,06</t>
  </si>
  <si>
    <t>0,72*1,15 "Přepočtené koeficientem množství</t>
  </si>
  <si>
    <t>34</t>
  </si>
  <si>
    <t>762342811</t>
  </si>
  <si>
    <t>Demontáž laťování střech z latí osové vzdálenosti do 0,22 m</t>
  </si>
  <si>
    <t>-1969011122</t>
  </si>
  <si>
    <t>35</t>
  </si>
  <si>
    <t>762395000</t>
  </si>
  <si>
    <t>Spojovací prostředky pro montáž krovu, bednění, laťování, světlíky, klíny</t>
  </si>
  <si>
    <t>527214736</t>
  </si>
  <si>
    <t>"krov"4,806</t>
  </si>
  <si>
    <t>"latě+kontralatě"1,290+0,828</t>
  </si>
  <si>
    <t>36</t>
  </si>
  <si>
    <t>998762103</t>
  </si>
  <si>
    <t>Přesun hmot tonážní pro kce tesařské v objektech v do 24 m</t>
  </si>
  <si>
    <t>759872685</t>
  </si>
  <si>
    <t>37</t>
  </si>
  <si>
    <t>998762181</t>
  </si>
  <si>
    <t>Příplatek k přesunu hmot tonážní 762 prováděný bez použití mechanizace</t>
  </si>
  <si>
    <t>692446123</t>
  </si>
  <si>
    <t>764</t>
  </si>
  <si>
    <t>Konstrukce klempířské</t>
  </si>
  <si>
    <t>38</t>
  </si>
  <si>
    <t>764001801</t>
  </si>
  <si>
    <t>Demontáž podkladního plechu do suti</t>
  </si>
  <si>
    <t>-1921920558</t>
  </si>
  <si>
    <t>"K2"54</t>
  </si>
  <si>
    <t>39</t>
  </si>
  <si>
    <t>764001821</t>
  </si>
  <si>
    <t>Demontáž krytiny ze svitků nebo tabulí do suti</t>
  </si>
  <si>
    <t>-1874619780</t>
  </si>
  <si>
    <t>40</t>
  </si>
  <si>
    <t>764001881</t>
  </si>
  <si>
    <t>Demontáž nároží z hřebenáčů do suti</t>
  </si>
  <si>
    <t>192637713</t>
  </si>
  <si>
    <t>"K15"21</t>
  </si>
  <si>
    <t>21*1,15 "Přepočtené koeficientem množství</t>
  </si>
  <si>
    <t>41</t>
  </si>
  <si>
    <t>764001891</t>
  </si>
  <si>
    <t>Demontáž úžlabí do suti</t>
  </si>
  <si>
    <t>34623379</t>
  </si>
  <si>
    <t>"K13"8</t>
  </si>
  <si>
    <t>42</t>
  </si>
  <si>
    <t>764002801</t>
  </si>
  <si>
    <t>Demontáž závětrné lišty do suti</t>
  </si>
  <si>
    <t>-642695602</t>
  </si>
  <si>
    <t>"K14"16</t>
  </si>
  <si>
    <t>43</t>
  </si>
  <si>
    <t>764002821</t>
  </si>
  <si>
    <t>Demontáž střešního výlezu do suti</t>
  </si>
  <si>
    <t>-432032035</t>
  </si>
  <si>
    <t>"SO1"4</t>
  </si>
  <si>
    <t>44</t>
  </si>
  <si>
    <t>764002831</t>
  </si>
  <si>
    <t>Demontáž sněhového zachytávače do suti</t>
  </si>
  <si>
    <t>-167685653</t>
  </si>
  <si>
    <t>"SZ"50</t>
  </si>
  <si>
    <t>45</t>
  </si>
  <si>
    <t>764002841</t>
  </si>
  <si>
    <t>Demontáž oplechování horních ploch zdí a nadezdívek do suti</t>
  </si>
  <si>
    <t>464399110</t>
  </si>
  <si>
    <t>"K3"14,2</t>
  </si>
  <si>
    <t>"K4"15</t>
  </si>
  <si>
    <t>"K8"17*3</t>
  </si>
  <si>
    <t>47</t>
  </si>
  <si>
    <t>764003801</t>
  </si>
  <si>
    <t>Demontáž lemování trub, konzol, držáků, ventilačních nástavců a jiných kusových prvků do suti</t>
  </si>
  <si>
    <t>-1184447234</t>
  </si>
  <si>
    <t>"K12"4</t>
  </si>
  <si>
    <t>"střešní výlezy"4</t>
  </si>
  <si>
    <t>"lávky, průchodky"2</t>
  </si>
  <si>
    <t>48</t>
  </si>
  <si>
    <t>764004801</t>
  </si>
  <si>
    <t>Demontáž podokapního žlabu do suti</t>
  </si>
  <si>
    <t>478222228</t>
  </si>
  <si>
    <t>49</t>
  </si>
  <si>
    <t>764004861</t>
  </si>
  <si>
    <t>Demontáž svodu do suti</t>
  </si>
  <si>
    <t>2100969525</t>
  </si>
  <si>
    <t>"K1"56</t>
  </si>
  <si>
    <t>50</t>
  </si>
  <si>
    <t>764111433</t>
  </si>
  <si>
    <t>Krytina ze svitků nebo tabulí z pozinkovaného plechu s úpravou u okapů, prostupů a výčnělků střechy rovné drážkováním z tabulí, velikosti 1000 x 2000 mm, sklon střechy přes 30 do 60°</t>
  </si>
  <si>
    <t>-607797714</t>
  </si>
  <si>
    <t>51</t>
  </si>
  <si>
    <t>764203152</t>
  </si>
  <si>
    <t>Montáž střešního výlezu pro krytinu skládanou nebo plechovou</t>
  </si>
  <si>
    <t>-653522492</t>
  </si>
  <si>
    <t>52</t>
  </si>
  <si>
    <t>61140606</t>
  </si>
  <si>
    <t>výlez střešní pro sklon střechy 20-65°, 46 x 61 cm</t>
  </si>
  <si>
    <t>-441436311</t>
  </si>
  <si>
    <t>53</t>
  </si>
  <si>
    <t>764211407</t>
  </si>
  <si>
    <t>Oplechování větraného hřebene s větrací mřížkou z Pz plechu rš 670 mm</t>
  </si>
  <si>
    <t>-853957012</t>
  </si>
  <si>
    <t>54</t>
  </si>
  <si>
    <t>764211437</t>
  </si>
  <si>
    <t>Oplechování větraného nároží s větrací mřížkou z Pz plechu rš 670 mm</t>
  </si>
  <si>
    <t>1268749610</t>
  </si>
  <si>
    <t>55</t>
  </si>
  <si>
    <t>764211467</t>
  </si>
  <si>
    <t>Oplechování úžlabí z Pz plechu rš 670 mm</t>
  </si>
  <si>
    <t>-905867372</t>
  </si>
  <si>
    <t>56</t>
  </si>
  <si>
    <t>764212434</t>
  </si>
  <si>
    <t>Oplechování rovné okapové hrany z Pz plechu rš 330 mm</t>
  </si>
  <si>
    <t>1562040499</t>
  </si>
  <si>
    <t>57</t>
  </si>
  <si>
    <t>764214408</t>
  </si>
  <si>
    <t>Oplechování horních ploch a nadezdívek (atik) bez rohů z Pz plechu mechanicky kotvené rš 750 mm</t>
  </si>
  <si>
    <t>637802133</t>
  </si>
  <si>
    <t>90</t>
  </si>
  <si>
    <t>764304112</t>
  </si>
  <si>
    <t>Montáž lemování střešních prostupů s krytinou skládanou nebo plechovou bez lišty</t>
  </si>
  <si>
    <t>1547775986</t>
  </si>
  <si>
    <t>"SO1 výlez"(0,2*0,6)*4</t>
  </si>
  <si>
    <t>91</t>
  </si>
  <si>
    <t>13814189</t>
  </si>
  <si>
    <t xml:space="preserve">plech hladký Pz  tl 0,8mm tabule</t>
  </si>
  <si>
    <t>192427964</t>
  </si>
  <si>
    <t>0,48*0,006</t>
  </si>
  <si>
    <t>0,003*1,2 "Přepočtené koeficientem množství</t>
  </si>
  <si>
    <t>61</t>
  </si>
  <si>
    <t>764314412</t>
  </si>
  <si>
    <t>Lemování prostupů střech s krytinou skládanou nebo plechovou bez lišty z Pz plechu</t>
  </si>
  <si>
    <t>1209422183</t>
  </si>
  <si>
    <t>"dle výpisu klemp.prvků - kolem lávek, kabel.průch.,stožár atd."2</t>
  </si>
  <si>
    <t>62</t>
  </si>
  <si>
    <t>764511404</t>
  </si>
  <si>
    <t>Žlab podokapní půlkruhový z Pz plechu rš 330 mm</t>
  </si>
  <si>
    <t>-2043032919</t>
  </si>
  <si>
    <t>63</t>
  </si>
  <si>
    <t>764511424</t>
  </si>
  <si>
    <t>Roh nebo kout půlkruhového podokapního žlabu z Pz plechu rš 330 mm</t>
  </si>
  <si>
    <t>497684239</t>
  </si>
  <si>
    <t>65</t>
  </si>
  <si>
    <t>764511446</t>
  </si>
  <si>
    <t>Kotlík oválný (trychtýřový) pro podokapní žlaby z Pz plechu 400/150 mm</t>
  </si>
  <si>
    <t>-1722616050</t>
  </si>
  <si>
    <t>67</t>
  </si>
  <si>
    <t>764518424</t>
  </si>
  <si>
    <t>Svody kruhové včetně objímek, kolen, odskoků z Pz plechu průměru 150 mm</t>
  </si>
  <si>
    <t>5016506</t>
  </si>
  <si>
    <t>"K1"14*4</t>
  </si>
  <si>
    <t>68</t>
  </si>
  <si>
    <t>764000000.RK12</t>
  </si>
  <si>
    <t>Odvětrávací komínek - kompletní dodávka+montáž dle specifikace položky výpisu K11</t>
  </si>
  <si>
    <t>ks</t>
  </si>
  <si>
    <t>-419856067</t>
  </si>
  <si>
    <t>69</t>
  </si>
  <si>
    <t>998764103</t>
  </si>
  <si>
    <t>Přesun hmot tonážní pro konstrukce klempířské v objektech v do 24 m</t>
  </si>
  <si>
    <t>768434288</t>
  </si>
  <si>
    <t>765</t>
  </si>
  <si>
    <t>Krytina skládaná</t>
  </si>
  <si>
    <t>71</t>
  </si>
  <si>
    <t>765000000.RSZ</t>
  </si>
  <si>
    <t>Střešní zábrana dvoutrubková - kompletní dodávka+montáž dle specifikace položky SS</t>
  </si>
  <si>
    <t>-1157596363</t>
  </si>
  <si>
    <t>72</t>
  </si>
  <si>
    <t>765111201</t>
  </si>
  <si>
    <t>Montáž krytiny - okapní větrací pás</t>
  </si>
  <si>
    <t>1251460890</t>
  </si>
  <si>
    <t>"OS"54</t>
  </si>
  <si>
    <t>73</t>
  </si>
  <si>
    <t>596602320</t>
  </si>
  <si>
    <t>pás ochranný větrací okapní plastový 500/10 cm (v barvě)</t>
  </si>
  <si>
    <t>-668199185</t>
  </si>
  <si>
    <t>76</t>
  </si>
  <si>
    <t>765191021</t>
  </si>
  <si>
    <t>Montáž pojistné hydroizolační fólie kladené ve sklonu přes 20° s lepenými spoji na krokve</t>
  </si>
  <si>
    <t>69248328</t>
  </si>
  <si>
    <t>77</t>
  </si>
  <si>
    <t>28329223</t>
  </si>
  <si>
    <t>fólie strukturovaná pod plechovou krytinu š 1,5m</t>
  </si>
  <si>
    <t>-2111667444</t>
  </si>
  <si>
    <t>287,50</t>
  </si>
  <si>
    <t>287,5*1,1 "Přepočtené koeficientem množství</t>
  </si>
  <si>
    <t>78</t>
  </si>
  <si>
    <t>998765103</t>
  </si>
  <si>
    <t>Přesun hmot tonážní pro krytiny skládané v objektech v do 24 m</t>
  </si>
  <si>
    <t>1446189986</t>
  </si>
  <si>
    <t>783</t>
  </si>
  <si>
    <t>Dokončovací práce - nátěry</t>
  </si>
  <si>
    <t>79</t>
  </si>
  <si>
    <t>783213021</t>
  </si>
  <si>
    <t>Napouštěcí dvojnásobný syntetický biodní nátěr tesařských prvků nezabudovaných do konstrukce</t>
  </si>
  <si>
    <t>-85643852</t>
  </si>
  <si>
    <t>(104,4*0,08)*2+(104,4*0,14)*2</t>
  </si>
  <si>
    <t>"různé profily, způrměrováno na 150x150 m"((452,8*0,15)*4)*1,02</t>
  </si>
  <si>
    <t>(95,4*0,14)*2+(95,4*0,24)*2</t>
  </si>
  <si>
    <t>395,554*0,3 "Přepočtené koeficientem množství</t>
  </si>
  <si>
    <t>80</t>
  </si>
  <si>
    <t>783213121</t>
  </si>
  <si>
    <t>Napouštěcí dvojnásobný syntetický biocidní nátěr tesařských konstrukcí zabudovaných do konstrukce</t>
  </si>
  <si>
    <t>313674029</t>
  </si>
  <si>
    <t>395,554*0,7 "Přepočtené koeficientem množství</t>
  </si>
  <si>
    <t>81</t>
  </si>
  <si>
    <t>783401311</t>
  </si>
  <si>
    <t>Odmaštění klempířských konstrukcí vodou ředitelným odmašťovačem před provedením nátěru</t>
  </si>
  <si>
    <t>-1379530571</t>
  </si>
  <si>
    <t>"střešná krytina"287,5</t>
  </si>
  <si>
    <t>"K1-150"(2*PI*0,075*0,075+2*PI*0,075*56)</t>
  </si>
  <si>
    <t>"K2"(0,3*54)</t>
  </si>
  <si>
    <t>"K2"(2*PI*0,165*0,165+2*PI*0,165*54)</t>
  </si>
  <si>
    <t>"K3"(0,7*14,2)</t>
  </si>
  <si>
    <t>"K4"(0,7*15)</t>
  </si>
  <si>
    <t>"K8"(0,6*17)*3</t>
  </si>
  <si>
    <t>"K12"1</t>
  </si>
  <si>
    <t>"K13"(0,6*8)</t>
  </si>
  <si>
    <t>"K14"(0,6*16)</t>
  </si>
  <si>
    <t>"K15"(0,6*21)</t>
  </si>
  <si>
    <t>82</t>
  </si>
  <si>
    <t>783414201</t>
  </si>
  <si>
    <t>Základní antikorozní jednonásobný syntetický nátěr klempířských konstrukcí</t>
  </si>
  <si>
    <t>-647714493</t>
  </si>
  <si>
    <t>83</t>
  </si>
  <si>
    <t>783417101</t>
  </si>
  <si>
    <t>Krycí jednonásobný syntetický nátěr klempířských konstrukcí</t>
  </si>
  <si>
    <t>1247703497</t>
  </si>
  <si>
    <t>HZS</t>
  </si>
  <si>
    <t>Hodinové zúčtovací sazby</t>
  </si>
  <si>
    <t>89</t>
  </si>
  <si>
    <t>HZS2492</t>
  </si>
  <si>
    <t>Hodinová zúčtovací sazba pomocný dělník PSV</t>
  </si>
  <si>
    <t>512</t>
  </si>
  <si>
    <t>997407689</t>
  </si>
  <si>
    <t>"vyklizení půdy od nábytku"(7,5*2)*4</t>
  </si>
  <si>
    <t>OST</t>
  </si>
  <si>
    <t>Ostatní</t>
  </si>
  <si>
    <t>86</t>
  </si>
  <si>
    <t>ANTENA.R</t>
  </si>
  <si>
    <t>Demontáž+zpětná montáž antény vč.stožáru a příslušenství</t>
  </si>
  <si>
    <t>kpl</t>
  </si>
  <si>
    <t>262144</t>
  </si>
  <si>
    <t>-975649606</t>
  </si>
  <si>
    <t>87</t>
  </si>
  <si>
    <t>HROMOSVOD.R</t>
  </si>
  <si>
    <t>Hromosvod-demontáž + výměna poškozené nadzemní části při opravě vč.revize</t>
  </si>
  <si>
    <t>1442721238</t>
  </si>
  <si>
    <t>88</t>
  </si>
  <si>
    <t>LAPAČDOP.R</t>
  </si>
  <si>
    <t>Demontáž stávajících lapačů střešních splavenin vč.dopojení nového lapače na deštovou kanalizaci (Mimo dodávku + montáž nového lapače viz Díl 721)</t>
  </si>
  <si>
    <t>-617395640</t>
  </si>
  <si>
    <t>Soupis:</t>
  </si>
  <si>
    <t>VON_1.etapa - Vedlejší a ostatní náklady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</si>
  <si>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</si>
  <si>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</si>
  <si>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</si>
  <si>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>VRN3 - Zařízení staveniště</t>
  </si>
  <si>
    <t>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</si>
  <si>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</si>
  <si>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</si>
  <si>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</si>
  <si>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</si>
  <si>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</si>
  <si>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</si>
  <si>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</si>
  <si>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-1323789082</t>
  </si>
  <si>
    <t>VRN4</t>
  </si>
  <si>
    <t>Inženýrská činnost</t>
  </si>
  <si>
    <t>040001000</t>
  </si>
  <si>
    <t xml:space="preserve">Inženýrská činnost zhotovitele stavby </t>
  </si>
  <si>
    <t>-306928960</t>
  </si>
  <si>
    <t>"zajištění kolaudačního souhlasu"</t>
  </si>
  <si>
    <t xml:space="preserve">"povolení zkušebního provozu vč.zajištění příslušných podkladů- viz níže" </t>
  </si>
  <si>
    <t>"revizní zprávy"</t>
  </si>
  <si>
    <t>"stanoviska dotčených orgánů státní správy"</t>
  </si>
  <si>
    <t>"stanoviska vlastníků (provozovatelů) veřejné a technické infrastruktury o provedení kontroly způsobu napojení stavby (pokud byla předen vyžadována)"</t>
  </si>
  <si>
    <t>"správní poplatky"</t>
  </si>
  <si>
    <t>VRN3</t>
  </si>
  <si>
    <t>Zařízení staveniště</t>
  </si>
  <si>
    <t>032002000.RS</t>
  </si>
  <si>
    <t>Vybavení staveniště- mobilní sklad (pronájem po dobu realizace,doprava vč.složení a naložení jeřábem)</t>
  </si>
  <si>
    <t>kus/měsíc</t>
  </si>
  <si>
    <t>1395162338</t>
  </si>
  <si>
    <t>"mobilní sklad" 1*3</t>
  </si>
  <si>
    <t>032002000.RWC</t>
  </si>
  <si>
    <t>Vybavení staveniště- mobilní sanitární koupelna (WC,pisoár,sprcha,umývadlo) - (pronájem po dobu realizace,doprava vč.složení a naložení jeřábem)</t>
  </si>
  <si>
    <t>-1257154153</t>
  </si>
  <si>
    <t>"mobilní sanitární koupelna" 1*3</t>
  </si>
  <si>
    <t>032203000</t>
  </si>
  <si>
    <t>Pronájem ploch staveniště od obce atd.</t>
  </si>
  <si>
    <t>-1181150695</t>
  </si>
  <si>
    <t>032303000</t>
  </si>
  <si>
    <t>Zřízení počítačové sítě, WIFI apod.</t>
  </si>
  <si>
    <t>-537046949</t>
  </si>
  <si>
    <t>032503000</t>
  </si>
  <si>
    <t>Skládky na staveništi</t>
  </si>
  <si>
    <t>-1875050081</t>
  </si>
  <si>
    <t>032903000</t>
  </si>
  <si>
    <t>Náklady na provoz a údržbu vybavení staveniště</t>
  </si>
  <si>
    <t>-709502053</t>
  </si>
  <si>
    <t>033002000</t>
  </si>
  <si>
    <t>Připojení staveniště na inženýrské sítě</t>
  </si>
  <si>
    <t>1447611668</t>
  </si>
  <si>
    <t>034002000.1</t>
  </si>
  <si>
    <t>Zabezpečení staveniště - mobilní oplocení (pronájem po dobu realizace,montáž, dmtž, doprava vč.složení a naložení)+ ohraničení bezpečnostní páskou</t>
  </si>
  <si>
    <t>m/den</t>
  </si>
  <si>
    <t>1009234482</t>
  </si>
  <si>
    <t>"kalkulováno 100m x 90 dní"100*90</t>
  </si>
  <si>
    <t>034002000.RBR</t>
  </si>
  <si>
    <t>Zabezpečení staveniště - branka (pronájem po dobu realizace,montáž, dmtž, doprava vč.složení a naložení)</t>
  </si>
  <si>
    <t>kus/den</t>
  </si>
  <si>
    <t>-2072080899</t>
  </si>
  <si>
    <t>"2 kusy po dobu 90dní"90*2</t>
  </si>
  <si>
    <t>034103000</t>
  </si>
  <si>
    <t>Energie pro zařízení staveniště</t>
  </si>
  <si>
    <t>603520499</t>
  </si>
  <si>
    <t>034403000</t>
  </si>
  <si>
    <t>Dopravní značení na staveništi (pronájem dopravní značky vč.podstavce,doprava,montáž+demontaž)</t>
  </si>
  <si>
    <t>značka/den</t>
  </si>
  <si>
    <t>-390850677</t>
  </si>
  <si>
    <t>"provizorní dopravní značení po dobu výstavby - 3 dopravní značky po dobu 90 dní" (3*90)</t>
  </si>
  <si>
    <t>034503000</t>
  </si>
  <si>
    <t>Informační tabule na staveništi</t>
  </si>
  <si>
    <t>-352824427</t>
  </si>
  <si>
    <t>034703000</t>
  </si>
  <si>
    <t>Osvětlení staveniště</t>
  </si>
  <si>
    <t>783182626</t>
  </si>
  <si>
    <t>VRN7</t>
  </si>
  <si>
    <t>Provozní vlivy</t>
  </si>
  <si>
    <t>071002000</t>
  </si>
  <si>
    <t>Provoz investora, třetích osob- zabezpečení nepřerušení provozu</t>
  </si>
  <si>
    <t>Kč</t>
  </si>
  <si>
    <t>612280835</t>
  </si>
  <si>
    <t>"1% "1</t>
  </si>
  <si>
    <t>D.1.1_2.etapa - Architektonicko stavební řešení</t>
  </si>
  <si>
    <t xml:space="preserve">    6 - Úpravy povrchů, podlahy a osazování výplní</t>
  </si>
  <si>
    <t>Úpravy povrchů, podlahy a osazování výplní</t>
  </si>
  <si>
    <t>622000000.RT</t>
  </si>
  <si>
    <t>Tmelení butylenovým trvale plastikcým tmelem u prvku K9 dle popisu detailu provedení u komínového zdiva</t>
  </si>
  <si>
    <t>-1067124969</t>
  </si>
  <si>
    <t>622211001</t>
  </si>
  <si>
    <t>Montáž kontaktního zateplení vnějších stěn z polystyrénových desek tl do 40 mm</t>
  </si>
  <si>
    <t>2123006654</t>
  </si>
  <si>
    <t>"komínové zdivo dle POZ.2 a detailů"5</t>
  </si>
  <si>
    <t>"komínové zdivo dle POZ.1 "14,5</t>
  </si>
  <si>
    <t>8591057230028</t>
  </si>
  <si>
    <t>EPS 70F - 20mm, λD = 0,039 (W·m-1·K-1),1000 x 500 x 20 mm, fasádní desky pro kontaktní zateplovací systémy ETICS a další konstrukce s běžnými požadavky na zatížení. Trvalá zatížitelnost v tlaku max. 1200 kg/m2 při def. &lt; 2%.</t>
  </si>
  <si>
    <t>-1670635515</t>
  </si>
  <si>
    <t>19,5*1,02 "Přepočtené koeficientem množství</t>
  </si>
  <si>
    <t>1765077988</t>
  </si>
  <si>
    <t>(20+13+6+8+6)*17</t>
  </si>
  <si>
    <t>2030694935</t>
  </si>
  <si>
    <t>901*60</t>
  </si>
  <si>
    <t>-1281507650</t>
  </si>
  <si>
    <t>901</t>
  </si>
  <si>
    <t>-2099705936</t>
  </si>
  <si>
    <t>1466646062</t>
  </si>
  <si>
    <t>-705779860</t>
  </si>
  <si>
    <t>917252109</t>
  </si>
  <si>
    <t>-1065280960</t>
  </si>
  <si>
    <t>(19,7*10,4)</t>
  </si>
  <si>
    <t>(6,3*5,5)</t>
  </si>
  <si>
    <t>2078659560</t>
  </si>
  <si>
    <t>-1518889720</t>
  </si>
  <si>
    <t>13,599*10</t>
  </si>
  <si>
    <t>-834626070</t>
  </si>
  <si>
    <t>-2049858856</t>
  </si>
  <si>
    <t>1847435091</t>
  </si>
  <si>
    <t>1528986590</t>
  </si>
  <si>
    <t>13,599-10</t>
  </si>
  <si>
    <t>-1177957899</t>
  </si>
  <si>
    <t>214917997</t>
  </si>
  <si>
    <t>"ST1-2.etapa"342</t>
  </si>
  <si>
    <t>342*1,15 "Přepočtené koeficientem množství</t>
  </si>
  <si>
    <t>-223711269</t>
  </si>
  <si>
    <t>84</t>
  </si>
  <si>
    <t>-256486072</t>
  </si>
  <si>
    <t>91598261</t>
  </si>
  <si>
    <t>"kleština 2x 80/140 - 2.etapa" ((1,7*2)*2)*5</t>
  </si>
  <si>
    <t>"hambálek 2x 80/140 - 2.etapa"(5,3*2)*5</t>
  </si>
  <si>
    <t>87*0,3 "Přepočtené koeficientem množství</t>
  </si>
  <si>
    <t>-1173586041</t>
  </si>
  <si>
    <t>"krokve 110/140 - 2.etapa"((7,5*2)*22)+((7,5*2)*6)</t>
  </si>
  <si>
    <t>"sloupek 150/150 - 2.etapa " (2,8*2)*5</t>
  </si>
  <si>
    <t>"vzpěra 150/180 - 2.etapa"(4*2)*5</t>
  </si>
  <si>
    <t>"vzpěra 150/150 - 2.etapa"((1,5*4)*5)</t>
  </si>
  <si>
    <t>"vaznice 160/180 - 2.etapa"(19,7*2)</t>
  </si>
  <si>
    <t>557,4*0,3 "Přepočtené koeficientem množství</t>
  </si>
  <si>
    <t>-667723716</t>
  </si>
  <si>
    <t>"pozednice 140/240 - 2.etapa"(19,7*2)</t>
  </si>
  <si>
    <t>"vazný trám 140/240 - 2.etapa"(10,4*5)</t>
  </si>
  <si>
    <t>91,4*0,3 "Přepočtené koeficientem množství</t>
  </si>
  <si>
    <t>361063180</t>
  </si>
  <si>
    <t>-1403103374</t>
  </si>
  <si>
    <t>-644935421</t>
  </si>
  <si>
    <t>1678673598</t>
  </si>
  <si>
    <t>(26,1*0,08*0,14)</t>
  </si>
  <si>
    <t>"do 288 cm2 zprůměrováno na profil 150x150, výměna bude provedena dle skutečných profilů prvků krovu"(167,220*0,15*0,15)</t>
  </si>
  <si>
    <t>(27,420*0,14*0,24)</t>
  </si>
  <si>
    <t>4,975*1,1 "Přepočtené koeficientem množství</t>
  </si>
  <si>
    <t>-2142334033</t>
  </si>
  <si>
    <t>342*1,15 'Přepočtené koeficientem množství</t>
  </si>
  <si>
    <t>-448957761</t>
  </si>
  <si>
    <t>"rozpon latování 240 mm"(4,16*342)*0,04*0,06</t>
  </si>
  <si>
    <t>"zesílení u okapu v rozponu 120 mm - jedna řada"(42*0,04*0,06)</t>
  </si>
  <si>
    <t>3,516*1,1 'Přepočtené koeficientem množství</t>
  </si>
  <si>
    <t>-1222412829</t>
  </si>
  <si>
    <t>-950539334</t>
  </si>
  <si>
    <t>420*0,04*0,06</t>
  </si>
  <si>
    <t>1,008*1,15 "Přepočtené koeficientem množství</t>
  </si>
  <si>
    <t>1324509053</t>
  </si>
  <si>
    <t>476718433</t>
  </si>
  <si>
    <t>"krov"5,473</t>
  </si>
  <si>
    <t>"latě+kontralatě"1,766+1,159</t>
  </si>
  <si>
    <t>-579657848</t>
  </si>
  <si>
    <t>252668927</t>
  </si>
  <si>
    <t>-1605056150</t>
  </si>
  <si>
    <t>"K2"42</t>
  </si>
  <si>
    <t>42*1,15 "Přepočtené koeficientem množství</t>
  </si>
  <si>
    <t>1708382472</t>
  </si>
  <si>
    <t>-2108462262</t>
  </si>
  <si>
    <t>"K15"27</t>
  </si>
  <si>
    <t>-755990717</t>
  </si>
  <si>
    <t>"K13"16</t>
  </si>
  <si>
    <t>-1983987099</t>
  </si>
  <si>
    <t>"K14"32</t>
  </si>
  <si>
    <t>726945147</t>
  </si>
  <si>
    <t>-1813108426</t>
  </si>
  <si>
    <t>"SZ"38</t>
  </si>
  <si>
    <t>-426245723</t>
  </si>
  <si>
    <t>"K5"9</t>
  </si>
  <si>
    <t>"K6"9</t>
  </si>
  <si>
    <t>"K8"17*2</t>
  </si>
  <si>
    <t>"K9"5</t>
  </si>
  <si>
    <t>46</t>
  </si>
  <si>
    <t>764002861</t>
  </si>
  <si>
    <t>Demontáž oplechování říms a ozdobných prvků do suti</t>
  </si>
  <si>
    <t>1404431537</t>
  </si>
  <si>
    <t>"K10"7,8</t>
  </si>
  <si>
    <t>-956982475</t>
  </si>
  <si>
    <t>1801690256</t>
  </si>
  <si>
    <t>1429583141</t>
  </si>
  <si>
    <t>-1865471752</t>
  </si>
  <si>
    <t>1325904625</t>
  </si>
  <si>
    <t>-1874537987</t>
  </si>
  <si>
    <t>-1495763893</t>
  </si>
  <si>
    <t>-465845579</t>
  </si>
  <si>
    <t>-1266947160</t>
  </si>
  <si>
    <t>-781797452</t>
  </si>
  <si>
    <t>1818521245</t>
  </si>
  <si>
    <t>58</t>
  </si>
  <si>
    <t>764218411</t>
  </si>
  <si>
    <t>Oplechování rovné římsy mechanicky kotvené z Pz plechu rš přes 670 mm</t>
  </si>
  <si>
    <t>813800398</t>
  </si>
  <si>
    <t>"K10"1,15*7,8</t>
  </si>
  <si>
    <t>59</t>
  </si>
  <si>
    <t>764218447</t>
  </si>
  <si>
    <t>Příplatek k cenám rovné římsy z Pz plechu za zvýšenou pracnost provedení rohu nebo koutu rš přes 400 mm</t>
  </si>
  <si>
    <t>869600718</t>
  </si>
  <si>
    <t>-249750213</t>
  </si>
  <si>
    <t>-1129902525</t>
  </si>
  <si>
    <t>-1522048656</t>
  </si>
  <si>
    <t>75028090</t>
  </si>
  <si>
    <t>24496449</t>
  </si>
  <si>
    <t>-1724420215</t>
  </si>
  <si>
    <t>669269892</t>
  </si>
  <si>
    <t>-1734741335</t>
  </si>
  <si>
    <t>-2108183836</t>
  </si>
  <si>
    <t>70</t>
  </si>
  <si>
    <t>765000000.RSS</t>
  </si>
  <si>
    <t>Střešní nášlapy s s roštem - kompletní dodávka+montáž dle specifikace položky SS</t>
  </si>
  <si>
    <t>1607174820</t>
  </si>
  <si>
    <t>"SS"13</t>
  </si>
  <si>
    <t>-1639861283</t>
  </si>
  <si>
    <t>"SZ"42</t>
  </si>
  <si>
    <t>1039211309</t>
  </si>
  <si>
    <t>"OS"42</t>
  </si>
  <si>
    <t>1815399641</t>
  </si>
  <si>
    <t>74</t>
  </si>
  <si>
    <t>765135023.RSP</t>
  </si>
  <si>
    <t>Stoupací plošina systémová - kompletní dodávka+montáž dle specifikace v položce výpisu SP( lávky, spojky, vzpěry atd.)</t>
  </si>
  <si>
    <t>1258489636</t>
  </si>
  <si>
    <t>"SP"1</t>
  </si>
  <si>
    <t>75</t>
  </si>
  <si>
    <t>765135023.RK2.1</t>
  </si>
  <si>
    <t xml:space="preserve">Zábradlí systémové ke stoupací plošině - kompletní dodávka+montáž </t>
  </si>
  <si>
    <t>1520675616</t>
  </si>
  <si>
    <t>-2092592613</t>
  </si>
  <si>
    <t>-1617501808</t>
  </si>
  <si>
    <t>393,3</t>
  </si>
  <si>
    <t>393,3*1,1 "Přepočtené koeficientem množství</t>
  </si>
  <si>
    <t>-1363576738</t>
  </si>
  <si>
    <t>553859887</t>
  </si>
  <si>
    <t>(87*0,08)*2+(87*0,14)*2</t>
  </si>
  <si>
    <t>"různé profily, způměrováno na 150x150 mm"(557,4*0,15)*4*1,02</t>
  </si>
  <si>
    <t>(91,4*0,14)*2+(91,4*0,24)*2</t>
  </si>
  <si>
    <t>448,873*0,3 "Přepočtené koeficientem množství</t>
  </si>
  <si>
    <t>258523812</t>
  </si>
  <si>
    <t>448,873*0,7 "Přepočtené koeficientem množství</t>
  </si>
  <si>
    <t>977625412</t>
  </si>
  <si>
    <t>"střešná krytina"393,3</t>
  </si>
  <si>
    <t>"K2"(0,3*42)</t>
  </si>
  <si>
    <t>"K2"(2*PI*0,165*0,165+2*PI*0,165*42)</t>
  </si>
  <si>
    <t>"K5"(0,7*9)</t>
  </si>
  <si>
    <t>"K6"(0,6*9)</t>
  </si>
  <si>
    <t>"K8"(0,6*17)*2</t>
  </si>
  <si>
    <t>"K9"(0,6*5)</t>
  </si>
  <si>
    <t>"K10"(1,2*7,8)</t>
  </si>
  <si>
    <t>"K13"(0,6*16)</t>
  </si>
  <si>
    <t>"K14"(0,6*32)</t>
  </si>
  <si>
    <t>"K15"(0,6*27)</t>
  </si>
  <si>
    <t>677408738</t>
  </si>
  <si>
    <t>1293682992</t>
  </si>
  <si>
    <t>-1371842837</t>
  </si>
  <si>
    <t>-1572117453</t>
  </si>
  <si>
    <t>160491888</t>
  </si>
  <si>
    <t>KOMINHLAVA.R</t>
  </si>
  <si>
    <t>Kompletní dodávka+montáž nové betonové desky na komínech tl.50 mm</t>
  </si>
  <si>
    <t>1831012721</t>
  </si>
  <si>
    <t>-1848023723</t>
  </si>
  <si>
    <t>SLEPAATIKA.R</t>
  </si>
  <si>
    <t>Kompletní dodávka+montáž slepé atiky dle popisu v TZ, výkresech</t>
  </si>
  <si>
    <t>1656293434</t>
  </si>
  <si>
    <t>VON_2 - Vedlejší a ostatní náklady</t>
  </si>
  <si>
    <t>-657706959</t>
  </si>
  <si>
    <t>-65379426</t>
  </si>
  <si>
    <t>1062186758</t>
  </si>
  <si>
    <t>1785684941</t>
  </si>
  <si>
    <t>1937660861</t>
  </si>
  <si>
    <t>2106037586</t>
  </si>
  <si>
    <t>527512751</t>
  </si>
  <si>
    <t>726745559</t>
  </si>
  <si>
    <t>-24337844</t>
  </si>
  <si>
    <t>1192340128</t>
  </si>
  <si>
    <t>1918818043</t>
  </si>
  <si>
    <t>-527465499</t>
  </si>
  <si>
    <t>-1073517300</t>
  </si>
  <si>
    <t>-510016189</t>
  </si>
  <si>
    <t>-568458540</t>
  </si>
  <si>
    <t>-2005866032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</si>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</sst>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6.5" customHeight="1">
      <c r="B23" s="23"/>
      <c r="C23" s="24"/>
      <c r="D23" s="24"/>
      <c r="E23" s="38" t="s">
        <v>19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37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38</v>
      </c>
      <c r="E29" s="49"/>
      <c r="F29" s="34" t="s">
        <v>39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45</v>
      </c>
      <c r="U35" s="56"/>
      <c r="V35" s="56"/>
      <c r="W35" s="56"/>
      <c r="X35" s="58" t="s">
        <v>46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RZP202018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ZŠ E.Beneše - oprava střešního pláště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12. 6. 2018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49</v>
      </c>
      <c r="D52" s="89"/>
      <c r="E52" s="89"/>
      <c r="F52" s="89"/>
      <c r="G52" s="89"/>
      <c r="H52" s="90"/>
      <c r="I52" s="91" t="s">
        <v>50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51</v>
      </c>
      <c r="AH52" s="89"/>
      <c r="AI52" s="89"/>
      <c r="AJ52" s="89"/>
      <c r="AK52" s="89"/>
      <c r="AL52" s="89"/>
      <c r="AM52" s="89"/>
      <c r="AN52" s="91" t="s">
        <v>52</v>
      </c>
      <c r="AO52" s="89"/>
      <c r="AP52" s="89"/>
      <c r="AQ52" s="93" t="s">
        <v>53</v>
      </c>
      <c r="AR52" s="46"/>
      <c r="AS52" s="94" t="s">
        <v>54</v>
      </c>
      <c r="AT52" s="95" t="s">
        <v>55</v>
      </c>
      <c r="AU52" s="95" t="s">
        <v>56</v>
      </c>
      <c r="AV52" s="95" t="s">
        <v>57</v>
      </c>
      <c r="AW52" s="95" t="s">
        <v>58</v>
      </c>
      <c r="AX52" s="95" t="s">
        <v>59</v>
      </c>
      <c r="AY52" s="95" t="s">
        <v>60</v>
      </c>
      <c r="AZ52" s="95" t="s">
        <v>61</v>
      </c>
      <c r="BA52" s="95" t="s">
        <v>62</v>
      </c>
      <c r="BB52" s="95" t="s">
        <v>63</v>
      </c>
      <c r="BC52" s="95" t="s">
        <v>64</v>
      </c>
      <c r="BD52" s="96" t="s">
        <v>65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67</v>
      </c>
      <c r="BT54" s="111" t="s">
        <v>68</v>
      </c>
      <c r="BU54" s="112" t="s">
        <v>69</v>
      </c>
      <c r="BV54" s="111" t="s">
        <v>70</v>
      </c>
      <c r="BW54" s="111" t="s">
        <v>5</v>
      </c>
      <c r="BX54" s="111" t="s">
        <v>71</v>
      </c>
      <c r="CL54" s="111" t="s">
        <v>19</v>
      </c>
    </row>
    <row r="55" s="7" customFormat="1" ht="27" customHeight="1">
      <c r="A55" s="7"/>
      <c r="B55" s="113"/>
      <c r="C55" s="114"/>
      <c r="D55" s="115" t="s">
        <v>72</v>
      </c>
      <c r="E55" s="115"/>
      <c r="F55" s="115"/>
      <c r="G55" s="115"/>
      <c r="H55" s="115"/>
      <c r="I55" s="116"/>
      <c r="J55" s="115" t="s">
        <v>73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74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67</v>
      </c>
      <c r="BT55" s="125" t="s">
        <v>75</v>
      </c>
      <c r="BV55" s="125" t="s">
        <v>70</v>
      </c>
      <c r="BW55" s="125" t="s">
        <v>76</v>
      </c>
      <c r="BX55" s="125" t="s">
        <v>5</v>
      </c>
      <c r="CL55" s="125" t="s">
        <v>19</v>
      </c>
      <c r="CM55" s="125" t="s">
        <v>77</v>
      </c>
    </row>
    <row r="56" s="4" customFormat="1" ht="25.5" customHeight="1">
      <c r="A56" s="126" t="s">
        <v>78</v>
      </c>
      <c r="B56" s="65"/>
      <c r="C56" s="127"/>
      <c r="D56" s="127"/>
      <c r="E56" s="128" t="s">
        <v>72</v>
      </c>
      <c r="F56" s="128"/>
      <c r="G56" s="128"/>
      <c r="H56" s="128"/>
      <c r="I56" s="128"/>
      <c r="J56" s="127"/>
      <c r="K56" s="128" t="s">
        <v>73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'D.1.1_1.etapa - Architekt...'!J30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79</v>
      </c>
      <c r="AR56" s="67"/>
      <c r="AS56" s="131">
        <v>0</v>
      </c>
      <c r="AT56" s="132">
        <f>ROUND(SUM(AV56:AW56),2)</f>
        <v>0</v>
      </c>
      <c r="AU56" s="133">
        <f>'D.1.1_1.etapa - Architekt...'!P94</f>
        <v>0</v>
      </c>
      <c r="AV56" s="132">
        <f>'D.1.1_1.etapa - Architekt...'!J33</f>
        <v>0</v>
      </c>
      <c r="AW56" s="132">
        <f>'D.1.1_1.etapa - Architekt...'!J34</f>
        <v>0</v>
      </c>
      <c r="AX56" s="132">
        <f>'D.1.1_1.etapa - Architekt...'!J35</f>
        <v>0</v>
      </c>
      <c r="AY56" s="132">
        <f>'D.1.1_1.etapa - Architekt...'!J36</f>
        <v>0</v>
      </c>
      <c r="AZ56" s="132">
        <f>'D.1.1_1.etapa - Architekt...'!F33</f>
        <v>0</v>
      </c>
      <c r="BA56" s="132">
        <f>'D.1.1_1.etapa - Architekt...'!F34</f>
        <v>0</v>
      </c>
      <c r="BB56" s="132">
        <f>'D.1.1_1.etapa - Architekt...'!F35</f>
        <v>0</v>
      </c>
      <c r="BC56" s="132">
        <f>'D.1.1_1.etapa - Architekt...'!F36</f>
        <v>0</v>
      </c>
      <c r="BD56" s="134">
        <f>'D.1.1_1.etapa - Architekt...'!F37</f>
        <v>0</v>
      </c>
      <c r="BE56" s="4"/>
      <c r="BT56" s="135" t="s">
        <v>77</v>
      </c>
      <c r="BU56" s="135" t="s">
        <v>80</v>
      </c>
      <c r="BV56" s="135" t="s">
        <v>70</v>
      </c>
      <c r="BW56" s="135" t="s">
        <v>76</v>
      </c>
      <c r="BX56" s="135" t="s">
        <v>5</v>
      </c>
      <c r="CL56" s="135" t="s">
        <v>19</v>
      </c>
      <c r="CM56" s="135" t="s">
        <v>77</v>
      </c>
    </row>
    <row r="57" s="4" customFormat="1" ht="25.5" customHeight="1">
      <c r="A57" s="126" t="s">
        <v>78</v>
      </c>
      <c r="B57" s="65"/>
      <c r="C57" s="127"/>
      <c r="D57" s="127"/>
      <c r="E57" s="128" t="s">
        <v>81</v>
      </c>
      <c r="F57" s="128"/>
      <c r="G57" s="128"/>
      <c r="H57" s="128"/>
      <c r="I57" s="128"/>
      <c r="J57" s="127"/>
      <c r="K57" s="128" t="s">
        <v>82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'VON_1.etapa - Vedlejší a 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79</v>
      </c>
      <c r="AR57" s="67"/>
      <c r="AS57" s="131">
        <v>0</v>
      </c>
      <c r="AT57" s="132">
        <f>ROUND(SUM(AV57:AW57),2)</f>
        <v>0</v>
      </c>
      <c r="AU57" s="133">
        <f>'VON_1.etapa - Vedlejší a ...'!P90</f>
        <v>0</v>
      </c>
      <c r="AV57" s="132">
        <f>'VON_1.etapa - Vedlejší a ...'!J35</f>
        <v>0</v>
      </c>
      <c r="AW57" s="132">
        <f>'VON_1.etapa - Vedlejší a ...'!J36</f>
        <v>0</v>
      </c>
      <c r="AX57" s="132">
        <f>'VON_1.etapa - Vedlejší a ...'!J37</f>
        <v>0</v>
      </c>
      <c r="AY57" s="132">
        <f>'VON_1.etapa - Vedlejší a ...'!J38</f>
        <v>0</v>
      </c>
      <c r="AZ57" s="132">
        <f>'VON_1.etapa - Vedlejší a ...'!F35</f>
        <v>0</v>
      </c>
      <c r="BA57" s="132">
        <f>'VON_1.etapa - Vedlejší a ...'!F36</f>
        <v>0</v>
      </c>
      <c r="BB57" s="132">
        <f>'VON_1.etapa - Vedlejší a ...'!F37</f>
        <v>0</v>
      </c>
      <c r="BC57" s="132">
        <f>'VON_1.etapa - Vedlejší a ...'!F38</f>
        <v>0</v>
      </c>
      <c r="BD57" s="134">
        <f>'VON_1.etapa - Vedlejší a ...'!F39</f>
        <v>0</v>
      </c>
      <c r="BE57" s="4"/>
      <c r="BT57" s="135" t="s">
        <v>77</v>
      </c>
      <c r="BV57" s="135" t="s">
        <v>70</v>
      </c>
      <c r="BW57" s="135" t="s">
        <v>83</v>
      </c>
      <c r="BX57" s="135" t="s">
        <v>76</v>
      </c>
      <c r="CL57" s="135" t="s">
        <v>19</v>
      </c>
    </row>
    <row r="58" s="7" customFormat="1" ht="27" customHeight="1">
      <c r="A58" s="7"/>
      <c r="B58" s="113"/>
      <c r="C58" s="114"/>
      <c r="D58" s="115" t="s">
        <v>84</v>
      </c>
      <c r="E58" s="115"/>
      <c r="F58" s="115"/>
      <c r="G58" s="115"/>
      <c r="H58" s="115"/>
      <c r="I58" s="116"/>
      <c r="J58" s="115" t="s">
        <v>73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ROUND(SUM(AG59:AG60),2)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74</v>
      </c>
      <c r="AR58" s="120"/>
      <c r="AS58" s="121">
        <f>ROUND(SUM(AS59:AS60),2)</f>
        <v>0</v>
      </c>
      <c r="AT58" s="122">
        <f>ROUND(SUM(AV58:AW58),2)</f>
        <v>0</v>
      </c>
      <c r="AU58" s="123">
        <f>ROUND(SUM(AU59:AU60),5)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ROUND(SUM(AZ59:AZ60),2)</f>
        <v>0</v>
      </c>
      <c r="BA58" s="122">
        <f>ROUND(SUM(BA59:BA60),2)</f>
        <v>0</v>
      </c>
      <c r="BB58" s="122">
        <f>ROUND(SUM(BB59:BB60),2)</f>
        <v>0</v>
      </c>
      <c r="BC58" s="122">
        <f>ROUND(SUM(BC59:BC60),2)</f>
        <v>0</v>
      </c>
      <c r="BD58" s="124">
        <f>ROUND(SUM(BD59:BD60),2)</f>
        <v>0</v>
      </c>
      <c r="BE58" s="7"/>
      <c r="BS58" s="125" t="s">
        <v>67</v>
      </c>
      <c r="BT58" s="125" t="s">
        <v>75</v>
      </c>
      <c r="BV58" s="125" t="s">
        <v>70</v>
      </c>
      <c r="BW58" s="125" t="s">
        <v>85</v>
      </c>
      <c r="BX58" s="125" t="s">
        <v>5</v>
      </c>
      <c r="CL58" s="125" t="s">
        <v>19</v>
      </c>
      <c r="CM58" s="125" t="s">
        <v>77</v>
      </c>
    </row>
    <row r="59" s="4" customFormat="1" ht="25.5" customHeight="1">
      <c r="A59" s="126" t="s">
        <v>78</v>
      </c>
      <c r="B59" s="65"/>
      <c r="C59" s="127"/>
      <c r="D59" s="127"/>
      <c r="E59" s="128" t="s">
        <v>84</v>
      </c>
      <c r="F59" s="128"/>
      <c r="G59" s="128"/>
      <c r="H59" s="128"/>
      <c r="I59" s="128"/>
      <c r="J59" s="127"/>
      <c r="K59" s="128" t="s">
        <v>73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'D.1.1_2.etapa - Architekt...'!J30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79</v>
      </c>
      <c r="AR59" s="67"/>
      <c r="AS59" s="131">
        <v>0</v>
      </c>
      <c r="AT59" s="132">
        <f>ROUND(SUM(AV59:AW59),2)</f>
        <v>0</v>
      </c>
      <c r="AU59" s="133">
        <f>'D.1.1_2.etapa - Architekt...'!P95</f>
        <v>0</v>
      </c>
      <c r="AV59" s="132">
        <f>'D.1.1_2.etapa - Architekt...'!J33</f>
        <v>0</v>
      </c>
      <c r="AW59" s="132">
        <f>'D.1.1_2.etapa - Architekt...'!J34</f>
        <v>0</v>
      </c>
      <c r="AX59" s="132">
        <f>'D.1.1_2.etapa - Architekt...'!J35</f>
        <v>0</v>
      </c>
      <c r="AY59" s="132">
        <f>'D.1.1_2.etapa - Architekt...'!J36</f>
        <v>0</v>
      </c>
      <c r="AZ59" s="132">
        <f>'D.1.1_2.etapa - Architekt...'!F33</f>
        <v>0</v>
      </c>
      <c r="BA59" s="132">
        <f>'D.1.1_2.etapa - Architekt...'!F34</f>
        <v>0</v>
      </c>
      <c r="BB59" s="132">
        <f>'D.1.1_2.etapa - Architekt...'!F35</f>
        <v>0</v>
      </c>
      <c r="BC59" s="132">
        <f>'D.1.1_2.etapa - Architekt...'!F36</f>
        <v>0</v>
      </c>
      <c r="BD59" s="134">
        <f>'D.1.1_2.etapa - Architekt...'!F37</f>
        <v>0</v>
      </c>
      <c r="BE59" s="4"/>
      <c r="BT59" s="135" t="s">
        <v>77</v>
      </c>
      <c r="BU59" s="135" t="s">
        <v>80</v>
      </c>
      <c r="BV59" s="135" t="s">
        <v>70</v>
      </c>
      <c r="BW59" s="135" t="s">
        <v>85</v>
      </c>
      <c r="BX59" s="135" t="s">
        <v>5</v>
      </c>
      <c r="CL59" s="135" t="s">
        <v>19</v>
      </c>
      <c r="CM59" s="135" t="s">
        <v>77</v>
      </c>
    </row>
    <row r="60" s="4" customFormat="1" ht="16.5" customHeight="1">
      <c r="A60" s="126" t="s">
        <v>78</v>
      </c>
      <c r="B60" s="65"/>
      <c r="C60" s="127"/>
      <c r="D60" s="127"/>
      <c r="E60" s="128" t="s">
        <v>86</v>
      </c>
      <c r="F60" s="128"/>
      <c r="G60" s="128"/>
      <c r="H60" s="128"/>
      <c r="I60" s="128"/>
      <c r="J60" s="127"/>
      <c r="K60" s="128" t="s">
        <v>82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'VON_2 - Vedlejší a ostatn...'!J32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79</v>
      </c>
      <c r="AR60" s="67"/>
      <c r="AS60" s="136">
        <v>0</v>
      </c>
      <c r="AT60" s="137">
        <f>ROUND(SUM(AV60:AW60),2)</f>
        <v>0</v>
      </c>
      <c r="AU60" s="138">
        <f>'VON_2 - Vedlejší a ostatn...'!P90</f>
        <v>0</v>
      </c>
      <c r="AV60" s="137">
        <f>'VON_2 - Vedlejší a ostatn...'!J35</f>
        <v>0</v>
      </c>
      <c r="AW60" s="137">
        <f>'VON_2 - Vedlejší a ostatn...'!J36</f>
        <v>0</v>
      </c>
      <c r="AX60" s="137">
        <f>'VON_2 - Vedlejší a ostatn...'!J37</f>
        <v>0</v>
      </c>
      <c r="AY60" s="137">
        <f>'VON_2 - Vedlejší a ostatn...'!J38</f>
        <v>0</v>
      </c>
      <c r="AZ60" s="137">
        <f>'VON_2 - Vedlejší a ostatn...'!F35</f>
        <v>0</v>
      </c>
      <c r="BA60" s="137">
        <f>'VON_2 - Vedlejší a ostatn...'!F36</f>
        <v>0</v>
      </c>
      <c r="BB60" s="137">
        <f>'VON_2 - Vedlejší a ostatn...'!F37</f>
        <v>0</v>
      </c>
      <c r="BC60" s="137">
        <f>'VON_2 - Vedlejší a ostatn...'!F38</f>
        <v>0</v>
      </c>
      <c r="BD60" s="139">
        <f>'VON_2 - Vedlejší a ostatn...'!F39</f>
        <v>0</v>
      </c>
      <c r="BE60" s="4"/>
      <c r="BT60" s="135" t="s">
        <v>77</v>
      </c>
      <c r="BV60" s="135" t="s">
        <v>70</v>
      </c>
      <c r="BW60" s="135" t="s">
        <v>87</v>
      </c>
      <c r="BX60" s="135" t="s">
        <v>85</v>
      </c>
      <c r="CL60" s="135" t="s">
        <v>19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J+XNo6rK96K/Jo9hcnlgmdl/VfY8bHca52z7H+3wFSme2v3yG3Ul4XR17zdx51PE2d/2mh0kNIZLXzwzAuUULA==" hashValue="c61n+xzBQZP5i+BmL29wQxuacSluEXKee3dWL73Chb2sivAtdYBsrDb9JXKyRYMPj/MWmfz6HIF3u6nczHGlzA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E59:I59"/>
    <mergeCell ref="K59:AF59"/>
    <mergeCell ref="E60:I60"/>
    <mergeCell ref="K60:AF60"/>
  </mergeCells>
  <hyperlinks>
    <hyperlink ref="A56" location="'D.1.1_1.etapa - Architekt...'!C2" display="/"/>
    <hyperlink ref="A57" location="'VON_1.etapa - Vedlejší a ...'!C2" display="/"/>
    <hyperlink ref="A59" location="'D.1.1_2.etapa - Architekt...'!C2" display="/"/>
    <hyperlink ref="A60" location="'VON_2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77</v>
      </c>
    </row>
    <row r="4" s="1" customFormat="1" ht="24.96" customHeight="1">
      <c r="B4" s="22"/>
      <c r="D4" s="144" t="s">
        <v>88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ZŠ E.Beneše - oprava střešního pláště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89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90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12. 6. 2018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22</v>
      </c>
      <c r="F15" s="40"/>
      <c r="G15" s="40"/>
      <c r="H15" s="40"/>
      <c r="I15" s="151" t="s">
        <v>27</v>
      </c>
      <c r="J15" s="135" t="s">
        <v>19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28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27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30</v>
      </c>
      <c r="E20" s="40"/>
      <c r="F20" s="40"/>
      <c r="G20" s="40"/>
      <c r="H20" s="40"/>
      <c r="I20" s="151" t="s">
        <v>26</v>
      </c>
      <c r="J20" s="135" t="s">
        <v>19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22</v>
      </c>
      <c r="F21" s="40"/>
      <c r="G21" s="40"/>
      <c r="H21" s="40"/>
      <c r="I21" s="151" t="s">
        <v>27</v>
      </c>
      <c r="J21" s="135" t="s">
        <v>19</v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32</v>
      </c>
      <c r="E23" s="40"/>
      <c r="F23" s="40"/>
      <c r="G23" s="40"/>
      <c r="H23" s="40"/>
      <c r="I23" s="151" t="s">
        <v>26</v>
      </c>
      <c r="J23" s="135" t="str">
        <f>IF('Rekapitulace stavby'!AN19="","",'Rekapitulace stavby'!AN19)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51" t="s">
        <v>27</v>
      </c>
      <c r="J24" s="135" t="str">
        <f>IF('Rekapitulace stavby'!AN20="","",'Rekapitulace stavby'!AN20)</f>
        <v/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33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34</v>
      </c>
      <c r="E30" s="40"/>
      <c r="F30" s="40"/>
      <c r="G30" s="40"/>
      <c r="H30" s="40"/>
      <c r="I30" s="148"/>
      <c r="J30" s="161">
        <f>ROUND(J94,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36</v>
      </c>
      <c r="G32" s="40"/>
      <c r="H32" s="40"/>
      <c r="I32" s="163" t="s">
        <v>35</v>
      </c>
      <c r="J32" s="162" t="s">
        <v>37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38</v>
      </c>
      <c r="E33" s="146" t="s">
        <v>39</v>
      </c>
      <c r="F33" s="165">
        <f>ROUND((SUM(BE94:BE439)),  2)</f>
        <v>0</v>
      </c>
      <c r="G33" s="40"/>
      <c r="H33" s="40"/>
      <c r="I33" s="166">
        <v>0.20999999999999999</v>
      </c>
      <c r="J33" s="165">
        <f>ROUND(((SUM(BE94:BE439))*I33),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40</v>
      </c>
      <c r="F34" s="165">
        <f>ROUND((SUM(BF94:BF439)),  2)</f>
        <v>0</v>
      </c>
      <c r="G34" s="40"/>
      <c r="H34" s="40"/>
      <c r="I34" s="166">
        <v>0.14999999999999999</v>
      </c>
      <c r="J34" s="165">
        <f>ROUND(((SUM(BF94:BF439))*I34),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41</v>
      </c>
      <c r="F35" s="165">
        <f>ROUND((SUM(BG94:BG439)),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42</v>
      </c>
      <c r="F36" s="165">
        <f>ROUND((SUM(BH94:BH439)),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43</v>
      </c>
      <c r="F37" s="165">
        <f>ROUND((SUM(BI94:BI439)),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44</v>
      </c>
      <c r="E39" s="169"/>
      <c r="F39" s="169"/>
      <c r="G39" s="170" t="s">
        <v>45</v>
      </c>
      <c r="H39" s="171" t="s">
        <v>46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ZŠ E.Beneše - oprava střešního pláště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D.1.1_1.etapa - Architektonicko stavební řešení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151" t="s">
        <v>23</v>
      </c>
      <c r="J52" s="74" t="str">
        <f>IF(J12="","",J12)</f>
        <v>12. 6. 2018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151" t="s">
        <v>30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151" t="s">
        <v>32</v>
      </c>
      <c r="J55" s="38" t="str">
        <f>E24</f>
        <v xml:space="preserve"> 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92</v>
      </c>
      <c r="D57" s="183"/>
      <c r="E57" s="183"/>
      <c r="F57" s="183"/>
      <c r="G57" s="183"/>
      <c r="H57" s="183"/>
      <c r="I57" s="184"/>
      <c r="J57" s="185" t="s">
        <v>93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66</v>
      </c>
      <c r="D59" s="42"/>
      <c r="E59" s="42"/>
      <c r="F59" s="42"/>
      <c r="G59" s="42"/>
      <c r="H59" s="42"/>
      <c r="I59" s="148"/>
      <c r="J59" s="104">
        <f>J94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87"/>
      <c r="C60" s="188"/>
      <c r="D60" s="189" t="s">
        <v>95</v>
      </c>
      <c r="E60" s="190"/>
      <c r="F60" s="190"/>
      <c r="G60" s="190"/>
      <c r="H60" s="190"/>
      <c r="I60" s="191"/>
      <c r="J60" s="192">
        <f>J95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96</v>
      </c>
      <c r="E61" s="196"/>
      <c r="F61" s="196"/>
      <c r="G61" s="196"/>
      <c r="H61" s="196"/>
      <c r="I61" s="197"/>
      <c r="J61" s="198">
        <f>J96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94"/>
      <c r="C62" s="127"/>
      <c r="D62" s="195" t="s">
        <v>97</v>
      </c>
      <c r="E62" s="196"/>
      <c r="F62" s="196"/>
      <c r="G62" s="196"/>
      <c r="H62" s="196"/>
      <c r="I62" s="197"/>
      <c r="J62" s="198">
        <f>J97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94"/>
      <c r="C63" s="127"/>
      <c r="D63" s="195" t="s">
        <v>98</v>
      </c>
      <c r="E63" s="196"/>
      <c r="F63" s="196"/>
      <c r="G63" s="196"/>
      <c r="H63" s="196"/>
      <c r="I63" s="197"/>
      <c r="J63" s="198">
        <f>J119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4"/>
      <c r="C64" s="127"/>
      <c r="D64" s="195" t="s">
        <v>99</v>
      </c>
      <c r="E64" s="196"/>
      <c r="F64" s="196"/>
      <c r="G64" s="196"/>
      <c r="H64" s="196"/>
      <c r="I64" s="197"/>
      <c r="J64" s="198">
        <f>J125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4"/>
      <c r="C65" s="127"/>
      <c r="D65" s="195" t="s">
        <v>100</v>
      </c>
      <c r="E65" s="196"/>
      <c r="F65" s="196"/>
      <c r="G65" s="196"/>
      <c r="H65" s="196"/>
      <c r="I65" s="197"/>
      <c r="J65" s="198">
        <f>J140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7"/>
      <c r="C66" s="188"/>
      <c r="D66" s="189" t="s">
        <v>101</v>
      </c>
      <c r="E66" s="190"/>
      <c r="F66" s="190"/>
      <c r="G66" s="190"/>
      <c r="H66" s="190"/>
      <c r="I66" s="191"/>
      <c r="J66" s="192">
        <f>J142</f>
        <v>0</v>
      </c>
      <c r="K66" s="188"/>
      <c r="L66" s="19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94"/>
      <c r="C67" s="127"/>
      <c r="D67" s="195" t="s">
        <v>102</v>
      </c>
      <c r="E67" s="196"/>
      <c r="F67" s="196"/>
      <c r="G67" s="196"/>
      <c r="H67" s="196"/>
      <c r="I67" s="197"/>
      <c r="J67" s="198">
        <f>J143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103</v>
      </c>
      <c r="E68" s="196"/>
      <c r="F68" s="196"/>
      <c r="G68" s="196"/>
      <c r="H68" s="196"/>
      <c r="I68" s="197"/>
      <c r="J68" s="198">
        <f>J150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104</v>
      </c>
      <c r="E69" s="196"/>
      <c r="F69" s="196"/>
      <c r="G69" s="196"/>
      <c r="H69" s="196"/>
      <c r="I69" s="197"/>
      <c r="J69" s="198">
        <f>J155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105</v>
      </c>
      <c r="E70" s="196"/>
      <c r="F70" s="196"/>
      <c r="G70" s="196"/>
      <c r="H70" s="196"/>
      <c r="I70" s="197"/>
      <c r="J70" s="198">
        <f>J255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106</v>
      </c>
      <c r="E71" s="196"/>
      <c r="F71" s="196"/>
      <c r="G71" s="196"/>
      <c r="H71" s="196"/>
      <c r="I71" s="197"/>
      <c r="J71" s="198">
        <f>J351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107</v>
      </c>
      <c r="E72" s="196"/>
      <c r="F72" s="196"/>
      <c r="G72" s="196"/>
      <c r="H72" s="196"/>
      <c r="I72" s="197"/>
      <c r="J72" s="198">
        <f>J372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87"/>
      <c r="C73" s="188"/>
      <c r="D73" s="189" t="s">
        <v>108</v>
      </c>
      <c r="E73" s="190"/>
      <c r="F73" s="190"/>
      <c r="G73" s="190"/>
      <c r="H73" s="190"/>
      <c r="I73" s="191"/>
      <c r="J73" s="192">
        <f>J427</f>
        <v>0</v>
      </c>
      <c r="K73" s="188"/>
      <c r="L73" s="19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87"/>
      <c r="C74" s="188"/>
      <c r="D74" s="189" t="s">
        <v>109</v>
      </c>
      <c r="E74" s="190"/>
      <c r="F74" s="190"/>
      <c r="G74" s="190"/>
      <c r="H74" s="190"/>
      <c r="I74" s="191"/>
      <c r="J74" s="192">
        <f>J430</f>
        <v>0</v>
      </c>
      <c r="K74" s="188"/>
      <c r="L74" s="19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177"/>
      <c r="J76" s="62"/>
      <c r="K76" s="6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180"/>
      <c r="J80" s="64"/>
      <c r="K80" s="64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110</v>
      </c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1" t="str">
        <f>E7</f>
        <v>ZŠ E.Beneše - oprava střešního pláště</v>
      </c>
      <c r="F84" s="34"/>
      <c r="G84" s="34"/>
      <c r="H84" s="34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89</v>
      </c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D.1.1_1.etapa - Architektonicko stavební řešení</v>
      </c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 xml:space="preserve"> </v>
      </c>
      <c r="G88" s="42"/>
      <c r="H88" s="42"/>
      <c r="I88" s="151" t="s">
        <v>23</v>
      </c>
      <c r="J88" s="74" t="str">
        <f>IF(J12="","",J12)</f>
        <v>12. 6. 2018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 xml:space="preserve"> </v>
      </c>
      <c r="G90" s="42"/>
      <c r="H90" s="42"/>
      <c r="I90" s="151" t="s">
        <v>30</v>
      </c>
      <c r="J90" s="38" t="str">
        <f>E21</f>
        <v xml:space="preserve"> </v>
      </c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28</v>
      </c>
      <c r="D91" s="42"/>
      <c r="E91" s="42"/>
      <c r="F91" s="29" t="str">
        <f>IF(E18="","",E18)</f>
        <v>Vyplň údaj</v>
      </c>
      <c r="G91" s="42"/>
      <c r="H91" s="42"/>
      <c r="I91" s="151" t="s">
        <v>32</v>
      </c>
      <c r="J91" s="38" t="str">
        <f>E24</f>
        <v xml:space="preserve"> </v>
      </c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148"/>
      <c r="J92" s="42"/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200"/>
      <c r="B93" s="201"/>
      <c r="C93" s="202" t="s">
        <v>111</v>
      </c>
      <c r="D93" s="203" t="s">
        <v>53</v>
      </c>
      <c r="E93" s="203" t="s">
        <v>49</v>
      </c>
      <c r="F93" s="203" t="s">
        <v>50</v>
      </c>
      <c r="G93" s="203" t="s">
        <v>112</v>
      </c>
      <c r="H93" s="203" t="s">
        <v>113</v>
      </c>
      <c r="I93" s="204" t="s">
        <v>114</v>
      </c>
      <c r="J93" s="205" t="s">
        <v>93</v>
      </c>
      <c r="K93" s="206" t="s">
        <v>115</v>
      </c>
      <c r="L93" s="207"/>
      <c r="M93" s="94" t="s">
        <v>19</v>
      </c>
      <c r="N93" s="95" t="s">
        <v>38</v>
      </c>
      <c r="O93" s="95" t="s">
        <v>116</v>
      </c>
      <c r="P93" s="95" t="s">
        <v>117</v>
      </c>
      <c r="Q93" s="95" t="s">
        <v>118</v>
      </c>
      <c r="R93" s="95" t="s">
        <v>119</v>
      </c>
      <c r="S93" s="95" t="s">
        <v>120</v>
      </c>
      <c r="T93" s="96" t="s">
        <v>121</v>
      </c>
      <c r="U93" s="200"/>
      <c r="V93" s="200"/>
      <c r="W93" s="200"/>
      <c r="X93" s="200"/>
      <c r="Y93" s="200"/>
      <c r="Z93" s="200"/>
      <c r="AA93" s="200"/>
      <c r="AB93" s="200"/>
      <c r="AC93" s="200"/>
      <c r="AD93" s="200"/>
      <c r="AE93" s="200"/>
    </row>
    <row r="94" s="2" customFormat="1" ht="22.8" customHeight="1">
      <c r="A94" s="40"/>
      <c r="B94" s="41"/>
      <c r="C94" s="101" t="s">
        <v>122</v>
      </c>
      <c r="D94" s="42"/>
      <c r="E94" s="42"/>
      <c r="F94" s="42"/>
      <c r="G94" s="42"/>
      <c r="H94" s="42"/>
      <c r="I94" s="148"/>
      <c r="J94" s="208">
        <f>BK94</f>
        <v>0</v>
      </c>
      <c r="K94" s="42"/>
      <c r="L94" s="46"/>
      <c r="M94" s="97"/>
      <c r="N94" s="209"/>
      <c r="O94" s="98"/>
      <c r="P94" s="210">
        <f>P95+P142+P427+P430</f>
        <v>0</v>
      </c>
      <c r="Q94" s="98"/>
      <c r="R94" s="210">
        <f>R95+R142+R427+R430</f>
        <v>8.1307482100000001</v>
      </c>
      <c r="S94" s="98"/>
      <c r="T94" s="211">
        <f>T95+T142+T427+T430</f>
        <v>10.924232500000002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67</v>
      </c>
      <c r="AU94" s="19" t="s">
        <v>94</v>
      </c>
      <c r="BK94" s="212">
        <f>BK95+BK142+BK427+BK430</f>
        <v>0</v>
      </c>
    </row>
    <row r="95" s="12" customFormat="1" ht="25.92" customHeight="1">
      <c r="A95" s="12"/>
      <c r="B95" s="213"/>
      <c r="C95" s="214"/>
      <c r="D95" s="215" t="s">
        <v>67</v>
      </c>
      <c r="E95" s="216" t="s">
        <v>123</v>
      </c>
      <c r="F95" s="216" t="s">
        <v>124</v>
      </c>
      <c r="G95" s="214"/>
      <c r="H95" s="214"/>
      <c r="I95" s="217"/>
      <c r="J95" s="218">
        <f>BK95</f>
        <v>0</v>
      </c>
      <c r="K95" s="214"/>
      <c r="L95" s="219"/>
      <c r="M95" s="220"/>
      <c r="N95" s="221"/>
      <c r="O95" s="221"/>
      <c r="P95" s="222">
        <f>P96+P125+P140</f>
        <v>0</v>
      </c>
      <c r="Q95" s="221"/>
      <c r="R95" s="222">
        <f>R96+R125+R140</f>
        <v>0.007140800000000001</v>
      </c>
      <c r="S95" s="221"/>
      <c r="T95" s="223">
        <f>T96+T125+T140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4" t="s">
        <v>75</v>
      </c>
      <c r="AT95" s="225" t="s">
        <v>67</v>
      </c>
      <c r="AU95" s="225" t="s">
        <v>68</v>
      </c>
      <c r="AY95" s="224" t="s">
        <v>125</v>
      </c>
      <c r="BK95" s="226">
        <f>BK96+BK125+BK140</f>
        <v>0</v>
      </c>
    </row>
    <row r="96" s="12" customFormat="1" ht="22.8" customHeight="1">
      <c r="A96" s="12"/>
      <c r="B96" s="213"/>
      <c r="C96" s="214"/>
      <c r="D96" s="215" t="s">
        <v>67</v>
      </c>
      <c r="E96" s="227" t="s">
        <v>126</v>
      </c>
      <c r="F96" s="227" t="s">
        <v>127</v>
      </c>
      <c r="G96" s="214"/>
      <c r="H96" s="214"/>
      <c r="I96" s="217"/>
      <c r="J96" s="228">
        <f>BK96</f>
        <v>0</v>
      </c>
      <c r="K96" s="214"/>
      <c r="L96" s="219"/>
      <c r="M96" s="220"/>
      <c r="N96" s="221"/>
      <c r="O96" s="221"/>
      <c r="P96" s="222">
        <f>P97+P119</f>
        <v>0</v>
      </c>
      <c r="Q96" s="221"/>
      <c r="R96" s="222">
        <f>R97+R119</f>
        <v>0.007140800000000001</v>
      </c>
      <c r="S96" s="221"/>
      <c r="T96" s="223">
        <f>T97+T119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4" t="s">
        <v>75</v>
      </c>
      <c r="AT96" s="225" t="s">
        <v>67</v>
      </c>
      <c r="AU96" s="225" t="s">
        <v>75</v>
      </c>
      <c r="AY96" s="224" t="s">
        <v>125</v>
      </c>
      <c r="BK96" s="226">
        <f>BK97+BK119</f>
        <v>0</v>
      </c>
    </row>
    <row r="97" s="12" customFormat="1" ht="20.88" customHeight="1">
      <c r="A97" s="12"/>
      <c r="B97" s="213"/>
      <c r="C97" s="214"/>
      <c r="D97" s="215" t="s">
        <v>67</v>
      </c>
      <c r="E97" s="227" t="s">
        <v>128</v>
      </c>
      <c r="F97" s="227" t="s">
        <v>129</v>
      </c>
      <c r="G97" s="214"/>
      <c r="H97" s="214"/>
      <c r="I97" s="217"/>
      <c r="J97" s="228">
        <f>BK97</f>
        <v>0</v>
      </c>
      <c r="K97" s="214"/>
      <c r="L97" s="219"/>
      <c r="M97" s="220"/>
      <c r="N97" s="221"/>
      <c r="O97" s="221"/>
      <c r="P97" s="222">
        <f>SUM(P98:P118)</f>
        <v>0</v>
      </c>
      <c r="Q97" s="221"/>
      <c r="R97" s="222">
        <f>SUM(R98:R118)</f>
        <v>0</v>
      </c>
      <c r="S97" s="221"/>
      <c r="T97" s="223">
        <f>SUM(T98:T118)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4" t="s">
        <v>75</v>
      </c>
      <c r="AT97" s="225" t="s">
        <v>67</v>
      </c>
      <c r="AU97" s="225" t="s">
        <v>77</v>
      </c>
      <c r="AY97" s="224" t="s">
        <v>125</v>
      </c>
      <c r="BK97" s="226">
        <f>SUM(BK98:BK118)</f>
        <v>0</v>
      </c>
    </row>
    <row r="98" s="2" customFormat="1" ht="16.5" customHeight="1">
      <c r="A98" s="40"/>
      <c r="B98" s="41"/>
      <c r="C98" s="229" t="s">
        <v>130</v>
      </c>
      <c r="D98" s="229" t="s">
        <v>131</v>
      </c>
      <c r="E98" s="230" t="s">
        <v>132</v>
      </c>
      <c r="F98" s="231" t="s">
        <v>133</v>
      </c>
      <c r="G98" s="232" t="s">
        <v>134</v>
      </c>
      <c r="H98" s="233">
        <v>799</v>
      </c>
      <c r="I98" s="234"/>
      <c r="J98" s="235">
        <f>ROUND(I98*H98,2)</f>
        <v>0</v>
      </c>
      <c r="K98" s="236"/>
      <c r="L98" s="46"/>
      <c r="M98" s="237" t="s">
        <v>19</v>
      </c>
      <c r="N98" s="238" t="s">
        <v>39</v>
      </c>
      <c r="O98" s="86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130</v>
      </c>
      <c r="AT98" s="241" t="s">
        <v>131</v>
      </c>
      <c r="AU98" s="241" t="s">
        <v>135</v>
      </c>
      <c r="AY98" s="19" t="s">
        <v>125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75</v>
      </c>
      <c r="BK98" s="242">
        <f>ROUND(I98*H98,2)</f>
        <v>0</v>
      </c>
      <c r="BL98" s="19" t="s">
        <v>130</v>
      </c>
      <c r="BM98" s="241" t="s">
        <v>136</v>
      </c>
    </row>
    <row r="99" s="13" customFormat="1">
      <c r="A99" s="13"/>
      <c r="B99" s="243"/>
      <c r="C99" s="244"/>
      <c r="D99" s="245" t="s">
        <v>137</v>
      </c>
      <c r="E99" s="246" t="s">
        <v>19</v>
      </c>
      <c r="F99" s="247" t="s">
        <v>138</v>
      </c>
      <c r="G99" s="244"/>
      <c r="H99" s="248">
        <v>799</v>
      </c>
      <c r="I99" s="249"/>
      <c r="J99" s="244"/>
      <c r="K99" s="244"/>
      <c r="L99" s="250"/>
      <c r="M99" s="251"/>
      <c r="N99" s="252"/>
      <c r="O99" s="252"/>
      <c r="P99" s="252"/>
      <c r="Q99" s="252"/>
      <c r="R99" s="252"/>
      <c r="S99" s="252"/>
      <c r="T99" s="25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4" t="s">
        <v>137</v>
      </c>
      <c r="AU99" s="254" t="s">
        <v>135</v>
      </c>
      <c r="AV99" s="13" t="s">
        <v>77</v>
      </c>
      <c r="AW99" s="13" t="s">
        <v>31</v>
      </c>
      <c r="AX99" s="13" t="s">
        <v>68</v>
      </c>
      <c r="AY99" s="254" t="s">
        <v>125</v>
      </c>
    </row>
    <row r="100" s="14" customFormat="1">
      <c r="A100" s="14"/>
      <c r="B100" s="255"/>
      <c r="C100" s="256"/>
      <c r="D100" s="245" t="s">
        <v>137</v>
      </c>
      <c r="E100" s="257" t="s">
        <v>19</v>
      </c>
      <c r="F100" s="258" t="s">
        <v>139</v>
      </c>
      <c r="G100" s="256"/>
      <c r="H100" s="259">
        <v>799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5" t="s">
        <v>137</v>
      </c>
      <c r="AU100" s="265" t="s">
        <v>135</v>
      </c>
      <c r="AV100" s="14" t="s">
        <v>135</v>
      </c>
      <c r="AW100" s="14" t="s">
        <v>31</v>
      </c>
      <c r="AX100" s="14" t="s">
        <v>75</v>
      </c>
      <c r="AY100" s="265" t="s">
        <v>125</v>
      </c>
    </row>
    <row r="101" s="2" customFormat="1" ht="16.5" customHeight="1">
      <c r="A101" s="40"/>
      <c r="B101" s="41"/>
      <c r="C101" s="229" t="s">
        <v>140</v>
      </c>
      <c r="D101" s="229" t="s">
        <v>131</v>
      </c>
      <c r="E101" s="230" t="s">
        <v>141</v>
      </c>
      <c r="F101" s="231" t="s">
        <v>142</v>
      </c>
      <c r="G101" s="232" t="s">
        <v>134</v>
      </c>
      <c r="H101" s="233">
        <v>47940</v>
      </c>
      <c r="I101" s="234"/>
      <c r="J101" s="235">
        <f>ROUND(I101*H101,2)</f>
        <v>0</v>
      </c>
      <c r="K101" s="236"/>
      <c r="L101" s="46"/>
      <c r="M101" s="237" t="s">
        <v>19</v>
      </c>
      <c r="N101" s="238" t="s">
        <v>39</v>
      </c>
      <c r="O101" s="86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130</v>
      </c>
      <c r="AT101" s="241" t="s">
        <v>131</v>
      </c>
      <c r="AU101" s="241" t="s">
        <v>135</v>
      </c>
      <c r="AY101" s="19" t="s">
        <v>125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75</v>
      </c>
      <c r="BK101" s="242">
        <f>ROUND(I101*H101,2)</f>
        <v>0</v>
      </c>
      <c r="BL101" s="19" t="s">
        <v>130</v>
      </c>
      <c r="BM101" s="241" t="s">
        <v>143</v>
      </c>
    </row>
    <row r="102" s="13" customFormat="1">
      <c r="A102" s="13"/>
      <c r="B102" s="243"/>
      <c r="C102" s="244"/>
      <c r="D102" s="245" t="s">
        <v>137</v>
      </c>
      <c r="E102" s="246" t="s">
        <v>19</v>
      </c>
      <c r="F102" s="247" t="s">
        <v>144</v>
      </c>
      <c r="G102" s="244"/>
      <c r="H102" s="248">
        <v>47940</v>
      </c>
      <c r="I102" s="249"/>
      <c r="J102" s="244"/>
      <c r="K102" s="244"/>
      <c r="L102" s="250"/>
      <c r="M102" s="251"/>
      <c r="N102" s="252"/>
      <c r="O102" s="252"/>
      <c r="P102" s="252"/>
      <c r="Q102" s="252"/>
      <c r="R102" s="252"/>
      <c r="S102" s="252"/>
      <c r="T102" s="25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4" t="s">
        <v>137</v>
      </c>
      <c r="AU102" s="254" t="s">
        <v>135</v>
      </c>
      <c r="AV102" s="13" t="s">
        <v>77</v>
      </c>
      <c r="AW102" s="13" t="s">
        <v>31</v>
      </c>
      <c r="AX102" s="13" t="s">
        <v>68</v>
      </c>
      <c r="AY102" s="254" t="s">
        <v>125</v>
      </c>
    </row>
    <row r="103" s="14" customFormat="1">
      <c r="A103" s="14"/>
      <c r="B103" s="255"/>
      <c r="C103" s="256"/>
      <c r="D103" s="245" t="s">
        <v>137</v>
      </c>
      <c r="E103" s="257" t="s">
        <v>19</v>
      </c>
      <c r="F103" s="258" t="s">
        <v>139</v>
      </c>
      <c r="G103" s="256"/>
      <c r="H103" s="259">
        <v>47940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5" t="s">
        <v>137</v>
      </c>
      <c r="AU103" s="265" t="s">
        <v>135</v>
      </c>
      <c r="AV103" s="14" t="s">
        <v>135</v>
      </c>
      <c r="AW103" s="14" t="s">
        <v>31</v>
      </c>
      <c r="AX103" s="14" t="s">
        <v>75</v>
      </c>
      <c r="AY103" s="265" t="s">
        <v>125</v>
      </c>
    </row>
    <row r="104" s="2" customFormat="1" ht="16.5" customHeight="1">
      <c r="A104" s="40"/>
      <c r="B104" s="41"/>
      <c r="C104" s="229" t="s">
        <v>145</v>
      </c>
      <c r="D104" s="229" t="s">
        <v>131</v>
      </c>
      <c r="E104" s="230" t="s">
        <v>146</v>
      </c>
      <c r="F104" s="231" t="s">
        <v>147</v>
      </c>
      <c r="G104" s="232" t="s">
        <v>134</v>
      </c>
      <c r="H104" s="233">
        <v>799</v>
      </c>
      <c r="I104" s="234"/>
      <c r="J104" s="235">
        <f>ROUND(I104*H104,2)</f>
        <v>0</v>
      </c>
      <c r="K104" s="236"/>
      <c r="L104" s="46"/>
      <c r="M104" s="237" t="s">
        <v>19</v>
      </c>
      <c r="N104" s="238" t="s">
        <v>39</v>
      </c>
      <c r="O104" s="86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130</v>
      </c>
      <c r="AT104" s="241" t="s">
        <v>131</v>
      </c>
      <c r="AU104" s="241" t="s">
        <v>135</v>
      </c>
      <c r="AY104" s="19" t="s">
        <v>125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75</v>
      </c>
      <c r="BK104" s="242">
        <f>ROUND(I104*H104,2)</f>
        <v>0</v>
      </c>
      <c r="BL104" s="19" t="s">
        <v>130</v>
      </c>
      <c r="BM104" s="241" t="s">
        <v>148</v>
      </c>
    </row>
    <row r="105" s="13" customFormat="1">
      <c r="A105" s="13"/>
      <c r="B105" s="243"/>
      <c r="C105" s="244"/>
      <c r="D105" s="245" t="s">
        <v>137</v>
      </c>
      <c r="E105" s="246" t="s">
        <v>19</v>
      </c>
      <c r="F105" s="247" t="s">
        <v>149</v>
      </c>
      <c r="G105" s="244"/>
      <c r="H105" s="248">
        <v>799</v>
      </c>
      <c r="I105" s="249"/>
      <c r="J105" s="244"/>
      <c r="K105" s="244"/>
      <c r="L105" s="250"/>
      <c r="M105" s="251"/>
      <c r="N105" s="252"/>
      <c r="O105" s="252"/>
      <c r="P105" s="252"/>
      <c r="Q105" s="252"/>
      <c r="R105" s="252"/>
      <c r="S105" s="252"/>
      <c r="T105" s="25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4" t="s">
        <v>137</v>
      </c>
      <c r="AU105" s="254" t="s">
        <v>135</v>
      </c>
      <c r="AV105" s="13" t="s">
        <v>77</v>
      </c>
      <c r="AW105" s="13" t="s">
        <v>31</v>
      </c>
      <c r="AX105" s="13" t="s">
        <v>68</v>
      </c>
      <c r="AY105" s="254" t="s">
        <v>125</v>
      </c>
    </row>
    <row r="106" s="14" customFormat="1">
      <c r="A106" s="14"/>
      <c r="B106" s="255"/>
      <c r="C106" s="256"/>
      <c r="D106" s="245" t="s">
        <v>137</v>
      </c>
      <c r="E106" s="257" t="s">
        <v>19</v>
      </c>
      <c r="F106" s="258" t="s">
        <v>139</v>
      </c>
      <c r="G106" s="256"/>
      <c r="H106" s="259">
        <v>799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5" t="s">
        <v>137</v>
      </c>
      <c r="AU106" s="265" t="s">
        <v>135</v>
      </c>
      <c r="AV106" s="14" t="s">
        <v>135</v>
      </c>
      <c r="AW106" s="14" t="s">
        <v>31</v>
      </c>
      <c r="AX106" s="14" t="s">
        <v>75</v>
      </c>
      <c r="AY106" s="265" t="s">
        <v>125</v>
      </c>
    </row>
    <row r="107" s="2" customFormat="1" ht="16.5" customHeight="1">
      <c r="A107" s="40"/>
      <c r="B107" s="41"/>
      <c r="C107" s="229" t="s">
        <v>150</v>
      </c>
      <c r="D107" s="229" t="s">
        <v>131</v>
      </c>
      <c r="E107" s="230" t="s">
        <v>151</v>
      </c>
      <c r="F107" s="231" t="s">
        <v>152</v>
      </c>
      <c r="G107" s="232" t="s">
        <v>153</v>
      </c>
      <c r="H107" s="233">
        <v>15</v>
      </c>
      <c r="I107" s="234"/>
      <c r="J107" s="235">
        <f>ROUND(I107*H107,2)</f>
        <v>0</v>
      </c>
      <c r="K107" s="236"/>
      <c r="L107" s="46"/>
      <c r="M107" s="237" t="s">
        <v>19</v>
      </c>
      <c r="N107" s="238" t="s">
        <v>39</v>
      </c>
      <c r="O107" s="86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130</v>
      </c>
      <c r="AT107" s="241" t="s">
        <v>131</v>
      </c>
      <c r="AU107" s="241" t="s">
        <v>135</v>
      </c>
      <c r="AY107" s="19" t="s">
        <v>125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75</v>
      </c>
      <c r="BK107" s="242">
        <f>ROUND(I107*H107,2)</f>
        <v>0</v>
      </c>
      <c r="BL107" s="19" t="s">
        <v>130</v>
      </c>
      <c r="BM107" s="241" t="s">
        <v>154</v>
      </c>
    </row>
    <row r="108" s="13" customFormat="1">
      <c r="A108" s="13"/>
      <c r="B108" s="243"/>
      <c r="C108" s="244"/>
      <c r="D108" s="245" t="s">
        <v>137</v>
      </c>
      <c r="E108" s="246" t="s">
        <v>19</v>
      </c>
      <c r="F108" s="247" t="s">
        <v>155</v>
      </c>
      <c r="G108" s="244"/>
      <c r="H108" s="248">
        <v>15</v>
      </c>
      <c r="I108" s="249"/>
      <c r="J108" s="244"/>
      <c r="K108" s="244"/>
      <c r="L108" s="250"/>
      <c r="M108" s="251"/>
      <c r="N108" s="252"/>
      <c r="O108" s="252"/>
      <c r="P108" s="252"/>
      <c r="Q108" s="252"/>
      <c r="R108" s="252"/>
      <c r="S108" s="252"/>
      <c r="T108" s="25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4" t="s">
        <v>137</v>
      </c>
      <c r="AU108" s="254" t="s">
        <v>135</v>
      </c>
      <c r="AV108" s="13" t="s">
        <v>77</v>
      </c>
      <c r="AW108" s="13" t="s">
        <v>31</v>
      </c>
      <c r="AX108" s="13" t="s">
        <v>68</v>
      </c>
      <c r="AY108" s="254" t="s">
        <v>125</v>
      </c>
    </row>
    <row r="109" s="14" customFormat="1">
      <c r="A109" s="14"/>
      <c r="B109" s="255"/>
      <c r="C109" s="256"/>
      <c r="D109" s="245" t="s">
        <v>137</v>
      </c>
      <c r="E109" s="257" t="s">
        <v>19</v>
      </c>
      <c r="F109" s="258" t="s">
        <v>139</v>
      </c>
      <c r="G109" s="256"/>
      <c r="H109" s="259">
        <v>15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5" t="s">
        <v>137</v>
      </c>
      <c r="AU109" s="265" t="s">
        <v>135</v>
      </c>
      <c r="AV109" s="14" t="s">
        <v>135</v>
      </c>
      <c r="AW109" s="14" t="s">
        <v>31</v>
      </c>
      <c r="AX109" s="14" t="s">
        <v>75</v>
      </c>
      <c r="AY109" s="265" t="s">
        <v>125</v>
      </c>
    </row>
    <row r="110" s="2" customFormat="1" ht="16.5" customHeight="1">
      <c r="A110" s="40"/>
      <c r="B110" s="41"/>
      <c r="C110" s="229" t="s">
        <v>156</v>
      </c>
      <c r="D110" s="229" t="s">
        <v>131</v>
      </c>
      <c r="E110" s="230" t="s">
        <v>157</v>
      </c>
      <c r="F110" s="231" t="s">
        <v>158</v>
      </c>
      <c r="G110" s="232" t="s">
        <v>159</v>
      </c>
      <c r="H110" s="233">
        <v>1</v>
      </c>
      <c r="I110" s="234"/>
      <c r="J110" s="235">
        <f>ROUND(I110*H110,2)</f>
        <v>0</v>
      </c>
      <c r="K110" s="236"/>
      <c r="L110" s="46"/>
      <c r="M110" s="237" t="s">
        <v>19</v>
      </c>
      <c r="N110" s="238" t="s">
        <v>39</v>
      </c>
      <c r="O110" s="86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41" t="s">
        <v>130</v>
      </c>
      <c r="AT110" s="241" t="s">
        <v>131</v>
      </c>
      <c r="AU110" s="241" t="s">
        <v>135</v>
      </c>
      <c r="AY110" s="19" t="s">
        <v>125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75</v>
      </c>
      <c r="BK110" s="242">
        <f>ROUND(I110*H110,2)</f>
        <v>0</v>
      </c>
      <c r="BL110" s="19" t="s">
        <v>130</v>
      </c>
      <c r="BM110" s="241" t="s">
        <v>160</v>
      </c>
    </row>
    <row r="111" s="13" customFormat="1">
      <c r="A111" s="13"/>
      <c r="B111" s="243"/>
      <c r="C111" s="244"/>
      <c r="D111" s="245" t="s">
        <v>137</v>
      </c>
      <c r="E111" s="246" t="s">
        <v>19</v>
      </c>
      <c r="F111" s="247" t="s">
        <v>161</v>
      </c>
      <c r="G111" s="244"/>
      <c r="H111" s="248">
        <v>1</v>
      </c>
      <c r="I111" s="249"/>
      <c r="J111" s="244"/>
      <c r="K111" s="244"/>
      <c r="L111" s="250"/>
      <c r="M111" s="251"/>
      <c r="N111" s="252"/>
      <c r="O111" s="252"/>
      <c r="P111" s="252"/>
      <c r="Q111" s="252"/>
      <c r="R111" s="252"/>
      <c r="S111" s="252"/>
      <c r="T111" s="25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4" t="s">
        <v>137</v>
      </c>
      <c r="AU111" s="254" t="s">
        <v>135</v>
      </c>
      <c r="AV111" s="13" t="s">
        <v>77</v>
      </c>
      <c r="AW111" s="13" t="s">
        <v>31</v>
      </c>
      <c r="AX111" s="13" t="s">
        <v>68</v>
      </c>
      <c r="AY111" s="254" t="s">
        <v>125</v>
      </c>
    </row>
    <row r="112" s="14" customFormat="1">
      <c r="A112" s="14"/>
      <c r="B112" s="255"/>
      <c r="C112" s="256"/>
      <c r="D112" s="245" t="s">
        <v>137</v>
      </c>
      <c r="E112" s="257" t="s">
        <v>19</v>
      </c>
      <c r="F112" s="258" t="s">
        <v>139</v>
      </c>
      <c r="G112" s="256"/>
      <c r="H112" s="259">
        <v>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5" t="s">
        <v>137</v>
      </c>
      <c r="AU112" s="265" t="s">
        <v>135</v>
      </c>
      <c r="AV112" s="14" t="s">
        <v>135</v>
      </c>
      <c r="AW112" s="14" t="s">
        <v>31</v>
      </c>
      <c r="AX112" s="14" t="s">
        <v>75</v>
      </c>
      <c r="AY112" s="265" t="s">
        <v>125</v>
      </c>
    </row>
    <row r="113" s="2" customFormat="1" ht="16.5" customHeight="1">
      <c r="A113" s="40"/>
      <c r="B113" s="41"/>
      <c r="C113" s="229" t="s">
        <v>126</v>
      </c>
      <c r="D113" s="229" t="s">
        <v>131</v>
      </c>
      <c r="E113" s="230" t="s">
        <v>162</v>
      </c>
      <c r="F113" s="231" t="s">
        <v>163</v>
      </c>
      <c r="G113" s="232" t="s">
        <v>159</v>
      </c>
      <c r="H113" s="233">
        <v>60</v>
      </c>
      <c r="I113" s="234"/>
      <c r="J113" s="235">
        <f>ROUND(I113*H113,2)</f>
        <v>0</v>
      </c>
      <c r="K113" s="236"/>
      <c r="L113" s="46"/>
      <c r="M113" s="237" t="s">
        <v>19</v>
      </c>
      <c r="N113" s="238" t="s">
        <v>39</v>
      </c>
      <c r="O113" s="86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130</v>
      </c>
      <c r="AT113" s="241" t="s">
        <v>131</v>
      </c>
      <c r="AU113" s="241" t="s">
        <v>135</v>
      </c>
      <c r="AY113" s="19" t="s">
        <v>125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75</v>
      </c>
      <c r="BK113" s="242">
        <f>ROUND(I113*H113,2)</f>
        <v>0</v>
      </c>
      <c r="BL113" s="19" t="s">
        <v>130</v>
      </c>
      <c r="BM113" s="241" t="s">
        <v>164</v>
      </c>
    </row>
    <row r="114" s="13" customFormat="1">
      <c r="A114" s="13"/>
      <c r="B114" s="243"/>
      <c r="C114" s="244"/>
      <c r="D114" s="245" t="s">
        <v>137</v>
      </c>
      <c r="E114" s="246" t="s">
        <v>19</v>
      </c>
      <c r="F114" s="247" t="s">
        <v>165</v>
      </c>
      <c r="G114" s="244"/>
      <c r="H114" s="248">
        <v>60</v>
      </c>
      <c r="I114" s="249"/>
      <c r="J114" s="244"/>
      <c r="K114" s="244"/>
      <c r="L114" s="250"/>
      <c r="M114" s="251"/>
      <c r="N114" s="252"/>
      <c r="O114" s="252"/>
      <c r="P114" s="252"/>
      <c r="Q114" s="252"/>
      <c r="R114" s="252"/>
      <c r="S114" s="252"/>
      <c r="T114" s="25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4" t="s">
        <v>137</v>
      </c>
      <c r="AU114" s="254" t="s">
        <v>135</v>
      </c>
      <c r="AV114" s="13" t="s">
        <v>77</v>
      </c>
      <c r="AW114" s="13" t="s">
        <v>31</v>
      </c>
      <c r="AX114" s="13" t="s">
        <v>68</v>
      </c>
      <c r="AY114" s="254" t="s">
        <v>125</v>
      </c>
    </row>
    <row r="115" s="14" customFormat="1">
      <c r="A115" s="14"/>
      <c r="B115" s="255"/>
      <c r="C115" s="256"/>
      <c r="D115" s="245" t="s">
        <v>137</v>
      </c>
      <c r="E115" s="257" t="s">
        <v>19</v>
      </c>
      <c r="F115" s="258" t="s">
        <v>139</v>
      </c>
      <c r="G115" s="256"/>
      <c r="H115" s="259">
        <v>60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5" t="s">
        <v>137</v>
      </c>
      <c r="AU115" s="265" t="s">
        <v>135</v>
      </c>
      <c r="AV115" s="14" t="s">
        <v>135</v>
      </c>
      <c r="AW115" s="14" t="s">
        <v>31</v>
      </c>
      <c r="AX115" s="14" t="s">
        <v>75</v>
      </c>
      <c r="AY115" s="265" t="s">
        <v>125</v>
      </c>
    </row>
    <row r="116" s="2" customFormat="1" ht="16.5" customHeight="1">
      <c r="A116" s="40"/>
      <c r="B116" s="41"/>
      <c r="C116" s="229" t="s">
        <v>166</v>
      </c>
      <c r="D116" s="229" t="s">
        <v>131</v>
      </c>
      <c r="E116" s="230" t="s">
        <v>167</v>
      </c>
      <c r="F116" s="231" t="s">
        <v>168</v>
      </c>
      <c r="G116" s="232" t="s">
        <v>159</v>
      </c>
      <c r="H116" s="233">
        <v>1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39</v>
      </c>
      <c r="O116" s="86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130</v>
      </c>
      <c r="AT116" s="241" t="s">
        <v>131</v>
      </c>
      <c r="AU116" s="241" t="s">
        <v>135</v>
      </c>
      <c r="AY116" s="19" t="s">
        <v>125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75</v>
      </c>
      <c r="BK116" s="242">
        <f>ROUND(I116*H116,2)</f>
        <v>0</v>
      </c>
      <c r="BL116" s="19" t="s">
        <v>130</v>
      </c>
      <c r="BM116" s="241" t="s">
        <v>169</v>
      </c>
    </row>
    <row r="117" s="13" customFormat="1">
      <c r="A117" s="13"/>
      <c r="B117" s="243"/>
      <c r="C117" s="244"/>
      <c r="D117" s="245" t="s">
        <v>137</v>
      </c>
      <c r="E117" s="246" t="s">
        <v>19</v>
      </c>
      <c r="F117" s="247" t="s">
        <v>75</v>
      </c>
      <c r="G117" s="244"/>
      <c r="H117" s="248">
        <v>1</v>
      </c>
      <c r="I117" s="249"/>
      <c r="J117" s="244"/>
      <c r="K117" s="244"/>
      <c r="L117" s="250"/>
      <c r="M117" s="251"/>
      <c r="N117" s="252"/>
      <c r="O117" s="252"/>
      <c r="P117" s="252"/>
      <c r="Q117" s="252"/>
      <c r="R117" s="252"/>
      <c r="S117" s="252"/>
      <c r="T117" s="25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4" t="s">
        <v>137</v>
      </c>
      <c r="AU117" s="254" t="s">
        <v>135</v>
      </c>
      <c r="AV117" s="13" t="s">
        <v>77</v>
      </c>
      <c r="AW117" s="13" t="s">
        <v>31</v>
      </c>
      <c r="AX117" s="13" t="s">
        <v>68</v>
      </c>
      <c r="AY117" s="254" t="s">
        <v>125</v>
      </c>
    </row>
    <row r="118" s="14" customFormat="1">
      <c r="A118" s="14"/>
      <c r="B118" s="255"/>
      <c r="C118" s="256"/>
      <c r="D118" s="245" t="s">
        <v>137</v>
      </c>
      <c r="E118" s="257" t="s">
        <v>19</v>
      </c>
      <c r="F118" s="258" t="s">
        <v>139</v>
      </c>
      <c r="G118" s="256"/>
      <c r="H118" s="259">
        <v>1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5" t="s">
        <v>137</v>
      </c>
      <c r="AU118" s="265" t="s">
        <v>135</v>
      </c>
      <c r="AV118" s="14" t="s">
        <v>135</v>
      </c>
      <c r="AW118" s="14" t="s">
        <v>31</v>
      </c>
      <c r="AX118" s="14" t="s">
        <v>75</v>
      </c>
      <c r="AY118" s="265" t="s">
        <v>125</v>
      </c>
    </row>
    <row r="119" s="12" customFormat="1" ht="20.88" customHeight="1">
      <c r="A119" s="12"/>
      <c r="B119" s="213"/>
      <c r="C119" s="214"/>
      <c r="D119" s="215" t="s">
        <v>67</v>
      </c>
      <c r="E119" s="227" t="s">
        <v>170</v>
      </c>
      <c r="F119" s="227" t="s">
        <v>171</v>
      </c>
      <c r="G119" s="214"/>
      <c r="H119" s="214"/>
      <c r="I119" s="217"/>
      <c r="J119" s="228">
        <f>BK119</f>
        <v>0</v>
      </c>
      <c r="K119" s="214"/>
      <c r="L119" s="219"/>
      <c r="M119" s="220"/>
      <c r="N119" s="221"/>
      <c r="O119" s="221"/>
      <c r="P119" s="222">
        <f>SUM(P120:P124)</f>
        <v>0</v>
      </c>
      <c r="Q119" s="221"/>
      <c r="R119" s="222">
        <f>SUM(R120:R124)</f>
        <v>0.007140800000000001</v>
      </c>
      <c r="S119" s="221"/>
      <c r="T119" s="223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4" t="s">
        <v>75</v>
      </c>
      <c r="AT119" s="225" t="s">
        <v>67</v>
      </c>
      <c r="AU119" s="225" t="s">
        <v>77</v>
      </c>
      <c r="AY119" s="224" t="s">
        <v>125</v>
      </c>
      <c r="BK119" s="226">
        <f>SUM(BK120:BK124)</f>
        <v>0</v>
      </c>
    </row>
    <row r="120" s="2" customFormat="1" ht="16.5" customHeight="1">
      <c r="A120" s="40"/>
      <c r="B120" s="41"/>
      <c r="C120" s="229" t="s">
        <v>172</v>
      </c>
      <c r="D120" s="229" t="s">
        <v>131</v>
      </c>
      <c r="E120" s="230" t="s">
        <v>173</v>
      </c>
      <c r="F120" s="231" t="s">
        <v>174</v>
      </c>
      <c r="G120" s="232" t="s">
        <v>134</v>
      </c>
      <c r="H120" s="233">
        <v>178.52000000000001</v>
      </c>
      <c r="I120" s="234"/>
      <c r="J120" s="235">
        <f>ROUND(I120*H120,2)</f>
        <v>0</v>
      </c>
      <c r="K120" s="236"/>
      <c r="L120" s="46"/>
      <c r="M120" s="237" t="s">
        <v>19</v>
      </c>
      <c r="N120" s="238" t="s">
        <v>39</v>
      </c>
      <c r="O120" s="86"/>
      <c r="P120" s="239">
        <f>O120*H120</f>
        <v>0</v>
      </c>
      <c r="Q120" s="239">
        <v>4.0000000000000003E-05</v>
      </c>
      <c r="R120" s="239">
        <f>Q120*H120</f>
        <v>0.007140800000000001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130</v>
      </c>
      <c r="AT120" s="241" t="s">
        <v>131</v>
      </c>
      <c r="AU120" s="241" t="s">
        <v>135</v>
      </c>
      <c r="AY120" s="19" t="s">
        <v>125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75</v>
      </c>
      <c r="BK120" s="242">
        <f>ROUND(I120*H120,2)</f>
        <v>0</v>
      </c>
      <c r="BL120" s="19" t="s">
        <v>130</v>
      </c>
      <c r="BM120" s="241" t="s">
        <v>175</v>
      </c>
    </row>
    <row r="121" s="15" customFormat="1">
      <c r="A121" s="15"/>
      <c r="B121" s="266"/>
      <c r="C121" s="267"/>
      <c r="D121" s="245" t="s">
        <v>137</v>
      </c>
      <c r="E121" s="268" t="s">
        <v>19</v>
      </c>
      <c r="F121" s="269" t="s">
        <v>176</v>
      </c>
      <c r="G121" s="267"/>
      <c r="H121" s="268" t="s">
        <v>19</v>
      </c>
      <c r="I121" s="270"/>
      <c r="J121" s="267"/>
      <c r="K121" s="267"/>
      <c r="L121" s="271"/>
      <c r="M121" s="272"/>
      <c r="N121" s="273"/>
      <c r="O121" s="273"/>
      <c r="P121" s="273"/>
      <c r="Q121" s="273"/>
      <c r="R121" s="273"/>
      <c r="S121" s="273"/>
      <c r="T121" s="27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5" t="s">
        <v>137</v>
      </c>
      <c r="AU121" s="275" t="s">
        <v>135</v>
      </c>
      <c r="AV121" s="15" t="s">
        <v>75</v>
      </c>
      <c r="AW121" s="15" t="s">
        <v>31</v>
      </c>
      <c r="AX121" s="15" t="s">
        <v>68</v>
      </c>
      <c r="AY121" s="275" t="s">
        <v>125</v>
      </c>
    </row>
    <row r="122" s="13" customFormat="1">
      <c r="A122" s="13"/>
      <c r="B122" s="243"/>
      <c r="C122" s="244"/>
      <c r="D122" s="245" t="s">
        <v>137</v>
      </c>
      <c r="E122" s="246" t="s">
        <v>19</v>
      </c>
      <c r="F122" s="247" t="s">
        <v>177</v>
      </c>
      <c r="G122" s="244"/>
      <c r="H122" s="248">
        <v>122.72</v>
      </c>
      <c r="I122" s="249"/>
      <c r="J122" s="244"/>
      <c r="K122" s="244"/>
      <c r="L122" s="250"/>
      <c r="M122" s="251"/>
      <c r="N122" s="252"/>
      <c r="O122" s="252"/>
      <c r="P122" s="252"/>
      <c r="Q122" s="252"/>
      <c r="R122" s="252"/>
      <c r="S122" s="252"/>
      <c r="T122" s="25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137</v>
      </c>
      <c r="AU122" s="254" t="s">
        <v>135</v>
      </c>
      <c r="AV122" s="13" t="s">
        <v>77</v>
      </c>
      <c r="AW122" s="13" t="s">
        <v>31</v>
      </c>
      <c r="AX122" s="13" t="s">
        <v>68</v>
      </c>
      <c r="AY122" s="254" t="s">
        <v>125</v>
      </c>
    </row>
    <row r="123" s="13" customFormat="1">
      <c r="A123" s="13"/>
      <c r="B123" s="243"/>
      <c r="C123" s="244"/>
      <c r="D123" s="245" t="s">
        <v>137</v>
      </c>
      <c r="E123" s="246" t="s">
        <v>19</v>
      </c>
      <c r="F123" s="247" t="s">
        <v>178</v>
      </c>
      <c r="G123" s="244"/>
      <c r="H123" s="248">
        <v>55.799999999999997</v>
      </c>
      <c r="I123" s="249"/>
      <c r="J123" s="244"/>
      <c r="K123" s="244"/>
      <c r="L123" s="250"/>
      <c r="M123" s="251"/>
      <c r="N123" s="252"/>
      <c r="O123" s="252"/>
      <c r="P123" s="252"/>
      <c r="Q123" s="252"/>
      <c r="R123" s="252"/>
      <c r="S123" s="252"/>
      <c r="T123" s="25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4" t="s">
        <v>137</v>
      </c>
      <c r="AU123" s="254" t="s">
        <v>135</v>
      </c>
      <c r="AV123" s="13" t="s">
        <v>77</v>
      </c>
      <c r="AW123" s="13" t="s">
        <v>31</v>
      </c>
      <c r="AX123" s="13" t="s">
        <v>68</v>
      </c>
      <c r="AY123" s="254" t="s">
        <v>125</v>
      </c>
    </row>
    <row r="124" s="14" customFormat="1">
      <c r="A124" s="14"/>
      <c r="B124" s="255"/>
      <c r="C124" s="256"/>
      <c r="D124" s="245" t="s">
        <v>137</v>
      </c>
      <c r="E124" s="257" t="s">
        <v>19</v>
      </c>
      <c r="F124" s="258" t="s">
        <v>139</v>
      </c>
      <c r="G124" s="256"/>
      <c r="H124" s="259">
        <v>178.51999999999998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5" t="s">
        <v>137</v>
      </c>
      <c r="AU124" s="265" t="s">
        <v>135</v>
      </c>
      <c r="AV124" s="14" t="s">
        <v>135</v>
      </c>
      <c r="AW124" s="14" t="s">
        <v>31</v>
      </c>
      <c r="AX124" s="14" t="s">
        <v>75</v>
      </c>
      <c r="AY124" s="265" t="s">
        <v>125</v>
      </c>
    </row>
    <row r="125" s="12" customFormat="1" ht="22.8" customHeight="1">
      <c r="A125" s="12"/>
      <c r="B125" s="213"/>
      <c r="C125" s="214"/>
      <c r="D125" s="215" t="s">
        <v>67</v>
      </c>
      <c r="E125" s="227" t="s">
        <v>179</v>
      </c>
      <c r="F125" s="227" t="s">
        <v>180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SUM(P126:P139)</f>
        <v>0</v>
      </c>
      <c r="Q125" s="221"/>
      <c r="R125" s="222">
        <f>SUM(R126:R139)</f>
        <v>0</v>
      </c>
      <c r="S125" s="221"/>
      <c r="T125" s="223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75</v>
      </c>
      <c r="AT125" s="225" t="s">
        <v>67</v>
      </c>
      <c r="AU125" s="225" t="s">
        <v>75</v>
      </c>
      <c r="AY125" s="224" t="s">
        <v>125</v>
      </c>
      <c r="BK125" s="226">
        <f>SUM(BK126:BK139)</f>
        <v>0</v>
      </c>
    </row>
    <row r="126" s="2" customFormat="1" ht="16.5" customHeight="1">
      <c r="A126" s="40"/>
      <c r="B126" s="41"/>
      <c r="C126" s="229" t="s">
        <v>181</v>
      </c>
      <c r="D126" s="229" t="s">
        <v>131</v>
      </c>
      <c r="E126" s="230" t="s">
        <v>182</v>
      </c>
      <c r="F126" s="231" t="s">
        <v>183</v>
      </c>
      <c r="G126" s="232" t="s">
        <v>184</v>
      </c>
      <c r="H126" s="233">
        <v>10.924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39</v>
      </c>
      <c r="O126" s="86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130</v>
      </c>
      <c r="AT126" s="241" t="s">
        <v>131</v>
      </c>
      <c r="AU126" s="241" t="s">
        <v>77</v>
      </c>
      <c r="AY126" s="19" t="s">
        <v>125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75</v>
      </c>
      <c r="BK126" s="242">
        <f>ROUND(I126*H126,2)</f>
        <v>0</v>
      </c>
      <c r="BL126" s="19" t="s">
        <v>130</v>
      </c>
      <c r="BM126" s="241" t="s">
        <v>185</v>
      </c>
    </row>
    <row r="127" s="2" customFormat="1" ht="16.5" customHeight="1">
      <c r="A127" s="40"/>
      <c r="B127" s="41"/>
      <c r="C127" s="229" t="s">
        <v>186</v>
      </c>
      <c r="D127" s="229" t="s">
        <v>131</v>
      </c>
      <c r="E127" s="230" t="s">
        <v>187</v>
      </c>
      <c r="F127" s="231" t="s">
        <v>188</v>
      </c>
      <c r="G127" s="232" t="s">
        <v>184</v>
      </c>
      <c r="H127" s="233">
        <v>109.24</v>
      </c>
      <c r="I127" s="234"/>
      <c r="J127" s="235">
        <f>ROUND(I127*H127,2)</f>
        <v>0</v>
      </c>
      <c r="K127" s="236"/>
      <c r="L127" s="46"/>
      <c r="M127" s="237" t="s">
        <v>19</v>
      </c>
      <c r="N127" s="238" t="s">
        <v>39</v>
      </c>
      <c r="O127" s="86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130</v>
      </c>
      <c r="AT127" s="241" t="s">
        <v>131</v>
      </c>
      <c r="AU127" s="241" t="s">
        <v>77</v>
      </c>
      <c r="AY127" s="19" t="s">
        <v>125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75</v>
      </c>
      <c r="BK127" s="242">
        <f>ROUND(I127*H127,2)</f>
        <v>0</v>
      </c>
      <c r="BL127" s="19" t="s">
        <v>130</v>
      </c>
      <c r="BM127" s="241" t="s">
        <v>189</v>
      </c>
    </row>
    <row r="128" s="13" customFormat="1">
      <c r="A128" s="13"/>
      <c r="B128" s="243"/>
      <c r="C128" s="244"/>
      <c r="D128" s="245" t="s">
        <v>137</v>
      </c>
      <c r="E128" s="246" t="s">
        <v>19</v>
      </c>
      <c r="F128" s="247" t="s">
        <v>190</v>
      </c>
      <c r="G128" s="244"/>
      <c r="H128" s="248">
        <v>109.24</v>
      </c>
      <c r="I128" s="249"/>
      <c r="J128" s="244"/>
      <c r="K128" s="244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137</v>
      </c>
      <c r="AU128" s="254" t="s">
        <v>77</v>
      </c>
      <c r="AV128" s="13" t="s">
        <v>77</v>
      </c>
      <c r="AW128" s="13" t="s">
        <v>31</v>
      </c>
      <c r="AX128" s="13" t="s">
        <v>68</v>
      </c>
      <c r="AY128" s="254" t="s">
        <v>125</v>
      </c>
    </row>
    <row r="129" s="14" customFormat="1">
      <c r="A129" s="14"/>
      <c r="B129" s="255"/>
      <c r="C129" s="256"/>
      <c r="D129" s="245" t="s">
        <v>137</v>
      </c>
      <c r="E129" s="257" t="s">
        <v>19</v>
      </c>
      <c r="F129" s="258" t="s">
        <v>139</v>
      </c>
      <c r="G129" s="256"/>
      <c r="H129" s="259">
        <v>109.24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137</v>
      </c>
      <c r="AU129" s="265" t="s">
        <v>77</v>
      </c>
      <c r="AV129" s="14" t="s">
        <v>135</v>
      </c>
      <c r="AW129" s="14" t="s">
        <v>31</v>
      </c>
      <c r="AX129" s="14" t="s">
        <v>75</v>
      </c>
      <c r="AY129" s="265" t="s">
        <v>125</v>
      </c>
    </row>
    <row r="130" s="2" customFormat="1" ht="16.5" customHeight="1">
      <c r="A130" s="40"/>
      <c r="B130" s="41"/>
      <c r="C130" s="229" t="s">
        <v>191</v>
      </c>
      <c r="D130" s="229" t="s">
        <v>131</v>
      </c>
      <c r="E130" s="230" t="s">
        <v>192</v>
      </c>
      <c r="F130" s="231" t="s">
        <v>193</v>
      </c>
      <c r="G130" s="232" t="s">
        <v>184</v>
      </c>
      <c r="H130" s="233">
        <v>10.924</v>
      </c>
      <c r="I130" s="234"/>
      <c r="J130" s="235">
        <f>ROUND(I130*H130,2)</f>
        <v>0</v>
      </c>
      <c r="K130" s="236"/>
      <c r="L130" s="46"/>
      <c r="M130" s="237" t="s">
        <v>19</v>
      </c>
      <c r="N130" s="238" t="s">
        <v>39</v>
      </c>
      <c r="O130" s="86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1" t="s">
        <v>130</v>
      </c>
      <c r="AT130" s="241" t="s">
        <v>131</v>
      </c>
      <c r="AU130" s="241" t="s">
        <v>77</v>
      </c>
      <c r="AY130" s="19" t="s">
        <v>125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75</v>
      </c>
      <c r="BK130" s="242">
        <f>ROUND(I130*H130,2)</f>
        <v>0</v>
      </c>
      <c r="BL130" s="19" t="s">
        <v>130</v>
      </c>
      <c r="BM130" s="241" t="s">
        <v>194</v>
      </c>
    </row>
    <row r="131" s="2" customFormat="1" ht="16.5" customHeight="1">
      <c r="A131" s="40"/>
      <c r="B131" s="41"/>
      <c r="C131" s="229" t="s">
        <v>8</v>
      </c>
      <c r="D131" s="229" t="s">
        <v>131</v>
      </c>
      <c r="E131" s="230" t="s">
        <v>195</v>
      </c>
      <c r="F131" s="231" t="s">
        <v>196</v>
      </c>
      <c r="G131" s="232" t="s">
        <v>184</v>
      </c>
      <c r="H131" s="233">
        <v>6</v>
      </c>
      <c r="I131" s="234"/>
      <c r="J131" s="235">
        <f>ROUND(I131*H131,2)</f>
        <v>0</v>
      </c>
      <c r="K131" s="236"/>
      <c r="L131" s="46"/>
      <c r="M131" s="237" t="s">
        <v>19</v>
      </c>
      <c r="N131" s="238" t="s">
        <v>39</v>
      </c>
      <c r="O131" s="86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1" t="s">
        <v>130</v>
      </c>
      <c r="AT131" s="241" t="s">
        <v>131</v>
      </c>
      <c r="AU131" s="241" t="s">
        <v>77</v>
      </c>
      <c r="AY131" s="19" t="s">
        <v>125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75</v>
      </c>
      <c r="BK131" s="242">
        <f>ROUND(I131*H131,2)</f>
        <v>0</v>
      </c>
      <c r="BL131" s="19" t="s">
        <v>130</v>
      </c>
      <c r="BM131" s="241" t="s">
        <v>197</v>
      </c>
    </row>
    <row r="132" s="13" customFormat="1">
      <c r="A132" s="13"/>
      <c r="B132" s="243"/>
      <c r="C132" s="244"/>
      <c r="D132" s="245" t="s">
        <v>137</v>
      </c>
      <c r="E132" s="246" t="s">
        <v>19</v>
      </c>
      <c r="F132" s="247" t="s">
        <v>145</v>
      </c>
      <c r="G132" s="244"/>
      <c r="H132" s="248">
        <v>6</v>
      </c>
      <c r="I132" s="249"/>
      <c r="J132" s="244"/>
      <c r="K132" s="244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137</v>
      </c>
      <c r="AU132" s="254" t="s">
        <v>77</v>
      </c>
      <c r="AV132" s="13" t="s">
        <v>77</v>
      </c>
      <c r="AW132" s="13" t="s">
        <v>31</v>
      </c>
      <c r="AX132" s="13" t="s">
        <v>68</v>
      </c>
      <c r="AY132" s="254" t="s">
        <v>125</v>
      </c>
    </row>
    <row r="133" s="14" customFormat="1">
      <c r="A133" s="14"/>
      <c r="B133" s="255"/>
      <c r="C133" s="256"/>
      <c r="D133" s="245" t="s">
        <v>137</v>
      </c>
      <c r="E133" s="257" t="s">
        <v>19</v>
      </c>
      <c r="F133" s="258" t="s">
        <v>139</v>
      </c>
      <c r="G133" s="256"/>
      <c r="H133" s="259">
        <v>6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137</v>
      </c>
      <c r="AU133" s="265" t="s">
        <v>77</v>
      </c>
      <c r="AV133" s="14" t="s">
        <v>135</v>
      </c>
      <c r="AW133" s="14" t="s">
        <v>31</v>
      </c>
      <c r="AX133" s="14" t="s">
        <v>75</v>
      </c>
      <c r="AY133" s="265" t="s">
        <v>125</v>
      </c>
    </row>
    <row r="134" s="2" customFormat="1" ht="16.5" customHeight="1">
      <c r="A134" s="40"/>
      <c r="B134" s="41"/>
      <c r="C134" s="229" t="s">
        <v>198</v>
      </c>
      <c r="D134" s="229" t="s">
        <v>131</v>
      </c>
      <c r="E134" s="230" t="s">
        <v>199</v>
      </c>
      <c r="F134" s="231" t="s">
        <v>200</v>
      </c>
      <c r="G134" s="232" t="s">
        <v>184</v>
      </c>
      <c r="H134" s="233">
        <v>1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39</v>
      </c>
      <c r="O134" s="86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130</v>
      </c>
      <c r="AT134" s="241" t="s">
        <v>131</v>
      </c>
      <c r="AU134" s="241" t="s">
        <v>77</v>
      </c>
      <c r="AY134" s="19" t="s">
        <v>125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75</v>
      </c>
      <c r="BK134" s="242">
        <f>ROUND(I134*H134,2)</f>
        <v>0</v>
      </c>
      <c r="BL134" s="19" t="s">
        <v>130</v>
      </c>
      <c r="BM134" s="241" t="s">
        <v>201</v>
      </c>
    </row>
    <row r="135" s="13" customFormat="1">
      <c r="A135" s="13"/>
      <c r="B135" s="243"/>
      <c r="C135" s="244"/>
      <c r="D135" s="245" t="s">
        <v>137</v>
      </c>
      <c r="E135" s="246" t="s">
        <v>19</v>
      </c>
      <c r="F135" s="247" t="s">
        <v>75</v>
      </c>
      <c r="G135" s="244"/>
      <c r="H135" s="248">
        <v>1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137</v>
      </c>
      <c r="AU135" s="254" t="s">
        <v>77</v>
      </c>
      <c r="AV135" s="13" t="s">
        <v>77</v>
      </c>
      <c r="AW135" s="13" t="s">
        <v>31</v>
      </c>
      <c r="AX135" s="13" t="s">
        <v>68</v>
      </c>
      <c r="AY135" s="254" t="s">
        <v>125</v>
      </c>
    </row>
    <row r="136" s="14" customFormat="1">
      <c r="A136" s="14"/>
      <c r="B136" s="255"/>
      <c r="C136" s="256"/>
      <c r="D136" s="245" t="s">
        <v>137</v>
      </c>
      <c r="E136" s="257" t="s">
        <v>19</v>
      </c>
      <c r="F136" s="258" t="s">
        <v>139</v>
      </c>
      <c r="G136" s="256"/>
      <c r="H136" s="259">
        <v>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137</v>
      </c>
      <c r="AU136" s="265" t="s">
        <v>77</v>
      </c>
      <c r="AV136" s="14" t="s">
        <v>135</v>
      </c>
      <c r="AW136" s="14" t="s">
        <v>31</v>
      </c>
      <c r="AX136" s="14" t="s">
        <v>75</v>
      </c>
      <c r="AY136" s="265" t="s">
        <v>125</v>
      </c>
    </row>
    <row r="137" s="2" customFormat="1" ht="16.5" customHeight="1">
      <c r="A137" s="40"/>
      <c r="B137" s="41"/>
      <c r="C137" s="229" t="s">
        <v>202</v>
      </c>
      <c r="D137" s="229" t="s">
        <v>131</v>
      </c>
      <c r="E137" s="230" t="s">
        <v>203</v>
      </c>
      <c r="F137" s="231" t="s">
        <v>204</v>
      </c>
      <c r="G137" s="232" t="s">
        <v>184</v>
      </c>
      <c r="H137" s="233">
        <v>3.9239999999999999</v>
      </c>
      <c r="I137" s="234"/>
      <c r="J137" s="235">
        <f>ROUND(I137*H137,2)</f>
        <v>0</v>
      </c>
      <c r="K137" s="236"/>
      <c r="L137" s="46"/>
      <c r="M137" s="237" t="s">
        <v>19</v>
      </c>
      <c r="N137" s="238" t="s">
        <v>39</v>
      </c>
      <c r="O137" s="86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1" t="s">
        <v>130</v>
      </c>
      <c r="AT137" s="241" t="s">
        <v>131</v>
      </c>
      <c r="AU137" s="241" t="s">
        <v>77</v>
      </c>
      <c r="AY137" s="19" t="s">
        <v>125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9" t="s">
        <v>75</v>
      </c>
      <c r="BK137" s="242">
        <f>ROUND(I137*H137,2)</f>
        <v>0</v>
      </c>
      <c r="BL137" s="19" t="s">
        <v>130</v>
      </c>
      <c r="BM137" s="241" t="s">
        <v>205</v>
      </c>
    </row>
    <row r="138" s="13" customFormat="1">
      <c r="A138" s="13"/>
      <c r="B138" s="243"/>
      <c r="C138" s="244"/>
      <c r="D138" s="245" t="s">
        <v>137</v>
      </c>
      <c r="E138" s="246" t="s">
        <v>19</v>
      </c>
      <c r="F138" s="247" t="s">
        <v>206</v>
      </c>
      <c r="G138" s="244"/>
      <c r="H138" s="248">
        <v>3.9239999999999999</v>
      </c>
      <c r="I138" s="249"/>
      <c r="J138" s="244"/>
      <c r="K138" s="244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137</v>
      </c>
      <c r="AU138" s="254" t="s">
        <v>77</v>
      </c>
      <c r="AV138" s="13" t="s">
        <v>77</v>
      </c>
      <c r="AW138" s="13" t="s">
        <v>31</v>
      </c>
      <c r="AX138" s="13" t="s">
        <v>68</v>
      </c>
      <c r="AY138" s="254" t="s">
        <v>125</v>
      </c>
    </row>
    <row r="139" s="14" customFormat="1">
      <c r="A139" s="14"/>
      <c r="B139" s="255"/>
      <c r="C139" s="256"/>
      <c r="D139" s="245" t="s">
        <v>137</v>
      </c>
      <c r="E139" s="257" t="s">
        <v>19</v>
      </c>
      <c r="F139" s="258" t="s">
        <v>139</v>
      </c>
      <c r="G139" s="256"/>
      <c r="H139" s="259">
        <v>3.9239999999999999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137</v>
      </c>
      <c r="AU139" s="265" t="s">
        <v>77</v>
      </c>
      <c r="AV139" s="14" t="s">
        <v>135</v>
      </c>
      <c r="AW139" s="14" t="s">
        <v>31</v>
      </c>
      <c r="AX139" s="14" t="s">
        <v>75</v>
      </c>
      <c r="AY139" s="265" t="s">
        <v>125</v>
      </c>
    </row>
    <row r="140" s="12" customFormat="1" ht="22.8" customHeight="1">
      <c r="A140" s="12"/>
      <c r="B140" s="213"/>
      <c r="C140" s="214"/>
      <c r="D140" s="215" t="s">
        <v>67</v>
      </c>
      <c r="E140" s="227" t="s">
        <v>207</v>
      </c>
      <c r="F140" s="227" t="s">
        <v>208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P141</f>
        <v>0</v>
      </c>
      <c r="Q140" s="221"/>
      <c r="R140" s="222">
        <f>R141</f>
        <v>0</v>
      </c>
      <c r="S140" s="221"/>
      <c r="T140" s="22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75</v>
      </c>
      <c r="AT140" s="225" t="s">
        <v>67</v>
      </c>
      <c r="AU140" s="225" t="s">
        <v>75</v>
      </c>
      <c r="AY140" s="224" t="s">
        <v>125</v>
      </c>
      <c r="BK140" s="226">
        <f>BK141</f>
        <v>0</v>
      </c>
    </row>
    <row r="141" s="2" customFormat="1" ht="16.5" customHeight="1">
      <c r="A141" s="40"/>
      <c r="B141" s="41"/>
      <c r="C141" s="229" t="s">
        <v>209</v>
      </c>
      <c r="D141" s="229" t="s">
        <v>131</v>
      </c>
      <c r="E141" s="230" t="s">
        <v>210</v>
      </c>
      <c r="F141" s="231" t="s">
        <v>211</v>
      </c>
      <c r="G141" s="232" t="s">
        <v>184</v>
      </c>
      <c r="H141" s="233">
        <v>0.0070000000000000001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39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130</v>
      </c>
      <c r="AT141" s="241" t="s">
        <v>131</v>
      </c>
      <c r="AU141" s="241" t="s">
        <v>77</v>
      </c>
      <c r="AY141" s="19" t="s">
        <v>125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75</v>
      </c>
      <c r="BK141" s="242">
        <f>ROUND(I141*H141,2)</f>
        <v>0</v>
      </c>
      <c r="BL141" s="19" t="s">
        <v>130</v>
      </c>
      <c r="BM141" s="241" t="s">
        <v>212</v>
      </c>
    </row>
    <row r="142" s="12" customFormat="1" ht="25.92" customHeight="1">
      <c r="A142" s="12"/>
      <c r="B142" s="213"/>
      <c r="C142" s="214"/>
      <c r="D142" s="215" t="s">
        <v>67</v>
      </c>
      <c r="E142" s="216" t="s">
        <v>213</v>
      </c>
      <c r="F142" s="216" t="s">
        <v>214</v>
      </c>
      <c r="G142" s="214"/>
      <c r="H142" s="214"/>
      <c r="I142" s="217"/>
      <c r="J142" s="218">
        <f>BK142</f>
        <v>0</v>
      </c>
      <c r="K142" s="214"/>
      <c r="L142" s="219"/>
      <c r="M142" s="220"/>
      <c r="N142" s="221"/>
      <c r="O142" s="221"/>
      <c r="P142" s="222">
        <f>P143+P150+P155+P255+P351+P372</f>
        <v>0</v>
      </c>
      <c r="Q142" s="221"/>
      <c r="R142" s="222">
        <f>R143+R150+R155+R255+R351+R372</f>
        <v>8.12360741</v>
      </c>
      <c r="S142" s="221"/>
      <c r="T142" s="223">
        <f>T143+T150+T155+T255+T351+T372</f>
        <v>10.924232500000002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77</v>
      </c>
      <c r="AT142" s="225" t="s">
        <v>67</v>
      </c>
      <c r="AU142" s="225" t="s">
        <v>68</v>
      </c>
      <c r="AY142" s="224" t="s">
        <v>125</v>
      </c>
      <c r="BK142" s="226">
        <f>BK143+BK150+BK155+BK255+BK351+BK372</f>
        <v>0</v>
      </c>
    </row>
    <row r="143" s="12" customFormat="1" ht="22.8" customHeight="1">
      <c r="A143" s="12"/>
      <c r="B143" s="213"/>
      <c r="C143" s="214"/>
      <c r="D143" s="215" t="s">
        <v>67</v>
      </c>
      <c r="E143" s="227" t="s">
        <v>215</v>
      </c>
      <c r="F143" s="227" t="s">
        <v>216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SUM(P144:P149)</f>
        <v>0</v>
      </c>
      <c r="Q143" s="221"/>
      <c r="R143" s="222">
        <f>SUM(R144:R149)</f>
        <v>0</v>
      </c>
      <c r="S143" s="221"/>
      <c r="T143" s="223">
        <f>SUM(T144:T149)</f>
        <v>1.7250000000000001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77</v>
      </c>
      <c r="AT143" s="225" t="s">
        <v>67</v>
      </c>
      <c r="AU143" s="225" t="s">
        <v>75</v>
      </c>
      <c r="AY143" s="224" t="s">
        <v>125</v>
      </c>
      <c r="BK143" s="226">
        <f>SUM(BK144:BK149)</f>
        <v>0</v>
      </c>
    </row>
    <row r="144" s="2" customFormat="1" ht="16.5" customHeight="1">
      <c r="A144" s="40"/>
      <c r="B144" s="41"/>
      <c r="C144" s="229" t="s">
        <v>217</v>
      </c>
      <c r="D144" s="229" t="s">
        <v>131</v>
      </c>
      <c r="E144" s="230" t="s">
        <v>218</v>
      </c>
      <c r="F144" s="231" t="s">
        <v>219</v>
      </c>
      <c r="G144" s="232" t="s">
        <v>134</v>
      </c>
      <c r="H144" s="233">
        <v>287.5</v>
      </c>
      <c r="I144" s="234"/>
      <c r="J144" s="235">
        <f>ROUND(I144*H144,2)</f>
        <v>0</v>
      </c>
      <c r="K144" s="236"/>
      <c r="L144" s="46"/>
      <c r="M144" s="237" t="s">
        <v>19</v>
      </c>
      <c r="N144" s="238" t="s">
        <v>39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0.0060000000000000001</v>
      </c>
      <c r="T144" s="240">
        <f>S144*H144</f>
        <v>1.7250000000000001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198</v>
      </c>
      <c r="AT144" s="241" t="s">
        <v>131</v>
      </c>
      <c r="AU144" s="241" t="s">
        <v>77</v>
      </c>
      <c r="AY144" s="19" t="s">
        <v>125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75</v>
      </c>
      <c r="BK144" s="242">
        <f>ROUND(I144*H144,2)</f>
        <v>0</v>
      </c>
      <c r="BL144" s="19" t="s">
        <v>198</v>
      </c>
      <c r="BM144" s="241" t="s">
        <v>220</v>
      </c>
    </row>
    <row r="145" s="15" customFormat="1">
      <c r="A145" s="15"/>
      <c r="B145" s="266"/>
      <c r="C145" s="267"/>
      <c r="D145" s="245" t="s">
        <v>137</v>
      </c>
      <c r="E145" s="268" t="s">
        <v>19</v>
      </c>
      <c r="F145" s="269" t="s">
        <v>221</v>
      </c>
      <c r="G145" s="267"/>
      <c r="H145" s="268" t="s">
        <v>19</v>
      </c>
      <c r="I145" s="270"/>
      <c r="J145" s="267"/>
      <c r="K145" s="267"/>
      <c r="L145" s="271"/>
      <c r="M145" s="272"/>
      <c r="N145" s="273"/>
      <c r="O145" s="273"/>
      <c r="P145" s="273"/>
      <c r="Q145" s="273"/>
      <c r="R145" s="273"/>
      <c r="S145" s="273"/>
      <c r="T145" s="27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5" t="s">
        <v>137</v>
      </c>
      <c r="AU145" s="275" t="s">
        <v>77</v>
      </c>
      <c r="AV145" s="15" t="s">
        <v>75</v>
      </c>
      <c r="AW145" s="15" t="s">
        <v>31</v>
      </c>
      <c r="AX145" s="15" t="s">
        <v>68</v>
      </c>
      <c r="AY145" s="275" t="s">
        <v>125</v>
      </c>
    </row>
    <row r="146" s="13" customFormat="1">
      <c r="A146" s="13"/>
      <c r="B146" s="243"/>
      <c r="C146" s="244"/>
      <c r="D146" s="245" t="s">
        <v>137</v>
      </c>
      <c r="E146" s="246" t="s">
        <v>19</v>
      </c>
      <c r="F146" s="247" t="s">
        <v>222</v>
      </c>
      <c r="G146" s="244"/>
      <c r="H146" s="248">
        <v>250</v>
      </c>
      <c r="I146" s="249"/>
      <c r="J146" s="244"/>
      <c r="K146" s="244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137</v>
      </c>
      <c r="AU146" s="254" t="s">
        <v>77</v>
      </c>
      <c r="AV146" s="13" t="s">
        <v>77</v>
      </c>
      <c r="AW146" s="13" t="s">
        <v>31</v>
      </c>
      <c r="AX146" s="13" t="s">
        <v>68</v>
      </c>
      <c r="AY146" s="254" t="s">
        <v>125</v>
      </c>
    </row>
    <row r="147" s="14" customFormat="1">
      <c r="A147" s="14"/>
      <c r="B147" s="255"/>
      <c r="C147" s="256"/>
      <c r="D147" s="245" t="s">
        <v>137</v>
      </c>
      <c r="E147" s="257" t="s">
        <v>19</v>
      </c>
      <c r="F147" s="258" t="s">
        <v>139</v>
      </c>
      <c r="G147" s="256"/>
      <c r="H147" s="259">
        <v>250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137</v>
      </c>
      <c r="AU147" s="265" t="s">
        <v>77</v>
      </c>
      <c r="AV147" s="14" t="s">
        <v>135</v>
      </c>
      <c r="AW147" s="14" t="s">
        <v>31</v>
      </c>
      <c r="AX147" s="14" t="s">
        <v>68</v>
      </c>
      <c r="AY147" s="265" t="s">
        <v>125</v>
      </c>
    </row>
    <row r="148" s="16" customFormat="1">
      <c r="A148" s="16"/>
      <c r="B148" s="276"/>
      <c r="C148" s="277"/>
      <c r="D148" s="245" t="s">
        <v>137</v>
      </c>
      <c r="E148" s="278" t="s">
        <v>19</v>
      </c>
      <c r="F148" s="279" t="s">
        <v>223</v>
      </c>
      <c r="G148" s="277"/>
      <c r="H148" s="280">
        <v>250</v>
      </c>
      <c r="I148" s="281"/>
      <c r="J148" s="277"/>
      <c r="K148" s="277"/>
      <c r="L148" s="282"/>
      <c r="M148" s="283"/>
      <c r="N148" s="284"/>
      <c r="O148" s="284"/>
      <c r="P148" s="284"/>
      <c r="Q148" s="284"/>
      <c r="R148" s="284"/>
      <c r="S148" s="284"/>
      <c r="T148" s="285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86" t="s">
        <v>137</v>
      </c>
      <c r="AU148" s="286" t="s">
        <v>77</v>
      </c>
      <c r="AV148" s="16" t="s">
        <v>130</v>
      </c>
      <c r="AW148" s="16" t="s">
        <v>31</v>
      </c>
      <c r="AX148" s="16" t="s">
        <v>68</v>
      </c>
      <c r="AY148" s="286" t="s">
        <v>125</v>
      </c>
    </row>
    <row r="149" s="13" customFormat="1">
      <c r="A149" s="13"/>
      <c r="B149" s="243"/>
      <c r="C149" s="244"/>
      <c r="D149" s="245" t="s">
        <v>137</v>
      </c>
      <c r="E149" s="246" t="s">
        <v>19</v>
      </c>
      <c r="F149" s="247" t="s">
        <v>224</v>
      </c>
      <c r="G149" s="244"/>
      <c r="H149" s="248">
        <v>287.5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137</v>
      </c>
      <c r="AU149" s="254" t="s">
        <v>77</v>
      </c>
      <c r="AV149" s="13" t="s">
        <v>77</v>
      </c>
      <c r="AW149" s="13" t="s">
        <v>31</v>
      </c>
      <c r="AX149" s="13" t="s">
        <v>75</v>
      </c>
      <c r="AY149" s="254" t="s">
        <v>125</v>
      </c>
    </row>
    <row r="150" s="12" customFormat="1" ht="22.8" customHeight="1">
      <c r="A150" s="12"/>
      <c r="B150" s="213"/>
      <c r="C150" s="214"/>
      <c r="D150" s="215" t="s">
        <v>67</v>
      </c>
      <c r="E150" s="227" t="s">
        <v>225</v>
      </c>
      <c r="F150" s="227" t="s">
        <v>226</v>
      </c>
      <c r="G150" s="214"/>
      <c r="H150" s="214"/>
      <c r="I150" s="217"/>
      <c r="J150" s="228">
        <f>BK150</f>
        <v>0</v>
      </c>
      <c r="K150" s="214"/>
      <c r="L150" s="219"/>
      <c r="M150" s="220"/>
      <c r="N150" s="221"/>
      <c r="O150" s="221"/>
      <c r="P150" s="222">
        <f>SUM(P151:P154)</f>
        <v>0</v>
      </c>
      <c r="Q150" s="221"/>
      <c r="R150" s="222">
        <f>SUM(R151:R154)</f>
        <v>0.1236</v>
      </c>
      <c r="S150" s="221"/>
      <c r="T150" s="223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77</v>
      </c>
      <c r="AT150" s="225" t="s">
        <v>67</v>
      </c>
      <c r="AU150" s="225" t="s">
        <v>75</v>
      </c>
      <c r="AY150" s="224" t="s">
        <v>125</v>
      </c>
      <c r="BK150" s="226">
        <f>SUM(BK151:BK154)</f>
        <v>0</v>
      </c>
    </row>
    <row r="151" s="2" customFormat="1" ht="16.5" customHeight="1">
      <c r="A151" s="40"/>
      <c r="B151" s="41"/>
      <c r="C151" s="229" t="s">
        <v>7</v>
      </c>
      <c r="D151" s="229" t="s">
        <v>131</v>
      </c>
      <c r="E151" s="230" t="s">
        <v>227</v>
      </c>
      <c r="F151" s="231" t="s">
        <v>228</v>
      </c>
      <c r="G151" s="232" t="s">
        <v>159</v>
      </c>
      <c r="H151" s="233">
        <v>4</v>
      </c>
      <c r="I151" s="234"/>
      <c r="J151" s="235">
        <f>ROUND(I151*H151,2)</f>
        <v>0</v>
      </c>
      <c r="K151" s="236"/>
      <c r="L151" s="46"/>
      <c r="M151" s="237" t="s">
        <v>19</v>
      </c>
      <c r="N151" s="238" t="s">
        <v>39</v>
      </c>
      <c r="O151" s="86"/>
      <c r="P151" s="239">
        <f>O151*H151</f>
        <v>0</v>
      </c>
      <c r="Q151" s="239">
        <v>0.0309</v>
      </c>
      <c r="R151" s="239">
        <f>Q151*H151</f>
        <v>0.1236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198</v>
      </c>
      <c r="AT151" s="241" t="s">
        <v>131</v>
      </c>
      <c r="AU151" s="241" t="s">
        <v>77</v>
      </c>
      <c r="AY151" s="19" t="s">
        <v>125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75</v>
      </c>
      <c r="BK151" s="242">
        <f>ROUND(I151*H151,2)</f>
        <v>0</v>
      </c>
      <c r="BL151" s="19" t="s">
        <v>198</v>
      </c>
      <c r="BM151" s="241" t="s">
        <v>229</v>
      </c>
    </row>
    <row r="152" s="13" customFormat="1">
      <c r="A152" s="13"/>
      <c r="B152" s="243"/>
      <c r="C152" s="244"/>
      <c r="D152" s="245" t="s">
        <v>137</v>
      </c>
      <c r="E152" s="246" t="s">
        <v>19</v>
      </c>
      <c r="F152" s="247" t="s">
        <v>230</v>
      </c>
      <c r="G152" s="244"/>
      <c r="H152" s="248">
        <v>4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137</v>
      </c>
      <c r="AU152" s="254" t="s">
        <v>77</v>
      </c>
      <c r="AV152" s="13" t="s">
        <v>77</v>
      </c>
      <c r="AW152" s="13" t="s">
        <v>31</v>
      </c>
      <c r="AX152" s="13" t="s">
        <v>68</v>
      </c>
      <c r="AY152" s="254" t="s">
        <v>125</v>
      </c>
    </row>
    <row r="153" s="14" customFormat="1">
      <c r="A153" s="14"/>
      <c r="B153" s="255"/>
      <c r="C153" s="256"/>
      <c r="D153" s="245" t="s">
        <v>137</v>
      </c>
      <c r="E153" s="257" t="s">
        <v>19</v>
      </c>
      <c r="F153" s="258" t="s">
        <v>139</v>
      </c>
      <c r="G153" s="256"/>
      <c r="H153" s="259">
        <v>4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137</v>
      </c>
      <c r="AU153" s="265" t="s">
        <v>77</v>
      </c>
      <c r="AV153" s="14" t="s">
        <v>135</v>
      </c>
      <c r="AW153" s="14" t="s">
        <v>31</v>
      </c>
      <c r="AX153" s="14" t="s">
        <v>75</v>
      </c>
      <c r="AY153" s="265" t="s">
        <v>125</v>
      </c>
    </row>
    <row r="154" s="2" customFormat="1" ht="16.5" customHeight="1">
      <c r="A154" s="40"/>
      <c r="B154" s="41"/>
      <c r="C154" s="229" t="s">
        <v>231</v>
      </c>
      <c r="D154" s="229" t="s">
        <v>131</v>
      </c>
      <c r="E154" s="230" t="s">
        <v>232</v>
      </c>
      <c r="F154" s="231" t="s">
        <v>233</v>
      </c>
      <c r="G154" s="232" t="s">
        <v>184</v>
      </c>
      <c r="H154" s="233">
        <v>0.124</v>
      </c>
      <c r="I154" s="234"/>
      <c r="J154" s="235">
        <f>ROUND(I154*H154,2)</f>
        <v>0</v>
      </c>
      <c r="K154" s="236"/>
      <c r="L154" s="46"/>
      <c r="M154" s="237" t="s">
        <v>19</v>
      </c>
      <c r="N154" s="238" t="s">
        <v>39</v>
      </c>
      <c r="O154" s="86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198</v>
      </c>
      <c r="AT154" s="241" t="s">
        <v>131</v>
      </c>
      <c r="AU154" s="241" t="s">
        <v>77</v>
      </c>
      <c r="AY154" s="19" t="s">
        <v>125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75</v>
      </c>
      <c r="BK154" s="242">
        <f>ROUND(I154*H154,2)</f>
        <v>0</v>
      </c>
      <c r="BL154" s="19" t="s">
        <v>198</v>
      </c>
      <c r="BM154" s="241" t="s">
        <v>234</v>
      </c>
    </row>
    <row r="155" s="12" customFormat="1" ht="22.8" customHeight="1">
      <c r="A155" s="12"/>
      <c r="B155" s="213"/>
      <c r="C155" s="214"/>
      <c r="D155" s="215" t="s">
        <v>67</v>
      </c>
      <c r="E155" s="227" t="s">
        <v>235</v>
      </c>
      <c r="F155" s="227" t="s">
        <v>236</v>
      </c>
      <c r="G155" s="214"/>
      <c r="H155" s="214"/>
      <c r="I155" s="217"/>
      <c r="J155" s="228">
        <f>BK155</f>
        <v>0</v>
      </c>
      <c r="K155" s="214"/>
      <c r="L155" s="219"/>
      <c r="M155" s="220"/>
      <c r="N155" s="221"/>
      <c r="O155" s="221"/>
      <c r="P155" s="222">
        <f>SUM(P156:P254)</f>
        <v>0</v>
      </c>
      <c r="Q155" s="221"/>
      <c r="R155" s="222">
        <f>SUM(R156:R254)</f>
        <v>4.8494638800000009</v>
      </c>
      <c r="S155" s="221"/>
      <c r="T155" s="223">
        <f>SUM(T156:T254)</f>
        <v>6.6269800000000005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4" t="s">
        <v>77</v>
      </c>
      <c r="AT155" s="225" t="s">
        <v>67</v>
      </c>
      <c r="AU155" s="225" t="s">
        <v>75</v>
      </c>
      <c r="AY155" s="224" t="s">
        <v>125</v>
      </c>
      <c r="BK155" s="226">
        <f>SUM(BK156:BK254)</f>
        <v>0</v>
      </c>
    </row>
    <row r="156" s="2" customFormat="1" ht="16.5" customHeight="1">
      <c r="A156" s="40"/>
      <c r="B156" s="41"/>
      <c r="C156" s="229" t="s">
        <v>237</v>
      </c>
      <c r="D156" s="229" t="s">
        <v>131</v>
      </c>
      <c r="E156" s="230" t="s">
        <v>238</v>
      </c>
      <c r="F156" s="231" t="s">
        <v>239</v>
      </c>
      <c r="G156" s="232" t="s">
        <v>240</v>
      </c>
      <c r="H156" s="233">
        <v>31.32</v>
      </c>
      <c r="I156" s="234"/>
      <c r="J156" s="235">
        <f>ROUND(I156*H156,2)</f>
        <v>0</v>
      </c>
      <c r="K156" s="236"/>
      <c r="L156" s="46"/>
      <c r="M156" s="237" t="s">
        <v>19</v>
      </c>
      <c r="N156" s="238" t="s">
        <v>39</v>
      </c>
      <c r="O156" s="86"/>
      <c r="P156" s="239">
        <f>O156*H156</f>
        <v>0</v>
      </c>
      <c r="Q156" s="239">
        <v>0</v>
      </c>
      <c r="R156" s="239">
        <f>Q156*H156</f>
        <v>0</v>
      </c>
      <c r="S156" s="239">
        <v>0.014</v>
      </c>
      <c r="T156" s="240">
        <f>S156*H156</f>
        <v>0.43848000000000004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1" t="s">
        <v>198</v>
      </c>
      <c r="AT156" s="241" t="s">
        <v>131</v>
      </c>
      <c r="AU156" s="241" t="s">
        <v>77</v>
      </c>
      <c r="AY156" s="19" t="s">
        <v>125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75</v>
      </c>
      <c r="BK156" s="242">
        <f>ROUND(I156*H156,2)</f>
        <v>0</v>
      </c>
      <c r="BL156" s="19" t="s">
        <v>198</v>
      </c>
      <c r="BM156" s="241" t="s">
        <v>241</v>
      </c>
    </row>
    <row r="157" s="15" customFormat="1">
      <c r="A157" s="15"/>
      <c r="B157" s="266"/>
      <c r="C157" s="267"/>
      <c r="D157" s="245" t="s">
        <v>137</v>
      </c>
      <c r="E157" s="268" t="s">
        <v>19</v>
      </c>
      <c r="F157" s="269" t="s">
        <v>242</v>
      </c>
      <c r="G157" s="267"/>
      <c r="H157" s="268" t="s">
        <v>19</v>
      </c>
      <c r="I157" s="270"/>
      <c r="J157" s="267"/>
      <c r="K157" s="267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137</v>
      </c>
      <c r="AU157" s="275" t="s">
        <v>77</v>
      </c>
      <c r="AV157" s="15" t="s">
        <v>75</v>
      </c>
      <c r="AW157" s="15" t="s">
        <v>31</v>
      </c>
      <c r="AX157" s="15" t="s">
        <v>68</v>
      </c>
      <c r="AY157" s="275" t="s">
        <v>125</v>
      </c>
    </row>
    <row r="158" s="13" customFormat="1">
      <c r="A158" s="13"/>
      <c r="B158" s="243"/>
      <c r="C158" s="244"/>
      <c r="D158" s="245" t="s">
        <v>137</v>
      </c>
      <c r="E158" s="246" t="s">
        <v>19</v>
      </c>
      <c r="F158" s="247" t="s">
        <v>243</v>
      </c>
      <c r="G158" s="244"/>
      <c r="H158" s="248">
        <v>40.799999999999997</v>
      </c>
      <c r="I158" s="249"/>
      <c r="J158" s="244"/>
      <c r="K158" s="244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137</v>
      </c>
      <c r="AU158" s="254" t="s">
        <v>77</v>
      </c>
      <c r="AV158" s="13" t="s">
        <v>77</v>
      </c>
      <c r="AW158" s="13" t="s">
        <v>31</v>
      </c>
      <c r="AX158" s="13" t="s">
        <v>68</v>
      </c>
      <c r="AY158" s="254" t="s">
        <v>125</v>
      </c>
    </row>
    <row r="159" s="14" customFormat="1">
      <c r="A159" s="14"/>
      <c r="B159" s="255"/>
      <c r="C159" s="256"/>
      <c r="D159" s="245" t="s">
        <v>137</v>
      </c>
      <c r="E159" s="257" t="s">
        <v>19</v>
      </c>
      <c r="F159" s="258" t="s">
        <v>139</v>
      </c>
      <c r="G159" s="256"/>
      <c r="H159" s="259">
        <v>40.799999999999997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137</v>
      </c>
      <c r="AU159" s="265" t="s">
        <v>77</v>
      </c>
      <c r="AV159" s="14" t="s">
        <v>135</v>
      </c>
      <c r="AW159" s="14" t="s">
        <v>31</v>
      </c>
      <c r="AX159" s="14" t="s">
        <v>68</v>
      </c>
      <c r="AY159" s="265" t="s">
        <v>125</v>
      </c>
    </row>
    <row r="160" s="13" customFormat="1">
      <c r="A160" s="13"/>
      <c r="B160" s="243"/>
      <c r="C160" s="244"/>
      <c r="D160" s="245" t="s">
        <v>137</v>
      </c>
      <c r="E160" s="246" t="s">
        <v>19</v>
      </c>
      <c r="F160" s="247" t="s">
        <v>244</v>
      </c>
      <c r="G160" s="244"/>
      <c r="H160" s="248">
        <v>63.600000000000001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137</v>
      </c>
      <c r="AU160" s="254" t="s">
        <v>77</v>
      </c>
      <c r="AV160" s="13" t="s">
        <v>77</v>
      </c>
      <c r="AW160" s="13" t="s">
        <v>31</v>
      </c>
      <c r="AX160" s="13" t="s">
        <v>68</v>
      </c>
      <c r="AY160" s="254" t="s">
        <v>125</v>
      </c>
    </row>
    <row r="161" s="14" customFormat="1">
      <c r="A161" s="14"/>
      <c r="B161" s="255"/>
      <c r="C161" s="256"/>
      <c r="D161" s="245" t="s">
        <v>137</v>
      </c>
      <c r="E161" s="257" t="s">
        <v>19</v>
      </c>
      <c r="F161" s="258" t="s">
        <v>139</v>
      </c>
      <c r="G161" s="256"/>
      <c r="H161" s="259">
        <v>63.600000000000001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137</v>
      </c>
      <c r="AU161" s="265" t="s">
        <v>77</v>
      </c>
      <c r="AV161" s="14" t="s">
        <v>135</v>
      </c>
      <c r="AW161" s="14" t="s">
        <v>31</v>
      </c>
      <c r="AX161" s="14" t="s">
        <v>68</v>
      </c>
      <c r="AY161" s="265" t="s">
        <v>125</v>
      </c>
    </row>
    <row r="162" s="16" customFormat="1">
      <c r="A162" s="16"/>
      <c r="B162" s="276"/>
      <c r="C162" s="277"/>
      <c r="D162" s="245" t="s">
        <v>137</v>
      </c>
      <c r="E162" s="278" t="s">
        <v>19</v>
      </c>
      <c r="F162" s="279" t="s">
        <v>223</v>
      </c>
      <c r="G162" s="277"/>
      <c r="H162" s="280">
        <v>104.40000000000001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6" t="s">
        <v>137</v>
      </c>
      <c r="AU162" s="286" t="s">
        <v>77</v>
      </c>
      <c r="AV162" s="16" t="s">
        <v>130</v>
      </c>
      <c r="AW162" s="16" t="s">
        <v>31</v>
      </c>
      <c r="AX162" s="16" t="s">
        <v>68</v>
      </c>
      <c r="AY162" s="286" t="s">
        <v>125</v>
      </c>
    </row>
    <row r="163" s="13" customFormat="1">
      <c r="A163" s="13"/>
      <c r="B163" s="243"/>
      <c r="C163" s="244"/>
      <c r="D163" s="245" t="s">
        <v>137</v>
      </c>
      <c r="E163" s="246" t="s">
        <v>19</v>
      </c>
      <c r="F163" s="247" t="s">
        <v>245</v>
      </c>
      <c r="G163" s="244"/>
      <c r="H163" s="248">
        <v>31.32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137</v>
      </c>
      <c r="AU163" s="254" t="s">
        <v>77</v>
      </c>
      <c r="AV163" s="13" t="s">
        <v>77</v>
      </c>
      <c r="AW163" s="13" t="s">
        <v>31</v>
      </c>
      <c r="AX163" s="13" t="s">
        <v>75</v>
      </c>
      <c r="AY163" s="254" t="s">
        <v>125</v>
      </c>
    </row>
    <row r="164" s="2" customFormat="1" ht="16.5" customHeight="1">
      <c r="A164" s="40"/>
      <c r="B164" s="41"/>
      <c r="C164" s="229" t="s">
        <v>246</v>
      </c>
      <c r="D164" s="229" t="s">
        <v>131</v>
      </c>
      <c r="E164" s="230" t="s">
        <v>247</v>
      </c>
      <c r="F164" s="231" t="s">
        <v>248</v>
      </c>
      <c r="G164" s="232" t="s">
        <v>240</v>
      </c>
      <c r="H164" s="233">
        <v>135.84</v>
      </c>
      <c r="I164" s="234"/>
      <c r="J164" s="235">
        <f>ROUND(I164*H164,2)</f>
        <v>0</v>
      </c>
      <c r="K164" s="236"/>
      <c r="L164" s="46"/>
      <c r="M164" s="237" t="s">
        <v>19</v>
      </c>
      <c r="N164" s="238" t="s">
        <v>39</v>
      </c>
      <c r="O164" s="86"/>
      <c r="P164" s="239">
        <f>O164*H164</f>
        <v>0</v>
      </c>
      <c r="Q164" s="239">
        <v>0</v>
      </c>
      <c r="R164" s="239">
        <f>Q164*H164</f>
        <v>0</v>
      </c>
      <c r="S164" s="239">
        <v>0.024</v>
      </c>
      <c r="T164" s="240">
        <f>S164*H164</f>
        <v>3.2601599999999999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1" t="s">
        <v>198</v>
      </c>
      <c r="AT164" s="241" t="s">
        <v>131</v>
      </c>
      <c r="AU164" s="241" t="s">
        <v>77</v>
      </c>
      <c r="AY164" s="19" t="s">
        <v>125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75</v>
      </c>
      <c r="BK164" s="242">
        <f>ROUND(I164*H164,2)</f>
        <v>0</v>
      </c>
      <c r="BL164" s="19" t="s">
        <v>198</v>
      </c>
      <c r="BM164" s="241" t="s">
        <v>249</v>
      </c>
    </row>
    <row r="165" s="15" customFormat="1">
      <c r="A165" s="15"/>
      <c r="B165" s="266"/>
      <c r="C165" s="267"/>
      <c r="D165" s="245" t="s">
        <v>137</v>
      </c>
      <c r="E165" s="268" t="s">
        <v>19</v>
      </c>
      <c r="F165" s="269" t="s">
        <v>250</v>
      </c>
      <c r="G165" s="267"/>
      <c r="H165" s="268" t="s">
        <v>19</v>
      </c>
      <c r="I165" s="270"/>
      <c r="J165" s="267"/>
      <c r="K165" s="267"/>
      <c r="L165" s="271"/>
      <c r="M165" s="272"/>
      <c r="N165" s="273"/>
      <c r="O165" s="273"/>
      <c r="P165" s="273"/>
      <c r="Q165" s="273"/>
      <c r="R165" s="273"/>
      <c r="S165" s="273"/>
      <c r="T165" s="27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5" t="s">
        <v>137</v>
      </c>
      <c r="AU165" s="275" t="s">
        <v>77</v>
      </c>
      <c r="AV165" s="15" t="s">
        <v>75</v>
      </c>
      <c r="AW165" s="15" t="s">
        <v>31</v>
      </c>
      <c r="AX165" s="15" t="s">
        <v>68</v>
      </c>
      <c r="AY165" s="275" t="s">
        <v>125</v>
      </c>
    </row>
    <row r="166" s="13" customFormat="1">
      <c r="A166" s="13"/>
      <c r="B166" s="243"/>
      <c r="C166" s="244"/>
      <c r="D166" s="245" t="s">
        <v>137</v>
      </c>
      <c r="E166" s="246" t="s">
        <v>19</v>
      </c>
      <c r="F166" s="247" t="s">
        <v>251</v>
      </c>
      <c r="G166" s="244"/>
      <c r="H166" s="248">
        <v>300</v>
      </c>
      <c r="I166" s="249"/>
      <c r="J166" s="244"/>
      <c r="K166" s="244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137</v>
      </c>
      <c r="AU166" s="254" t="s">
        <v>77</v>
      </c>
      <c r="AV166" s="13" t="s">
        <v>77</v>
      </c>
      <c r="AW166" s="13" t="s">
        <v>31</v>
      </c>
      <c r="AX166" s="13" t="s">
        <v>68</v>
      </c>
      <c r="AY166" s="254" t="s">
        <v>125</v>
      </c>
    </row>
    <row r="167" s="14" customFormat="1">
      <c r="A167" s="14"/>
      <c r="B167" s="255"/>
      <c r="C167" s="256"/>
      <c r="D167" s="245" t="s">
        <v>137</v>
      </c>
      <c r="E167" s="257" t="s">
        <v>19</v>
      </c>
      <c r="F167" s="258" t="s">
        <v>139</v>
      </c>
      <c r="G167" s="256"/>
      <c r="H167" s="259">
        <v>300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137</v>
      </c>
      <c r="AU167" s="265" t="s">
        <v>77</v>
      </c>
      <c r="AV167" s="14" t="s">
        <v>135</v>
      </c>
      <c r="AW167" s="14" t="s">
        <v>31</v>
      </c>
      <c r="AX167" s="14" t="s">
        <v>68</v>
      </c>
      <c r="AY167" s="265" t="s">
        <v>125</v>
      </c>
    </row>
    <row r="168" s="13" customFormat="1">
      <c r="A168" s="13"/>
      <c r="B168" s="243"/>
      <c r="C168" s="244"/>
      <c r="D168" s="245" t="s">
        <v>137</v>
      </c>
      <c r="E168" s="246" t="s">
        <v>19</v>
      </c>
      <c r="F168" s="247" t="s">
        <v>252</v>
      </c>
      <c r="G168" s="244"/>
      <c r="H168" s="248">
        <v>33.600000000000001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137</v>
      </c>
      <c r="AU168" s="254" t="s">
        <v>77</v>
      </c>
      <c r="AV168" s="13" t="s">
        <v>77</v>
      </c>
      <c r="AW168" s="13" t="s">
        <v>31</v>
      </c>
      <c r="AX168" s="13" t="s">
        <v>68</v>
      </c>
      <c r="AY168" s="254" t="s">
        <v>125</v>
      </c>
    </row>
    <row r="169" s="14" customFormat="1">
      <c r="A169" s="14"/>
      <c r="B169" s="255"/>
      <c r="C169" s="256"/>
      <c r="D169" s="245" t="s">
        <v>137</v>
      </c>
      <c r="E169" s="257" t="s">
        <v>19</v>
      </c>
      <c r="F169" s="258" t="s">
        <v>139</v>
      </c>
      <c r="G169" s="256"/>
      <c r="H169" s="259">
        <v>33.600000000000001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137</v>
      </c>
      <c r="AU169" s="265" t="s">
        <v>77</v>
      </c>
      <c r="AV169" s="14" t="s">
        <v>135</v>
      </c>
      <c r="AW169" s="14" t="s">
        <v>31</v>
      </c>
      <c r="AX169" s="14" t="s">
        <v>68</v>
      </c>
      <c r="AY169" s="265" t="s">
        <v>125</v>
      </c>
    </row>
    <row r="170" s="13" customFormat="1">
      <c r="A170" s="13"/>
      <c r="B170" s="243"/>
      <c r="C170" s="244"/>
      <c r="D170" s="245" t="s">
        <v>137</v>
      </c>
      <c r="E170" s="246" t="s">
        <v>19</v>
      </c>
      <c r="F170" s="247" t="s">
        <v>253</v>
      </c>
      <c r="G170" s="244"/>
      <c r="H170" s="248">
        <v>48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137</v>
      </c>
      <c r="AU170" s="254" t="s">
        <v>77</v>
      </c>
      <c r="AV170" s="13" t="s">
        <v>77</v>
      </c>
      <c r="AW170" s="13" t="s">
        <v>31</v>
      </c>
      <c r="AX170" s="13" t="s">
        <v>68</v>
      </c>
      <c r="AY170" s="254" t="s">
        <v>125</v>
      </c>
    </row>
    <row r="171" s="14" customFormat="1">
      <c r="A171" s="14"/>
      <c r="B171" s="255"/>
      <c r="C171" s="256"/>
      <c r="D171" s="245" t="s">
        <v>137</v>
      </c>
      <c r="E171" s="257" t="s">
        <v>19</v>
      </c>
      <c r="F171" s="258" t="s">
        <v>139</v>
      </c>
      <c r="G171" s="256"/>
      <c r="H171" s="259">
        <v>48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137</v>
      </c>
      <c r="AU171" s="265" t="s">
        <v>77</v>
      </c>
      <c r="AV171" s="14" t="s">
        <v>135</v>
      </c>
      <c r="AW171" s="14" t="s">
        <v>31</v>
      </c>
      <c r="AX171" s="14" t="s">
        <v>68</v>
      </c>
      <c r="AY171" s="265" t="s">
        <v>125</v>
      </c>
    </row>
    <row r="172" s="13" customFormat="1">
      <c r="A172" s="13"/>
      <c r="B172" s="243"/>
      <c r="C172" s="244"/>
      <c r="D172" s="245" t="s">
        <v>137</v>
      </c>
      <c r="E172" s="246" t="s">
        <v>19</v>
      </c>
      <c r="F172" s="247" t="s">
        <v>254</v>
      </c>
      <c r="G172" s="244"/>
      <c r="H172" s="248">
        <v>36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137</v>
      </c>
      <c r="AU172" s="254" t="s">
        <v>77</v>
      </c>
      <c r="AV172" s="13" t="s">
        <v>77</v>
      </c>
      <c r="AW172" s="13" t="s">
        <v>31</v>
      </c>
      <c r="AX172" s="13" t="s">
        <v>68</v>
      </c>
      <c r="AY172" s="254" t="s">
        <v>125</v>
      </c>
    </row>
    <row r="173" s="14" customFormat="1">
      <c r="A173" s="14"/>
      <c r="B173" s="255"/>
      <c r="C173" s="256"/>
      <c r="D173" s="245" t="s">
        <v>137</v>
      </c>
      <c r="E173" s="257" t="s">
        <v>19</v>
      </c>
      <c r="F173" s="258" t="s">
        <v>139</v>
      </c>
      <c r="G173" s="256"/>
      <c r="H173" s="259">
        <v>36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137</v>
      </c>
      <c r="AU173" s="265" t="s">
        <v>77</v>
      </c>
      <c r="AV173" s="14" t="s">
        <v>135</v>
      </c>
      <c r="AW173" s="14" t="s">
        <v>31</v>
      </c>
      <c r="AX173" s="14" t="s">
        <v>68</v>
      </c>
      <c r="AY173" s="265" t="s">
        <v>125</v>
      </c>
    </row>
    <row r="174" s="13" customFormat="1">
      <c r="A174" s="13"/>
      <c r="B174" s="243"/>
      <c r="C174" s="244"/>
      <c r="D174" s="245" t="s">
        <v>137</v>
      </c>
      <c r="E174" s="246" t="s">
        <v>19</v>
      </c>
      <c r="F174" s="247" t="s">
        <v>255</v>
      </c>
      <c r="G174" s="244"/>
      <c r="H174" s="248">
        <v>35.200000000000003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137</v>
      </c>
      <c r="AU174" s="254" t="s">
        <v>77</v>
      </c>
      <c r="AV174" s="13" t="s">
        <v>77</v>
      </c>
      <c r="AW174" s="13" t="s">
        <v>31</v>
      </c>
      <c r="AX174" s="13" t="s">
        <v>68</v>
      </c>
      <c r="AY174" s="254" t="s">
        <v>125</v>
      </c>
    </row>
    <row r="175" s="14" customFormat="1">
      <c r="A175" s="14"/>
      <c r="B175" s="255"/>
      <c r="C175" s="256"/>
      <c r="D175" s="245" t="s">
        <v>137</v>
      </c>
      <c r="E175" s="257" t="s">
        <v>19</v>
      </c>
      <c r="F175" s="258" t="s">
        <v>139</v>
      </c>
      <c r="G175" s="256"/>
      <c r="H175" s="259">
        <v>35.200000000000003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137</v>
      </c>
      <c r="AU175" s="265" t="s">
        <v>77</v>
      </c>
      <c r="AV175" s="14" t="s">
        <v>135</v>
      </c>
      <c r="AW175" s="14" t="s">
        <v>31</v>
      </c>
      <c r="AX175" s="14" t="s">
        <v>68</v>
      </c>
      <c r="AY175" s="265" t="s">
        <v>125</v>
      </c>
    </row>
    <row r="176" s="16" customFormat="1">
      <c r="A176" s="16"/>
      <c r="B176" s="276"/>
      <c r="C176" s="277"/>
      <c r="D176" s="245" t="s">
        <v>137</v>
      </c>
      <c r="E176" s="278" t="s">
        <v>19</v>
      </c>
      <c r="F176" s="279" t="s">
        <v>223</v>
      </c>
      <c r="G176" s="277"/>
      <c r="H176" s="280">
        <v>452.80000000000001</v>
      </c>
      <c r="I176" s="281"/>
      <c r="J176" s="277"/>
      <c r="K176" s="277"/>
      <c r="L176" s="282"/>
      <c r="M176" s="283"/>
      <c r="N176" s="284"/>
      <c r="O176" s="284"/>
      <c r="P176" s="284"/>
      <c r="Q176" s="284"/>
      <c r="R176" s="284"/>
      <c r="S176" s="284"/>
      <c r="T176" s="285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6" t="s">
        <v>137</v>
      </c>
      <c r="AU176" s="286" t="s">
        <v>77</v>
      </c>
      <c r="AV176" s="16" t="s">
        <v>130</v>
      </c>
      <c r="AW176" s="16" t="s">
        <v>31</v>
      </c>
      <c r="AX176" s="16" t="s">
        <v>68</v>
      </c>
      <c r="AY176" s="286" t="s">
        <v>125</v>
      </c>
    </row>
    <row r="177" s="13" customFormat="1">
      <c r="A177" s="13"/>
      <c r="B177" s="243"/>
      <c r="C177" s="244"/>
      <c r="D177" s="245" t="s">
        <v>137</v>
      </c>
      <c r="E177" s="246" t="s">
        <v>19</v>
      </c>
      <c r="F177" s="247" t="s">
        <v>256</v>
      </c>
      <c r="G177" s="244"/>
      <c r="H177" s="248">
        <v>135.84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137</v>
      </c>
      <c r="AU177" s="254" t="s">
        <v>77</v>
      </c>
      <c r="AV177" s="13" t="s">
        <v>77</v>
      </c>
      <c r="AW177" s="13" t="s">
        <v>31</v>
      </c>
      <c r="AX177" s="13" t="s">
        <v>75</v>
      </c>
      <c r="AY177" s="254" t="s">
        <v>125</v>
      </c>
    </row>
    <row r="178" s="2" customFormat="1" ht="16.5" customHeight="1">
      <c r="A178" s="40"/>
      <c r="B178" s="41"/>
      <c r="C178" s="229" t="s">
        <v>257</v>
      </c>
      <c r="D178" s="229" t="s">
        <v>131</v>
      </c>
      <c r="E178" s="230" t="s">
        <v>258</v>
      </c>
      <c r="F178" s="231" t="s">
        <v>259</v>
      </c>
      <c r="G178" s="232" t="s">
        <v>240</v>
      </c>
      <c r="H178" s="233">
        <v>28.620000000000001</v>
      </c>
      <c r="I178" s="234"/>
      <c r="J178" s="235">
        <f>ROUND(I178*H178,2)</f>
        <v>0</v>
      </c>
      <c r="K178" s="236"/>
      <c r="L178" s="46"/>
      <c r="M178" s="237" t="s">
        <v>19</v>
      </c>
      <c r="N178" s="238" t="s">
        <v>39</v>
      </c>
      <c r="O178" s="86"/>
      <c r="P178" s="239">
        <f>O178*H178</f>
        <v>0</v>
      </c>
      <c r="Q178" s="239">
        <v>0</v>
      </c>
      <c r="R178" s="239">
        <f>Q178*H178</f>
        <v>0</v>
      </c>
      <c r="S178" s="239">
        <v>0.032000000000000001</v>
      </c>
      <c r="T178" s="240">
        <f>S178*H178</f>
        <v>0.9158400000000001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1" t="s">
        <v>198</v>
      </c>
      <c r="AT178" s="241" t="s">
        <v>131</v>
      </c>
      <c r="AU178" s="241" t="s">
        <v>77</v>
      </c>
      <c r="AY178" s="19" t="s">
        <v>125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75</v>
      </c>
      <c r="BK178" s="242">
        <f>ROUND(I178*H178,2)</f>
        <v>0</v>
      </c>
      <c r="BL178" s="19" t="s">
        <v>198</v>
      </c>
      <c r="BM178" s="241" t="s">
        <v>260</v>
      </c>
    </row>
    <row r="179" s="15" customFormat="1">
      <c r="A179" s="15"/>
      <c r="B179" s="266"/>
      <c r="C179" s="267"/>
      <c r="D179" s="245" t="s">
        <v>137</v>
      </c>
      <c r="E179" s="268" t="s">
        <v>19</v>
      </c>
      <c r="F179" s="269" t="s">
        <v>261</v>
      </c>
      <c r="G179" s="267"/>
      <c r="H179" s="268" t="s">
        <v>19</v>
      </c>
      <c r="I179" s="270"/>
      <c r="J179" s="267"/>
      <c r="K179" s="267"/>
      <c r="L179" s="271"/>
      <c r="M179" s="272"/>
      <c r="N179" s="273"/>
      <c r="O179" s="273"/>
      <c r="P179" s="273"/>
      <c r="Q179" s="273"/>
      <c r="R179" s="273"/>
      <c r="S179" s="273"/>
      <c r="T179" s="27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5" t="s">
        <v>137</v>
      </c>
      <c r="AU179" s="275" t="s">
        <v>77</v>
      </c>
      <c r="AV179" s="15" t="s">
        <v>75</v>
      </c>
      <c r="AW179" s="15" t="s">
        <v>31</v>
      </c>
      <c r="AX179" s="15" t="s">
        <v>68</v>
      </c>
      <c r="AY179" s="275" t="s">
        <v>125</v>
      </c>
    </row>
    <row r="180" s="13" customFormat="1">
      <c r="A180" s="13"/>
      <c r="B180" s="243"/>
      <c r="C180" s="244"/>
      <c r="D180" s="245" t="s">
        <v>137</v>
      </c>
      <c r="E180" s="246" t="s">
        <v>19</v>
      </c>
      <c r="F180" s="247" t="s">
        <v>262</v>
      </c>
      <c r="G180" s="244"/>
      <c r="H180" s="248">
        <v>35.200000000000003</v>
      </c>
      <c r="I180" s="249"/>
      <c r="J180" s="244"/>
      <c r="K180" s="244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137</v>
      </c>
      <c r="AU180" s="254" t="s">
        <v>77</v>
      </c>
      <c r="AV180" s="13" t="s">
        <v>77</v>
      </c>
      <c r="AW180" s="13" t="s">
        <v>31</v>
      </c>
      <c r="AX180" s="13" t="s">
        <v>68</v>
      </c>
      <c r="AY180" s="254" t="s">
        <v>125</v>
      </c>
    </row>
    <row r="181" s="14" customFormat="1">
      <c r="A181" s="14"/>
      <c r="B181" s="255"/>
      <c r="C181" s="256"/>
      <c r="D181" s="245" t="s">
        <v>137</v>
      </c>
      <c r="E181" s="257" t="s">
        <v>19</v>
      </c>
      <c r="F181" s="258" t="s">
        <v>139</v>
      </c>
      <c r="G181" s="256"/>
      <c r="H181" s="259">
        <v>35.200000000000003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137</v>
      </c>
      <c r="AU181" s="265" t="s">
        <v>77</v>
      </c>
      <c r="AV181" s="14" t="s">
        <v>135</v>
      </c>
      <c r="AW181" s="14" t="s">
        <v>31</v>
      </c>
      <c r="AX181" s="14" t="s">
        <v>68</v>
      </c>
      <c r="AY181" s="265" t="s">
        <v>125</v>
      </c>
    </row>
    <row r="182" s="13" customFormat="1">
      <c r="A182" s="13"/>
      <c r="B182" s="243"/>
      <c r="C182" s="244"/>
      <c r="D182" s="245" t="s">
        <v>137</v>
      </c>
      <c r="E182" s="246" t="s">
        <v>19</v>
      </c>
      <c r="F182" s="247" t="s">
        <v>263</v>
      </c>
      <c r="G182" s="244"/>
      <c r="H182" s="248">
        <v>60.200000000000003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137</v>
      </c>
      <c r="AU182" s="254" t="s">
        <v>77</v>
      </c>
      <c r="AV182" s="13" t="s">
        <v>77</v>
      </c>
      <c r="AW182" s="13" t="s">
        <v>31</v>
      </c>
      <c r="AX182" s="13" t="s">
        <v>68</v>
      </c>
      <c r="AY182" s="254" t="s">
        <v>125</v>
      </c>
    </row>
    <row r="183" s="14" customFormat="1">
      <c r="A183" s="14"/>
      <c r="B183" s="255"/>
      <c r="C183" s="256"/>
      <c r="D183" s="245" t="s">
        <v>137</v>
      </c>
      <c r="E183" s="257" t="s">
        <v>19</v>
      </c>
      <c r="F183" s="258" t="s">
        <v>139</v>
      </c>
      <c r="G183" s="256"/>
      <c r="H183" s="259">
        <v>60.200000000000003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137</v>
      </c>
      <c r="AU183" s="265" t="s">
        <v>77</v>
      </c>
      <c r="AV183" s="14" t="s">
        <v>135</v>
      </c>
      <c r="AW183" s="14" t="s">
        <v>31</v>
      </c>
      <c r="AX183" s="14" t="s">
        <v>68</v>
      </c>
      <c r="AY183" s="265" t="s">
        <v>125</v>
      </c>
    </row>
    <row r="184" s="16" customFormat="1">
      <c r="A184" s="16"/>
      <c r="B184" s="276"/>
      <c r="C184" s="277"/>
      <c r="D184" s="245" t="s">
        <v>137</v>
      </c>
      <c r="E184" s="278" t="s">
        <v>19</v>
      </c>
      <c r="F184" s="279" t="s">
        <v>223</v>
      </c>
      <c r="G184" s="277"/>
      <c r="H184" s="280">
        <v>95.400000000000006</v>
      </c>
      <c r="I184" s="281"/>
      <c r="J184" s="277"/>
      <c r="K184" s="277"/>
      <c r="L184" s="282"/>
      <c r="M184" s="283"/>
      <c r="N184" s="284"/>
      <c r="O184" s="284"/>
      <c r="P184" s="284"/>
      <c r="Q184" s="284"/>
      <c r="R184" s="284"/>
      <c r="S184" s="284"/>
      <c r="T184" s="285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86" t="s">
        <v>137</v>
      </c>
      <c r="AU184" s="286" t="s">
        <v>77</v>
      </c>
      <c r="AV184" s="16" t="s">
        <v>130</v>
      </c>
      <c r="AW184" s="16" t="s">
        <v>31</v>
      </c>
      <c r="AX184" s="16" t="s">
        <v>68</v>
      </c>
      <c r="AY184" s="286" t="s">
        <v>125</v>
      </c>
    </row>
    <row r="185" s="13" customFormat="1">
      <c r="A185" s="13"/>
      <c r="B185" s="243"/>
      <c r="C185" s="244"/>
      <c r="D185" s="245" t="s">
        <v>137</v>
      </c>
      <c r="E185" s="246" t="s">
        <v>19</v>
      </c>
      <c r="F185" s="247" t="s">
        <v>264</v>
      </c>
      <c r="G185" s="244"/>
      <c r="H185" s="248">
        <v>28.620000000000001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137</v>
      </c>
      <c r="AU185" s="254" t="s">
        <v>77</v>
      </c>
      <c r="AV185" s="13" t="s">
        <v>77</v>
      </c>
      <c r="AW185" s="13" t="s">
        <v>31</v>
      </c>
      <c r="AX185" s="13" t="s">
        <v>75</v>
      </c>
      <c r="AY185" s="254" t="s">
        <v>125</v>
      </c>
    </row>
    <row r="186" s="2" customFormat="1" ht="16.5" customHeight="1">
      <c r="A186" s="40"/>
      <c r="B186" s="41"/>
      <c r="C186" s="229" t="s">
        <v>265</v>
      </c>
      <c r="D186" s="229" t="s">
        <v>131</v>
      </c>
      <c r="E186" s="230" t="s">
        <v>266</v>
      </c>
      <c r="F186" s="231" t="s">
        <v>267</v>
      </c>
      <c r="G186" s="232" t="s">
        <v>240</v>
      </c>
      <c r="H186" s="233">
        <v>31.32</v>
      </c>
      <c r="I186" s="234"/>
      <c r="J186" s="235">
        <f>ROUND(I186*H186,2)</f>
        <v>0</v>
      </c>
      <c r="K186" s="236"/>
      <c r="L186" s="46"/>
      <c r="M186" s="237" t="s">
        <v>19</v>
      </c>
      <c r="N186" s="238" t="s">
        <v>39</v>
      </c>
      <c r="O186" s="86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1" t="s">
        <v>198</v>
      </c>
      <c r="AT186" s="241" t="s">
        <v>131</v>
      </c>
      <c r="AU186" s="241" t="s">
        <v>77</v>
      </c>
      <c r="AY186" s="19" t="s">
        <v>125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75</v>
      </c>
      <c r="BK186" s="242">
        <f>ROUND(I186*H186,2)</f>
        <v>0</v>
      </c>
      <c r="BL186" s="19" t="s">
        <v>198</v>
      </c>
      <c r="BM186" s="241" t="s">
        <v>268</v>
      </c>
    </row>
    <row r="187" s="15" customFormat="1">
      <c r="A187" s="15"/>
      <c r="B187" s="266"/>
      <c r="C187" s="267"/>
      <c r="D187" s="245" t="s">
        <v>137</v>
      </c>
      <c r="E187" s="268" t="s">
        <v>19</v>
      </c>
      <c r="F187" s="269" t="s">
        <v>242</v>
      </c>
      <c r="G187" s="267"/>
      <c r="H187" s="268" t="s">
        <v>19</v>
      </c>
      <c r="I187" s="270"/>
      <c r="J187" s="267"/>
      <c r="K187" s="267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137</v>
      </c>
      <c r="AU187" s="275" t="s">
        <v>77</v>
      </c>
      <c r="AV187" s="15" t="s">
        <v>75</v>
      </c>
      <c r="AW187" s="15" t="s">
        <v>31</v>
      </c>
      <c r="AX187" s="15" t="s">
        <v>68</v>
      </c>
      <c r="AY187" s="275" t="s">
        <v>125</v>
      </c>
    </row>
    <row r="188" s="13" customFormat="1">
      <c r="A188" s="13"/>
      <c r="B188" s="243"/>
      <c r="C188" s="244"/>
      <c r="D188" s="245" t="s">
        <v>137</v>
      </c>
      <c r="E188" s="246" t="s">
        <v>19</v>
      </c>
      <c r="F188" s="247" t="s">
        <v>243</v>
      </c>
      <c r="G188" s="244"/>
      <c r="H188" s="248">
        <v>40.799999999999997</v>
      </c>
      <c r="I188" s="249"/>
      <c r="J188" s="244"/>
      <c r="K188" s="244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137</v>
      </c>
      <c r="AU188" s="254" t="s">
        <v>77</v>
      </c>
      <c r="AV188" s="13" t="s">
        <v>77</v>
      </c>
      <c r="AW188" s="13" t="s">
        <v>31</v>
      </c>
      <c r="AX188" s="13" t="s">
        <v>68</v>
      </c>
      <c r="AY188" s="254" t="s">
        <v>125</v>
      </c>
    </row>
    <row r="189" s="14" customFormat="1">
      <c r="A189" s="14"/>
      <c r="B189" s="255"/>
      <c r="C189" s="256"/>
      <c r="D189" s="245" t="s">
        <v>137</v>
      </c>
      <c r="E189" s="257" t="s">
        <v>19</v>
      </c>
      <c r="F189" s="258" t="s">
        <v>139</v>
      </c>
      <c r="G189" s="256"/>
      <c r="H189" s="259">
        <v>40.799999999999997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137</v>
      </c>
      <c r="AU189" s="265" t="s">
        <v>77</v>
      </c>
      <c r="AV189" s="14" t="s">
        <v>135</v>
      </c>
      <c r="AW189" s="14" t="s">
        <v>31</v>
      </c>
      <c r="AX189" s="14" t="s">
        <v>68</v>
      </c>
      <c r="AY189" s="265" t="s">
        <v>125</v>
      </c>
    </row>
    <row r="190" s="13" customFormat="1">
      <c r="A190" s="13"/>
      <c r="B190" s="243"/>
      <c r="C190" s="244"/>
      <c r="D190" s="245" t="s">
        <v>137</v>
      </c>
      <c r="E190" s="246" t="s">
        <v>19</v>
      </c>
      <c r="F190" s="247" t="s">
        <v>244</v>
      </c>
      <c r="G190" s="244"/>
      <c r="H190" s="248">
        <v>63.600000000000001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137</v>
      </c>
      <c r="AU190" s="254" t="s">
        <v>77</v>
      </c>
      <c r="AV190" s="13" t="s">
        <v>77</v>
      </c>
      <c r="AW190" s="13" t="s">
        <v>31</v>
      </c>
      <c r="AX190" s="13" t="s">
        <v>68</v>
      </c>
      <c r="AY190" s="254" t="s">
        <v>125</v>
      </c>
    </row>
    <row r="191" s="14" customFormat="1">
      <c r="A191" s="14"/>
      <c r="B191" s="255"/>
      <c r="C191" s="256"/>
      <c r="D191" s="245" t="s">
        <v>137</v>
      </c>
      <c r="E191" s="257" t="s">
        <v>19</v>
      </c>
      <c r="F191" s="258" t="s">
        <v>139</v>
      </c>
      <c r="G191" s="256"/>
      <c r="H191" s="259">
        <v>63.600000000000001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137</v>
      </c>
      <c r="AU191" s="265" t="s">
        <v>77</v>
      </c>
      <c r="AV191" s="14" t="s">
        <v>135</v>
      </c>
      <c r="AW191" s="14" t="s">
        <v>31</v>
      </c>
      <c r="AX191" s="14" t="s">
        <v>68</v>
      </c>
      <c r="AY191" s="265" t="s">
        <v>125</v>
      </c>
    </row>
    <row r="192" s="16" customFormat="1">
      <c r="A192" s="16"/>
      <c r="B192" s="276"/>
      <c r="C192" s="277"/>
      <c r="D192" s="245" t="s">
        <v>137</v>
      </c>
      <c r="E192" s="278" t="s">
        <v>19</v>
      </c>
      <c r="F192" s="279" t="s">
        <v>223</v>
      </c>
      <c r="G192" s="277"/>
      <c r="H192" s="280">
        <v>104.40000000000001</v>
      </c>
      <c r="I192" s="281"/>
      <c r="J192" s="277"/>
      <c r="K192" s="277"/>
      <c r="L192" s="282"/>
      <c r="M192" s="283"/>
      <c r="N192" s="284"/>
      <c r="O192" s="284"/>
      <c r="P192" s="284"/>
      <c r="Q192" s="284"/>
      <c r="R192" s="284"/>
      <c r="S192" s="284"/>
      <c r="T192" s="285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86" t="s">
        <v>137</v>
      </c>
      <c r="AU192" s="286" t="s">
        <v>77</v>
      </c>
      <c r="AV192" s="16" t="s">
        <v>130</v>
      </c>
      <c r="AW192" s="16" t="s">
        <v>31</v>
      </c>
      <c r="AX192" s="16" t="s">
        <v>68</v>
      </c>
      <c r="AY192" s="286" t="s">
        <v>125</v>
      </c>
    </row>
    <row r="193" s="13" customFormat="1">
      <c r="A193" s="13"/>
      <c r="B193" s="243"/>
      <c r="C193" s="244"/>
      <c r="D193" s="245" t="s">
        <v>137</v>
      </c>
      <c r="E193" s="246" t="s">
        <v>19</v>
      </c>
      <c r="F193" s="247" t="s">
        <v>245</v>
      </c>
      <c r="G193" s="244"/>
      <c r="H193" s="248">
        <v>31.32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137</v>
      </c>
      <c r="AU193" s="254" t="s">
        <v>77</v>
      </c>
      <c r="AV193" s="13" t="s">
        <v>77</v>
      </c>
      <c r="AW193" s="13" t="s">
        <v>31</v>
      </c>
      <c r="AX193" s="13" t="s">
        <v>75</v>
      </c>
      <c r="AY193" s="254" t="s">
        <v>125</v>
      </c>
    </row>
    <row r="194" s="2" customFormat="1" ht="16.5" customHeight="1">
      <c r="A194" s="40"/>
      <c r="B194" s="41"/>
      <c r="C194" s="229" t="s">
        <v>269</v>
      </c>
      <c r="D194" s="229" t="s">
        <v>131</v>
      </c>
      <c r="E194" s="230" t="s">
        <v>270</v>
      </c>
      <c r="F194" s="231" t="s">
        <v>271</v>
      </c>
      <c r="G194" s="232" t="s">
        <v>240</v>
      </c>
      <c r="H194" s="233">
        <v>135.84</v>
      </c>
      <c r="I194" s="234"/>
      <c r="J194" s="235">
        <f>ROUND(I194*H194,2)</f>
        <v>0</v>
      </c>
      <c r="K194" s="236"/>
      <c r="L194" s="46"/>
      <c r="M194" s="237" t="s">
        <v>19</v>
      </c>
      <c r="N194" s="238" t="s">
        <v>39</v>
      </c>
      <c r="O194" s="86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1" t="s">
        <v>198</v>
      </c>
      <c r="AT194" s="241" t="s">
        <v>131</v>
      </c>
      <c r="AU194" s="241" t="s">
        <v>77</v>
      </c>
      <c r="AY194" s="19" t="s">
        <v>125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75</v>
      </c>
      <c r="BK194" s="242">
        <f>ROUND(I194*H194,2)</f>
        <v>0</v>
      </c>
      <c r="BL194" s="19" t="s">
        <v>198</v>
      </c>
      <c r="BM194" s="241" t="s">
        <v>272</v>
      </c>
    </row>
    <row r="195" s="15" customFormat="1">
      <c r="A195" s="15"/>
      <c r="B195" s="266"/>
      <c r="C195" s="267"/>
      <c r="D195" s="245" t="s">
        <v>137</v>
      </c>
      <c r="E195" s="268" t="s">
        <v>19</v>
      </c>
      <c r="F195" s="269" t="s">
        <v>250</v>
      </c>
      <c r="G195" s="267"/>
      <c r="H195" s="268" t="s">
        <v>19</v>
      </c>
      <c r="I195" s="270"/>
      <c r="J195" s="267"/>
      <c r="K195" s="267"/>
      <c r="L195" s="271"/>
      <c r="M195" s="272"/>
      <c r="N195" s="273"/>
      <c r="O195" s="273"/>
      <c r="P195" s="273"/>
      <c r="Q195" s="273"/>
      <c r="R195" s="273"/>
      <c r="S195" s="273"/>
      <c r="T195" s="27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5" t="s">
        <v>137</v>
      </c>
      <c r="AU195" s="275" t="s">
        <v>77</v>
      </c>
      <c r="AV195" s="15" t="s">
        <v>75</v>
      </c>
      <c r="AW195" s="15" t="s">
        <v>31</v>
      </c>
      <c r="AX195" s="15" t="s">
        <v>68</v>
      </c>
      <c r="AY195" s="275" t="s">
        <v>125</v>
      </c>
    </row>
    <row r="196" s="13" customFormat="1">
      <c r="A196" s="13"/>
      <c r="B196" s="243"/>
      <c r="C196" s="244"/>
      <c r="D196" s="245" t="s">
        <v>137</v>
      </c>
      <c r="E196" s="246" t="s">
        <v>19</v>
      </c>
      <c r="F196" s="247" t="s">
        <v>251</v>
      </c>
      <c r="G196" s="244"/>
      <c r="H196" s="248">
        <v>300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137</v>
      </c>
      <c r="AU196" s="254" t="s">
        <v>77</v>
      </c>
      <c r="AV196" s="13" t="s">
        <v>77</v>
      </c>
      <c r="AW196" s="13" t="s">
        <v>31</v>
      </c>
      <c r="AX196" s="13" t="s">
        <v>68</v>
      </c>
      <c r="AY196" s="254" t="s">
        <v>125</v>
      </c>
    </row>
    <row r="197" s="14" customFormat="1">
      <c r="A197" s="14"/>
      <c r="B197" s="255"/>
      <c r="C197" s="256"/>
      <c r="D197" s="245" t="s">
        <v>137</v>
      </c>
      <c r="E197" s="257" t="s">
        <v>19</v>
      </c>
      <c r="F197" s="258" t="s">
        <v>139</v>
      </c>
      <c r="G197" s="256"/>
      <c r="H197" s="259">
        <v>300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137</v>
      </c>
      <c r="AU197" s="265" t="s">
        <v>77</v>
      </c>
      <c r="AV197" s="14" t="s">
        <v>135</v>
      </c>
      <c r="AW197" s="14" t="s">
        <v>31</v>
      </c>
      <c r="AX197" s="14" t="s">
        <v>68</v>
      </c>
      <c r="AY197" s="265" t="s">
        <v>125</v>
      </c>
    </row>
    <row r="198" s="13" customFormat="1">
      <c r="A198" s="13"/>
      <c r="B198" s="243"/>
      <c r="C198" s="244"/>
      <c r="D198" s="245" t="s">
        <v>137</v>
      </c>
      <c r="E198" s="246" t="s">
        <v>19</v>
      </c>
      <c r="F198" s="247" t="s">
        <v>252</v>
      </c>
      <c r="G198" s="244"/>
      <c r="H198" s="248">
        <v>33.600000000000001</v>
      </c>
      <c r="I198" s="249"/>
      <c r="J198" s="244"/>
      <c r="K198" s="244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137</v>
      </c>
      <c r="AU198" s="254" t="s">
        <v>77</v>
      </c>
      <c r="AV198" s="13" t="s">
        <v>77</v>
      </c>
      <c r="AW198" s="13" t="s">
        <v>31</v>
      </c>
      <c r="AX198" s="13" t="s">
        <v>68</v>
      </c>
      <c r="AY198" s="254" t="s">
        <v>125</v>
      </c>
    </row>
    <row r="199" s="14" customFormat="1">
      <c r="A199" s="14"/>
      <c r="B199" s="255"/>
      <c r="C199" s="256"/>
      <c r="D199" s="245" t="s">
        <v>137</v>
      </c>
      <c r="E199" s="257" t="s">
        <v>19</v>
      </c>
      <c r="F199" s="258" t="s">
        <v>139</v>
      </c>
      <c r="G199" s="256"/>
      <c r="H199" s="259">
        <v>33.600000000000001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137</v>
      </c>
      <c r="AU199" s="265" t="s">
        <v>77</v>
      </c>
      <c r="AV199" s="14" t="s">
        <v>135</v>
      </c>
      <c r="AW199" s="14" t="s">
        <v>31</v>
      </c>
      <c r="AX199" s="14" t="s">
        <v>68</v>
      </c>
      <c r="AY199" s="265" t="s">
        <v>125</v>
      </c>
    </row>
    <row r="200" s="13" customFormat="1">
      <c r="A200" s="13"/>
      <c r="B200" s="243"/>
      <c r="C200" s="244"/>
      <c r="D200" s="245" t="s">
        <v>137</v>
      </c>
      <c r="E200" s="246" t="s">
        <v>19</v>
      </c>
      <c r="F200" s="247" t="s">
        <v>253</v>
      </c>
      <c r="G200" s="244"/>
      <c r="H200" s="248">
        <v>48</v>
      </c>
      <c r="I200" s="249"/>
      <c r="J200" s="244"/>
      <c r="K200" s="244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137</v>
      </c>
      <c r="AU200" s="254" t="s">
        <v>77</v>
      </c>
      <c r="AV200" s="13" t="s">
        <v>77</v>
      </c>
      <c r="AW200" s="13" t="s">
        <v>31</v>
      </c>
      <c r="AX200" s="13" t="s">
        <v>68</v>
      </c>
      <c r="AY200" s="254" t="s">
        <v>125</v>
      </c>
    </row>
    <row r="201" s="14" customFormat="1">
      <c r="A201" s="14"/>
      <c r="B201" s="255"/>
      <c r="C201" s="256"/>
      <c r="D201" s="245" t="s">
        <v>137</v>
      </c>
      <c r="E201" s="257" t="s">
        <v>19</v>
      </c>
      <c r="F201" s="258" t="s">
        <v>139</v>
      </c>
      <c r="G201" s="256"/>
      <c r="H201" s="259">
        <v>48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137</v>
      </c>
      <c r="AU201" s="265" t="s">
        <v>77</v>
      </c>
      <c r="AV201" s="14" t="s">
        <v>135</v>
      </c>
      <c r="AW201" s="14" t="s">
        <v>31</v>
      </c>
      <c r="AX201" s="14" t="s">
        <v>68</v>
      </c>
      <c r="AY201" s="265" t="s">
        <v>125</v>
      </c>
    </row>
    <row r="202" s="13" customFormat="1">
      <c r="A202" s="13"/>
      <c r="B202" s="243"/>
      <c r="C202" s="244"/>
      <c r="D202" s="245" t="s">
        <v>137</v>
      </c>
      <c r="E202" s="246" t="s">
        <v>19</v>
      </c>
      <c r="F202" s="247" t="s">
        <v>254</v>
      </c>
      <c r="G202" s="244"/>
      <c r="H202" s="248">
        <v>36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137</v>
      </c>
      <c r="AU202" s="254" t="s">
        <v>77</v>
      </c>
      <c r="AV202" s="13" t="s">
        <v>77</v>
      </c>
      <c r="AW202" s="13" t="s">
        <v>31</v>
      </c>
      <c r="AX202" s="13" t="s">
        <v>68</v>
      </c>
      <c r="AY202" s="254" t="s">
        <v>125</v>
      </c>
    </row>
    <row r="203" s="14" customFormat="1">
      <c r="A203" s="14"/>
      <c r="B203" s="255"/>
      <c r="C203" s="256"/>
      <c r="D203" s="245" t="s">
        <v>137</v>
      </c>
      <c r="E203" s="257" t="s">
        <v>19</v>
      </c>
      <c r="F203" s="258" t="s">
        <v>139</v>
      </c>
      <c r="G203" s="256"/>
      <c r="H203" s="259">
        <v>36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137</v>
      </c>
      <c r="AU203" s="265" t="s">
        <v>77</v>
      </c>
      <c r="AV203" s="14" t="s">
        <v>135</v>
      </c>
      <c r="AW203" s="14" t="s">
        <v>31</v>
      </c>
      <c r="AX203" s="14" t="s">
        <v>68</v>
      </c>
      <c r="AY203" s="265" t="s">
        <v>125</v>
      </c>
    </row>
    <row r="204" s="13" customFormat="1">
      <c r="A204" s="13"/>
      <c r="B204" s="243"/>
      <c r="C204" s="244"/>
      <c r="D204" s="245" t="s">
        <v>137</v>
      </c>
      <c r="E204" s="246" t="s">
        <v>19</v>
      </c>
      <c r="F204" s="247" t="s">
        <v>255</v>
      </c>
      <c r="G204" s="244"/>
      <c r="H204" s="248">
        <v>35.200000000000003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137</v>
      </c>
      <c r="AU204" s="254" t="s">
        <v>77</v>
      </c>
      <c r="AV204" s="13" t="s">
        <v>77</v>
      </c>
      <c r="AW204" s="13" t="s">
        <v>31</v>
      </c>
      <c r="AX204" s="13" t="s">
        <v>68</v>
      </c>
      <c r="AY204" s="254" t="s">
        <v>125</v>
      </c>
    </row>
    <row r="205" s="14" customFormat="1">
      <c r="A205" s="14"/>
      <c r="B205" s="255"/>
      <c r="C205" s="256"/>
      <c r="D205" s="245" t="s">
        <v>137</v>
      </c>
      <c r="E205" s="257" t="s">
        <v>19</v>
      </c>
      <c r="F205" s="258" t="s">
        <v>139</v>
      </c>
      <c r="G205" s="256"/>
      <c r="H205" s="259">
        <v>35.200000000000003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137</v>
      </c>
      <c r="AU205" s="265" t="s">
        <v>77</v>
      </c>
      <c r="AV205" s="14" t="s">
        <v>135</v>
      </c>
      <c r="AW205" s="14" t="s">
        <v>31</v>
      </c>
      <c r="AX205" s="14" t="s">
        <v>68</v>
      </c>
      <c r="AY205" s="265" t="s">
        <v>125</v>
      </c>
    </row>
    <row r="206" s="16" customFormat="1">
      <c r="A206" s="16"/>
      <c r="B206" s="276"/>
      <c r="C206" s="277"/>
      <c r="D206" s="245" t="s">
        <v>137</v>
      </c>
      <c r="E206" s="278" t="s">
        <v>19</v>
      </c>
      <c r="F206" s="279" t="s">
        <v>223</v>
      </c>
      <c r="G206" s="277"/>
      <c r="H206" s="280">
        <v>452.80000000000001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86" t="s">
        <v>137</v>
      </c>
      <c r="AU206" s="286" t="s">
        <v>77</v>
      </c>
      <c r="AV206" s="16" t="s">
        <v>130</v>
      </c>
      <c r="AW206" s="16" t="s">
        <v>31</v>
      </c>
      <c r="AX206" s="16" t="s">
        <v>68</v>
      </c>
      <c r="AY206" s="286" t="s">
        <v>125</v>
      </c>
    </row>
    <row r="207" s="13" customFormat="1">
      <c r="A207" s="13"/>
      <c r="B207" s="243"/>
      <c r="C207" s="244"/>
      <c r="D207" s="245" t="s">
        <v>137</v>
      </c>
      <c r="E207" s="246" t="s">
        <v>19</v>
      </c>
      <c r="F207" s="247" t="s">
        <v>256</v>
      </c>
      <c r="G207" s="244"/>
      <c r="H207" s="248">
        <v>135.84</v>
      </c>
      <c r="I207" s="249"/>
      <c r="J207" s="244"/>
      <c r="K207" s="244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137</v>
      </c>
      <c r="AU207" s="254" t="s">
        <v>77</v>
      </c>
      <c r="AV207" s="13" t="s">
        <v>77</v>
      </c>
      <c r="AW207" s="13" t="s">
        <v>31</v>
      </c>
      <c r="AX207" s="13" t="s">
        <v>75</v>
      </c>
      <c r="AY207" s="254" t="s">
        <v>125</v>
      </c>
    </row>
    <row r="208" s="2" customFormat="1" ht="16.5" customHeight="1">
      <c r="A208" s="40"/>
      <c r="B208" s="41"/>
      <c r="C208" s="229" t="s">
        <v>273</v>
      </c>
      <c r="D208" s="229" t="s">
        <v>131</v>
      </c>
      <c r="E208" s="230" t="s">
        <v>274</v>
      </c>
      <c r="F208" s="231" t="s">
        <v>275</v>
      </c>
      <c r="G208" s="232" t="s">
        <v>240</v>
      </c>
      <c r="H208" s="233">
        <v>28.620000000000001</v>
      </c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39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198</v>
      </c>
      <c r="AT208" s="241" t="s">
        <v>131</v>
      </c>
      <c r="AU208" s="241" t="s">
        <v>77</v>
      </c>
      <c r="AY208" s="19" t="s">
        <v>125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75</v>
      </c>
      <c r="BK208" s="242">
        <f>ROUND(I208*H208,2)</f>
        <v>0</v>
      </c>
      <c r="BL208" s="19" t="s">
        <v>198</v>
      </c>
      <c r="BM208" s="241" t="s">
        <v>276</v>
      </c>
    </row>
    <row r="209" s="15" customFormat="1">
      <c r="A209" s="15"/>
      <c r="B209" s="266"/>
      <c r="C209" s="267"/>
      <c r="D209" s="245" t="s">
        <v>137</v>
      </c>
      <c r="E209" s="268" t="s">
        <v>19</v>
      </c>
      <c r="F209" s="269" t="s">
        <v>261</v>
      </c>
      <c r="G209" s="267"/>
      <c r="H209" s="268" t="s">
        <v>19</v>
      </c>
      <c r="I209" s="270"/>
      <c r="J209" s="267"/>
      <c r="K209" s="267"/>
      <c r="L209" s="271"/>
      <c r="M209" s="272"/>
      <c r="N209" s="273"/>
      <c r="O209" s="273"/>
      <c r="P209" s="273"/>
      <c r="Q209" s="273"/>
      <c r="R209" s="273"/>
      <c r="S209" s="273"/>
      <c r="T209" s="27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5" t="s">
        <v>137</v>
      </c>
      <c r="AU209" s="275" t="s">
        <v>77</v>
      </c>
      <c r="AV209" s="15" t="s">
        <v>75</v>
      </c>
      <c r="AW209" s="15" t="s">
        <v>31</v>
      </c>
      <c r="AX209" s="15" t="s">
        <v>68</v>
      </c>
      <c r="AY209" s="275" t="s">
        <v>125</v>
      </c>
    </row>
    <row r="210" s="13" customFormat="1">
      <c r="A210" s="13"/>
      <c r="B210" s="243"/>
      <c r="C210" s="244"/>
      <c r="D210" s="245" t="s">
        <v>137</v>
      </c>
      <c r="E210" s="246" t="s">
        <v>19</v>
      </c>
      <c r="F210" s="247" t="s">
        <v>262</v>
      </c>
      <c r="G210" s="244"/>
      <c r="H210" s="248">
        <v>35.200000000000003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137</v>
      </c>
      <c r="AU210" s="254" t="s">
        <v>77</v>
      </c>
      <c r="AV210" s="13" t="s">
        <v>77</v>
      </c>
      <c r="AW210" s="13" t="s">
        <v>31</v>
      </c>
      <c r="AX210" s="13" t="s">
        <v>68</v>
      </c>
      <c r="AY210" s="254" t="s">
        <v>125</v>
      </c>
    </row>
    <row r="211" s="14" customFormat="1">
      <c r="A211" s="14"/>
      <c r="B211" s="255"/>
      <c r="C211" s="256"/>
      <c r="D211" s="245" t="s">
        <v>137</v>
      </c>
      <c r="E211" s="257" t="s">
        <v>19</v>
      </c>
      <c r="F211" s="258" t="s">
        <v>139</v>
      </c>
      <c r="G211" s="256"/>
      <c r="H211" s="259">
        <v>35.200000000000003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137</v>
      </c>
      <c r="AU211" s="265" t="s">
        <v>77</v>
      </c>
      <c r="AV211" s="14" t="s">
        <v>135</v>
      </c>
      <c r="AW211" s="14" t="s">
        <v>31</v>
      </c>
      <c r="AX211" s="14" t="s">
        <v>68</v>
      </c>
      <c r="AY211" s="265" t="s">
        <v>125</v>
      </c>
    </row>
    <row r="212" s="13" customFormat="1">
      <c r="A212" s="13"/>
      <c r="B212" s="243"/>
      <c r="C212" s="244"/>
      <c r="D212" s="245" t="s">
        <v>137</v>
      </c>
      <c r="E212" s="246" t="s">
        <v>19</v>
      </c>
      <c r="F212" s="247" t="s">
        <v>263</v>
      </c>
      <c r="G212" s="244"/>
      <c r="H212" s="248">
        <v>60.200000000000003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137</v>
      </c>
      <c r="AU212" s="254" t="s">
        <v>77</v>
      </c>
      <c r="AV212" s="13" t="s">
        <v>77</v>
      </c>
      <c r="AW212" s="13" t="s">
        <v>31</v>
      </c>
      <c r="AX212" s="13" t="s">
        <v>68</v>
      </c>
      <c r="AY212" s="254" t="s">
        <v>125</v>
      </c>
    </row>
    <row r="213" s="14" customFormat="1">
      <c r="A213" s="14"/>
      <c r="B213" s="255"/>
      <c r="C213" s="256"/>
      <c r="D213" s="245" t="s">
        <v>137</v>
      </c>
      <c r="E213" s="257" t="s">
        <v>19</v>
      </c>
      <c r="F213" s="258" t="s">
        <v>139</v>
      </c>
      <c r="G213" s="256"/>
      <c r="H213" s="259">
        <v>60.200000000000003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137</v>
      </c>
      <c r="AU213" s="265" t="s">
        <v>77</v>
      </c>
      <c r="AV213" s="14" t="s">
        <v>135</v>
      </c>
      <c r="AW213" s="14" t="s">
        <v>31</v>
      </c>
      <c r="AX213" s="14" t="s">
        <v>68</v>
      </c>
      <c r="AY213" s="265" t="s">
        <v>125</v>
      </c>
    </row>
    <row r="214" s="16" customFormat="1">
      <c r="A214" s="16"/>
      <c r="B214" s="276"/>
      <c r="C214" s="277"/>
      <c r="D214" s="245" t="s">
        <v>137</v>
      </c>
      <c r="E214" s="278" t="s">
        <v>19</v>
      </c>
      <c r="F214" s="279" t="s">
        <v>223</v>
      </c>
      <c r="G214" s="277"/>
      <c r="H214" s="280">
        <v>95.400000000000006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6" t="s">
        <v>137</v>
      </c>
      <c r="AU214" s="286" t="s">
        <v>77</v>
      </c>
      <c r="AV214" s="16" t="s">
        <v>130</v>
      </c>
      <c r="AW214" s="16" t="s">
        <v>31</v>
      </c>
      <c r="AX214" s="16" t="s">
        <v>68</v>
      </c>
      <c r="AY214" s="286" t="s">
        <v>125</v>
      </c>
    </row>
    <row r="215" s="13" customFormat="1">
      <c r="A215" s="13"/>
      <c r="B215" s="243"/>
      <c r="C215" s="244"/>
      <c r="D215" s="245" t="s">
        <v>137</v>
      </c>
      <c r="E215" s="246" t="s">
        <v>19</v>
      </c>
      <c r="F215" s="247" t="s">
        <v>264</v>
      </c>
      <c r="G215" s="244"/>
      <c r="H215" s="248">
        <v>28.620000000000001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137</v>
      </c>
      <c r="AU215" s="254" t="s">
        <v>77</v>
      </c>
      <c r="AV215" s="13" t="s">
        <v>77</v>
      </c>
      <c r="AW215" s="13" t="s">
        <v>31</v>
      </c>
      <c r="AX215" s="13" t="s">
        <v>75</v>
      </c>
      <c r="AY215" s="254" t="s">
        <v>125</v>
      </c>
    </row>
    <row r="216" s="2" customFormat="1" ht="16.5" customHeight="1">
      <c r="A216" s="40"/>
      <c r="B216" s="41"/>
      <c r="C216" s="287" t="s">
        <v>277</v>
      </c>
      <c r="D216" s="287" t="s">
        <v>278</v>
      </c>
      <c r="E216" s="288" t="s">
        <v>279</v>
      </c>
      <c r="F216" s="289" t="s">
        <v>280</v>
      </c>
      <c r="G216" s="290" t="s">
        <v>281</v>
      </c>
      <c r="H216" s="291">
        <v>4.806</v>
      </c>
      <c r="I216" s="292"/>
      <c r="J216" s="293">
        <f>ROUND(I216*H216,2)</f>
        <v>0</v>
      </c>
      <c r="K216" s="294"/>
      <c r="L216" s="295"/>
      <c r="M216" s="296" t="s">
        <v>19</v>
      </c>
      <c r="N216" s="297" t="s">
        <v>39</v>
      </c>
      <c r="O216" s="86"/>
      <c r="P216" s="239">
        <f>O216*H216</f>
        <v>0</v>
      </c>
      <c r="Q216" s="239">
        <v>0.55000000000000004</v>
      </c>
      <c r="R216" s="239">
        <f>Q216*H216</f>
        <v>2.6433000000000004</v>
      </c>
      <c r="S216" s="239">
        <v>0</v>
      </c>
      <c r="T216" s="24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1" t="s">
        <v>282</v>
      </c>
      <c r="AT216" s="241" t="s">
        <v>278</v>
      </c>
      <c r="AU216" s="241" t="s">
        <v>77</v>
      </c>
      <c r="AY216" s="19" t="s">
        <v>125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9" t="s">
        <v>75</v>
      </c>
      <c r="BK216" s="242">
        <f>ROUND(I216*H216,2)</f>
        <v>0</v>
      </c>
      <c r="BL216" s="19" t="s">
        <v>198</v>
      </c>
      <c r="BM216" s="241" t="s">
        <v>283</v>
      </c>
    </row>
    <row r="217" s="13" customFormat="1">
      <c r="A217" s="13"/>
      <c r="B217" s="243"/>
      <c r="C217" s="244"/>
      <c r="D217" s="245" t="s">
        <v>137</v>
      </c>
      <c r="E217" s="246" t="s">
        <v>19</v>
      </c>
      <c r="F217" s="247" t="s">
        <v>284</v>
      </c>
      <c r="G217" s="244"/>
      <c r="H217" s="248">
        <v>0.35099999999999998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137</v>
      </c>
      <c r="AU217" s="254" t="s">
        <v>77</v>
      </c>
      <c r="AV217" s="13" t="s">
        <v>77</v>
      </c>
      <c r="AW217" s="13" t="s">
        <v>31</v>
      </c>
      <c r="AX217" s="13" t="s">
        <v>68</v>
      </c>
      <c r="AY217" s="254" t="s">
        <v>125</v>
      </c>
    </row>
    <row r="218" s="13" customFormat="1">
      <c r="A218" s="13"/>
      <c r="B218" s="243"/>
      <c r="C218" s="244"/>
      <c r="D218" s="245" t="s">
        <v>137</v>
      </c>
      <c r="E218" s="246" t="s">
        <v>19</v>
      </c>
      <c r="F218" s="247" t="s">
        <v>285</v>
      </c>
      <c r="G218" s="244"/>
      <c r="H218" s="248">
        <v>3.056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137</v>
      </c>
      <c r="AU218" s="254" t="s">
        <v>77</v>
      </c>
      <c r="AV218" s="13" t="s">
        <v>77</v>
      </c>
      <c r="AW218" s="13" t="s">
        <v>31</v>
      </c>
      <c r="AX218" s="13" t="s">
        <v>68</v>
      </c>
      <c r="AY218" s="254" t="s">
        <v>125</v>
      </c>
    </row>
    <row r="219" s="13" customFormat="1">
      <c r="A219" s="13"/>
      <c r="B219" s="243"/>
      <c r="C219" s="244"/>
      <c r="D219" s="245" t="s">
        <v>137</v>
      </c>
      <c r="E219" s="246" t="s">
        <v>19</v>
      </c>
      <c r="F219" s="247" t="s">
        <v>286</v>
      </c>
      <c r="G219" s="244"/>
      <c r="H219" s="248">
        <v>0.96199999999999997</v>
      </c>
      <c r="I219" s="249"/>
      <c r="J219" s="244"/>
      <c r="K219" s="244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137</v>
      </c>
      <c r="AU219" s="254" t="s">
        <v>77</v>
      </c>
      <c r="AV219" s="13" t="s">
        <v>77</v>
      </c>
      <c r="AW219" s="13" t="s">
        <v>31</v>
      </c>
      <c r="AX219" s="13" t="s">
        <v>68</v>
      </c>
      <c r="AY219" s="254" t="s">
        <v>125</v>
      </c>
    </row>
    <row r="220" s="14" customFormat="1">
      <c r="A220" s="14"/>
      <c r="B220" s="255"/>
      <c r="C220" s="256"/>
      <c r="D220" s="245" t="s">
        <v>137</v>
      </c>
      <c r="E220" s="257" t="s">
        <v>19</v>
      </c>
      <c r="F220" s="258" t="s">
        <v>139</v>
      </c>
      <c r="G220" s="256"/>
      <c r="H220" s="259">
        <v>4.3689999999999998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137</v>
      </c>
      <c r="AU220" s="265" t="s">
        <v>77</v>
      </c>
      <c r="AV220" s="14" t="s">
        <v>135</v>
      </c>
      <c r="AW220" s="14" t="s">
        <v>31</v>
      </c>
      <c r="AX220" s="14" t="s">
        <v>68</v>
      </c>
      <c r="AY220" s="265" t="s">
        <v>125</v>
      </c>
    </row>
    <row r="221" s="13" customFormat="1">
      <c r="A221" s="13"/>
      <c r="B221" s="243"/>
      <c r="C221" s="244"/>
      <c r="D221" s="245" t="s">
        <v>137</v>
      </c>
      <c r="E221" s="246" t="s">
        <v>19</v>
      </c>
      <c r="F221" s="247" t="s">
        <v>287</v>
      </c>
      <c r="G221" s="244"/>
      <c r="H221" s="248">
        <v>4.806</v>
      </c>
      <c r="I221" s="249"/>
      <c r="J221" s="244"/>
      <c r="K221" s="244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137</v>
      </c>
      <c r="AU221" s="254" t="s">
        <v>77</v>
      </c>
      <c r="AV221" s="13" t="s">
        <v>77</v>
      </c>
      <c r="AW221" s="13" t="s">
        <v>31</v>
      </c>
      <c r="AX221" s="13" t="s">
        <v>75</v>
      </c>
      <c r="AY221" s="254" t="s">
        <v>125</v>
      </c>
    </row>
    <row r="222" s="2" customFormat="1" ht="16.5" customHeight="1">
      <c r="A222" s="40"/>
      <c r="B222" s="41"/>
      <c r="C222" s="229" t="s">
        <v>288</v>
      </c>
      <c r="D222" s="229" t="s">
        <v>131</v>
      </c>
      <c r="E222" s="230" t="s">
        <v>289</v>
      </c>
      <c r="F222" s="231" t="s">
        <v>290</v>
      </c>
      <c r="G222" s="232" t="s">
        <v>134</v>
      </c>
      <c r="H222" s="233">
        <v>287.5</v>
      </c>
      <c r="I222" s="234"/>
      <c r="J222" s="235">
        <f>ROUND(I222*H222,2)</f>
        <v>0</v>
      </c>
      <c r="K222" s="236"/>
      <c r="L222" s="46"/>
      <c r="M222" s="237" t="s">
        <v>19</v>
      </c>
      <c r="N222" s="238" t="s">
        <v>39</v>
      </c>
      <c r="O222" s="86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1" t="s">
        <v>198</v>
      </c>
      <c r="AT222" s="241" t="s">
        <v>131</v>
      </c>
      <c r="AU222" s="241" t="s">
        <v>77</v>
      </c>
      <c r="AY222" s="19" t="s">
        <v>125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9" t="s">
        <v>75</v>
      </c>
      <c r="BK222" s="242">
        <f>ROUND(I222*H222,2)</f>
        <v>0</v>
      </c>
      <c r="BL222" s="19" t="s">
        <v>198</v>
      </c>
      <c r="BM222" s="241" t="s">
        <v>291</v>
      </c>
    </row>
    <row r="223" s="15" customFormat="1">
      <c r="A223" s="15"/>
      <c r="B223" s="266"/>
      <c r="C223" s="267"/>
      <c r="D223" s="245" t="s">
        <v>137</v>
      </c>
      <c r="E223" s="268" t="s">
        <v>19</v>
      </c>
      <c r="F223" s="269" t="s">
        <v>221</v>
      </c>
      <c r="G223" s="267"/>
      <c r="H223" s="268" t="s">
        <v>19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137</v>
      </c>
      <c r="AU223" s="275" t="s">
        <v>77</v>
      </c>
      <c r="AV223" s="15" t="s">
        <v>75</v>
      </c>
      <c r="AW223" s="15" t="s">
        <v>31</v>
      </c>
      <c r="AX223" s="15" t="s">
        <v>68</v>
      </c>
      <c r="AY223" s="275" t="s">
        <v>125</v>
      </c>
    </row>
    <row r="224" s="13" customFormat="1">
      <c r="A224" s="13"/>
      <c r="B224" s="243"/>
      <c r="C224" s="244"/>
      <c r="D224" s="245" t="s">
        <v>137</v>
      </c>
      <c r="E224" s="246" t="s">
        <v>19</v>
      </c>
      <c r="F224" s="247" t="s">
        <v>222</v>
      </c>
      <c r="G224" s="244"/>
      <c r="H224" s="248">
        <v>250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137</v>
      </c>
      <c r="AU224" s="254" t="s">
        <v>77</v>
      </c>
      <c r="AV224" s="13" t="s">
        <v>77</v>
      </c>
      <c r="AW224" s="13" t="s">
        <v>31</v>
      </c>
      <c r="AX224" s="13" t="s">
        <v>68</v>
      </c>
      <c r="AY224" s="254" t="s">
        <v>125</v>
      </c>
    </row>
    <row r="225" s="14" customFormat="1">
      <c r="A225" s="14"/>
      <c r="B225" s="255"/>
      <c r="C225" s="256"/>
      <c r="D225" s="245" t="s">
        <v>137</v>
      </c>
      <c r="E225" s="257" t="s">
        <v>19</v>
      </c>
      <c r="F225" s="258" t="s">
        <v>139</v>
      </c>
      <c r="G225" s="256"/>
      <c r="H225" s="259">
        <v>250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137</v>
      </c>
      <c r="AU225" s="265" t="s">
        <v>77</v>
      </c>
      <c r="AV225" s="14" t="s">
        <v>135</v>
      </c>
      <c r="AW225" s="14" t="s">
        <v>31</v>
      </c>
      <c r="AX225" s="14" t="s">
        <v>68</v>
      </c>
      <c r="AY225" s="265" t="s">
        <v>125</v>
      </c>
    </row>
    <row r="226" s="16" customFormat="1">
      <c r="A226" s="16"/>
      <c r="B226" s="276"/>
      <c r="C226" s="277"/>
      <c r="D226" s="245" t="s">
        <v>137</v>
      </c>
      <c r="E226" s="278" t="s">
        <v>19</v>
      </c>
      <c r="F226" s="279" t="s">
        <v>223</v>
      </c>
      <c r="G226" s="277"/>
      <c r="H226" s="280">
        <v>250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86" t="s">
        <v>137</v>
      </c>
      <c r="AU226" s="286" t="s">
        <v>77</v>
      </c>
      <c r="AV226" s="16" t="s">
        <v>130</v>
      </c>
      <c r="AW226" s="16" t="s">
        <v>31</v>
      </c>
      <c r="AX226" s="16" t="s">
        <v>75</v>
      </c>
      <c r="AY226" s="286" t="s">
        <v>125</v>
      </c>
    </row>
    <row r="227" s="13" customFormat="1">
      <c r="A227" s="13"/>
      <c r="B227" s="243"/>
      <c r="C227" s="244"/>
      <c r="D227" s="245" t="s">
        <v>137</v>
      </c>
      <c r="E227" s="244"/>
      <c r="F227" s="247" t="s">
        <v>292</v>
      </c>
      <c r="G227" s="244"/>
      <c r="H227" s="248">
        <v>287.5</v>
      </c>
      <c r="I227" s="249"/>
      <c r="J227" s="244"/>
      <c r="K227" s="244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137</v>
      </c>
      <c r="AU227" s="254" t="s">
        <v>77</v>
      </c>
      <c r="AV227" s="13" t="s">
        <v>77</v>
      </c>
      <c r="AW227" s="13" t="s">
        <v>4</v>
      </c>
      <c r="AX227" s="13" t="s">
        <v>75</v>
      </c>
      <c r="AY227" s="254" t="s">
        <v>125</v>
      </c>
    </row>
    <row r="228" s="2" customFormat="1" ht="16.5" customHeight="1">
      <c r="A228" s="40"/>
      <c r="B228" s="41"/>
      <c r="C228" s="287" t="s">
        <v>293</v>
      </c>
      <c r="D228" s="287" t="s">
        <v>278</v>
      </c>
      <c r="E228" s="288" t="s">
        <v>294</v>
      </c>
      <c r="F228" s="289" t="s">
        <v>295</v>
      </c>
      <c r="G228" s="290" t="s">
        <v>281</v>
      </c>
      <c r="H228" s="291">
        <v>2.8889999999999998</v>
      </c>
      <c r="I228" s="292"/>
      <c r="J228" s="293">
        <f>ROUND(I228*H228,2)</f>
        <v>0</v>
      </c>
      <c r="K228" s="294"/>
      <c r="L228" s="295"/>
      <c r="M228" s="296" t="s">
        <v>19</v>
      </c>
      <c r="N228" s="297" t="s">
        <v>39</v>
      </c>
      <c r="O228" s="86"/>
      <c r="P228" s="239">
        <f>O228*H228</f>
        <v>0</v>
      </c>
      <c r="Q228" s="239">
        <v>0.55000000000000004</v>
      </c>
      <c r="R228" s="239">
        <f>Q228*H228</f>
        <v>1.5889500000000001</v>
      </c>
      <c r="S228" s="239">
        <v>0</v>
      </c>
      <c r="T228" s="240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1" t="s">
        <v>282</v>
      </c>
      <c r="AT228" s="241" t="s">
        <v>278</v>
      </c>
      <c r="AU228" s="241" t="s">
        <v>77</v>
      </c>
      <c r="AY228" s="19" t="s">
        <v>125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9" t="s">
        <v>75</v>
      </c>
      <c r="BK228" s="242">
        <f>ROUND(I228*H228,2)</f>
        <v>0</v>
      </c>
      <c r="BL228" s="19" t="s">
        <v>198</v>
      </c>
      <c r="BM228" s="241" t="s">
        <v>296</v>
      </c>
    </row>
    <row r="229" s="13" customFormat="1">
      <c r="A229" s="13"/>
      <c r="B229" s="243"/>
      <c r="C229" s="244"/>
      <c r="D229" s="245" t="s">
        <v>137</v>
      </c>
      <c r="E229" s="246" t="s">
        <v>19</v>
      </c>
      <c r="F229" s="247" t="s">
        <v>297</v>
      </c>
      <c r="G229" s="244"/>
      <c r="H229" s="248">
        <v>2.496</v>
      </c>
      <c r="I229" s="249"/>
      <c r="J229" s="244"/>
      <c r="K229" s="244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137</v>
      </c>
      <c r="AU229" s="254" t="s">
        <v>77</v>
      </c>
      <c r="AV229" s="13" t="s">
        <v>77</v>
      </c>
      <c r="AW229" s="13" t="s">
        <v>31</v>
      </c>
      <c r="AX229" s="13" t="s">
        <v>68</v>
      </c>
      <c r="AY229" s="254" t="s">
        <v>125</v>
      </c>
    </row>
    <row r="230" s="14" customFormat="1">
      <c r="A230" s="14"/>
      <c r="B230" s="255"/>
      <c r="C230" s="256"/>
      <c r="D230" s="245" t="s">
        <v>137</v>
      </c>
      <c r="E230" s="257" t="s">
        <v>19</v>
      </c>
      <c r="F230" s="258" t="s">
        <v>139</v>
      </c>
      <c r="G230" s="256"/>
      <c r="H230" s="259">
        <v>2.496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137</v>
      </c>
      <c r="AU230" s="265" t="s">
        <v>77</v>
      </c>
      <c r="AV230" s="14" t="s">
        <v>135</v>
      </c>
      <c r="AW230" s="14" t="s">
        <v>31</v>
      </c>
      <c r="AX230" s="14" t="s">
        <v>68</v>
      </c>
      <c r="AY230" s="265" t="s">
        <v>125</v>
      </c>
    </row>
    <row r="231" s="13" customFormat="1">
      <c r="A231" s="13"/>
      <c r="B231" s="243"/>
      <c r="C231" s="244"/>
      <c r="D231" s="245" t="s">
        <v>137</v>
      </c>
      <c r="E231" s="246" t="s">
        <v>19</v>
      </c>
      <c r="F231" s="247" t="s">
        <v>298</v>
      </c>
      <c r="G231" s="244"/>
      <c r="H231" s="248">
        <v>0.13</v>
      </c>
      <c r="I231" s="249"/>
      <c r="J231" s="244"/>
      <c r="K231" s="244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137</v>
      </c>
      <c r="AU231" s="254" t="s">
        <v>77</v>
      </c>
      <c r="AV231" s="13" t="s">
        <v>77</v>
      </c>
      <c r="AW231" s="13" t="s">
        <v>31</v>
      </c>
      <c r="AX231" s="13" t="s">
        <v>68</v>
      </c>
      <c r="AY231" s="254" t="s">
        <v>125</v>
      </c>
    </row>
    <row r="232" s="14" customFormat="1">
      <c r="A232" s="14"/>
      <c r="B232" s="255"/>
      <c r="C232" s="256"/>
      <c r="D232" s="245" t="s">
        <v>137</v>
      </c>
      <c r="E232" s="257" t="s">
        <v>19</v>
      </c>
      <c r="F232" s="258" t="s">
        <v>139</v>
      </c>
      <c r="G232" s="256"/>
      <c r="H232" s="259">
        <v>0.13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137</v>
      </c>
      <c r="AU232" s="265" t="s">
        <v>77</v>
      </c>
      <c r="AV232" s="14" t="s">
        <v>135</v>
      </c>
      <c r="AW232" s="14" t="s">
        <v>31</v>
      </c>
      <c r="AX232" s="14" t="s">
        <v>68</v>
      </c>
      <c r="AY232" s="265" t="s">
        <v>125</v>
      </c>
    </row>
    <row r="233" s="16" customFormat="1">
      <c r="A233" s="16"/>
      <c r="B233" s="276"/>
      <c r="C233" s="277"/>
      <c r="D233" s="245" t="s">
        <v>137</v>
      </c>
      <c r="E233" s="278" t="s">
        <v>19</v>
      </c>
      <c r="F233" s="279" t="s">
        <v>223</v>
      </c>
      <c r="G233" s="277"/>
      <c r="H233" s="280">
        <v>2.6259999999999999</v>
      </c>
      <c r="I233" s="281"/>
      <c r="J233" s="277"/>
      <c r="K233" s="277"/>
      <c r="L233" s="282"/>
      <c r="M233" s="283"/>
      <c r="N233" s="284"/>
      <c r="O233" s="284"/>
      <c r="P233" s="284"/>
      <c r="Q233" s="284"/>
      <c r="R233" s="284"/>
      <c r="S233" s="284"/>
      <c r="T233" s="28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6" t="s">
        <v>137</v>
      </c>
      <c r="AU233" s="286" t="s">
        <v>77</v>
      </c>
      <c r="AV233" s="16" t="s">
        <v>130</v>
      </c>
      <c r="AW233" s="16" t="s">
        <v>31</v>
      </c>
      <c r="AX233" s="16" t="s">
        <v>75</v>
      </c>
      <c r="AY233" s="286" t="s">
        <v>125</v>
      </c>
    </row>
    <row r="234" s="13" customFormat="1">
      <c r="A234" s="13"/>
      <c r="B234" s="243"/>
      <c r="C234" s="244"/>
      <c r="D234" s="245" t="s">
        <v>137</v>
      </c>
      <c r="E234" s="244"/>
      <c r="F234" s="247" t="s">
        <v>299</v>
      </c>
      <c r="G234" s="244"/>
      <c r="H234" s="248">
        <v>2.8889999999999998</v>
      </c>
      <c r="I234" s="249"/>
      <c r="J234" s="244"/>
      <c r="K234" s="244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137</v>
      </c>
      <c r="AU234" s="254" t="s">
        <v>77</v>
      </c>
      <c r="AV234" s="13" t="s">
        <v>77</v>
      </c>
      <c r="AW234" s="13" t="s">
        <v>4</v>
      </c>
      <c r="AX234" s="13" t="s">
        <v>75</v>
      </c>
      <c r="AY234" s="254" t="s">
        <v>125</v>
      </c>
    </row>
    <row r="235" s="2" customFormat="1" ht="16.5" customHeight="1">
      <c r="A235" s="40"/>
      <c r="B235" s="41"/>
      <c r="C235" s="229" t="s">
        <v>282</v>
      </c>
      <c r="D235" s="229" t="s">
        <v>131</v>
      </c>
      <c r="E235" s="230" t="s">
        <v>300</v>
      </c>
      <c r="F235" s="231" t="s">
        <v>301</v>
      </c>
      <c r="G235" s="232" t="s">
        <v>240</v>
      </c>
      <c r="H235" s="233">
        <v>300</v>
      </c>
      <c r="I235" s="234"/>
      <c r="J235" s="235">
        <f>ROUND(I235*H235,2)</f>
        <v>0</v>
      </c>
      <c r="K235" s="236"/>
      <c r="L235" s="46"/>
      <c r="M235" s="237" t="s">
        <v>19</v>
      </c>
      <c r="N235" s="238" t="s">
        <v>39</v>
      </c>
      <c r="O235" s="86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41" t="s">
        <v>198</v>
      </c>
      <c r="AT235" s="241" t="s">
        <v>131</v>
      </c>
      <c r="AU235" s="241" t="s">
        <v>77</v>
      </c>
      <c r="AY235" s="19" t="s">
        <v>125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9" t="s">
        <v>75</v>
      </c>
      <c r="BK235" s="242">
        <f>ROUND(I235*H235,2)</f>
        <v>0</v>
      </c>
      <c r="BL235" s="19" t="s">
        <v>198</v>
      </c>
      <c r="BM235" s="241" t="s">
        <v>302</v>
      </c>
    </row>
    <row r="236" s="13" customFormat="1">
      <c r="A236" s="13"/>
      <c r="B236" s="243"/>
      <c r="C236" s="244"/>
      <c r="D236" s="245" t="s">
        <v>137</v>
      </c>
      <c r="E236" s="246" t="s">
        <v>19</v>
      </c>
      <c r="F236" s="247" t="s">
        <v>251</v>
      </c>
      <c r="G236" s="244"/>
      <c r="H236" s="248">
        <v>300</v>
      </c>
      <c r="I236" s="249"/>
      <c r="J236" s="244"/>
      <c r="K236" s="244"/>
      <c r="L236" s="250"/>
      <c r="M236" s="251"/>
      <c r="N236" s="252"/>
      <c r="O236" s="252"/>
      <c r="P236" s="252"/>
      <c r="Q236" s="252"/>
      <c r="R236" s="252"/>
      <c r="S236" s="252"/>
      <c r="T236" s="25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4" t="s">
        <v>137</v>
      </c>
      <c r="AU236" s="254" t="s">
        <v>77</v>
      </c>
      <c r="AV236" s="13" t="s">
        <v>77</v>
      </c>
      <c r="AW236" s="13" t="s">
        <v>31</v>
      </c>
      <c r="AX236" s="13" t="s">
        <v>68</v>
      </c>
      <c r="AY236" s="254" t="s">
        <v>125</v>
      </c>
    </row>
    <row r="237" s="14" customFormat="1">
      <c r="A237" s="14"/>
      <c r="B237" s="255"/>
      <c r="C237" s="256"/>
      <c r="D237" s="245" t="s">
        <v>137</v>
      </c>
      <c r="E237" s="257" t="s">
        <v>19</v>
      </c>
      <c r="F237" s="258" t="s">
        <v>139</v>
      </c>
      <c r="G237" s="256"/>
      <c r="H237" s="259">
        <v>300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137</v>
      </c>
      <c r="AU237" s="265" t="s">
        <v>77</v>
      </c>
      <c r="AV237" s="14" t="s">
        <v>135</v>
      </c>
      <c r="AW237" s="14" t="s">
        <v>31</v>
      </c>
      <c r="AX237" s="14" t="s">
        <v>68</v>
      </c>
      <c r="AY237" s="265" t="s">
        <v>125</v>
      </c>
    </row>
    <row r="238" s="16" customFormat="1">
      <c r="A238" s="16"/>
      <c r="B238" s="276"/>
      <c r="C238" s="277"/>
      <c r="D238" s="245" t="s">
        <v>137</v>
      </c>
      <c r="E238" s="278" t="s">
        <v>19</v>
      </c>
      <c r="F238" s="279" t="s">
        <v>223</v>
      </c>
      <c r="G238" s="277"/>
      <c r="H238" s="280">
        <v>300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6" t="s">
        <v>137</v>
      </c>
      <c r="AU238" s="286" t="s">
        <v>77</v>
      </c>
      <c r="AV238" s="16" t="s">
        <v>130</v>
      </c>
      <c r="AW238" s="16" t="s">
        <v>31</v>
      </c>
      <c r="AX238" s="16" t="s">
        <v>75</v>
      </c>
      <c r="AY238" s="286" t="s">
        <v>125</v>
      </c>
    </row>
    <row r="239" s="2" customFormat="1" ht="16.5" customHeight="1">
      <c r="A239" s="40"/>
      <c r="B239" s="41"/>
      <c r="C239" s="287" t="s">
        <v>303</v>
      </c>
      <c r="D239" s="287" t="s">
        <v>278</v>
      </c>
      <c r="E239" s="288" t="s">
        <v>294</v>
      </c>
      <c r="F239" s="289" t="s">
        <v>295</v>
      </c>
      <c r="G239" s="290" t="s">
        <v>281</v>
      </c>
      <c r="H239" s="291">
        <v>0.82799999999999996</v>
      </c>
      <c r="I239" s="292"/>
      <c r="J239" s="293">
        <f>ROUND(I239*H239,2)</f>
        <v>0</v>
      </c>
      <c r="K239" s="294"/>
      <c r="L239" s="295"/>
      <c r="M239" s="296" t="s">
        <v>19</v>
      </c>
      <c r="N239" s="297" t="s">
        <v>39</v>
      </c>
      <c r="O239" s="86"/>
      <c r="P239" s="239">
        <f>O239*H239</f>
        <v>0</v>
      </c>
      <c r="Q239" s="239">
        <v>0.55000000000000004</v>
      </c>
      <c r="R239" s="239">
        <f>Q239*H239</f>
        <v>0.45540000000000003</v>
      </c>
      <c r="S239" s="239">
        <v>0</v>
      </c>
      <c r="T239" s="24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1" t="s">
        <v>282</v>
      </c>
      <c r="AT239" s="241" t="s">
        <v>278</v>
      </c>
      <c r="AU239" s="241" t="s">
        <v>77</v>
      </c>
      <c r="AY239" s="19" t="s">
        <v>125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9" t="s">
        <v>75</v>
      </c>
      <c r="BK239" s="242">
        <f>ROUND(I239*H239,2)</f>
        <v>0</v>
      </c>
      <c r="BL239" s="19" t="s">
        <v>198</v>
      </c>
      <c r="BM239" s="241" t="s">
        <v>304</v>
      </c>
    </row>
    <row r="240" s="13" customFormat="1">
      <c r="A240" s="13"/>
      <c r="B240" s="243"/>
      <c r="C240" s="244"/>
      <c r="D240" s="245" t="s">
        <v>137</v>
      </c>
      <c r="E240" s="246" t="s">
        <v>19</v>
      </c>
      <c r="F240" s="247" t="s">
        <v>305</v>
      </c>
      <c r="G240" s="244"/>
      <c r="H240" s="248">
        <v>0.71999999999999997</v>
      </c>
      <c r="I240" s="249"/>
      <c r="J240" s="244"/>
      <c r="K240" s="244"/>
      <c r="L240" s="250"/>
      <c r="M240" s="251"/>
      <c r="N240" s="252"/>
      <c r="O240" s="252"/>
      <c r="P240" s="252"/>
      <c r="Q240" s="252"/>
      <c r="R240" s="252"/>
      <c r="S240" s="252"/>
      <c r="T240" s="25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4" t="s">
        <v>137</v>
      </c>
      <c r="AU240" s="254" t="s">
        <v>77</v>
      </c>
      <c r="AV240" s="13" t="s">
        <v>77</v>
      </c>
      <c r="AW240" s="13" t="s">
        <v>31</v>
      </c>
      <c r="AX240" s="13" t="s">
        <v>68</v>
      </c>
      <c r="AY240" s="254" t="s">
        <v>125</v>
      </c>
    </row>
    <row r="241" s="14" customFormat="1">
      <c r="A241" s="14"/>
      <c r="B241" s="255"/>
      <c r="C241" s="256"/>
      <c r="D241" s="245" t="s">
        <v>137</v>
      </c>
      <c r="E241" s="257" t="s">
        <v>19</v>
      </c>
      <c r="F241" s="258" t="s">
        <v>139</v>
      </c>
      <c r="G241" s="256"/>
      <c r="H241" s="259">
        <v>0.71999999999999997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137</v>
      </c>
      <c r="AU241" s="265" t="s">
        <v>77</v>
      </c>
      <c r="AV241" s="14" t="s">
        <v>135</v>
      </c>
      <c r="AW241" s="14" t="s">
        <v>31</v>
      </c>
      <c r="AX241" s="14" t="s">
        <v>68</v>
      </c>
      <c r="AY241" s="265" t="s">
        <v>125</v>
      </c>
    </row>
    <row r="242" s="13" customFormat="1">
      <c r="A242" s="13"/>
      <c r="B242" s="243"/>
      <c r="C242" s="244"/>
      <c r="D242" s="245" t="s">
        <v>137</v>
      </c>
      <c r="E242" s="246" t="s">
        <v>19</v>
      </c>
      <c r="F242" s="247" t="s">
        <v>306</v>
      </c>
      <c r="G242" s="244"/>
      <c r="H242" s="248">
        <v>0.82799999999999996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137</v>
      </c>
      <c r="AU242" s="254" t="s">
        <v>77</v>
      </c>
      <c r="AV242" s="13" t="s">
        <v>77</v>
      </c>
      <c r="AW242" s="13" t="s">
        <v>31</v>
      </c>
      <c r="AX242" s="13" t="s">
        <v>75</v>
      </c>
      <c r="AY242" s="254" t="s">
        <v>125</v>
      </c>
    </row>
    <row r="243" s="2" customFormat="1" ht="16.5" customHeight="1">
      <c r="A243" s="40"/>
      <c r="B243" s="41"/>
      <c r="C243" s="229" t="s">
        <v>307</v>
      </c>
      <c r="D243" s="229" t="s">
        <v>131</v>
      </c>
      <c r="E243" s="230" t="s">
        <v>308</v>
      </c>
      <c r="F243" s="231" t="s">
        <v>309</v>
      </c>
      <c r="G243" s="232" t="s">
        <v>134</v>
      </c>
      <c r="H243" s="233">
        <v>287.5</v>
      </c>
      <c r="I243" s="234"/>
      <c r="J243" s="235">
        <f>ROUND(I243*H243,2)</f>
        <v>0</v>
      </c>
      <c r="K243" s="236"/>
      <c r="L243" s="46"/>
      <c r="M243" s="237" t="s">
        <v>19</v>
      </c>
      <c r="N243" s="238" t="s">
        <v>39</v>
      </c>
      <c r="O243" s="86"/>
      <c r="P243" s="239">
        <f>O243*H243</f>
        <v>0</v>
      </c>
      <c r="Q243" s="239">
        <v>0</v>
      </c>
      <c r="R243" s="239">
        <f>Q243*H243</f>
        <v>0</v>
      </c>
      <c r="S243" s="239">
        <v>0.0070000000000000001</v>
      </c>
      <c r="T243" s="240">
        <f>S243*H243</f>
        <v>2.0125000000000002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41" t="s">
        <v>198</v>
      </c>
      <c r="AT243" s="241" t="s">
        <v>131</v>
      </c>
      <c r="AU243" s="241" t="s">
        <v>77</v>
      </c>
      <c r="AY243" s="19" t="s">
        <v>125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9" t="s">
        <v>75</v>
      </c>
      <c r="BK243" s="242">
        <f>ROUND(I243*H243,2)</f>
        <v>0</v>
      </c>
      <c r="BL243" s="19" t="s">
        <v>198</v>
      </c>
      <c r="BM243" s="241" t="s">
        <v>310</v>
      </c>
    </row>
    <row r="244" s="15" customFormat="1">
      <c r="A244" s="15"/>
      <c r="B244" s="266"/>
      <c r="C244" s="267"/>
      <c r="D244" s="245" t="s">
        <v>137</v>
      </c>
      <c r="E244" s="268" t="s">
        <v>19</v>
      </c>
      <c r="F244" s="269" t="s">
        <v>221</v>
      </c>
      <c r="G244" s="267"/>
      <c r="H244" s="268" t="s">
        <v>19</v>
      </c>
      <c r="I244" s="270"/>
      <c r="J244" s="267"/>
      <c r="K244" s="267"/>
      <c r="L244" s="271"/>
      <c r="M244" s="272"/>
      <c r="N244" s="273"/>
      <c r="O244" s="273"/>
      <c r="P244" s="273"/>
      <c r="Q244" s="273"/>
      <c r="R244" s="273"/>
      <c r="S244" s="273"/>
      <c r="T244" s="27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5" t="s">
        <v>137</v>
      </c>
      <c r="AU244" s="275" t="s">
        <v>77</v>
      </c>
      <c r="AV244" s="15" t="s">
        <v>75</v>
      </c>
      <c r="AW244" s="15" t="s">
        <v>31</v>
      </c>
      <c r="AX244" s="15" t="s">
        <v>68</v>
      </c>
      <c r="AY244" s="275" t="s">
        <v>125</v>
      </c>
    </row>
    <row r="245" s="13" customFormat="1">
      <c r="A245" s="13"/>
      <c r="B245" s="243"/>
      <c r="C245" s="244"/>
      <c r="D245" s="245" t="s">
        <v>137</v>
      </c>
      <c r="E245" s="246" t="s">
        <v>19</v>
      </c>
      <c r="F245" s="247" t="s">
        <v>222</v>
      </c>
      <c r="G245" s="244"/>
      <c r="H245" s="248">
        <v>250</v>
      </c>
      <c r="I245" s="249"/>
      <c r="J245" s="244"/>
      <c r="K245" s="244"/>
      <c r="L245" s="250"/>
      <c r="M245" s="251"/>
      <c r="N245" s="252"/>
      <c r="O245" s="252"/>
      <c r="P245" s="252"/>
      <c r="Q245" s="252"/>
      <c r="R245" s="252"/>
      <c r="S245" s="252"/>
      <c r="T245" s="25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137</v>
      </c>
      <c r="AU245" s="254" t="s">
        <v>77</v>
      </c>
      <c r="AV245" s="13" t="s">
        <v>77</v>
      </c>
      <c r="AW245" s="13" t="s">
        <v>31</v>
      </c>
      <c r="AX245" s="13" t="s">
        <v>68</v>
      </c>
      <c r="AY245" s="254" t="s">
        <v>125</v>
      </c>
    </row>
    <row r="246" s="14" customFormat="1">
      <c r="A246" s="14"/>
      <c r="B246" s="255"/>
      <c r="C246" s="256"/>
      <c r="D246" s="245" t="s">
        <v>137</v>
      </c>
      <c r="E246" s="257" t="s">
        <v>19</v>
      </c>
      <c r="F246" s="258" t="s">
        <v>139</v>
      </c>
      <c r="G246" s="256"/>
      <c r="H246" s="259">
        <v>250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5" t="s">
        <v>137</v>
      </c>
      <c r="AU246" s="265" t="s">
        <v>77</v>
      </c>
      <c r="AV246" s="14" t="s">
        <v>135</v>
      </c>
      <c r="AW246" s="14" t="s">
        <v>31</v>
      </c>
      <c r="AX246" s="14" t="s">
        <v>68</v>
      </c>
      <c r="AY246" s="265" t="s">
        <v>125</v>
      </c>
    </row>
    <row r="247" s="16" customFormat="1">
      <c r="A247" s="16"/>
      <c r="B247" s="276"/>
      <c r="C247" s="277"/>
      <c r="D247" s="245" t="s">
        <v>137</v>
      </c>
      <c r="E247" s="278" t="s">
        <v>19</v>
      </c>
      <c r="F247" s="279" t="s">
        <v>223</v>
      </c>
      <c r="G247" s="277"/>
      <c r="H247" s="280">
        <v>250</v>
      </c>
      <c r="I247" s="281"/>
      <c r="J247" s="277"/>
      <c r="K247" s="277"/>
      <c r="L247" s="282"/>
      <c r="M247" s="283"/>
      <c r="N247" s="284"/>
      <c r="O247" s="284"/>
      <c r="P247" s="284"/>
      <c r="Q247" s="284"/>
      <c r="R247" s="284"/>
      <c r="S247" s="284"/>
      <c r="T247" s="285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86" t="s">
        <v>137</v>
      </c>
      <c r="AU247" s="286" t="s">
        <v>77</v>
      </c>
      <c r="AV247" s="16" t="s">
        <v>130</v>
      </c>
      <c r="AW247" s="16" t="s">
        <v>31</v>
      </c>
      <c r="AX247" s="16" t="s">
        <v>68</v>
      </c>
      <c r="AY247" s="286" t="s">
        <v>125</v>
      </c>
    </row>
    <row r="248" s="13" customFormat="1">
      <c r="A248" s="13"/>
      <c r="B248" s="243"/>
      <c r="C248" s="244"/>
      <c r="D248" s="245" t="s">
        <v>137</v>
      </c>
      <c r="E248" s="246" t="s">
        <v>19</v>
      </c>
      <c r="F248" s="247" t="s">
        <v>224</v>
      </c>
      <c r="G248" s="244"/>
      <c r="H248" s="248">
        <v>287.5</v>
      </c>
      <c r="I248" s="249"/>
      <c r="J248" s="244"/>
      <c r="K248" s="244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137</v>
      </c>
      <c r="AU248" s="254" t="s">
        <v>77</v>
      </c>
      <c r="AV248" s="13" t="s">
        <v>77</v>
      </c>
      <c r="AW248" s="13" t="s">
        <v>31</v>
      </c>
      <c r="AX248" s="13" t="s">
        <v>75</v>
      </c>
      <c r="AY248" s="254" t="s">
        <v>125</v>
      </c>
    </row>
    <row r="249" s="2" customFormat="1" ht="16.5" customHeight="1">
      <c r="A249" s="40"/>
      <c r="B249" s="41"/>
      <c r="C249" s="229" t="s">
        <v>311</v>
      </c>
      <c r="D249" s="229" t="s">
        <v>131</v>
      </c>
      <c r="E249" s="230" t="s">
        <v>312</v>
      </c>
      <c r="F249" s="231" t="s">
        <v>313</v>
      </c>
      <c r="G249" s="232" t="s">
        <v>281</v>
      </c>
      <c r="H249" s="233">
        <v>6.9240000000000004</v>
      </c>
      <c r="I249" s="234"/>
      <c r="J249" s="235">
        <f>ROUND(I249*H249,2)</f>
        <v>0</v>
      </c>
      <c r="K249" s="236"/>
      <c r="L249" s="46"/>
      <c r="M249" s="237" t="s">
        <v>19</v>
      </c>
      <c r="N249" s="238" t="s">
        <v>39</v>
      </c>
      <c r="O249" s="86"/>
      <c r="P249" s="239">
        <f>O249*H249</f>
        <v>0</v>
      </c>
      <c r="Q249" s="239">
        <v>0.023369999999999998</v>
      </c>
      <c r="R249" s="239">
        <f>Q249*H249</f>
        <v>0.16181387999999999</v>
      </c>
      <c r="S249" s="239">
        <v>0</v>
      </c>
      <c r="T249" s="240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1" t="s">
        <v>198</v>
      </c>
      <c r="AT249" s="241" t="s">
        <v>131</v>
      </c>
      <c r="AU249" s="241" t="s">
        <v>77</v>
      </c>
      <c r="AY249" s="19" t="s">
        <v>125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9" t="s">
        <v>75</v>
      </c>
      <c r="BK249" s="242">
        <f>ROUND(I249*H249,2)</f>
        <v>0</v>
      </c>
      <c r="BL249" s="19" t="s">
        <v>198</v>
      </c>
      <c r="BM249" s="241" t="s">
        <v>314</v>
      </c>
    </row>
    <row r="250" s="13" customFormat="1">
      <c r="A250" s="13"/>
      <c r="B250" s="243"/>
      <c r="C250" s="244"/>
      <c r="D250" s="245" t="s">
        <v>137</v>
      </c>
      <c r="E250" s="246" t="s">
        <v>19</v>
      </c>
      <c r="F250" s="247" t="s">
        <v>315</v>
      </c>
      <c r="G250" s="244"/>
      <c r="H250" s="248">
        <v>4.806</v>
      </c>
      <c r="I250" s="249"/>
      <c r="J250" s="244"/>
      <c r="K250" s="244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137</v>
      </c>
      <c r="AU250" s="254" t="s">
        <v>77</v>
      </c>
      <c r="AV250" s="13" t="s">
        <v>77</v>
      </c>
      <c r="AW250" s="13" t="s">
        <v>31</v>
      </c>
      <c r="AX250" s="13" t="s">
        <v>68</v>
      </c>
      <c r="AY250" s="254" t="s">
        <v>125</v>
      </c>
    </row>
    <row r="251" s="13" customFormat="1">
      <c r="A251" s="13"/>
      <c r="B251" s="243"/>
      <c r="C251" s="244"/>
      <c r="D251" s="245" t="s">
        <v>137</v>
      </c>
      <c r="E251" s="246" t="s">
        <v>19</v>
      </c>
      <c r="F251" s="247" t="s">
        <v>316</v>
      </c>
      <c r="G251" s="244"/>
      <c r="H251" s="248">
        <v>2.1179999999999999</v>
      </c>
      <c r="I251" s="249"/>
      <c r="J251" s="244"/>
      <c r="K251" s="244"/>
      <c r="L251" s="250"/>
      <c r="M251" s="251"/>
      <c r="N251" s="252"/>
      <c r="O251" s="252"/>
      <c r="P251" s="252"/>
      <c r="Q251" s="252"/>
      <c r="R251" s="252"/>
      <c r="S251" s="252"/>
      <c r="T251" s="25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137</v>
      </c>
      <c r="AU251" s="254" t="s">
        <v>77</v>
      </c>
      <c r="AV251" s="13" t="s">
        <v>77</v>
      </c>
      <c r="AW251" s="13" t="s">
        <v>31</v>
      </c>
      <c r="AX251" s="13" t="s">
        <v>68</v>
      </c>
      <c r="AY251" s="254" t="s">
        <v>125</v>
      </c>
    </row>
    <row r="252" s="14" customFormat="1">
      <c r="A252" s="14"/>
      <c r="B252" s="255"/>
      <c r="C252" s="256"/>
      <c r="D252" s="245" t="s">
        <v>137</v>
      </c>
      <c r="E252" s="257" t="s">
        <v>19</v>
      </c>
      <c r="F252" s="258" t="s">
        <v>139</v>
      </c>
      <c r="G252" s="256"/>
      <c r="H252" s="259">
        <v>6.9239999999999995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5" t="s">
        <v>137</v>
      </c>
      <c r="AU252" s="265" t="s">
        <v>77</v>
      </c>
      <c r="AV252" s="14" t="s">
        <v>135</v>
      </c>
      <c r="AW252" s="14" t="s">
        <v>31</v>
      </c>
      <c r="AX252" s="14" t="s">
        <v>75</v>
      </c>
      <c r="AY252" s="265" t="s">
        <v>125</v>
      </c>
    </row>
    <row r="253" s="2" customFormat="1" ht="16.5" customHeight="1">
      <c r="A253" s="40"/>
      <c r="B253" s="41"/>
      <c r="C253" s="229" t="s">
        <v>317</v>
      </c>
      <c r="D253" s="229" t="s">
        <v>131</v>
      </c>
      <c r="E253" s="230" t="s">
        <v>318</v>
      </c>
      <c r="F253" s="231" t="s">
        <v>319</v>
      </c>
      <c r="G253" s="232" t="s">
        <v>184</v>
      </c>
      <c r="H253" s="233">
        <v>3.9700000000000002</v>
      </c>
      <c r="I253" s="234"/>
      <c r="J253" s="235">
        <f>ROUND(I253*H253,2)</f>
        <v>0</v>
      </c>
      <c r="K253" s="236"/>
      <c r="L253" s="46"/>
      <c r="M253" s="237" t="s">
        <v>19</v>
      </c>
      <c r="N253" s="238" t="s">
        <v>39</v>
      </c>
      <c r="O253" s="86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1" t="s">
        <v>198</v>
      </c>
      <c r="AT253" s="241" t="s">
        <v>131</v>
      </c>
      <c r="AU253" s="241" t="s">
        <v>77</v>
      </c>
      <c r="AY253" s="19" t="s">
        <v>125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9" t="s">
        <v>75</v>
      </c>
      <c r="BK253" s="242">
        <f>ROUND(I253*H253,2)</f>
        <v>0</v>
      </c>
      <c r="BL253" s="19" t="s">
        <v>198</v>
      </c>
      <c r="BM253" s="241" t="s">
        <v>320</v>
      </c>
    </row>
    <row r="254" s="2" customFormat="1" ht="16.5" customHeight="1">
      <c r="A254" s="40"/>
      <c r="B254" s="41"/>
      <c r="C254" s="229" t="s">
        <v>321</v>
      </c>
      <c r="D254" s="229" t="s">
        <v>131</v>
      </c>
      <c r="E254" s="230" t="s">
        <v>322</v>
      </c>
      <c r="F254" s="231" t="s">
        <v>323</v>
      </c>
      <c r="G254" s="232" t="s">
        <v>184</v>
      </c>
      <c r="H254" s="233">
        <v>3.9700000000000002</v>
      </c>
      <c r="I254" s="234"/>
      <c r="J254" s="235">
        <f>ROUND(I254*H254,2)</f>
        <v>0</v>
      </c>
      <c r="K254" s="236"/>
      <c r="L254" s="46"/>
      <c r="M254" s="237" t="s">
        <v>19</v>
      </c>
      <c r="N254" s="238" t="s">
        <v>39</v>
      </c>
      <c r="O254" s="86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41" t="s">
        <v>198</v>
      </c>
      <c r="AT254" s="241" t="s">
        <v>131</v>
      </c>
      <c r="AU254" s="241" t="s">
        <v>77</v>
      </c>
      <c r="AY254" s="19" t="s">
        <v>125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9" t="s">
        <v>75</v>
      </c>
      <c r="BK254" s="242">
        <f>ROUND(I254*H254,2)</f>
        <v>0</v>
      </c>
      <c r="BL254" s="19" t="s">
        <v>198</v>
      </c>
      <c r="BM254" s="241" t="s">
        <v>324</v>
      </c>
    </row>
    <row r="255" s="12" customFormat="1" ht="22.8" customHeight="1">
      <c r="A255" s="12"/>
      <c r="B255" s="213"/>
      <c r="C255" s="214"/>
      <c r="D255" s="215" t="s">
        <v>67</v>
      </c>
      <c r="E255" s="227" t="s">
        <v>325</v>
      </c>
      <c r="F255" s="227" t="s">
        <v>326</v>
      </c>
      <c r="G255" s="214"/>
      <c r="H255" s="214"/>
      <c r="I255" s="217"/>
      <c r="J255" s="228">
        <f>BK255</f>
        <v>0</v>
      </c>
      <c r="K255" s="214"/>
      <c r="L255" s="219"/>
      <c r="M255" s="220"/>
      <c r="N255" s="221"/>
      <c r="O255" s="221"/>
      <c r="P255" s="222">
        <f>SUM(P256:P350)</f>
        <v>0</v>
      </c>
      <c r="Q255" s="221"/>
      <c r="R255" s="222">
        <f>SUM(R256:R350)</f>
        <v>2.7749450000000002</v>
      </c>
      <c r="S255" s="221"/>
      <c r="T255" s="223">
        <f>SUM(T256:T350)</f>
        <v>2.5722525000000003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4" t="s">
        <v>77</v>
      </c>
      <c r="AT255" s="225" t="s">
        <v>67</v>
      </c>
      <c r="AU255" s="225" t="s">
        <v>75</v>
      </c>
      <c r="AY255" s="224" t="s">
        <v>125</v>
      </c>
      <c r="BK255" s="226">
        <f>SUM(BK256:BK350)</f>
        <v>0</v>
      </c>
    </row>
    <row r="256" s="2" customFormat="1" ht="16.5" customHeight="1">
      <c r="A256" s="40"/>
      <c r="B256" s="41"/>
      <c r="C256" s="229" t="s">
        <v>327</v>
      </c>
      <c r="D256" s="229" t="s">
        <v>131</v>
      </c>
      <c r="E256" s="230" t="s">
        <v>328</v>
      </c>
      <c r="F256" s="231" t="s">
        <v>329</v>
      </c>
      <c r="G256" s="232" t="s">
        <v>240</v>
      </c>
      <c r="H256" s="233">
        <v>54</v>
      </c>
      <c r="I256" s="234"/>
      <c r="J256" s="235">
        <f>ROUND(I256*H256,2)</f>
        <v>0</v>
      </c>
      <c r="K256" s="236"/>
      <c r="L256" s="46"/>
      <c r="M256" s="237" t="s">
        <v>19</v>
      </c>
      <c r="N256" s="238" t="s">
        <v>39</v>
      </c>
      <c r="O256" s="86"/>
      <c r="P256" s="239">
        <f>O256*H256</f>
        <v>0</v>
      </c>
      <c r="Q256" s="239">
        <v>0</v>
      </c>
      <c r="R256" s="239">
        <f>Q256*H256</f>
        <v>0</v>
      </c>
      <c r="S256" s="239">
        <v>0.0017600000000000001</v>
      </c>
      <c r="T256" s="240">
        <f>S256*H256</f>
        <v>0.095039999999999999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1" t="s">
        <v>198</v>
      </c>
      <c r="AT256" s="241" t="s">
        <v>131</v>
      </c>
      <c r="AU256" s="241" t="s">
        <v>77</v>
      </c>
      <c r="AY256" s="19" t="s">
        <v>125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9" t="s">
        <v>75</v>
      </c>
      <c r="BK256" s="242">
        <f>ROUND(I256*H256,2)</f>
        <v>0</v>
      </c>
      <c r="BL256" s="19" t="s">
        <v>198</v>
      </c>
      <c r="BM256" s="241" t="s">
        <v>330</v>
      </c>
    </row>
    <row r="257" s="13" customFormat="1">
      <c r="A257" s="13"/>
      <c r="B257" s="243"/>
      <c r="C257" s="244"/>
      <c r="D257" s="245" t="s">
        <v>137</v>
      </c>
      <c r="E257" s="246" t="s">
        <v>19</v>
      </c>
      <c r="F257" s="247" t="s">
        <v>331</v>
      </c>
      <c r="G257" s="244"/>
      <c r="H257" s="248">
        <v>54</v>
      </c>
      <c r="I257" s="249"/>
      <c r="J257" s="244"/>
      <c r="K257" s="244"/>
      <c r="L257" s="250"/>
      <c r="M257" s="251"/>
      <c r="N257" s="252"/>
      <c r="O257" s="252"/>
      <c r="P257" s="252"/>
      <c r="Q257" s="252"/>
      <c r="R257" s="252"/>
      <c r="S257" s="252"/>
      <c r="T257" s="25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137</v>
      </c>
      <c r="AU257" s="254" t="s">
        <v>77</v>
      </c>
      <c r="AV257" s="13" t="s">
        <v>77</v>
      </c>
      <c r="AW257" s="13" t="s">
        <v>31</v>
      </c>
      <c r="AX257" s="13" t="s">
        <v>68</v>
      </c>
      <c r="AY257" s="254" t="s">
        <v>125</v>
      </c>
    </row>
    <row r="258" s="14" customFormat="1">
      <c r="A258" s="14"/>
      <c r="B258" s="255"/>
      <c r="C258" s="256"/>
      <c r="D258" s="245" t="s">
        <v>137</v>
      </c>
      <c r="E258" s="257" t="s">
        <v>19</v>
      </c>
      <c r="F258" s="258" t="s">
        <v>139</v>
      </c>
      <c r="G258" s="256"/>
      <c r="H258" s="259">
        <v>54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137</v>
      </c>
      <c r="AU258" s="265" t="s">
        <v>77</v>
      </c>
      <c r="AV258" s="14" t="s">
        <v>135</v>
      </c>
      <c r="AW258" s="14" t="s">
        <v>31</v>
      </c>
      <c r="AX258" s="14" t="s">
        <v>75</v>
      </c>
      <c r="AY258" s="265" t="s">
        <v>125</v>
      </c>
    </row>
    <row r="259" s="2" customFormat="1" ht="16.5" customHeight="1">
      <c r="A259" s="40"/>
      <c r="B259" s="41"/>
      <c r="C259" s="229" t="s">
        <v>332</v>
      </c>
      <c r="D259" s="229" t="s">
        <v>131</v>
      </c>
      <c r="E259" s="230" t="s">
        <v>333</v>
      </c>
      <c r="F259" s="231" t="s">
        <v>334</v>
      </c>
      <c r="G259" s="232" t="s">
        <v>134</v>
      </c>
      <c r="H259" s="233">
        <v>287.5</v>
      </c>
      <c r="I259" s="234"/>
      <c r="J259" s="235">
        <f>ROUND(I259*H259,2)</f>
        <v>0</v>
      </c>
      <c r="K259" s="236"/>
      <c r="L259" s="46"/>
      <c r="M259" s="237" t="s">
        <v>19</v>
      </c>
      <c r="N259" s="238" t="s">
        <v>39</v>
      </c>
      <c r="O259" s="86"/>
      <c r="P259" s="239">
        <f>O259*H259</f>
        <v>0</v>
      </c>
      <c r="Q259" s="239">
        <v>0</v>
      </c>
      <c r="R259" s="239">
        <f>Q259*H259</f>
        <v>0</v>
      </c>
      <c r="S259" s="239">
        <v>0.00594</v>
      </c>
      <c r="T259" s="240">
        <f>S259*H259</f>
        <v>1.7077500000000001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1" t="s">
        <v>198</v>
      </c>
      <c r="AT259" s="241" t="s">
        <v>131</v>
      </c>
      <c r="AU259" s="241" t="s">
        <v>77</v>
      </c>
      <c r="AY259" s="19" t="s">
        <v>125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9" t="s">
        <v>75</v>
      </c>
      <c r="BK259" s="242">
        <f>ROUND(I259*H259,2)</f>
        <v>0</v>
      </c>
      <c r="BL259" s="19" t="s">
        <v>198</v>
      </c>
      <c r="BM259" s="241" t="s">
        <v>335</v>
      </c>
    </row>
    <row r="260" s="15" customFormat="1">
      <c r="A260" s="15"/>
      <c r="B260" s="266"/>
      <c r="C260" s="267"/>
      <c r="D260" s="245" t="s">
        <v>137</v>
      </c>
      <c r="E260" s="268" t="s">
        <v>19</v>
      </c>
      <c r="F260" s="269" t="s">
        <v>221</v>
      </c>
      <c r="G260" s="267"/>
      <c r="H260" s="268" t="s">
        <v>19</v>
      </c>
      <c r="I260" s="270"/>
      <c r="J260" s="267"/>
      <c r="K260" s="267"/>
      <c r="L260" s="271"/>
      <c r="M260" s="272"/>
      <c r="N260" s="273"/>
      <c r="O260" s="273"/>
      <c r="P260" s="273"/>
      <c r="Q260" s="273"/>
      <c r="R260" s="273"/>
      <c r="S260" s="273"/>
      <c r="T260" s="27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5" t="s">
        <v>137</v>
      </c>
      <c r="AU260" s="275" t="s">
        <v>77</v>
      </c>
      <c r="AV260" s="15" t="s">
        <v>75</v>
      </c>
      <c r="AW260" s="15" t="s">
        <v>31</v>
      </c>
      <c r="AX260" s="15" t="s">
        <v>68</v>
      </c>
      <c r="AY260" s="275" t="s">
        <v>125</v>
      </c>
    </row>
    <row r="261" s="13" customFormat="1">
      <c r="A261" s="13"/>
      <c r="B261" s="243"/>
      <c r="C261" s="244"/>
      <c r="D261" s="245" t="s">
        <v>137</v>
      </c>
      <c r="E261" s="246" t="s">
        <v>19</v>
      </c>
      <c r="F261" s="247" t="s">
        <v>222</v>
      </c>
      <c r="G261" s="244"/>
      <c r="H261" s="248">
        <v>250</v>
      </c>
      <c r="I261" s="249"/>
      <c r="J261" s="244"/>
      <c r="K261" s="244"/>
      <c r="L261" s="250"/>
      <c r="M261" s="251"/>
      <c r="N261" s="252"/>
      <c r="O261" s="252"/>
      <c r="P261" s="252"/>
      <c r="Q261" s="252"/>
      <c r="R261" s="252"/>
      <c r="S261" s="252"/>
      <c r="T261" s="25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4" t="s">
        <v>137</v>
      </c>
      <c r="AU261" s="254" t="s">
        <v>77</v>
      </c>
      <c r="AV261" s="13" t="s">
        <v>77</v>
      </c>
      <c r="AW261" s="13" t="s">
        <v>31</v>
      </c>
      <c r="AX261" s="13" t="s">
        <v>68</v>
      </c>
      <c r="AY261" s="254" t="s">
        <v>125</v>
      </c>
    </row>
    <row r="262" s="14" customFormat="1">
      <c r="A262" s="14"/>
      <c r="B262" s="255"/>
      <c r="C262" s="256"/>
      <c r="D262" s="245" t="s">
        <v>137</v>
      </c>
      <c r="E262" s="257" t="s">
        <v>19</v>
      </c>
      <c r="F262" s="258" t="s">
        <v>139</v>
      </c>
      <c r="G262" s="256"/>
      <c r="H262" s="259">
        <v>250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5" t="s">
        <v>137</v>
      </c>
      <c r="AU262" s="265" t="s">
        <v>77</v>
      </c>
      <c r="AV262" s="14" t="s">
        <v>135</v>
      </c>
      <c r="AW262" s="14" t="s">
        <v>31</v>
      </c>
      <c r="AX262" s="14" t="s">
        <v>68</v>
      </c>
      <c r="AY262" s="265" t="s">
        <v>125</v>
      </c>
    </row>
    <row r="263" s="16" customFormat="1">
      <c r="A263" s="16"/>
      <c r="B263" s="276"/>
      <c r="C263" s="277"/>
      <c r="D263" s="245" t="s">
        <v>137</v>
      </c>
      <c r="E263" s="278" t="s">
        <v>19</v>
      </c>
      <c r="F263" s="279" t="s">
        <v>223</v>
      </c>
      <c r="G263" s="277"/>
      <c r="H263" s="280">
        <v>250</v>
      </c>
      <c r="I263" s="281"/>
      <c r="J263" s="277"/>
      <c r="K263" s="277"/>
      <c r="L263" s="282"/>
      <c r="M263" s="283"/>
      <c r="N263" s="284"/>
      <c r="O263" s="284"/>
      <c r="P263" s="284"/>
      <c r="Q263" s="284"/>
      <c r="R263" s="284"/>
      <c r="S263" s="284"/>
      <c r="T263" s="285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86" t="s">
        <v>137</v>
      </c>
      <c r="AU263" s="286" t="s">
        <v>77</v>
      </c>
      <c r="AV263" s="16" t="s">
        <v>130</v>
      </c>
      <c r="AW263" s="16" t="s">
        <v>31</v>
      </c>
      <c r="AX263" s="16" t="s">
        <v>68</v>
      </c>
      <c r="AY263" s="286" t="s">
        <v>125</v>
      </c>
    </row>
    <row r="264" s="13" customFormat="1">
      <c r="A264" s="13"/>
      <c r="B264" s="243"/>
      <c r="C264" s="244"/>
      <c r="D264" s="245" t="s">
        <v>137</v>
      </c>
      <c r="E264" s="246" t="s">
        <v>19</v>
      </c>
      <c r="F264" s="247" t="s">
        <v>224</v>
      </c>
      <c r="G264" s="244"/>
      <c r="H264" s="248">
        <v>287.5</v>
      </c>
      <c r="I264" s="249"/>
      <c r="J264" s="244"/>
      <c r="K264" s="244"/>
      <c r="L264" s="250"/>
      <c r="M264" s="251"/>
      <c r="N264" s="252"/>
      <c r="O264" s="252"/>
      <c r="P264" s="252"/>
      <c r="Q264" s="252"/>
      <c r="R264" s="252"/>
      <c r="S264" s="252"/>
      <c r="T264" s="25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4" t="s">
        <v>137</v>
      </c>
      <c r="AU264" s="254" t="s">
        <v>77</v>
      </c>
      <c r="AV264" s="13" t="s">
        <v>77</v>
      </c>
      <c r="AW264" s="13" t="s">
        <v>31</v>
      </c>
      <c r="AX264" s="13" t="s">
        <v>75</v>
      </c>
      <c r="AY264" s="254" t="s">
        <v>125</v>
      </c>
    </row>
    <row r="265" s="2" customFormat="1" ht="16.5" customHeight="1">
      <c r="A265" s="40"/>
      <c r="B265" s="41"/>
      <c r="C265" s="229" t="s">
        <v>336</v>
      </c>
      <c r="D265" s="229" t="s">
        <v>131</v>
      </c>
      <c r="E265" s="230" t="s">
        <v>337</v>
      </c>
      <c r="F265" s="231" t="s">
        <v>338</v>
      </c>
      <c r="G265" s="232" t="s">
        <v>240</v>
      </c>
      <c r="H265" s="233">
        <v>24.149999999999999</v>
      </c>
      <c r="I265" s="234"/>
      <c r="J265" s="235">
        <f>ROUND(I265*H265,2)</f>
        <v>0</v>
      </c>
      <c r="K265" s="236"/>
      <c r="L265" s="46"/>
      <c r="M265" s="237" t="s">
        <v>19</v>
      </c>
      <c r="N265" s="238" t="s">
        <v>39</v>
      </c>
      <c r="O265" s="86"/>
      <c r="P265" s="239">
        <f>O265*H265</f>
        <v>0</v>
      </c>
      <c r="Q265" s="239">
        <v>0</v>
      </c>
      <c r="R265" s="239">
        <f>Q265*H265</f>
        <v>0</v>
      </c>
      <c r="S265" s="239">
        <v>0.0018699999999999999</v>
      </c>
      <c r="T265" s="240">
        <f>S265*H265</f>
        <v>0.045160499999999992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1" t="s">
        <v>198</v>
      </c>
      <c r="AT265" s="241" t="s">
        <v>131</v>
      </c>
      <c r="AU265" s="241" t="s">
        <v>77</v>
      </c>
      <c r="AY265" s="19" t="s">
        <v>125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9" t="s">
        <v>75</v>
      </c>
      <c r="BK265" s="242">
        <f>ROUND(I265*H265,2)</f>
        <v>0</v>
      </c>
      <c r="BL265" s="19" t="s">
        <v>198</v>
      </c>
      <c r="BM265" s="241" t="s">
        <v>339</v>
      </c>
    </row>
    <row r="266" s="13" customFormat="1">
      <c r="A266" s="13"/>
      <c r="B266" s="243"/>
      <c r="C266" s="244"/>
      <c r="D266" s="245" t="s">
        <v>137</v>
      </c>
      <c r="E266" s="246" t="s">
        <v>19</v>
      </c>
      <c r="F266" s="247" t="s">
        <v>340</v>
      </c>
      <c r="G266" s="244"/>
      <c r="H266" s="248">
        <v>21</v>
      </c>
      <c r="I266" s="249"/>
      <c r="J266" s="244"/>
      <c r="K266" s="244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137</v>
      </c>
      <c r="AU266" s="254" t="s">
        <v>77</v>
      </c>
      <c r="AV266" s="13" t="s">
        <v>77</v>
      </c>
      <c r="AW266" s="13" t="s">
        <v>31</v>
      </c>
      <c r="AX266" s="13" t="s">
        <v>68</v>
      </c>
      <c r="AY266" s="254" t="s">
        <v>125</v>
      </c>
    </row>
    <row r="267" s="14" customFormat="1">
      <c r="A267" s="14"/>
      <c r="B267" s="255"/>
      <c r="C267" s="256"/>
      <c r="D267" s="245" t="s">
        <v>137</v>
      </c>
      <c r="E267" s="257" t="s">
        <v>19</v>
      </c>
      <c r="F267" s="258" t="s">
        <v>139</v>
      </c>
      <c r="G267" s="256"/>
      <c r="H267" s="259">
        <v>21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5" t="s">
        <v>137</v>
      </c>
      <c r="AU267" s="265" t="s">
        <v>77</v>
      </c>
      <c r="AV267" s="14" t="s">
        <v>135</v>
      </c>
      <c r="AW267" s="14" t="s">
        <v>31</v>
      </c>
      <c r="AX267" s="14" t="s">
        <v>68</v>
      </c>
      <c r="AY267" s="265" t="s">
        <v>125</v>
      </c>
    </row>
    <row r="268" s="13" customFormat="1">
      <c r="A268" s="13"/>
      <c r="B268" s="243"/>
      <c r="C268" s="244"/>
      <c r="D268" s="245" t="s">
        <v>137</v>
      </c>
      <c r="E268" s="246" t="s">
        <v>19</v>
      </c>
      <c r="F268" s="247" t="s">
        <v>341</v>
      </c>
      <c r="G268" s="244"/>
      <c r="H268" s="248">
        <v>24.149999999999999</v>
      </c>
      <c r="I268" s="249"/>
      <c r="J268" s="244"/>
      <c r="K268" s="244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137</v>
      </c>
      <c r="AU268" s="254" t="s">
        <v>77</v>
      </c>
      <c r="AV268" s="13" t="s">
        <v>77</v>
      </c>
      <c r="AW268" s="13" t="s">
        <v>31</v>
      </c>
      <c r="AX268" s="13" t="s">
        <v>75</v>
      </c>
      <c r="AY268" s="254" t="s">
        <v>125</v>
      </c>
    </row>
    <row r="269" s="2" customFormat="1" ht="16.5" customHeight="1">
      <c r="A269" s="40"/>
      <c r="B269" s="41"/>
      <c r="C269" s="229" t="s">
        <v>342</v>
      </c>
      <c r="D269" s="229" t="s">
        <v>131</v>
      </c>
      <c r="E269" s="230" t="s">
        <v>343</v>
      </c>
      <c r="F269" s="231" t="s">
        <v>344</v>
      </c>
      <c r="G269" s="232" t="s">
        <v>240</v>
      </c>
      <c r="H269" s="233">
        <v>8</v>
      </c>
      <c r="I269" s="234"/>
      <c r="J269" s="235">
        <f>ROUND(I269*H269,2)</f>
        <v>0</v>
      </c>
      <c r="K269" s="236"/>
      <c r="L269" s="46"/>
      <c r="M269" s="237" t="s">
        <v>19</v>
      </c>
      <c r="N269" s="238" t="s">
        <v>39</v>
      </c>
      <c r="O269" s="86"/>
      <c r="P269" s="239">
        <f>O269*H269</f>
        <v>0</v>
      </c>
      <c r="Q269" s="239">
        <v>0</v>
      </c>
      <c r="R269" s="239">
        <f>Q269*H269</f>
        <v>0</v>
      </c>
      <c r="S269" s="239">
        <v>0.00348</v>
      </c>
      <c r="T269" s="240">
        <f>S269*H269</f>
        <v>0.02784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41" t="s">
        <v>198</v>
      </c>
      <c r="AT269" s="241" t="s">
        <v>131</v>
      </c>
      <c r="AU269" s="241" t="s">
        <v>77</v>
      </c>
      <c r="AY269" s="19" t="s">
        <v>125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9" t="s">
        <v>75</v>
      </c>
      <c r="BK269" s="242">
        <f>ROUND(I269*H269,2)</f>
        <v>0</v>
      </c>
      <c r="BL269" s="19" t="s">
        <v>198</v>
      </c>
      <c r="BM269" s="241" t="s">
        <v>345</v>
      </c>
    </row>
    <row r="270" s="13" customFormat="1">
      <c r="A270" s="13"/>
      <c r="B270" s="243"/>
      <c r="C270" s="244"/>
      <c r="D270" s="245" t="s">
        <v>137</v>
      </c>
      <c r="E270" s="246" t="s">
        <v>19</v>
      </c>
      <c r="F270" s="247" t="s">
        <v>346</v>
      </c>
      <c r="G270" s="244"/>
      <c r="H270" s="248">
        <v>8</v>
      </c>
      <c r="I270" s="249"/>
      <c r="J270" s="244"/>
      <c r="K270" s="244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137</v>
      </c>
      <c r="AU270" s="254" t="s">
        <v>77</v>
      </c>
      <c r="AV270" s="13" t="s">
        <v>77</v>
      </c>
      <c r="AW270" s="13" t="s">
        <v>31</v>
      </c>
      <c r="AX270" s="13" t="s">
        <v>68</v>
      </c>
      <c r="AY270" s="254" t="s">
        <v>125</v>
      </c>
    </row>
    <row r="271" s="14" customFormat="1">
      <c r="A271" s="14"/>
      <c r="B271" s="255"/>
      <c r="C271" s="256"/>
      <c r="D271" s="245" t="s">
        <v>137</v>
      </c>
      <c r="E271" s="257" t="s">
        <v>19</v>
      </c>
      <c r="F271" s="258" t="s">
        <v>139</v>
      </c>
      <c r="G271" s="256"/>
      <c r="H271" s="259">
        <v>8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137</v>
      </c>
      <c r="AU271" s="265" t="s">
        <v>77</v>
      </c>
      <c r="AV271" s="14" t="s">
        <v>135</v>
      </c>
      <c r="AW271" s="14" t="s">
        <v>31</v>
      </c>
      <c r="AX271" s="14" t="s">
        <v>75</v>
      </c>
      <c r="AY271" s="265" t="s">
        <v>125</v>
      </c>
    </row>
    <row r="272" s="2" customFormat="1" ht="16.5" customHeight="1">
      <c r="A272" s="40"/>
      <c r="B272" s="41"/>
      <c r="C272" s="229" t="s">
        <v>347</v>
      </c>
      <c r="D272" s="229" t="s">
        <v>131</v>
      </c>
      <c r="E272" s="230" t="s">
        <v>348</v>
      </c>
      <c r="F272" s="231" t="s">
        <v>349</v>
      </c>
      <c r="G272" s="232" t="s">
        <v>240</v>
      </c>
      <c r="H272" s="233">
        <v>16</v>
      </c>
      <c r="I272" s="234"/>
      <c r="J272" s="235">
        <f>ROUND(I272*H272,2)</f>
        <v>0</v>
      </c>
      <c r="K272" s="236"/>
      <c r="L272" s="46"/>
      <c r="M272" s="237" t="s">
        <v>19</v>
      </c>
      <c r="N272" s="238" t="s">
        <v>39</v>
      </c>
      <c r="O272" s="86"/>
      <c r="P272" s="239">
        <f>O272*H272</f>
        <v>0</v>
      </c>
      <c r="Q272" s="239">
        <v>0</v>
      </c>
      <c r="R272" s="239">
        <f>Q272*H272</f>
        <v>0</v>
      </c>
      <c r="S272" s="239">
        <v>0.0016999999999999999</v>
      </c>
      <c r="T272" s="240">
        <f>S272*H272</f>
        <v>0.027199999999999998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1" t="s">
        <v>198</v>
      </c>
      <c r="AT272" s="241" t="s">
        <v>131</v>
      </c>
      <c r="AU272" s="241" t="s">
        <v>77</v>
      </c>
      <c r="AY272" s="19" t="s">
        <v>125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9" t="s">
        <v>75</v>
      </c>
      <c r="BK272" s="242">
        <f>ROUND(I272*H272,2)</f>
        <v>0</v>
      </c>
      <c r="BL272" s="19" t="s">
        <v>198</v>
      </c>
      <c r="BM272" s="241" t="s">
        <v>350</v>
      </c>
    </row>
    <row r="273" s="13" customFormat="1">
      <c r="A273" s="13"/>
      <c r="B273" s="243"/>
      <c r="C273" s="244"/>
      <c r="D273" s="245" t="s">
        <v>137</v>
      </c>
      <c r="E273" s="246" t="s">
        <v>19</v>
      </c>
      <c r="F273" s="247" t="s">
        <v>351</v>
      </c>
      <c r="G273" s="244"/>
      <c r="H273" s="248">
        <v>16</v>
      </c>
      <c r="I273" s="249"/>
      <c r="J273" s="244"/>
      <c r="K273" s="244"/>
      <c r="L273" s="250"/>
      <c r="M273" s="251"/>
      <c r="N273" s="252"/>
      <c r="O273" s="252"/>
      <c r="P273" s="252"/>
      <c r="Q273" s="252"/>
      <c r="R273" s="252"/>
      <c r="S273" s="252"/>
      <c r="T273" s="25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4" t="s">
        <v>137</v>
      </c>
      <c r="AU273" s="254" t="s">
        <v>77</v>
      </c>
      <c r="AV273" s="13" t="s">
        <v>77</v>
      </c>
      <c r="AW273" s="13" t="s">
        <v>31</v>
      </c>
      <c r="AX273" s="13" t="s">
        <v>68</v>
      </c>
      <c r="AY273" s="254" t="s">
        <v>125</v>
      </c>
    </row>
    <row r="274" s="14" customFormat="1">
      <c r="A274" s="14"/>
      <c r="B274" s="255"/>
      <c r="C274" s="256"/>
      <c r="D274" s="245" t="s">
        <v>137</v>
      </c>
      <c r="E274" s="257" t="s">
        <v>19</v>
      </c>
      <c r="F274" s="258" t="s">
        <v>139</v>
      </c>
      <c r="G274" s="256"/>
      <c r="H274" s="259">
        <v>16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137</v>
      </c>
      <c r="AU274" s="265" t="s">
        <v>77</v>
      </c>
      <c r="AV274" s="14" t="s">
        <v>135</v>
      </c>
      <c r="AW274" s="14" t="s">
        <v>31</v>
      </c>
      <c r="AX274" s="14" t="s">
        <v>75</v>
      </c>
      <c r="AY274" s="265" t="s">
        <v>125</v>
      </c>
    </row>
    <row r="275" s="2" customFormat="1" ht="16.5" customHeight="1">
      <c r="A275" s="40"/>
      <c r="B275" s="41"/>
      <c r="C275" s="229" t="s">
        <v>352</v>
      </c>
      <c r="D275" s="229" t="s">
        <v>131</v>
      </c>
      <c r="E275" s="230" t="s">
        <v>353</v>
      </c>
      <c r="F275" s="231" t="s">
        <v>354</v>
      </c>
      <c r="G275" s="232" t="s">
        <v>159</v>
      </c>
      <c r="H275" s="233">
        <v>4</v>
      </c>
      <c r="I275" s="234"/>
      <c r="J275" s="235">
        <f>ROUND(I275*H275,2)</f>
        <v>0</v>
      </c>
      <c r="K275" s="236"/>
      <c r="L275" s="46"/>
      <c r="M275" s="237" t="s">
        <v>19</v>
      </c>
      <c r="N275" s="238" t="s">
        <v>39</v>
      </c>
      <c r="O275" s="86"/>
      <c r="P275" s="239">
        <f>O275*H275</f>
        <v>0</v>
      </c>
      <c r="Q275" s="239">
        <v>0</v>
      </c>
      <c r="R275" s="239">
        <f>Q275*H275</f>
        <v>0</v>
      </c>
      <c r="S275" s="239">
        <v>0.0090600000000000003</v>
      </c>
      <c r="T275" s="240">
        <f>S275*H275</f>
        <v>0.036240000000000001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1" t="s">
        <v>198</v>
      </c>
      <c r="AT275" s="241" t="s">
        <v>131</v>
      </c>
      <c r="AU275" s="241" t="s">
        <v>77</v>
      </c>
      <c r="AY275" s="19" t="s">
        <v>125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9" t="s">
        <v>75</v>
      </c>
      <c r="BK275" s="242">
        <f>ROUND(I275*H275,2)</f>
        <v>0</v>
      </c>
      <c r="BL275" s="19" t="s">
        <v>198</v>
      </c>
      <c r="BM275" s="241" t="s">
        <v>355</v>
      </c>
    </row>
    <row r="276" s="13" customFormat="1">
      <c r="A276" s="13"/>
      <c r="B276" s="243"/>
      <c r="C276" s="244"/>
      <c r="D276" s="245" t="s">
        <v>137</v>
      </c>
      <c r="E276" s="246" t="s">
        <v>19</v>
      </c>
      <c r="F276" s="247" t="s">
        <v>356</v>
      </c>
      <c r="G276" s="244"/>
      <c r="H276" s="248">
        <v>4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137</v>
      </c>
      <c r="AU276" s="254" t="s">
        <v>77</v>
      </c>
      <c r="AV276" s="13" t="s">
        <v>77</v>
      </c>
      <c r="AW276" s="13" t="s">
        <v>31</v>
      </c>
      <c r="AX276" s="13" t="s">
        <v>68</v>
      </c>
      <c r="AY276" s="254" t="s">
        <v>125</v>
      </c>
    </row>
    <row r="277" s="14" customFormat="1">
      <c r="A277" s="14"/>
      <c r="B277" s="255"/>
      <c r="C277" s="256"/>
      <c r="D277" s="245" t="s">
        <v>137</v>
      </c>
      <c r="E277" s="257" t="s">
        <v>19</v>
      </c>
      <c r="F277" s="258" t="s">
        <v>139</v>
      </c>
      <c r="G277" s="256"/>
      <c r="H277" s="259">
        <v>4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137</v>
      </c>
      <c r="AU277" s="265" t="s">
        <v>77</v>
      </c>
      <c r="AV277" s="14" t="s">
        <v>135</v>
      </c>
      <c r="AW277" s="14" t="s">
        <v>31</v>
      </c>
      <c r="AX277" s="14" t="s">
        <v>75</v>
      </c>
      <c r="AY277" s="265" t="s">
        <v>125</v>
      </c>
    </row>
    <row r="278" s="2" customFormat="1" ht="16.5" customHeight="1">
      <c r="A278" s="40"/>
      <c r="B278" s="41"/>
      <c r="C278" s="229" t="s">
        <v>357</v>
      </c>
      <c r="D278" s="229" t="s">
        <v>131</v>
      </c>
      <c r="E278" s="230" t="s">
        <v>358</v>
      </c>
      <c r="F278" s="231" t="s">
        <v>359</v>
      </c>
      <c r="G278" s="232" t="s">
        <v>240</v>
      </c>
      <c r="H278" s="233">
        <v>50</v>
      </c>
      <c r="I278" s="234"/>
      <c r="J278" s="235">
        <f>ROUND(I278*H278,2)</f>
        <v>0</v>
      </c>
      <c r="K278" s="236"/>
      <c r="L278" s="46"/>
      <c r="M278" s="237" t="s">
        <v>19</v>
      </c>
      <c r="N278" s="238" t="s">
        <v>39</v>
      </c>
      <c r="O278" s="86"/>
      <c r="P278" s="239">
        <f>O278*H278</f>
        <v>0</v>
      </c>
      <c r="Q278" s="239">
        <v>0</v>
      </c>
      <c r="R278" s="239">
        <f>Q278*H278</f>
        <v>0</v>
      </c>
      <c r="S278" s="239">
        <v>0.002</v>
      </c>
      <c r="T278" s="240">
        <f>S278*H278</f>
        <v>0.10000000000000001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41" t="s">
        <v>198</v>
      </c>
      <c r="AT278" s="241" t="s">
        <v>131</v>
      </c>
      <c r="AU278" s="241" t="s">
        <v>77</v>
      </c>
      <c r="AY278" s="19" t="s">
        <v>125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9" t="s">
        <v>75</v>
      </c>
      <c r="BK278" s="242">
        <f>ROUND(I278*H278,2)</f>
        <v>0</v>
      </c>
      <c r="BL278" s="19" t="s">
        <v>198</v>
      </c>
      <c r="BM278" s="241" t="s">
        <v>360</v>
      </c>
    </row>
    <row r="279" s="13" customFormat="1">
      <c r="A279" s="13"/>
      <c r="B279" s="243"/>
      <c r="C279" s="244"/>
      <c r="D279" s="245" t="s">
        <v>137</v>
      </c>
      <c r="E279" s="246" t="s">
        <v>19</v>
      </c>
      <c r="F279" s="247" t="s">
        <v>361</v>
      </c>
      <c r="G279" s="244"/>
      <c r="H279" s="248">
        <v>50</v>
      </c>
      <c r="I279" s="249"/>
      <c r="J279" s="244"/>
      <c r="K279" s="244"/>
      <c r="L279" s="250"/>
      <c r="M279" s="251"/>
      <c r="N279" s="252"/>
      <c r="O279" s="252"/>
      <c r="P279" s="252"/>
      <c r="Q279" s="252"/>
      <c r="R279" s="252"/>
      <c r="S279" s="252"/>
      <c r="T279" s="25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137</v>
      </c>
      <c r="AU279" s="254" t="s">
        <v>77</v>
      </c>
      <c r="AV279" s="13" t="s">
        <v>77</v>
      </c>
      <c r="AW279" s="13" t="s">
        <v>31</v>
      </c>
      <c r="AX279" s="13" t="s">
        <v>68</v>
      </c>
      <c r="AY279" s="254" t="s">
        <v>125</v>
      </c>
    </row>
    <row r="280" s="14" customFormat="1">
      <c r="A280" s="14"/>
      <c r="B280" s="255"/>
      <c r="C280" s="256"/>
      <c r="D280" s="245" t="s">
        <v>137</v>
      </c>
      <c r="E280" s="257" t="s">
        <v>19</v>
      </c>
      <c r="F280" s="258" t="s">
        <v>139</v>
      </c>
      <c r="G280" s="256"/>
      <c r="H280" s="259">
        <v>50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137</v>
      </c>
      <c r="AU280" s="265" t="s">
        <v>77</v>
      </c>
      <c r="AV280" s="14" t="s">
        <v>135</v>
      </c>
      <c r="AW280" s="14" t="s">
        <v>31</v>
      </c>
      <c r="AX280" s="14" t="s">
        <v>75</v>
      </c>
      <c r="AY280" s="265" t="s">
        <v>125</v>
      </c>
    </row>
    <row r="281" s="2" customFormat="1" ht="16.5" customHeight="1">
      <c r="A281" s="40"/>
      <c r="B281" s="41"/>
      <c r="C281" s="229" t="s">
        <v>362</v>
      </c>
      <c r="D281" s="229" t="s">
        <v>131</v>
      </c>
      <c r="E281" s="230" t="s">
        <v>363</v>
      </c>
      <c r="F281" s="231" t="s">
        <v>364</v>
      </c>
      <c r="G281" s="232" t="s">
        <v>240</v>
      </c>
      <c r="H281" s="233">
        <v>80.200000000000003</v>
      </c>
      <c r="I281" s="234"/>
      <c r="J281" s="235">
        <f>ROUND(I281*H281,2)</f>
        <v>0</v>
      </c>
      <c r="K281" s="236"/>
      <c r="L281" s="46"/>
      <c r="M281" s="237" t="s">
        <v>19</v>
      </c>
      <c r="N281" s="238" t="s">
        <v>39</v>
      </c>
      <c r="O281" s="86"/>
      <c r="P281" s="239">
        <f>O281*H281</f>
        <v>0</v>
      </c>
      <c r="Q281" s="239">
        <v>0</v>
      </c>
      <c r="R281" s="239">
        <f>Q281*H281</f>
        <v>0</v>
      </c>
      <c r="S281" s="239">
        <v>0.00191</v>
      </c>
      <c r="T281" s="240">
        <f>S281*H281</f>
        <v>0.15318200000000001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41" t="s">
        <v>198</v>
      </c>
      <c r="AT281" s="241" t="s">
        <v>131</v>
      </c>
      <c r="AU281" s="241" t="s">
        <v>77</v>
      </c>
      <c r="AY281" s="19" t="s">
        <v>125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9" t="s">
        <v>75</v>
      </c>
      <c r="BK281" s="242">
        <f>ROUND(I281*H281,2)</f>
        <v>0</v>
      </c>
      <c r="BL281" s="19" t="s">
        <v>198</v>
      </c>
      <c r="BM281" s="241" t="s">
        <v>365</v>
      </c>
    </row>
    <row r="282" s="13" customFormat="1">
      <c r="A282" s="13"/>
      <c r="B282" s="243"/>
      <c r="C282" s="244"/>
      <c r="D282" s="245" t="s">
        <v>137</v>
      </c>
      <c r="E282" s="246" t="s">
        <v>19</v>
      </c>
      <c r="F282" s="247" t="s">
        <v>366</v>
      </c>
      <c r="G282" s="244"/>
      <c r="H282" s="248">
        <v>14.199999999999999</v>
      </c>
      <c r="I282" s="249"/>
      <c r="J282" s="244"/>
      <c r="K282" s="244"/>
      <c r="L282" s="250"/>
      <c r="M282" s="251"/>
      <c r="N282" s="252"/>
      <c r="O282" s="252"/>
      <c r="P282" s="252"/>
      <c r="Q282" s="252"/>
      <c r="R282" s="252"/>
      <c r="S282" s="252"/>
      <c r="T282" s="25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137</v>
      </c>
      <c r="AU282" s="254" t="s">
        <v>77</v>
      </c>
      <c r="AV282" s="13" t="s">
        <v>77</v>
      </c>
      <c r="AW282" s="13" t="s">
        <v>31</v>
      </c>
      <c r="AX282" s="13" t="s">
        <v>68</v>
      </c>
      <c r="AY282" s="254" t="s">
        <v>125</v>
      </c>
    </row>
    <row r="283" s="13" customFormat="1">
      <c r="A283" s="13"/>
      <c r="B283" s="243"/>
      <c r="C283" s="244"/>
      <c r="D283" s="245" t="s">
        <v>137</v>
      </c>
      <c r="E283" s="246" t="s">
        <v>19</v>
      </c>
      <c r="F283" s="247" t="s">
        <v>367</v>
      </c>
      <c r="G283" s="244"/>
      <c r="H283" s="248">
        <v>15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137</v>
      </c>
      <c r="AU283" s="254" t="s">
        <v>77</v>
      </c>
      <c r="AV283" s="13" t="s">
        <v>77</v>
      </c>
      <c r="AW283" s="13" t="s">
        <v>31</v>
      </c>
      <c r="AX283" s="13" t="s">
        <v>68</v>
      </c>
      <c r="AY283" s="254" t="s">
        <v>125</v>
      </c>
    </row>
    <row r="284" s="13" customFormat="1">
      <c r="A284" s="13"/>
      <c r="B284" s="243"/>
      <c r="C284" s="244"/>
      <c r="D284" s="245" t="s">
        <v>137</v>
      </c>
      <c r="E284" s="246" t="s">
        <v>19</v>
      </c>
      <c r="F284" s="247" t="s">
        <v>368</v>
      </c>
      <c r="G284" s="244"/>
      <c r="H284" s="248">
        <v>51</v>
      </c>
      <c r="I284" s="249"/>
      <c r="J284" s="244"/>
      <c r="K284" s="244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137</v>
      </c>
      <c r="AU284" s="254" t="s">
        <v>77</v>
      </c>
      <c r="AV284" s="13" t="s">
        <v>77</v>
      </c>
      <c r="AW284" s="13" t="s">
        <v>31</v>
      </c>
      <c r="AX284" s="13" t="s">
        <v>68</v>
      </c>
      <c r="AY284" s="254" t="s">
        <v>125</v>
      </c>
    </row>
    <row r="285" s="14" customFormat="1">
      <c r="A285" s="14"/>
      <c r="B285" s="255"/>
      <c r="C285" s="256"/>
      <c r="D285" s="245" t="s">
        <v>137</v>
      </c>
      <c r="E285" s="257" t="s">
        <v>19</v>
      </c>
      <c r="F285" s="258" t="s">
        <v>139</v>
      </c>
      <c r="G285" s="256"/>
      <c r="H285" s="259">
        <v>80.200000000000003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137</v>
      </c>
      <c r="AU285" s="265" t="s">
        <v>77</v>
      </c>
      <c r="AV285" s="14" t="s">
        <v>135</v>
      </c>
      <c r="AW285" s="14" t="s">
        <v>31</v>
      </c>
      <c r="AX285" s="14" t="s">
        <v>75</v>
      </c>
      <c r="AY285" s="265" t="s">
        <v>125</v>
      </c>
    </row>
    <row r="286" s="2" customFormat="1" ht="16.5" customHeight="1">
      <c r="A286" s="40"/>
      <c r="B286" s="41"/>
      <c r="C286" s="229" t="s">
        <v>369</v>
      </c>
      <c r="D286" s="229" t="s">
        <v>131</v>
      </c>
      <c r="E286" s="230" t="s">
        <v>370</v>
      </c>
      <c r="F286" s="231" t="s">
        <v>371</v>
      </c>
      <c r="G286" s="232" t="s">
        <v>159</v>
      </c>
      <c r="H286" s="233">
        <v>10</v>
      </c>
      <c r="I286" s="234"/>
      <c r="J286" s="235">
        <f>ROUND(I286*H286,2)</f>
        <v>0</v>
      </c>
      <c r="K286" s="236"/>
      <c r="L286" s="46"/>
      <c r="M286" s="237" t="s">
        <v>19</v>
      </c>
      <c r="N286" s="238" t="s">
        <v>39</v>
      </c>
      <c r="O286" s="86"/>
      <c r="P286" s="239">
        <f>O286*H286</f>
        <v>0</v>
      </c>
      <c r="Q286" s="239">
        <v>0</v>
      </c>
      <c r="R286" s="239">
        <f>Q286*H286</f>
        <v>0</v>
      </c>
      <c r="S286" s="239">
        <v>0.0018799999999999999</v>
      </c>
      <c r="T286" s="240">
        <f>S286*H286</f>
        <v>0.018800000000000001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1" t="s">
        <v>198</v>
      </c>
      <c r="AT286" s="241" t="s">
        <v>131</v>
      </c>
      <c r="AU286" s="241" t="s">
        <v>77</v>
      </c>
      <c r="AY286" s="19" t="s">
        <v>125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9" t="s">
        <v>75</v>
      </c>
      <c r="BK286" s="242">
        <f>ROUND(I286*H286,2)</f>
        <v>0</v>
      </c>
      <c r="BL286" s="19" t="s">
        <v>198</v>
      </c>
      <c r="BM286" s="241" t="s">
        <v>372</v>
      </c>
    </row>
    <row r="287" s="13" customFormat="1">
      <c r="A287" s="13"/>
      <c r="B287" s="243"/>
      <c r="C287" s="244"/>
      <c r="D287" s="245" t="s">
        <v>137</v>
      </c>
      <c r="E287" s="246" t="s">
        <v>19</v>
      </c>
      <c r="F287" s="247" t="s">
        <v>373</v>
      </c>
      <c r="G287" s="244"/>
      <c r="H287" s="248">
        <v>4</v>
      </c>
      <c r="I287" s="249"/>
      <c r="J287" s="244"/>
      <c r="K287" s="244"/>
      <c r="L287" s="250"/>
      <c r="M287" s="251"/>
      <c r="N287" s="252"/>
      <c r="O287" s="252"/>
      <c r="P287" s="252"/>
      <c r="Q287" s="252"/>
      <c r="R287" s="252"/>
      <c r="S287" s="252"/>
      <c r="T287" s="25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4" t="s">
        <v>137</v>
      </c>
      <c r="AU287" s="254" t="s">
        <v>77</v>
      </c>
      <c r="AV287" s="13" t="s">
        <v>77</v>
      </c>
      <c r="AW287" s="13" t="s">
        <v>31</v>
      </c>
      <c r="AX287" s="13" t="s">
        <v>68</v>
      </c>
      <c r="AY287" s="254" t="s">
        <v>125</v>
      </c>
    </row>
    <row r="288" s="13" customFormat="1">
      <c r="A288" s="13"/>
      <c r="B288" s="243"/>
      <c r="C288" s="244"/>
      <c r="D288" s="245" t="s">
        <v>137</v>
      </c>
      <c r="E288" s="246" t="s">
        <v>19</v>
      </c>
      <c r="F288" s="247" t="s">
        <v>374</v>
      </c>
      <c r="G288" s="244"/>
      <c r="H288" s="248">
        <v>4</v>
      </c>
      <c r="I288" s="249"/>
      <c r="J288" s="244"/>
      <c r="K288" s="244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137</v>
      </c>
      <c r="AU288" s="254" t="s">
        <v>77</v>
      </c>
      <c r="AV288" s="13" t="s">
        <v>77</v>
      </c>
      <c r="AW288" s="13" t="s">
        <v>31</v>
      </c>
      <c r="AX288" s="13" t="s">
        <v>68</v>
      </c>
      <c r="AY288" s="254" t="s">
        <v>125</v>
      </c>
    </row>
    <row r="289" s="13" customFormat="1">
      <c r="A289" s="13"/>
      <c r="B289" s="243"/>
      <c r="C289" s="244"/>
      <c r="D289" s="245" t="s">
        <v>137</v>
      </c>
      <c r="E289" s="246" t="s">
        <v>19</v>
      </c>
      <c r="F289" s="247" t="s">
        <v>375</v>
      </c>
      <c r="G289" s="244"/>
      <c r="H289" s="248">
        <v>2</v>
      </c>
      <c r="I289" s="249"/>
      <c r="J289" s="244"/>
      <c r="K289" s="244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137</v>
      </c>
      <c r="AU289" s="254" t="s">
        <v>77</v>
      </c>
      <c r="AV289" s="13" t="s">
        <v>77</v>
      </c>
      <c r="AW289" s="13" t="s">
        <v>31</v>
      </c>
      <c r="AX289" s="13" t="s">
        <v>68</v>
      </c>
      <c r="AY289" s="254" t="s">
        <v>125</v>
      </c>
    </row>
    <row r="290" s="14" customFormat="1">
      <c r="A290" s="14"/>
      <c r="B290" s="255"/>
      <c r="C290" s="256"/>
      <c r="D290" s="245" t="s">
        <v>137</v>
      </c>
      <c r="E290" s="257" t="s">
        <v>19</v>
      </c>
      <c r="F290" s="258" t="s">
        <v>139</v>
      </c>
      <c r="G290" s="256"/>
      <c r="H290" s="259">
        <v>10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137</v>
      </c>
      <c r="AU290" s="265" t="s">
        <v>77</v>
      </c>
      <c r="AV290" s="14" t="s">
        <v>135</v>
      </c>
      <c r="AW290" s="14" t="s">
        <v>31</v>
      </c>
      <c r="AX290" s="14" t="s">
        <v>75</v>
      </c>
      <c r="AY290" s="265" t="s">
        <v>125</v>
      </c>
    </row>
    <row r="291" s="2" customFormat="1" ht="16.5" customHeight="1">
      <c r="A291" s="40"/>
      <c r="B291" s="41"/>
      <c r="C291" s="229" t="s">
        <v>376</v>
      </c>
      <c r="D291" s="229" t="s">
        <v>131</v>
      </c>
      <c r="E291" s="230" t="s">
        <v>377</v>
      </c>
      <c r="F291" s="231" t="s">
        <v>378</v>
      </c>
      <c r="G291" s="232" t="s">
        <v>240</v>
      </c>
      <c r="H291" s="233">
        <v>54</v>
      </c>
      <c r="I291" s="234"/>
      <c r="J291" s="235">
        <f>ROUND(I291*H291,2)</f>
        <v>0</v>
      </c>
      <c r="K291" s="236"/>
      <c r="L291" s="46"/>
      <c r="M291" s="237" t="s">
        <v>19</v>
      </c>
      <c r="N291" s="238" t="s">
        <v>39</v>
      </c>
      <c r="O291" s="86"/>
      <c r="P291" s="239">
        <f>O291*H291</f>
        <v>0</v>
      </c>
      <c r="Q291" s="239">
        <v>0</v>
      </c>
      <c r="R291" s="239">
        <f>Q291*H291</f>
        <v>0</v>
      </c>
      <c r="S291" s="239">
        <v>0.0025999999999999999</v>
      </c>
      <c r="T291" s="240">
        <f>S291*H291</f>
        <v>0.1404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41" t="s">
        <v>198</v>
      </c>
      <c r="AT291" s="241" t="s">
        <v>131</v>
      </c>
      <c r="AU291" s="241" t="s">
        <v>77</v>
      </c>
      <c r="AY291" s="19" t="s">
        <v>125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9" t="s">
        <v>75</v>
      </c>
      <c r="BK291" s="242">
        <f>ROUND(I291*H291,2)</f>
        <v>0</v>
      </c>
      <c r="BL291" s="19" t="s">
        <v>198</v>
      </c>
      <c r="BM291" s="241" t="s">
        <v>379</v>
      </c>
    </row>
    <row r="292" s="13" customFormat="1">
      <c r="A292" s="13"/>
      <c r="B292" s="243"/>
      <c r="C292" s="244"/>
      <c r="D292" s="245" t="s">
        <v>137</v>
      </c>
      <c r="E292" s="246" t="s">
        <v>19</v>
      </c>
      <c r="F292" s="247" t="s">
        <v>331</v>
      </c>
      <c r="G292" s="244"/>
      <c r="H292" s="248">
        <v>54</v>
      </c>
      <c r="I292" s="249"/>
      <c r="J292" s="244"/>
      <c r="K292" s="244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137</v>
      </c>
      <c r="AU292" s="254" t="s">
        <v>77</v>
      </c>
      <c r="AV292" s="13" t="s">
        <v>77</v>
      </c>
      <c r="AW292" s="13" t="s">
        <v>31</v>
      </c>
      <c r="AX292" s="13" t="s">
        <v>68</v>
      </c>
      <c r="AY292" s="254" t="s">
        <v>125</v>
      </c>
    </row>
    <row r="293" s="14" customFormat="1">
      <c r="A293" s="14"/>
      <c r="B293" s="255"/>
      <c r="C293" s="256"/>
      <c r="D293" s="245" t="s">
        <v>137</v>
      </c>
      <c r="E293" s="257" t="s">
        <v>19</v>
      </c>
      <c r="F293" s="258" t="s">
        <v>139</v>
      </c>
      <c r="G293" s="256"/>
      <c r="H293" s="259">
        <v>54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5" t="s">
        <v>137</v>
      </c>
      <c r="AU293" s="265" t="s">
        <v>77</v>
      </c>
      <c r="AV293" s="14" t="s">
        <v>135</v>
      </c>
      <c r="AW293" s="14" t="s">
        <v>31</v>
      </c>
      <c r="AX293" s="14" t="s">
        <v>75</v>
      </c>
      <c r="AY293" s="265" t="s">
        <v>125</v>
      </c>
    </row>
    <row r="294" s="2" customFormat="1" ht="16.5" customHeight="1">
      <c r="A294" s="40"/>
      <c r="B294" s="41"/>
      <c r="C294" s="229" t="s">
        <v>380</v>
      </c>
      <c r="D294" s="229" t="s">
        <v>131</v>
      </c>
      <c r="E294" s="230" t="s">
        <v>381</v>
      </c>
      <c r="F294" s="231" t="s">
        <v>382</v>
      </c>
      <c r="G294" s="232" t="s">
        <v>240</v>
      </c>
      <c r="H294" s="233">
        <v>56</v>
      </c>
      <c r="I294" s="234"/>
      <c r="J294" s="235">
        <f>ROUND(I294*H294,2)</f>
        <v>0</v>
      </c>
      <c r="K294" s="236"/>
      <c r="L294" s="46"/>
      <c r="M294" s="237" t="s">
        <v>19</v>
      </c>
      <c r="N294" s="238" t="s">
        <v>39</v>
      </c>
      <c r="O294" s="86"/>
      <c r="P294" s="239">
        <f>O294*H294</f>
        <v>0</v>
      </c>
      <c r="Q294" s="239">
        <v>0</v>
      </c>
      <c r="R294" s="239">
        <f>Q294*H294</f>
        <v>0</v>
      </c>
      <c r="S294" s="239">
        <v>0.0039399999999999999</v>
      </c>
      <c r="T294" s="240">
        <f>S294*H294</f>
        <v>0.22064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41" t="s">
        <v>198</v>
      </c>
      <c r="AT294" s="241" t="s">
        <v>131</v>
      </c>
      <c r="AU294" s="241" t="s">
        <v>77</v>
      </c>
      <c r="AY294" s="19" t="s">
        <v>125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9" t="s">
        <v>75</v>
      </c>
      <c r="BK294" s="242">
        <f>ROUND(I294*H294,2)</f>
        <v>0</v>
      </c>
      <c r="BL294" s="19" t="s">
        <v>198</v>
      </c>
      <c r="BM294" s="241" t="s">
        <v>383</v>
      </c>
    </row>
    <row r="295" s="13" customFormat="1">
      <c r="A295" s="13"/>
      <c r="B295" s="243"/>
      <c r="C295" s="244"/>
      <c r="D295" s="245" t="s">
        <v>137</v>
      </c>
      <c r="E295" s="246" t="s">
        <v>19</v>
      </c>
      <c r="F295" s="247" t="s">
        <v>384</v>
      </c>
      <c r="G295" s="244"/>
      <c r="H295" s="248">
        <v>56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137</v>
      </c>
      <c r="AU295" s="254" t="s">
        <v>77</v>
      </c>
      <c r="AV295" s="13" t="s">
        <v>77</v>
      </c>
      <c r="AW295" s="13" t="s">
        <v>31</v>
      </c>
      <c r="AX295" s="13" t="s">
        <v>68</v>
      </c>
      <c r="AY295" s="254" t="s">
        <v>125</v>
      </c>
    </row>
    <row r="296" s="14" customFormat="1">
      <c r="A296" s="14"/>
      <c r="B296" s="255"/>
      <c r="C296" s="256"/>
      <c r="D296" s="245" t="s">
        <v>137</v>
      </c>
      <c r="E296" s="257" t="s">
        <v>19</v>
      </c>
      <c r="F296" s="258" t="s">
        <v>139</v>
      </c>
      <c r="G296" s="256"/>
      <c r="H296" s="259">
        <v>56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137</v>
      </c>
      <c r="AU296" s="265" t="s">
        <v>77</v>
      </c>
      <c r="AV296" s="14" t="s">
        <v>135</v>
      </c>
      <c r="AW296" s="14" t="s">
        <v>31</v>
      </c>
      <c r="AX296" s="14" t="s">
        <v>75</v>
      </c>
      <c r="AY296" s="265" t="s">
        <v>125</v>
      </c>
    </row>
    <row r="297" s="2" customFormat="1" ht="24" customHeight="1">
      <c r="A297" s="40"/>
      <c r="B297" s="41"/>
      <c r="C297" s="229" t="s">
        <v>385</v>
      </c>
      <c r="D297" s="229" t="s">
        <v>131</v>
      </c>
      <c r="E297" s="230" t="s">
        <v>386</v>
      </c>
      <c r="F297" s="231" t="s">
        <v>387</v>
      </c>
      <c r="G297" s="232" t="s">
        <v>134</v>
      </c>
      <c r="H297" s="233">
        <v>287.5</v>
      </c>
      <c r="I297" s="234"/>
      <c r="J297" s="235">
        <f>ROUND(I297*H297,2)</f>
        <v>0</v>
      </c>
      <c r="K297" s="236"/>
      <c r="L297" s="46"/>
      <c r="M297" s="237" t="s">
        <v>19</v>
      </c>
      <c r="N297" s="238" t="s">
        <v>39</v>
      </c>
      <c r="O297" s="86"/>
      <c r="P297" s="239">
        <f>O297*H297</f>
        <v>0</v>
      </c>
      <c r="Q297" s="239">
        <v>0.0057099999999999998</v>
      </c>
      <c r="R297" s="239">
        <f>Q297*H297</f>
        <v>1.6416249999999999</v>
      </c>
      <c r="S297" s="239">
        <v>0</v>
      </c>
      <c r="T297" s="24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41" t="s">
        <v>198</v>
      </c>
      <c r="AT297" s="241" t="s">
        <v>131</v>
      </c>
      <c r="AU297" s="241" t="s">
        <v>77</v>
      </c>
      <c r="AY297" s="19" t="s">
        <v>125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9" t="s">
        <v>75</v>
      </c>
      <c r="BK297" s="242">
        <f>ROUND(I297*H297,2)</f>
        <v>0</v>
      </c>
      <c r="BL297" s="19" t="s">
        <v>198</v>
      </c>
      <c r="BM297" s="241" t="s">
        <v>388</v>
      </c>
    </row>
    <row r="298" s="15" customFormat="1">
      <c r="A298" s="15"/>
      <c r="B298" s="266"/>
      <c r="C298" s="267"/>
      <c r="D298" s="245" t="s">
        <v>137</v>
      </c>
      <c r="E298" s="268" t="s">
        <v>19</v>
      </c>
      <c r="F298" s="269" t="s">
        <v>221</v>
      </c>
      <c r="G298" s="267"/>
      <c r="H298" s="268" t="s">
        <v>19</v>
      </c>
      <c r="I298" s="270"/>
      <c r="J298" s="267"/>
      <c r="K298" s="267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137</v>
      </c>
      <c r="AU298" s="275" t="s">
        <v>77</v>
      </c>
      <c r="AV298" s="15" t="s">
        <v>75</v>
      </c>
      <c r="AW298" s="15" t="s">
        <v>31</v>
      </c>
      <c r="AX298" s="15" t="s">
        <v>68</v>
      </c>
      <c r="AY298" s="275" t="s">
        <v>125</v>
      </c>
    </row>
    <row r="299" s="13" customFormat="1">
      <c r="A299" s="13"/>
      <c r="B299" s="243"/>
      <c r="C299" s="244"/>
      <c r="D299" s="245" t="s">
        <v>137</v>
      </c>
      <c r="E299" s="246" t="s">
        <v>19</v>
      </c>
      <c r="F299" s="247" t="s">
        <v>222</v>
      </c>
      <c r="G299" s="244"/>
      <c r="H299" s="248">
        <v>250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137</v>
      </c>
      <c r="AU299" s="254" t="s">
        <v>77</v>
      </c>
      <c r="AV299" s="13" t="s">
        <v>77</v>
      </c>
      <c r="AW299" s="13" t="s">
        <v>31</v>
      </c>
      <c r="AX299" s="13" t="s">
        <v>68</v>
      </c>
      <c r="AY299" s="254" t="s">
        <v>125</v>
      </c>
    </row>
    <row r="300" s="14" customFormat="1">
      <c r="A300" s="14"/>
      <c r="B300" s="255"/>
      <c r="C300" s="256"/>
      <c r="D300" s="245" t="s">
        <v>137</v>
      </c>
      <c r="E300" s="257" t="s">
        <v>19</v>
      </c>
      <c r="F300" s="258" t="s">
        <v>139</v>
      </c>
      <c r="G300" s="256"/>
      <c r="H300" s="259">
        <v>250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137</v>
      </c>
      <c r="AU300" s="265" t="s">
        <v>77</v>
      </c>
      <c r="AV300" s="14" t="s">
        <v>135</v>
      </c>
      <c r="AW300" s="14" t="s">
        <v>31</v>
      </c>
      <c r="AX300" s="14" t="s">
        <v>68</v>
      </c>
      <c r="AY300" s="265" t="s">
        <v>125</v>
      </c>
    </row>
    <row r="301" s="16" customFormat="1">
      <c r="A301" s="16"/>
      <c r="B301" s="276"/>
      <c r="C301" s="277"/>
      <c r="D301" s="245" t="s">
        <v>137</v>
      </c>
      <c r="E301" s="278" t="s">
        <v>19</v>
      </c>
      <c r="F301" s="279" t="s">
        <v>223</v>
      </c>
      <c r="G301" s="277"/>
      <c r="H301" s="280">
        <v>250</v>
      </c>
      <c r="I301" s="281"/>
      <c r="J301" s="277"/>
      <c r="K301" s="277"/>
      <c r="L301" s="282"/>
      <c r="M301" s="283"/>
      <c r="N301" s="284"/>
      <c r="O301" s="284"/>
      <c r="P301" s="284"/>
      <c r="Q301" s="284"/>
      <c r="R301" s="284"/>
      <c r="S301" s="284"/>
      <c r="T301" s="285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86" t="s">
        <v>137</v>
      </c>
      <c r="AU301" s="286" t="s">
        <v>77</v>
      </c>
      <c r="AV301" s="16" t="s">
        <v>130</v>
      </c>
      <c r="AW301" s="16" t="s">
        <v>31</v>
      </c>
      <c r="AX301" s="16" t="s">
        <v>68</v>
      </c>
      <c r="AY301" s="286" t="s">
        <v>125</v>
      </c>
    </row>
    <row r="302" s="13" customFormat="1">
      <c r="A302" s="13"/>
      <c r="B302" s="243"/>
      <c r="C302" s="244"/>
      <c r="D302" s="245" t="s">
        <v>137</v>
      </c>
      <c r="E302" s="246" t="s">
        <v>19</v>
      </c>
      <c r="F302" s="247" t="s">
        <v>224</v>
      </c>
      <c r="G302" s="244"/>
      <c r="H302" s="248">
        <v>287.5</v>
      </c>
      <c r="I302" s="249"/>
      <c r="J302" s="244"/>
      <c r="K302" s="244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137</v>
      </c>
      <c r="AU302" s="254" t="s">
        <v>77</v>
      </c>
      <c r="AV302" s="13" t="s">
        <v>77</v>
      </c>
      <c r="AW302" s="13" t="s">
        <v>31</v>
      </c>
      <c r="AX302" s="13" t="s">
        <v>75</v>
      </c>
      <c r="AY302" s="254" t="s">
        <v>125</v>
      </c>
    </row>
    <row r="303" s="2" customFormat="1" ht="16.5" customHeight="1">
      <c r="A303" s="40"/>
      <c r="B303" s="41"/>
      <c r="C303" s="229" t="s">
        <v>389</v>
      </c>
      <c r="D303" s="229" t="s">
        <v>131</v>
      </c>
      <c r="E303" s="230" t="s">
        <v>390</v>
      </c>
      <c r="F303" s="231" t="s">
        <v>391</v>
      </c>
      <c r="G303" s="232" t="s">
        <v>159</v>
      </c>
      <c r="H303" s="233">
        <v>4</v>
      </c>
      <c r="I303" s="234"/>
      <c r="J303" s="235">
        <f>ROUND(I303*H303,2)</f>
        <v>0</v>
      </c>
      <c r="K303" s="236"/>
      <c r="L303" s="46"/>
      <c r="M303" s="237" t="s">
        <v>19</v>
      </c>
      <c r="N303" s="238" t="s">
        <v>39</v>
      </c>
      <c r="O303" s="86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41" t="s">
        <v>198</v>
      </c>
      <c r="AT303" s="241" t="s">
        <v>131</v>
      </c>
      <c r="AU303" s="241" t="s">
        <v>77</v>
      </c>
      <c r="AY303" s="19" t="s">
        <v>125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9" t="s">
        <v>75</v>
      </c>
      <c r="BK303" s="242">
        <f>ROUND(I303*H303,2)</f>
        <v>0</v>
      </c>
      <c r="BL303" s="19" t="s">
        <v>198</v>
      </c>
      <c r="BM303" s="241" t="s">
        <v>392</v>
      </c>
    </row>
    <row r="304" s="13" customFormat="1">
      <c r="A304" s="13"/>
      <c r="B304" s="243"/>
      <c r="C304" s="244"/>
      <c r="D304" s="245" t="s">
        <v>137</v>
      </c>
      <c r="E304" s="246" t="s">
        <v>19</v>
      </c>
      <c r="F304" s="247" t="s">
        <v>356</v>
      </c>
      <c r="G304" s="244"/>
      <c r="H304" s="248">
        <v>4</v>
      </c>
      <c r="I304" s="249"/>
      <c r="J304" s="244"/>
      <c r="K304" s="244"/>
      <c r="L304" s="250"/>
      <c r="M304" s="251"/>
      <c r="N304" s="252"/>
      <c r="O304" s="252"/>
      <c r="P304" s="252"/>
      <c r="Q304" s="252"/>
      <c r="R304" s="252"/>
      <c r="S304" s="252"/>
      <c r="T304" s="25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137</v>
      </c>
      <c r="AU304" s="254" t="s">
        <v>77</v>
      </c>
      <c r="AV304" s="13" t="s">
        <v>77</v>
      </c>
      <c r="AW304" s="13" t="s">
        <v>31</v>
      </c>
      <c r="AX304" s="13" t="s">
        <v>68</v>
      </c>
      <c r="AY304" s="254" t="s">
        <v>125</v>
      </c>
    </row>
    <row r="305" s="14" customFormat="1">
      <c r="A305" s="14"/>
      <c r="B305" s="255"/>
      <c r="C305" s="256"/>
      <c r="D305" s="245" t="s">
        <v>137</v>
      </c>
      <c r="E305" s="257" t="s">
        <v>19</v>
      </c>
      <c r="F305" s="258" t="s">
        <v>139</v>
      </c>
      <c r="G305" s="256"/>
      <c r="H305" s="259">
        <v>4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137</v>
      </c>
      <c r="AU305" s="265" t="s">
        <v>77</v>
      </c>
      <c r="AV305" s="14" t="s">
        <v>135</v>
      </c>
      <c r="AW305" s="14" t="s">
        <v>31</v>
      </c>
      <c r="AX305" s="14" t="s">
        <v>75</v>
      </c>
      <c r="AY305" s="265" t="s">
        <v>125</v>
      </c>
    </row>
    <row r="306" s="2" customFormat="1" ht="16.5" customHeight="1">
      <c r="A306" s="40"/>
      <c r="B306" s="41"/>
      <c r="C306" s="287" t="s">
        <v>393</v>
      </c>
      <c r="D306" s="287" t="s">
        <v>278</v>
      </c>
      <c r="E306" s="288" t="s">
        <v>394</v>
      </c>
      <c r="F306" s="289" t="s">
        <v>395</v>
      </c>
      <c r="G306" s="290" t="s">
        <v>159</v>
      </c>
      <c r="H306" s="291">
        <v>4</v>
      </c>
      <c r="I306" s="292"/>
      <c r="J306" s="293">
        <f>ROUND(I306*H306,2)</f>
        <v>0</v>
      </c>
      <c r="K306" s="294"/>
      <c r="L306" s="295"/>
      <c r="M306" s="296" t="s">
        <v>19</v>
      </c>
      <c r="N306" s="297" t="s">
        <v>39</v>
      </c>
      <c r="O306" s="86"/>
      <c r="P306" s="239">
        <f>O306*H306</f>
        <v>0</v>
      </c>
      <c r="Q306" s="239">
        <v>0.014</v>
      </c>
      <c r="R306" s="239">
        <f>Q306*H306</f>
        <v>0.056000000000000001</v>
      </c>
      <c r="S306" s="239">
        <v>0</v>
      </c>
      <c r="T306" s="24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41" t="s">
        <v>282</v>
      </c>
      <c r="AT306" s="241" t="s">
        <v>278</v>
      </c>
      <c r="AU306" s="241" t="s">
        <v>77</v>
      </c>
      <c r="AY306" s="19" t="s">
        <v>125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9" t="s">
        <v>75</v>
      </c>
      <c r="BK306" s="242">
        <f>ROUND(I306*H306,2)</f>
        <v>0</v>
      </c>
      <c r="BL306" s="19" t="s">
        <v>198</v>
      </c>
      <c r="BM306" s="241" t="s">
        <v>396</v>
      </c>
    </row>
    <row r="307" s="13" customFormat="1">
      <c r="A307" s="13"/>
      <c r="B307" s="243"/>
      <c r="C307" s="244"/>
      <c r="D307" s="245" t="s">
        <v>137</v>
      </c>
      <c r="E307" s="246" t="s">
        <v>19</v>
      </c>
      <c r="F307" s="247" t="s">
        <v>130</v>
      </c>
      <c r="G307" s="244"/>
      <c r="H307" s="248">
        <v>4</v>
      </c>
      <c r="I307" s="249"/>
      <c r="J307" s="244"/>
      <c r="K307" s="244"/>
      <c r="L307" s="250"/>
      <c r="M307" s="251"/>
      <c r="N307" s="252"/>
      <c r="O307" s="252"/>
      <c r="P307" s="252"/>
      <c r="Q307" s="252"/>
      <c r="R307" s="252"/>
      <c r="S307" s="252"/>
      <c r="T307" s="25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4" t="s">
        <v>137</v>
      </c>
      <c r="AU307" s="254" t="s">
        <v>77</v>
      </c>
      <c r="AV307" s="13" t="s">
        <v>77</v>
      </c>
      <c r="AW307" s="13" t="s">
        <v>31</v>
      </c>
      <c r="AX307" s="13" t="s">
        <v>68</v>
      </c>
      <c r="AY307" s="254" t="s">
        <v>125</v>
      </c>
    </row>
    <row r="308" s="14" customFormat="1">
      <c r="A308" s="14"/>
      <c r="B308" s="255"/>
      <c r="C308" s="256"/>
      <c r="D308" s="245" t="s">
        <v>137</v>
      </c>
      <c r="E308" s="257" t="s">
        <v>19</v>
      </c>
      <c r="F308" s="258" t="s">
        <v>139</v>
      </c>
      <c r="G308" s="256"/>
      <c r="H308" s="259">
        <v>4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137</v>
      </c>
      <c r="AU308" s="265" t="s">
        <v>77</v>
      </c>
      <c r="AV308" s="14" t="s">
        <v>135</v>
      </c>
      <c r="AW308" s="14" t="s">
        <v>31</v>
      </c>
      <c r="AX308" s="14" t="s">
        <v>75</v>
      </c>
      <c r="AY308" s="265" t="s">
        <v>125</v>
      </c>
    </row>
    <row r="309" s="2" customFormat="1" ht="16.5" customHeight="1">
      <c r="A309" s="40"/>
      <c r="B309" s="41"/>
      <c r="C309" s="229" t="s">
        <v>397</v>
      </c>
      <c r="D309" s="229" t="s">
        <v>131</v>
      </c>
      <c r="E309" s="230" t="s">
        <v>398</v>
      </c>
      <c r="F309" s="231" t="s">
        <v>399</v>
      </c>
      <c r="G309" s="232" t="s">
        <v>240</v>
      </c>
      <c r="H309" s="233">
        <v>21</v>
      </c>
      <c r="I309" s="234"/>
      <c r="J309" s="235">
        <f>ROUND(I309*H309,2)</f>
        <v>0</v>
      </c>
      <c r="K309" s="236"/>
      <c r="L309" s="46"/>
      <c r="M309" s="237" t="s">
        <v>19</v>
      </c>
      <c r="N309" s="238" t="s">
        <v>39</v>
      </c>
      <c r="O309" s="86"/>
      <c r="P309" s="239">
        <f>O309*H309</f>
        <v>0</v>
      </c>
      <c r="Q309" s="239">
        <v>0.0050400000000000002</v>
      </c>
      <c r="R309" s="239">
        <f>Q309*H309</f>
        <v>0.10584</v>
      </c>
      <c r="S309" s="239">
        <v>0</v>
      </c>
      <c r="T309" s="24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41" t="s">
        <v>198</v>
      </c>
      <c r="AT309" s="241" t="s">
        <v>131</v>
      </c>
      <c r="AU309" s="241" t="s">
        <v>77</v>
      </c>
      <c r="AY309" s="19" t="s">
        <v>125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9" t="s">
        <v>75</v>
      </c>
      <c r="BK309" s="242">
        <f>ROUND(I309*H309,2)</f>
        <v>0</v>
      </c>
      <c r="BL309" s="19" t="s">
        <v>198</v>
      </c>
      <c r="BM309" s="241" t="s">
        <v>400</v>
      </c>
    </row>
    <row r="310" s="13" customFormat="1">
      <c r="A310" s="13"/>
      <c r="B310" s="243"/>
      <c r="C310" s="244"/>
      <c r="D310" s="245" t="s">
        <v>137</v>
      </c>
      <c r="E310" s="246" t="s">
        <v>19</v>
      </c>
      <c r="F310" s="247" t="s">
        <v>340</v>
      </c>
      <c r="G310" s="244"/>
      <c r="H310" s="248">
        <v>21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137</v>
      </c>
      <c r="AU310" s="254" t="s">
        <v>77</v>
      </c>
      <c r="AV310" s="13" t="s">
        <v>77</v>
      </c>
      <c r="AW310" s="13" t="s">
        <v>31</v>
      </c>
      <c r="AX310" s="13" t="s">
        <v>68</v>
      </c>
      <c r="AY310" s="254" t="s">
        <v>125</v>
      </c>
    </row>
    <row r="311" s="14" customFormat="1">
      <c r="A311" s="14"/>
      <c r="B311" s="255"/>
      <c r="C311" s="256"/>
      <c r="D311" s="245" t="s">
        <v>137</v>
      </c>
      <c r="E311" s="257" t="s">
        <v>19</v>
      </c>
      <c r="F311" s="258" t="s">
        <v>139</v>
      </c>
      <c r="G311" s="256"/>
      <c r="H311" s="259">
        <v>21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137</v>
      </c>
      <c r="AU311" s="265" t="s">
        <v>77</v>
      </c>
      <c r="AV311" s="14" t="s">
        <v>135</v>
      </c>
      <c r="AW311" s="14" t="s">
        <v>31</v>
      </c>
      <c r="AX311" s="14" t="s">
        <v>75</v>
      </c>
      <c r="AY311" s="265" t="s">
        <v>125</v>
      </c>
    </row>
    <row r="312" s="2" customFormat="1" ht="16.5" customHeight="1">
      <c r="A312" s="40"/>
      <c r="B312" s="41"/>
      <c r="C312" s="229" t="s">
        <v>401</v>
      </c>
      <c r="D312" s="229" t="s">
        <v>131</v>
      </c>
      <c r="E312" s="230" t="s">
        <v>402</v>
      </c>
      <c r="F312" s="231" t="s">
        <v>403</v>
      </c>
      <c r="G312" s="232" t="s">
        <v>240</v>
      </c>
      <c r="H312" s="233">
        <v>16</v>
      </c>
      <c r="I312" s="234"/>
      <c r="J312" s="235">
        <f>ROUND(I312*H312,2)</f>
        <v>0</v>
      </c>
      <c r="K312" s="236"/>
      <c r="L312" s="46"/>
      <c r="M312" s="237" t="s">
        <v>19</v>
      </c>
      <c r="N312" s="238" t="s">
        <v>39</v>
      </c>
      <c r="O312" s="86"/>
      <c r="P312" s="239">
        <f>O312*H312</f>
        <v>0</v>
      </c>
      <c r="Q312" s="239">
        <v>0.0050400000000000002</v>
      </c>
      <c r="R312" s="239">
        <f>Q312*H312</f>
        <v>0.080640000000000003</v>
      </c>
      <c r="S312" s="239">
        <v>0</v>
      </c>
      <c r="T312" s="24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1" t="s">
        <v>198</v>
      </c>
      <c r="AT312" s="241" t="s">
        <v>131</v>
      </c>
      <c r="AU312" s="241" t="s">
        <v>77</v>
      </c>
      <c r="AY312" s="19" t="s">
        <v>125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9" t="s">
        <v>75</v>
      </c>
      <c r="BK312" s="242">
        <f>ROUND(I312*H312,2)</f>
        <v>0</v>
      </c>
      <c r="BL312" s="19" t="s">
        <v>198</v>
      </c>
      <c r="BM312" s="241" t="s">
        <v>404</v>
      </c>
    </row>
    <row r="313" s="13" customFormat="1">
      <c r="A313" s="13"/>
      <c r="B313" s="243"/>
      <c r="C313" s="244"/>
      <c r="D313" s="245" t="s">
        <v>137</v>
      </c>
      <c r="E313" s="246" t="s">
        <v>19</v>
      </c>
      <c r="F313" s="247" t="s">
        <v>351</v>
      </c>
      <c r="G313" s="244"/>
      <c r="H313" s="248">
        <v>16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137</v>
      </c>
      <c r="AU313" s="254" t="s">
        <v>77</v>
      </c>
      <c r="AV313" s="13" t="s">
        <v>77</v>
      </c>
      <c r="AW313" s="13" t="s">
        <v>31</v>
      </c>
      <c r="AX313" s="13" t="s">
        <v>68</v>
      </c>
      <c r="AY313" s="254" t="s">
        <v>125</v>
      </c>
    </row>
    <row r="314" s="14" customFormat="1">
      <c r="A314" s="14"/>
      <c r="B314" s="255"/>
      <c r="C314" s="256"/>
      <c r="D314" s="245" t="s">
        <v>137</v>
      </c>
      <c r="E314" s="257" t="s">
        <v>19</v>
      </c>
      <c r="F314" s="258" t="s">
        <v>139</v>
      </c>
      <c r="G314" s="256"/>
      <c r="H314" s="259">
        <v>16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137</v>
      </c>
      <c r="AU314" s="265" t="s">
        <v>77</v>
      </c>
      <c r="AV314" s="14" t="s">
        <v>135</v>
      </c>
      <c r="AW314" s="14" t="s">
        <v>31</v>
      </c>
      <c r="AX314" s="14" t="s">
        <v>75</v>
      </c>
      <c r="AY314" s="265" t="s">
        <v>125</v>
      </c>
    </row>
    <row r="315" s="2" customFormat="1" ht="16.5" customHeight="1">
      <c r="A315" s="40"/>
      <c r="B315" s="41"/>
      <c r="C315" s="229" t="s">
        <v>405</v>
      </c>
      <c r="D315" s="229" t="s">
        <v>131</v>
      </c>
      <c r="E315" s="230" t="s">
        <v>406</v>
      </c>
      <c r="F315" s="231" t="s">
        <v>407</v>
      </c>
      <c r="G315" s="232" t="s">
        <v>240</v>
      </c>
      <c r="H315" s="233">
        <v>8</v>
      </c>
      <c r="I315" s="234"/>
      <c r="J315" s="235">
        <f>ROUND(I315*H315,2)</f>
        <v>0</v>
      </c>
      <c r="K315" s="236"/>
      <c r="L315" s="46"/>
      <c r="M315" s="237" t="s">
        <v>19</v>
      </c>
      <c r="N315" s="238" t="s">
        <v>39</v>
      </c>
      <c r="O315" s="86"/>
      <c r="P315" s="239">
        <f>O315*H315</f>
        <v>0</v>
      </c>
      <c r="Q315" s="239">
        <v>0.00348</v>
      </c>
      <c r="R315" s="239">
        <f>Q315*H315</f>
        <v>0.02784</v>
      </c>
      <c r="S315" s="239">
        <v>0</v>
      </c>
      <c r="T315" s="24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1" t="s">
        <v>198</v>
      </c>
      <c r="AT315" s="241" t="s">
        <v>131</v>
      </c>
      <c r="AU315" s="241" t="s">
        <v>77</v>
      </c>
      <c r="AY315" s="19" t="s">
        <v>125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9" t="s">
        <v>75</v>
      </c>
      <c r="BK315" s="242">
        <f>ROUND(I315*H315,2)</f>
        <v>0</v>
      </c>
      <c r="BL315" s="19" t="s">
        <v>198</v>
      </c>
      <c r="BM315" s="241" t="s">
        <v>408</v>
      </c>
    </row>
    <row r="316" s="13" customFormat="1">
      <c r="A316" s="13"/>
      <c r="B316" s="243"/>
      <c r="C316" s="244"/>
      <c r="D316" s="245" t="s">
        <v>137</v>
      </c>
      <c r="E316" s="246" t="s">
        <v>19</v>
      </c>
      <c r="F316" s="247" t="s">
        <v>346</v>
      </c>
      <c r="G316" s="244"/>
      <c r="H316" s="248">
        <v>8</v>
      </c>
      <c r="I316" s="249"/>
      <c r="J316" s="244"/>
      <c r="K316" s="244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137</v>
      </c>
      <c r="AU316" s="254" t="s">
        <v>77</v>
      </c>
      <c r="AV316" s="13" t="s">
        <v>77</v>
      </c>
      <c r="AW316" s="13" t="s">
        <v>31</v>
      </c>
      <c r="AX316" s="13" t="s">
        <v>68</v>
      </c>
      <c r="AY316" s="254" t="s">
        <v>125</v>
      </c>
    </row>
    <row r="317" s="14" customFormat="1">
      <c r="A317" s="14"/>
      <c r="B317" s="255"/>
      <c r="C317" s="256"/>
      <c r="D317" s="245" t="s">
        <v>137</v>
      </c>
      <c r="E317" s="257" t="s">
        <v>19</v>
      </c>
      <c r="F317" s="258" t="s">
        <v>139</v>
      </c>
      <c r="G317" s="256"/>
      <c r="H317" s="259">
        <v>8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5" t="s">
        <v>137</v>
      </c>
      <c r="AU317" s="265" t="s">
        <v>77</v>
      </c>
      <c r="AV317" s="14" t="s">
        <v>135</v>
      </c>
      <c r="AW317" s="14" t="s">
        <v>31</v>
      </c>
      <c r="AX317" s="14" t="s">
        <v>75</v>
      </c>
      <c r="AY317" s="265" t="s">
        <v>125</v>
      </c>
    </row>
    <row r="318" s="2" customFormat="1" ht="16.5" customHeight="1">
      <c r="A318" s="40"/>
      <c r="B318" s="41"/>
      <c r="C318" s="229" t="s">
        <v>409</v>
      </c>
      <c r="D318" s="229" t="s">
        <v>131</v>
      </c>
      <c r="E318" s="230" t="s">
        <v>410</v>
      </c>
      <c r="F318" s="231" t="s">
        <v>411</v>
      </c>
      <c r="G318" s="232" t="s">
        <v>240</v>
      </c>
      <c r="H318" s="233">
        <v>54</v>
      </c>
      <c r="I318" s="234"/>
      <c r="J318" s="235">
        <f>ROUND(I318*H318,2)</f>
        <v>0</v>
      </c>
      <c r="K318" s="236"/>
      <c r="L318" s="46"/>
      <c r="M318" s="237" t="s">
        <v>19</v>
      </c>
      <c r="N318" s="238" t="s">
        <v>39</v>
      </c>
      <c r="O318" s="86"/>
      <c r="P318" s="239">
        <f>O318*H318</f>
        <v>0</v>
      </c>
      <c r="Q318" s="239">
        <v>0.0018</v>
      </c>
      <c r="R318" s="239">
        <f>Q318*H318</f>
        <v>0.097199999999999995</v>
      </c>
      <c r="S318" s="239">
        <v>0</v>
      </c>
      <c r="T318" s="24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41" t="s">
        <v>198</v>
      </c>
      <c r="AT318" s="241" t="s">
        <v>131</v>
      </c>
      <c r="AU318" s="241" t="s">
        <v>77</v>
      </c>
      <c r="AY318" s="19" t="s">
        <v>125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9" t="s">
        <v>75</v>
      </c>
      <c r="BK318" s="242">
        <f>ROUND(I318*H318,2)</f>
        <v>0</v>
      </c>
      <c r="BL318" s="19" t="s">
        <v>198</v>
      </c>
      <c r="BM318" s="241" t="s">
        <v>412</v>
      </c>
    </row>
    <row r="319" s="13" customFormat="1">
      <c r="A319" s="13"/>
      <c r="B319" s="243"/>
      <c r="C319" s="244"/>
      <c r="D319" s="245" t="s">
        <v>137</v>
      </c>
      <c r="E319" s="246" t="s">
        <v>19</v>
      </c>
      <c r="F319" s="247" t="s">
        <v>331</v>
      </c>
      <c r="G319" s="244"/>
      <c r="H319" s="248">
        <v>54</v>
      </c>
      <c r="I319" s="249"/>
      <c r="J319" s="244"/>
      <c r="K319" s="244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137</v>
      </c>
      <c r="AU319" s="254" t="s">
        <v>77</v>
      </c>
      <c r="AV319" s="13" t="s">
        <v>77</v>
      </c>
      <c r="AW319" s="13" t="s">
        <v>31</v>
      </c>
      <c r="AX319" s="13" t="s">
        <v>68</v>
      </c>
      <c r="AY319" s="254" t="s">
        <v>125</v>
      </c>
    </row>
    <row r="320" s="14" customFormat="1">
      <c r="A320" s="14"/>
      <c r="B320" s="255"/>
      <c r="C320" s="256"/>
      <c r="D320" s="245" t="s">
        <v>137</v>
      </c>
      <c r="E320" s="257" t="s">
        <v>19</v>
      </c>
      <c r="F320" s="258" t="s">
        <v>139</v>
      </c>
      <c r="G320" s="256"/>
      <c r="H320" s="259">
        <v>54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137</v>
      </c>
      <c r="AU320" s="265" t="s">
        <v>77</v>
      </c>
      <c r="AV320" s="14" t="s">
        <v>135</v>
      </c>
      <c r="AW320" s="14" t="s">
        <v>31</v>
      </c>
      <c r="AX320" s="14" t="s">
        <v>75</v>
      </c>
      <c r="AY320" s="265" t="s">
        <v>125</v>
      </c>
    </row>
    <row r="321" s="2" customFormat="1" ht="16.5" customHeight="1">
      <c r="A321" s="40"/>
      <c r="B321" s="41"/>
      <c r="C321" s="229" t="s">
        <v>413</v>
      </c>
      <c r="D321" s="229" t="s">
        <v>131</v>
      </c>
      <c r="E321" s="230" t="s">
        <v>414</v>
      </c>
      <c r="F321" s="231" t="s">
        <v>415</v>
      </c>
      <c r="G321" s="232" t="s">
        <v>240</v>
      </c>
      <c r="H321" s="233">
        <v>80.200000000000003</v>
      </c>
      <c r="I321" s="234"/>
      <c r="J321" s="235">
        <f>ROUND(I321*H321,2)</f>
        <v>0</v>
      </c>
      <c r="K321" s="236"/>
      <c r="L321" s="46"/>
      <c r="M321" s="237" t="s">
        <v>19</v>
      </c>
      <c r="N321" s="238" t="s">
        <v>39</v>
      </c>
      <c r="O321" s="86"/>
      <c r="P321" s="239">
        <f>O321*H321</f>
        <v>0</v>
      </c>
      <c r="Q321" s="239">
        <v>0.0041999999999999997</v>
      </c>
      <c r="R321" s="239">
        <f>Q321*H321</f>
        <v>0.33683999999999997</v>
      </c>
      <c r="S321" s="239">
        <v>0</v>
      </c>
      <c r="T321" s="24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41" t="s">
        <v>198</v>
      </c>
      <c r="AT321" s="241" t="s">
        <v>131</v>
      </c>
      <c r="AU321" s="241" t="s">
        <v>77</v>
      </c>
      <c r="AY321" s="19" t="s">
        <v>125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9" t="s">
        <v>75</v>
      </c>
      <c r="BK321" s="242">
        <f>ROUND(I321*H321,2)</f>
        <v>0</v>
      </c>
      <c r="BL321" s="19" t="s">
        <v>198</v>
      </c>
      <c r="BM321" s="241" t="s">
        <v>416</v>
      </c>
    </row>
    <row r="322" s="13" customFormat="1">
      <c r="A322" s="13"/>
      <c r="B322" s="243"/>
      <c r="C322" s="244"/>
      <c r="D322" s="245" t="s">
        <v>137</v>
      </c>
      <c r="E322" s="246" t="s">
        <v>19</v>
      </c>
      <c r="F322" s="247" t="s">
        <v>366</v>
      </c>
      <c r="G322" s="244"/>
      <c r="H322" s="248">
        <v>14.199999999999999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137</v>
      </c>
      <c r="AU322" s="254" t="s">
        <v>77</v>
      </c>
      <c r="AV322" s="13" t="s">
        <v>77</v>
      </c>
      <c r="AW322" s="13" t="s">
        <v>31</v>
      </c>
      <c r="AX322" s="13" t="s">
        <v>68</v>
      </c>
      <c r="AY322" s="254" t="s">
        <v>125</v>
      </c>
    </row>
    <row r="323" s="13" customFormat="1">
      <c r="A323" s="13"/>
      <c r="B323" s="243"/>
      <c r="C323" s="244"/>
      <c r="D323" s="245" t="s">
        <v>137</v>
      </c>
      <c r="E323" s="246" t="s">
        <v>19</v>
      </c>
      <c r="F323" s="247" t="s">
        <v>367</v>
      </c>
      <c r="G323" s="244"/>
      <c r="H323" s="248">
        <v>15</v>
      </c>
      <c r="I323" s="249"/>
      <c r="J323" s="244"/>
      <c r="K323" s="244"/>
      <c r="L323" s="250"/>
      <c r="M323" s="251"/>
      <c r="N323" s="252"/>
      <c r="O323" s="252"/>
      <c r="P323" s="252"/>
      <c r="Q323" s="252"/>
      <c r="R323" s="252"/>
      <c r="S323" s="252"/>
      <c r="T323" s="25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4" t="s">
        <v>137</v>
      </c>
      <c r="AU323" s="254" t="s">
        <v>77</v>
      </c>
      <c r="AV323" s="13" t="s">
        <v>77</v>
      </c>
      <c r="AW323" s="13" t="s">
        <v>31</v>
      </c>
      <c r="AX323" s="13" t="s">
        <v>68</v>
      </c>
      <c r="AY323" s="254" t="s">
        <v>125</v>
      </c>
    </row>
    <row r="324" s="13" customFormat="1">
      <c r="A324" s="13"/>
      <c r="B324" s="243"/>
      <c r="C324" s="244"/>
      <c r="D324" s="245" t="s">
        <v>137</v>
      </c>
      <c r="E324" s="246" t="s">
        <v>19</v>
      </c>
      <c r="F324" s="247" t="s">
        <v>368</v>
      </c>
      <c r="G324" s="244"/>
      <c r="H324" s="248">
        <v>51</v>
      </c>
      <c r="I324" s="249"/>
      <c r="J324" s="244"/>
      <c r="K324" s="244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137</v>
      </c>
      <c r="AU324" s="254" t="s">
        <v>77</v>
      </c>
      <c r="AV324" s="13" t="s">
        <v>77</v>
      </c>
      <c r="AW324" s="13" t="s">
        <v>31</v>
      </c>
      <c r="AX324" s="13" t="s">
        <v>68</v>
      </c>
      <c r="AY324" s="254" t="s">
        <v>125</v>
      </c>
    </row>
    <row r="325" s="14" customFormat="1">
      <c r="A325" s="14"/>
      <c r="B325" s="255"/>
      <c r="C325" s="256"/>
      <c r="D325" s="245" t="s">
        <v>137</v>
      </c>
      <c r="E325" s="257" t="s">
        <v>19</v>
      </c>
      <c r="F325" s="258" t="s">
        <v>139</v>
      </c>
      <c r="G325" s="256"/>
      <c r="H325" s="259">
        <v>80.200000000000003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137</v>
      </c>
      <c r="AU325" s="265" t="s">
        <v>77</v>
      </c>
      <c r="AV325" s="14" t="s">
        <v>135</v>
      </c>
      <c r="AW325" s="14" t="s">
        <v>31</v>
      </c>
      <c r="AX325" s="14" t="s">
        <v>75</v>
      </c>
      <c r="AY325" s="265" t="s">
        <v>125</v>
      </c>
    </row>
    <row r="326" s="2" customFormat="1" ht="16.5" customHeight="1">
      <c r="A326" s="40"/>
      <c r="B326" s="41"/>
      <c r="C326" s="229" t="s">
        <v>417</v>
      </c>
      <c r="D326" s="229" t="s">
        <v>131</v>
      </c>
      <c r="E326" s="230" t="s">
        <v>418</v>
      </c>
      <c r="F326" s="231" t="s">
        <v>419</v>
      </c>
      <c r="G326" s="232" t="s">
        <v>134</v>
      </c>
      <c r="H326" s="233">
        <v>0.47999999999999998</v>
      </c>
      <c r="I326" s="234"/>
      <c r="J326" s="235">
        <f>ROUND(I326*H326,2)</f>
        <v>0</v>
      </c>
      <c r="K326" s="236"/>
      <c r="L326" s="46"/>
      <c r="M326" s="237" t="s">
        <v>19</v>
      </c>
      <c r="N326" s="238" t="s">
        <v>39</v>
      </c>
      <c r="O326" s="86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41" t="s">
        <v>198</v>
      </c>
      <c r="AT326" s="241" t="s">
        <v>131</v>
      </c>
      <c r="AU326" s="241" t="s">
        <v>77</v>
      </c>
      <c r="AY326" s="19" t="s">
        <v>125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9" t="s">
        <v>75</v>
      </c>
      <c r="BK326" s="242">
        <f>ROUND(I326*H326,2)</f>
        <v>0</v>
      </c>
      <c r="BL326" s="19" t="s">
        <v>198</v>
      </c>
      <c r="BM326" s="241" t="s">
        <v>420</v>
      </c>
    </row>
    <row r="327" s="13" customFormat="1">
      <c r="A327" s="13"/>
      <c r="B327" s="243"/>
      <c r="C327" s="244"/>
      <c r="D327" s="245" t="s">
        <v>137</v>
      </c>
      <c r="E327" s="246" t="s">
        <v>19</v>
      </c>
      <c r="F327" s="247" t="s">
        <v>421</v>
      </c>
      <c r="G327" s="244"/>
      <c r="H327" s="248">
        <v>0.47999999999999998</v>
      </c>
      <c r="I327" s="249"/>
      <c r="J327" s="244"/>
      <c r="K327" s="244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137</v>
      </c>
      <c r="AU327" s="254" t="s">
        <v>77</v>
      </c>
      <c r="AV327" s="13" t="s">
        <v>77</v>
      </c>
      <c r="AW327" s="13" t="s">
        <v>31</v>
      </c>
      <c r="AX327" s="13" t="s">
        <v>68</v>
      </c>
      <c r="AY327" s="254" t="s">
        <v>125</v>
      </c>
    </row>
    <row r="328" s="14" customFormat="1">
      <c r="A328" s="14"/>
      <c r="B328" s="255"/>
      <c r="C328" s="256"/>
      <c r="D328" s="245" t="s">
        <v>137</v>
      </c>
      <c r="E328" s="257" t="s">
        <v>19</v>
      </c>
      <c r="F328" s="258" t="s">
        <v>139</v>
      </c>
      <c r="G328" s="256"/>
      <c r="H328" s="259">
        <v>0.47999999999999998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137</v>
      </c>
      <c r="AU328" s="265" t="s">
        <v>77</v>
      </c>
      <c r="AV328" s="14" t="s">
        <v>135</v>
      </c>
      <c r="AW328" s="14" t="s">
        <v>31</v>
      </c>
      <c r="AX328" s="14" t="s">
        <v>75</v>
      </c>
      <c r="AY328" s="265" t="s">
        <v>125</v>
      </c>
    </row>
    <row r="329" s="2" customFormat="1" ht="16.5" customHeight="1">
      <c r="A329" s="40"/>
      <c r="B329" s="41"/>
      <c r="C329" s="287" t="s">
        <v>422</v>
      </c>
      <c r="D329" s="287" t="s">
        <v>278</v>
      </c>
      <c r="E329" s="288" t="s">
        <v>423</v>
      </c>
      <c r="F329" s="289" t="s">
        <v>424</v>
      </c>
      <c r="G329" s="290" t="s">
        <v>184</v>
      </c>
      <c r="H329" s="291">
        <v>0.0040000000000000001</v>
      </c>
      <c r="I329" s="292"/>
      <c r="J329" s="293">
        <f>ROUND(I329*H329,2)</f>
        <v>0</v>
      </c>
      <c r="K329" s="294"/>
      <c r="L329" s="295"/>
      <c r="M329" s="296" t="s">
        <v>19</v>
      </c>
      <c r="N329" s="297" t="s">
        <v>39</v>
      </c>
      <c r="O329" s="86"/>
      <c r="P329" s="239">
        <f>O329*H329</f>
        <v>0</v>
      </c>
      <c r="Q329" s="239">
        <v>1</v>
      </c>
      <c r="R329" s="239">
        <f>Q329*H329</f>
        <v>0.0040000000000000001</v>
      </c>
      <c r="S329" s="239">
        <v>0</v>
      </c>
      <c r="T329" s="24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41" t="s">
        <v>282</v>
      </c>
      <c r="AT329" s="241" t="s">
        <v>278</v>
      </c>
      <c r="AU329" s="241" t="s">
        <v>77</v>
      </c>
      <c r="AY329" s="19" t="s">
        <v>125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9" t="s">
        <v>75</v>
      </c>
      <c r="BK329" s="242">
        <f>ROUND(I329*H329,2)</f>
        <v>0</v>
      </c>
      <c r="BL329" s="19" t="s">
        <v>198</v>
      </c>
      <c r="BM329" s="241" t="s">
        <v>425</v>
      </c>
    </row>
    <row r="330" s="13" customFormat="1">
      <c r="A330" s="13"/>
      <c r="B330" s="243"/>
      <c r="C330" s="244"/>
      <c r="D330" s="245" t="s">
        <v>137</v>
      </c>
      <c r="E330" s="246" t="s">
        <v>19</v>
      </c>
      <c r="F330" s="247" t="s">
        <v>426</v>
      </c>
      <c r="G330" s="244"/>
      <c r="H330" s="248">
        <v>0.0030000000000000001</v>
      </c>
      <c r="I330" s="249"/>
      <c r="J330" s="244"/>
      <c r="K330" s="244"/>
      <c r="L330" s="250"/>
      <c r="M330" s="251"/>
      <c r="N330" s="252"/>
      <c r="O330" s="252"/>
      <c r="P330" s="252"/>
      <c r="Q330" s="252"/>
      <c r="R330" s="252"/>
      <c r="S330" s="252"/>
      <c r="T330" s="25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137</v>
      </c>
      <c r="AU330" s="254" t="s">
        <v>77</v>
      </c>
      <c r="AV330" s="13" t="s">
        <v>77</v>
      </c>
      <c r="AW330" s="13" t="s">
        <v>31</v>
      </c>
      <c r="AX330" s="13" t="s">
        <v>68</v>
      </c>
      <c r="AY330" s="254" t="s">
        <v>125</v>
      </c>
    </row>
    <row r="331" s="13" customFormat="1">
      <c r="A331" s="13"/>
      <c r="B331" s="243"/>
      <c r="C331" s="244"/>
      <c r="D331" s="245" t="s">
        <v>137</v>
      </c>
      <c r="E331" s="246" t="s">
        <v>19</v>
      </c>
      <c r="F331" s="247" t="s">
        <v>427</v>
      </c>
      <c r="G331" s="244"/>
      <c r="H331" s="248">
        <v>0.0040000000000000001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137</v>
      </c>
      <c r="AU331" s="254" t="s">
        <v>77</v>
      </c>
      <c r="AV331" s="13" t="s">
        <v>77</v>
      </c>
      <c r="AW331" s="13" t="s">
        <v>31</v>
      </c>
      <c r="AX331" s="13" t="s">
        <v>75</v>
      </c>
      <c r="AY331" s="254" t="s">
        <v>125</v>
      </c>
    </row>
    <row r="332" s="2" customFormat="1" ht="16.5" customHeight="1">
      <c r="A332" s="40"/>
      <c r="B332" s="41"/>
      <c r="C332" s="229" t="s">
        <v>428</v>
      </c>
      <c r="D332" s="229" t="s">
        <v>131</v>
      </c>
      <c r="E332" s="230" t="s">
        <v>429</v>
      </c>
      <c r="F332" s="231" t="s">
        <v>430</v>
      </c>
      <c r="G332" s="232" t="s">
        <v>134</v>
      </c>
      <c r="H332" s="233">
        <v>2</v>
      </c>
      <c r="I332" s="234"/>
      <c r="J332" s="235">
        <f>ROUND(I332*H332,2)</f>
        <v>0</v>
      </c>
      <c r="K332" s="236"/>
      <c r="L332" s="46"/>
      <c r="M332" s="237" t="s">
        <v>19</v>
      </c>
      <c r="N332" s="238" t="s">
        <v>39</v>
      </c>
      <c r="O332" s="86"/>
      <c r="P332" s="239">
        <f>O332*H332</f>
        <v>0</v>
      </c>
      <c r="Q332" s="239">
        <v>0.0058399999999999997</v>
      </c>
      <c r="R332" s="239">
        <f>Q332*H332</f>
        <v>0.011679999999999999</v>
      </c>
      <c r="S332" s="239">
        <v>0</v>
      </c>
      <c r="T332" s="24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41" t="s">
        <v>198</v>
      </c>
      <c r="AT332" s="241" t="s">
        <v>131</v>
      </c>
      <c r="AU332" s="241" t="s">
        <v>77</v>
      </c>
      <c r="AY332" s="19" t="s">
        <v>125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9" t="s">
        <v>75</v>
      </c>
      <c r="BK332" s="242">
        <f>ROUND(I332*H332,2)</f>
        <v>0</v>
      </c>
      <c r="BL332" s="19" t="s">
        <v>198</v>
      </c>
      <c r="BM332" s="241" t="s">
        <v>431</v>
      </c>
    </row>
    <row r="333" s="13" customFormat="1">
      <c r="A333" s="13"/>
      <c r="B333" s="243"/>
      <c r="C333" s="244"/>
      <c r="D333" s="245" t="s">
        <v>137</v>
      </c>
      <c r="E333" s="246" t="s">
        <v>19</v>
      </c>
      <c r="F333" s="247" t="s">
        <v>432</v>
      </c>
      <c r="G333" s="244"/>
      <c r="H333" s="248">
        <v>2</v>
      </c>
      <c r="I333" s="249"/>
      <c r="J333" s="244"/>
      <c r="K333" s="244"/>
      <c r="L333" s="250"/>
      <c r="M333" s="251"/>
      <c r="N333" s="252"/>
      <c r="O333" s="252"/>
      <c r="P333" s="252"/>
      <c r="Q333" s="252"/>
      <c r="R333" s="252"/>
      <c r="S333" s="252"/>
      <c r="T333" s="25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4" t="s">
        <v>137</v>
      </c>
      <c r="AU333" s="254" t="s">
        <v>77</v>
      </c>
      <c r="AV333" s="13" t="s">
        <v>77</v>
      </c>
      <c r="AW333" s="13" t="s">
        <v>31</v>
      </c>
      <c r="AX333" s="13" t="s">
        <v>68</v>
      </c>
      <c r="AY333" s="254" t="s">
        <v>125</v>
      </c>
    </row>
    <row r="334" s="14" customFormat="1">
      <c r="A334" s="14"/>
      <c r="B334" s="255"/>
      <c r="C334" s="256"/>
      <c r="D334" s="245" t="s">
        <v>137</v>
      </c>
      <c r="E334" s="257" t="s">
        <v>19</v>
      </c>
      <c r="F334" s="258" t="s">
        <v>139</v>
      </c>
      <c r="G334" s="256"/>
      <c r="H334" s="259">
        <v>2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5" t="s">
        <v>137</v>
      </c>
      <c r="AU334" s="265" t="s">
        <v>77</v>
      </c>
      <c r="AV334" s="14" t="s">
        <v>135</v>
      </c>
      <c r="AW334" s="14" t="s">
        <v>31</v>
      </c>
      <c r="AX334" s="14" t="s">
        <v>75</v>
      </c>
      <c r="AY334" s="265" t="s">
        <v>125</v>
      </c>
    </row>
    <row r="335" s="2" customFormat="1" ht="16.5" customHeight="1">
      <c r="A335" s="40"/>
      <c r="B335" s="41"/>
      <c r="C335" s="229" t="s">
        <v>433</v>
      </c>
      <c r="D335" s="229" t="s">
        <v>131</v>
      </c>
      <c r="E335" s="230" t="s">
        <v>434</v>
      </c>
      <c r="F335" s="231" t="s">
        <v>435</v>
      </c>
      <c r="G335" s="232" t="s">
        <v>240</v>
      </c>
      <c r="H335" s="233">
        <v>54</v>
      </c>
      <c r="I335" s="234"/>
      <c r="J335" s="235">
        <f>ROUND(I335*H335,2)</f>
        <v>0</v>
      </c>
      <c r="K335" s="236"/>
      <c r="L335" s="46"/>
      <c r="M335" s="237" t="s">
        <v>19</v>
      </c>
      <c r="N335" s="238" t="s">
        <v>39</v>
      </c>
      <c r="O335" s="86"/>
      <c r="P335" s="239">
        <f>O335*H335</f>
        <v>0</v>
      </c>
      <c r="Q335" s="239">
        <v>0.0032200000000000002</v>
      </c>
      <c r="R335" s="239">
        <f>Q335*H335</f>
        <v>0.17388000000000001</v>
      </c>
      <c r="S335" s="239">
        <v>0</v>
      </c>
      <c r="T335" s="24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41" t="s">
        <v>198</v>
      </c>
      <c r="AT335" s="241" t="s">
        <v>131</v>
      </c>
      <c r="AU335" s="241" t="s">
        <v>77</v>
      </c>
      <c r="AY335" s="19" t="s">
        <v>125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9" t="s">
        <v>75</v>
      </c>
      <c r="BK335" s="242">
        <f>ROUND(I335*H335,2)</f>
        <v>0</v>
      </c>
      <c r="BL335" s="19" t="s">
        <v>198</v>
      </c>
      <c r="BM335" s="241" t="s">
        <v>436</v>
      </c>
    </row>
    <row r="336" s="13" customFormat="1">
      <c r="A336" s="13"/>
      <c r="B336" s="243"/>
      <c r="C336" s="244"/>
      <c r="D336" s="245" t="s">
        <v>137</v>
      </c>
      <c r="E336" s="246" t="s">
        <v>19</v>
      </c>
      <c r="F336" s="247" t="s">
        <v>331</v>
      </c>
      <c r="G336" s="244"/>
      <c r="H336" s="248">
        <v>54</v>
      </c>
      <c r="I336" s="249"/>
      <c r="J336" s="244"/>
      <c r="K336" s="244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137</v>
      </c>
      <c r="AU336" s="254" t="s">
        <v>77</v>
      </c>
      <c r="AV336" s="13" t="s">
        <v>77</v>
      </c>
      <c r="AW336" s="13" t="s">
        <v>31</v>
      </c>
      <c r="AX336" s="13" t="s">
        <v>68</v>
      </c>
      <c r="AY336" s="254" t="s">
        <v>125</v>
      </c>
    </row>
    <row r="337" s="14" customFormat="1">
      <c r="A337" s="14"/>
      <c r="B337" s="255"/>
      <c r="C337" s="256"/>
      <c r="D337" s="245" t="s">
        <v>137</v>
      </c>
      <c r="E337" s="257" t="s">
        <v>19</v>
      </c>
      <c r="F337" s="258" t="s">
        <v>139</v>
      </c>
      <c r="G337" s="256"/>
      <c r="H337" s="259">
        <v>54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137</v>
      </c>
      <c r="AU337" s="265" t="s">
        <v>77</v>
      </c>
      <c r="AV337" s="14" t="s">
        <v>135</v>
      </c>
      <c r="AW337" s="14" t="s">
        <v>31</v>
      </c>
      <c r="AX337" s="14" t="s">
        <v>75</v>
      </c>
      <c r="AY337" s="265" t="s">
        <v>125</v>
      </c>
    </row>
    <row r="338" s="2" customFormat="1" ht="16.5" customHeight="1">
      <c r="A338" s="40"/>
      <c r="B338" s="41"/>
      <c r="C338" s="229" t="s">
        <v>437</v>
      </c>
      <c r="D338" s="229" t="s">
        <v>131</v>
      </c>
      <c r="E338" s="230" t="s">
        <v>438</v>
      </c>
      <c r="F338" s="231" t="s">
        <v>439</v>
      </c>
      <c r="G338" s="232" t="s">
        <v>159</v>
      </c>
      <c r="H338" s="233">
        <v>7</v>
      </c>
      <c r="I338" s="234"/>
      <c r="J338" s="235">
        <f>ROUND(I338*H338,2)</f>
        <v>0</v>
      </c>
      <c r="K338" s="236"/>
      <c r="L338" s="46"/>
      <c r="M338" s="237" t="s">
        <v>19</v>
      </c>
      <c r="N338" s="238" t="s">
        <v>39</v>
      </c>
      <c r="O338" s="86"/>
      <c r="P338" s="239">
        <f>O338*H338</f>
        <v>0</v>
      </c>
      <c r="Q338" s="239">
        <v>0.002</v>
      </c>
      <c r="R338" s="239">
        <f>Q338*H338</f>
        <v>0.014</v>
      </c>
      <c r="S338" s="239">
        <v>0</v>
      </c>
      <c r="T338" s="240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1" t="s">
        <v>198</v>
      </c>
      <c r="AT338" s="241" t="s">
        <v>131</v>
      </c>
      <c r="AU338" s="241" t="s">
        <v>77</v>
      </c>
      <c r="AY338" s="19" t="s">
        <v>125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9" t="s">
        <v>75</v>
      </c>
      <c r="BK338" s="242">
        <f>ROUND(I338*H338,2)</f>
        <v>0</v>
      </c>
      <c r="BL338" s="19" t="s">
        <v>198</v>
      </c>
      <c r="BM338" s="241" t="s">
        <v>440</v>
      </c>
    </row>
    <row r="339" s="13" customFormat="1">
      <c r="A339" s="13"/>
      <c r="B339" s="243"/>
      <c r="C339" s="244"/>
      <c r="D339" s="245" t="s">
        <v>137</v>
      </c>
      <c r="E339" s="246" t="s">
        <v>19</v>
      </c>
      <c r="F339" s="247" t="s">
        <v>150</v>
      </c>
      <c r="G339" s="244"/>
      <c r="H339" s="248">
        <v>7</v>
      </c>
      <c r="I339" s="249"/>
      <c r="J339" s="244"/>
      <c r="K339" s="244"/>
      <c r="L339" s="250"/>
      <c r="M339" s="251"/>
      <c r="N339" s="252"/>
      <c r="O339" s="252"/>
      <c r="P339" s="252"/>
      <c r="Q339" s="252"/>
      <c r="R339" s="252"/>
      <c r="S339" s="252"/>
      <c r="T339" s="25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4" t="s">
        <v>137</v>
      </c>
      <c r="AU339" s="254" t="s">
        <v>77</v>
      </c>
      <c r="AV339" s="13" t="s">
        <v>77</v>
      </c>
      <c r="AW339" s="13" t="s">
        <v>31</v>
      </c>
      <c r="AX339" s="13" t="s">
        <v>68</v>
      </c>
      <c r="AY339" s="254" t="s">
        <v>125</v>
      </c>
    </row>
    <row r="340" s="14" customFormat="1">
      <c r="A340" s="14"/>
      <c r="B340" s="255"/>
      <c r="C340" s="256"/>
      <c r="D340" s="245" t="s">
        <v>137</v>
      </c>
      <c r="E340" s="257" t="s">
        <v>19</v>
      </c>
      <c r="F340" s="258" t="s">
        <v>139</v>
      </c>
      <c r="G340" s="256"/>
      <c r="H340" s="259">
        <v>7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5" t="s">
        <v>137</v>
      </c>
      <c r="AU340" s="265" t="s">
        <v>77</v>
      </c>
      <c r="AV340" s="14" t="s">
        <v>135</v>
      </c>
      <c r="AW340" s="14" t="s">
        <v>31</v>
      </c>
      <c r="AX340" s="14" t="s">
        <v>75</v>
      </c>
      <c r="AY340" s="265" t="s">
        <v>125</v>
      </c>
    </row>
    <row r="341" s="2" customFormat="1" ht="16.5" customHeight="1">
      <c r="A341" s="40"/>
      <c r="B341" s="41"/>
      <c r="C341" s="229" t="s">
        <v>441</v>
      </c>
      <c r="D341" s="229" t="s">
        <v>131</v>
      </c>
      <c r="E341" s="230" t="s">
        <v>442</v>
      </c>
      <c r="F341" s="231" t="s">
        <v>443</v>
      </c>
      <c r="G341" s="232" t="s">
        <v>159</v>
      </c>
      <c r="H341" s="233">
        <v>4</v>
      </c>
      <c r="I341" s="234"/>
      <c r="J341" s="235">
        <f>ROUND(I341*H341,2)</f>
        <v>0</v>
      </c>
      <c r="K341" s="236"/>
      <c r="L341" s="46"/>
      <c r="M341" s="237" t="s">
        <v>19</v>
      </c>
      <c r="N341" s="238" t="s">
        <v>39</v>
      </c>
      <c r="O341" s="86"/>
      <c r="P341" s="239">
        <f>O341*H341</f>
        <v>0</v>
      </c>
      <c r="Q341" s="239">
        <v>0.0035699999999999998</v>
      </c>
      <c r="R341" s="239">
        <f>Q341*H341</f>
        <v>0.014279999999999999</v>
      </c>
      <c r="S341" s="239">
        <v>0</v>
      </c>
      <c r="T341" s="240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1" t="s">
        <v>198</v>
      </c>
      <c r="AT341" s="241" t="s">
        <v>131</v>
      </c>
      <c r="AU341" s="241" t="s">
        <v>77</v>
      </c>
      <c r="AY341" s="19" t="s">
        <v>125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9" t="s">
        <v>75</v>
      </c>
      <c r="BK341" s="242">
        <f>ROUND(I341*H341,2)</f>
        <v>0</v>
      </c>
      <c r="BL341" s="19" t="s">
        <v>198</v>
      </c>
      <c r="BM341" s="241" t="s">
        <v>444</v>
      </c>
    </row>
    <row r="342" s="13" customFormat="1">
      <c r="A342" s="13"/>
      <c r="B342" s="243"/>
      <c r="C342" s="244"/>
      <c r="D342" s="245" t="s">
        <v>137</v>
      </c>
      <c r="E342" s="246" t="s">
        <v>19</v>
      </c>
      <c r="F342" s="247" t="s">
        <v>230</v>
      </c>
      <c r="G342" s="244"/>
      <c r="H342" s="248">
        <v>4</v>
      </c>
      <c r="I342" s="249"/>
      <c r="J342" s="244"/>
      <c r="K342" s="244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137</v>
      </c>
      <c r="AU342" s="254" t="s">
        <v>77</v>
      </c>
      <c r="AV342" s="13" t="s">
        <v>77</v>
      </c>
      <c r="AW342" s="13" t="s">
        <v>31</v>
      </c>
      <c r="AX342" s="13" t="s">
        <v>68</v>
      </c>
      <c r="AY342" s="254" t="s">
        <v>125</v>
      </c>
    </row>
    <row r="343" s="14" customFormat="1">
      <c r="A343" s="14"/>
      <c r="B343" s="255"/>
      <c r="C343" s="256"/>
      <c r="D343" s="245" t="s">
        <v>137</v>
      </c>
      <c r="E343" s="257" t="s">
        <v>19</v>
      </c>
      <c r="F343" s="258" t="s">
        <v>139</v>
      </c>
      <c r="G343" s="256"/>
      <c r="H343" s="259">
        <v>4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137</v>
      </c>
      <c r="AU343" s="265" t="s">
        <v>77</v>
      </c>
      <c r="AV343" s="14" t="s">
        <v>135</v>
      </c>
      <c r="AW343" s="14" t="s">
        <v>31</v>
      </c>
      <c r="AX343" s="14" t="s">
        <v>75</v>
      </c>
      <c r="AY343" s="265" t="s">
        <v>125</v>
      </c>
    </row>
    <row r="344" s="2" customFormat="1" ht="16.5" customHeight="1">
      <c r="A344" s="40"/>
      <c r="B344" s="41"/>
      <c r="C344" s="229" t="s">
        <v>445</v>
      </c>
      <c r="D344" s="229" t="s">
        <v>131</v>
      </c>
      <c r="E344" s="230" t="s">
        <v>446</v>
      </c>
      <c r="F344" s="231" t="s">
        <v>447</v>
      </c>
      <c r="G344" s="232" t="s">
        <v>240</v>
      </c>
      <c r="H344" s="233">
        <v>56</v>
      </c>
      <c r="I344" s="234"/>
      <c r="J344" s="235">
        <f>ROUND(I344*H344,2)</f>
        <v>0</v>
      </c>
      <c r="K344" s="236"/>
      <c r="L344" s="46"/>
      <c r="M344" s="237" t="s">
        <v>19</v>
      </c>
      <c r="N344" s="238" t="s">
        <v>39</v>
      </c>
      <c r="O344" s="86"/>
      <c r="P344" s="239">
        <f>O344*H344</f>
        <v>0</v>
      </c>
      <c r="Q344" s="239">
        <v>0.0037699999999999999</v>
      </c>
      <c r="R344" s="239">
        <f>Q344*H344</f>
        <v>0.21112</v>
      </c>
      <c r="S344" s="239">
        <v>0</v>
      </c>
      <c r="T344" s="24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41" t="s">
        <v>198</v>
      </c>
      <c r="AT344" s="241" t="s">
        <v>131</v>
      </c>
      <c r="AU344" s="241" t="s">
        <v>77</v>
      </c>
      <c r="AY344" s="19" t="s">
        <v>125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9" t="s">
        <v>75</v>
      </c>
      <c r="BK344" s="242">
        <f>ROUND(I344*H344,2)</f>
        <v>0</v>
      </c>
      <c r="BL344" s="19" t="s">
        <v>198</v>
      </c>
      <c r="BM344" s="241" t="s">
        <v>448</v>
      </c>
    </row>
    <row r="345" s="13" customFormat="1">
      <c r="A345" s="13"/>
      <c r="B345" s="243"/>
      <c r="C345" s="244"/>
      <c r="D345" s="245" t="s">
        <v>137</v>
      </c>
      <c r="E345" s="246" t="s">
        <v>19</v>
      </c>
      <c r="F345" s="247" t="s">
        <v>449</v>
      </c>
      <c r="G345" s="244"/>
      <c r="H345" s="248">
        <v>56</v>
      </c>
      <c r="I345" s="249"/>
      <c r="J345" s="244"/>
      <c r="K345" s="244"/>
      <c r="L345" s="250"/>
      <c r="M345" s="251"/>
      <c r="N345" s="252"/>
      <c r="O345" s="252"/>
      <c r="P345" s="252"/>
      <c r="Q345" s="252"/>
      <c r="R345" s="252"/>
      <c r="S345" s="252"/>
      <c r="T345" s="25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4" t="s">
        <v>137</v>
      </c>
      <c r="AU345" s="254" t="s">
        <v>77</v>
      </c>
      <c r="AV345" s="13" t="s">
        <v>77</v>
      </c>
      <c r="AW345" s="13" t="s">
        <v>31</v>
      </c>
      <c r="AX345" s="13" t="s">
        <v>68</v>
      </c>
      <c r="AY345" s="254" t="s">
        <v>125</v>
      </c>
    </row>
    <row r="346" s="14" customFormat="1">
      <c r="A346" s="14"/>
      <c r="B346" s="255"/>
      <c r="C346" s="256"/>
      <c r="D346" s="245" t="s">
        <v>137</v>
      </c>
      <c r="E346" s="257" t="s">
        <v>19</v>
      </c>
      <c r="F346" s="258" t="s">
        <v>139</v>
      </c>
      <c r="G346" s="256"/>
      <c r="H346" s="259">
        <v>56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5" t="s">
        <v>137</v>
      </c>
      <c r="AU346" s="265" t="s">
        <v>77</v>
      </c>
      <c r="AV346" s="14" t="s">
        <v>135</v>
      </c>
      <c r="AW346" s="14" t="s">
        <v>31</v>
      </c>
      <c r="AX346" s="14" t="s">
        <v>75</v>
      </c>
      <c r="AY346" s="265" t="s">
        <v>125</v>
      </c>
    </row>
    <row r="347" s="2" customFormat="1" ht="16.5" customHeight="1">
      <c r="A347" s="40"/>
      <c r="B347" s="41"/>
      <c r="C347" s="229" t="s">
        <v>450</v>
      </c>
      <c r="D347" s="229" t="s">
        <v>131</v>
      </c>
      <c r="E347" s="230" t="s">
        <v>451</v>
      </c>
      <c r="F347" s="231" t="s">
        <v>452</v>
      </c>
      <c r="G347" s="232" t="s">
        <v>453</v>
      </c>
      <c r="H347" s="233">
        <v>4</v>
      </c>
      <c r="I347" s="234"/>
      <c r="J347" s="235">
        <f>ROUND(I347*H347,2)</f>
        <v>0</v>
      </c>
      <c r="K347" s="236"/>
      <c r="L347" s="46"/>
      <c r="M347" s="237" t="s">
        <v>19</v>
      </c>
      <c r="N347" s="238" t="s">
        <v>39</v>
      </c>
      <c r="O347" s="86"/>
      <c r="P347" s="239">
        <f>O347*H347</f>
        <v>0</v>
      </c>
      <c r="Q347" s="239">
        <v>0</v>
      </c>
      <c r="R347" s="239">
        <f>Q347*H347</f>
        <v>0</v>
      </c>
      <c r="S347" s="239">
        <v>0</v>
      </c>
      <c r="T347" s="240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41" t="s">
        <v>198</v>
      </c>
      <c r="AT347" s="241" t="s">
        <v>131</v>
      </c>
      <c r="AU347" s="241" t="s">
        <v>77</v>
      </c>
      <c r="AY347" s="19" t="s">
        <v>125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9" t="s">
        <v>75</v>
      </c>
      <c r="BK347" s="242">
        <f>ROUND(I347*H347,2)</f>
        <v>0</v>
      </c>
      <c r="BL347" s="19" t="s">
        <v>198</v>
      </c>
      <c r="BM347" s="241" t="s">
        <v>454</v>
      </c>
    </row>
    <row r="348" s="13" customFormat="1">
      <c r="A348" s="13"/>
      <c r="B348" s="243"/>
      <c r="C348" s="244"/>
      <c r="D348" s="245" t="s">
        <v>137</v>
      </c>
      <c r="E348" s="246" t="s">
        <v>19</v>
      </c>
      <c r="F348" s="247" t="s">
        <v>373</v>
      </c>
      <c r="G348" s="244"/>
      <c r="H348" s="248">
        <v>4</v>
      </c>
      <c r="I348" s="249"/>
      <c r="J348" s="244"/>
      <c r="K348" s="244"/>
      <c r="L348" s="250"/>
      <c r="M348" s="251"/>
      <c r="N348" s="252"/>
      <c r="O348" s="252"/>
      <c r="P348" s="252"/>
      <c r="Q348" s="252"/>
      <c r="R348" s="252"/>
      <c r="S348" s="252"/>
      <c r="T348" s="25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137</v>
      </c>
      <c r="AU348" s="254" t="s">
        <v>77</v>
      </c>
      <c r="AV348" s="13" t="s">
        <v>77</v>
      </c>
      <c r="AW348" s="13" t="s">
        <v>31</v>
      </c>
      <c r="AX348" s="13" t="s">
        <v>68</v>
      </c>
      <c r="AY348" s="254" t="s">
        <v>125</v>
      </c>
    </row>
    <row r="349" s="14" customFormat="1">
      <c r="A349" s="14"/>
      <c r="B349" s="255"/>
      <c r="C349" s="256"/>
      <c r="D349" s="245" t="s">
        <v>137</v>
      </c>
      <c r="E349" s="257" t="s">
        <v>19</v>
      </c>
      <c r="F349" s="258" t="s">
        <v>139</v>
      </c>
      <c r="G349" s="256"/>
      <c r="H349" s="259">
        <v>4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5" t="s">
        <v>137</v>
      </c>
      <c r="AU349" s="265" t="s">
        <v>77</v>
      </c>
      <c r="AV349" s="14" t="s">
        <v>135</v>
      </c>
      <c r="AW349" s="14" t="s">
        <v>31</v>
      </c>
      <c r="AX349" s="14" t="s">
        <v>75</v>
      </c>
      <c r="AY349" s="265" t="s">
        <v>125</v>
      </c>
    </row>
    <row r="350" s="2" customFormat="1" ht="16.5" customHeight="1">
      <c r="A350" s="40"/>
      <c r="B350" s="41"/>
      <c r="C350" s="229" t="s">
        <v>455</v>
      </c>
      <c r="D350" s="229" t="s">
        <v>131</v>
      </c>
      <c r="E350" s="230" t="s">
        <v>456</v>
      </c>
      <c r="F350" s="231" t="s">
        <v>457</v>
      </c>
      <c r="G350" s="232" t="s">
        <v>184</v>
      </c>
      <c r="H350" s="233">
        <v>2.7749999999999999</v>
      </c>
      <c r="I350" s="234"/>
      <c r="J350" s="235">
        <f>ROUND(I350*H350,2)</f>
        <v>0</v>
      </c>
      <c r="K350" s="236"/>
      <c r="L350" s="46"/>
      <c r="M350" s="237" t="s">
        <v>19</v>
      </c>
      <c r="N350" s="238" t="s">
        <v>39</v>
      </c>
      <c r="O350" s="86"/>
      <c r="P350" s="239">
        <f>O350*H350</f>
        <v>0</v>
      </c>
      <c r="Q350" s="239">
        <v>0</v>
      </c>
      <c r="R350" s="239">
        <f>Q350*H350</f>
        <v>0</v>
      </c>
      <c r="S350" s="239">
        <v>0</v>
      </c>
      <c r="T350" s="24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41" t="s">
        <v>198</v>
      </c>
      <c r="AT350" s="241" t="s">
        <v>131</v>
      </c>
      <c r="AU350" s="241" t="s">
        <v>77</v>
      </c>
      <c r="AY350" s="19" t="s">
        <v>125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9" t="s">
        <v>75</v>
      </c>
      <c r="BK350" s="242">
        <f>ROUND(I350*H350,2)</f>
        <v>0</v>
      </c>
      <c r="BL350" s="19" t="s">
        <v>198</v>
      </c>
      <c r="BM350" s="241" t="s">
        <v>458</v>
      </c>
    </row>
    <row r="351" s="12" customFormat="1" ht="22.8" customHeight="1">
      <c r="A351" s="12"/>
      <c r="B351" s="213"/>
      <c r="C351" s="214"/>
      <c r="D351" s="215" t="s">
        <v>67</v>
      </c>
      <c r="E351" s="227" t="s">
        <v>459</v>
      </c>
      <c r="F351" s="227" t="s">
        <v>460</v>
      </c>
      <c r="G351" s="214"/>
      <c r="H351" s="214"/>
      <c r="I351" s="217"/>
      <c r="J351" s="228">
        <f>BK351</f>
        <v>0</v>
      </c>
      <c r="K351" s="214"/>
      <c r="L351" s="219"/>
      <c r="M351" s="220"/>
      <c r="N351" s="221"/>
      <c r="O351" s="221"/>
      <c r="P351" s="222">
        <f>SUM(P352:P371)</f>
        <v>0</v>
      </c>
      <c r="Q351" s="221"/>
      <c r="R351" s="222">
        <f>SUM(R352:R371)</f>
        <v>0.12571499999999999</v>
      </c>
      <c r="S351" s="221"/>
      <c r="T351" s="223">
        <f>SUM(T352:T371)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4" t="s">
        <v>77</v>
      </c>
      <c r="AT351" s="225" t="s">
        <v>67</v>
      </c>
      <c r="AU351" s="225" t="s">
        <v>75</v>
      </c>
      <c r="AY351" s="224" t="s">
        <v>125</v>
      </c>
      <c r="BK351" s="226">
        <f>SUM(BK352:BK371)</f>
        <v>0</v>
      </c>
    </row>
    <row r="352" s="2" customFormat="1" ht="16.5" customHeight="1">
      <c r="A352" s="40"/>
      <c r="B352" s="41"/>
      <c r="C352" s="229" t="s">
        <v>461</v>
      </c>
      <c r="D352" s="229" t="s">
        <v>131</v>
      </c>
      <c r="E352" s="230" t="s">
        <v>462</v>
      </c>
      <c r="F352" s="231" t="s">
        <v>463</v>
      </c>
      <c r="G352" s="232" t="s">
        <v>240</v>
      </c>
      <c r="H352" s="233">
        <v>50</v>
      </c>
      <c r="I352" s="234"/>
      <c r="J352" s="235">
        <f>ROUND(I352*H352,2)</f>
        <v>0</v>
      </c>
      <c r="K352" s="236"/>
      <c r="L352" s="46"/>
      <c r="M352" s="237" t="s">
        <v>19</v>
      </c>
      <c r="N352" s="238" t="s">
        <v>39</v>
      </c>
      <c r="O352" s="86"/>
      <c r="P352" s="239">
        <f>O352*H352</f>
        <v>0</v>
      </c>
      <c r="Q352" s="239">
        <v>0</v>
      </c>
      <c r="R352" s="239">
        <f>Q352*H352</f>
        <v>0</v>
      </c>
      <c r="S352" s="239">
        <v>0</v>
      </c>
      <c r="T352" s="24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41" t="s">
        <v>198</v>
      </c>
      <c r="AT352" s="241" t="s">
        <v>131</v>
      </c>
      <c r="AU352" s="241" t="s">
        <v>77</v>
      </c>
      <c r="AY352" s="19" t="s">
        <v>125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9" t="s">
        <v>75</v>
      </c>
      <c r="BK352" s="242">
        <f>ROUND(I352*H352,2)</f>
        <v>0</v>
      </c>
      <c r="BL352" s="19" t="s">
        <v>198</v>
      </c>
      <c r="BM352" s="241" t="s">
        <v>464</v>
      </c>
    </row>
    <row r="353" s="13" customFormat="1">
      <c r="A353" s="13"/>
      <c r="B353" s="243"/>
      <c r="C353" s="244"/>
      <c r="D353" s="245" t="s">
        <v>137</v>
      </c>
      <c r="E353" s="246" t="s">
        <v>19</v>
      </c>
      <c r="F353" s="247" t="s">
        <v>361</v>
      </c>
      <c r="G353" s="244"/>
      <c r="H353" s="248">
        <v>50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137</v>
      </c>
      <c r="AU353" s="254" t="s">
        <v>77</v>
      </c>
      <c r="AV353" s="13" t="s">
        <v>77</v>
      </c>
      <c r="AW353" s="13" t="s">
        <v>31</v>
      </c>
      <c r="AX353" s="13" t="s">
        <v>68</v>
      </c>
      <c r="AY353" s="254" t="s">
        <v>125</v>
      </c>
    </row>
    <row r="354" s="14" customFormat="1">
      <c r="A354" s="14"/>
      <c r="B354" s="255"/>
      <c r="C354" s="256"/>
      <c r="D354" s="245" t="s">
        <v>137</v>
      </c>
      <c r="E354" s="257" t="s">
        <v>19</v>
      </c>
      <c r="F354" s="258" t="s">
        <v>139</v>
      </c>
      <c r="G354" s="256"/>
      <c r="H354" s="259">
        <v>50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137</v>
      </c>
      <c r="AU354" s="265" t="s">
        <v>77</v>
      </c>
      <c r="AV354" s="14" t="s">
        <v>135</v>
      </c>
      <c r="AW354" s="14" t="s">
        <v>31</v>
      </c>
      <c r="AX354" s="14" t="s">
        <v>75</v>
      </c>
      <c r="AY354" s="265" t="s">
        <v>125</v>
      </c>
    </row>
    <row r="355" s="2" customFormat="1" ht="16.5" customHeight="1">
      <c r="A355" s="40"/>
      <c r="B355" s="41"/>
      <c r="C355" s="229" t="s">
        <v>465</v>
      </c>
      <c r="D355" s="229" t="s">
        <v>131</v>
      </c>
      <c r="E355" s="230" t="s">
        <v>466</v>
      </c>
      <c r="F355" s="231" t="s">
        <v>467</v>
      </c>
      <c r="G355" s="232" t="s">
        <v>240</v>
      </c>
      <c r="H355" s="233">
        <v>54</v>
      </c>
      <c r="I355" s="234"/>
      <c r="J355" s="235">
        <f>ROUND(I355*H355,2)</f>
        <v>0</v>
      </c>
      <c r="K355" s="236"/>
      <c r="L355" s="46"/>
      <c r="M355" s="237" t="s">
        <v>19</v>
      </c>
      <c r="N355" s="238" t="s">
        <v>39</v>
      </c>
      <c r="O355" s="86"/>
      <c r="P355" s="239">
        <f>O355*H355</f>
        <v>0</v>
      </c>
      <c r="Q355" s="239">
        <v>1.0000000000000001E-05</v>
      </c>
      <c r="R355" s="239">
        <f>Q355*H355</f>
        <v>0.00054000000000000001</v>
      </c>
      <c r="S355" s="239">
        <v>0</v>
      </c>
      <c r="T355" s="240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41" t="s">
        <v>198</v>
      </c>
      <c r="AT355" s="241" t="s">
        <v>131</v>
      </c>
      <c r="AU355" s="241" t="s">
        <v>77</v>
      </c>
      <c r="AY355" s="19" t="s">
        <v>125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9" t="s">
        <v>75</v>
      </c>
      <c r="BK355" s="242">
        <f>ROUND(I355*H355,2)</f>
        <v>0</v>
      </c>
      <c r="BL355" s="19" t="s">
        <v>198</v>
      </c>
      <c r="BM355" s="241" t="s">
        <v>468</v>
      </c>
    </row>
    <row r="356" s="13" customFormat="1">
      <c r="A356" s="13"/>
      <c r="B356" s="243"/>
      <c r="C356" s="244"/>
      <c r="D356" s="245" t="s">
        <v>137</v>
      </c>
      <c r="E356" s="246" t="s">
        <v>19</v>
      </c>
      <c r="F356" s="247" t="s">
        <v>469</v>
      </c>
      <c r="G356" s="244"/>
      <c r="H356" s="248">
        <v>54</v>
      </c>
      <c r="I356" s="249"/>
      <c r="J356" s="244"/>
      <c r="K356" s="244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137</v>
      </c>
      <c r="AU356" s="254" t="s">
        <v>77</v>
      </c>
      <c r="AV356" s="13" t="s">
        <v>77</v>
      </c>
      <c r="AW356" s="13" t="s">
        <v>31</v>
      </c>
      <c r="AX356" s="13" t="s">
        <v>68</v>
      </c>
      <c r="AY356" s="254" t="s">
        <v>125</v>
      </c>
    </row>
    <row r="357" s="14" customFormat="1">
      <c r="A357" s="14"/>
      <c r="B357" s="255"/>
      <c r="C357" s="256"/>
      <c r="D357" s="245" t="s">
        <v>137</v>
      </c>
      <c r="E357" s="257" t="s">
        <v>19</v>
      </c>
      <c r="F357" s="258" t="s">
        <v>139</v>
      </c>
      <c r="G357" s="256"/>
      <c r="H357" s="259">
        <v>54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137</v>
      </c>
      <c r="AU357" s="265" t="s">
        <v>77</v>
      </c>
      <c r="AV357" s="14" t="s">
        <v>135</v>
      </c>
      <c r="AW357" s="14" t="s">
        <v>31</v>
      </c>
      <c r="AX357" s="14" t="s">
        <v>75</v>
      </c>
      <c r="AY357" s="265" t="s">
        <v>125</v>
      </c>
    </row>
    <row r="358" s="2" customFormat="1" ht="16.5" customHeight="1">
      <c r="A358" s="40"/>
      <c r="B358" s="41"/>
      <c r="C358" s="287" t="s">
        <v>470</v>
      </c>
      <c r="D358" s="287" t="s">
        <v>278</v>
      </c>
      <c r="E358" s="288" t="s">
        <v>471</v>
      </c>
      <c r="F358" s="289" t="s">
        <v>472</v>
      </c>
      <c r="G358" s="290" t="s">
        <v>159</v>
      </c>
      <c r="H358" s="291">
        <v>10</v>
      </c>
      <c r="I358" s="292"/>
      <c r="J358" s="293">
        <f>ROUND(I358*H358,2)</f>
        <v>0</v>
      </c>
      <c r="K358" s="294"/>
      <c r="L358" s="295"/>
      <c r="M358" s="296" t="s">
        <v>19</v>
      </c>
      <c r="N358" s="297" t="s">
        <v>39</v>
      </c>
      <c r="O358" s="86"/>
      <c r="P358" s="239">
        <f>O358*H358</f>
        <v>0</v>
      </c>
      <c r="Q358" s="239">
        <v>0.00050000000000000001</v>
      </c>
      <c r="R358" s="239">
        <f>Q358*H358</f>
        <v>0.0050000000000000001</v>
      </c>
      <c r="S358" s="239">
        <v>0</v>
      </c>
      <c r="T358" s="240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41" t="s">
        <v>282</v>
      </c>
      <c r="AT358" s="241" t="s">
        <v>278</v>
      </c>
      <c r="AU358" s="241" t="s">
        <v>77</v>
      </c>
      <c r="AY358" s="19" t="s">
        <v>125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9" t="s">
        <v>75</v>
      </c>
      <c r="BK358" s="242">
        <f>ROUND(I358*H358,2)</f>
        <v>0</v>
      </c>
      <c r="BL358" s="19" t="s">
        <v>198</v>
      </c>
      <c r="BM358" s="241" t="s">
        <v>473</v>
      </c>
    </row>
    <row r="359" s="13" customFormat="1">
      <c r="A359" s="13"/>
      <c r="B359" s="243"/>
      <c r="C359" s="244"/>
      <c r="D359" s="245" t="s">
        <v>137</v>
      </c>
      <c r="E359" s="246" t="s">
        <v>19</v>
      </c>
      <c r="F359" s="247" t="s">
        <v>166</v>
      </c>
      <c r="G359" s="244"/>
      <c r="H359" s="248">
        <v>10</v>
      </c>
      <c r="I359" s="249"/>
      <c r="J359" s="244"/>
      <c r="K359" s="244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137</v>
      </c>
      <c r="AU359" s="254" t="s">
        <v>77</v>
      </c>
      <c r="AV359" s="13" t="s">
        <v>77</v>
      </c>
      <c r="AW359" s="13" t="s">
        <v>31</v>
      </c>
      <c r="AX359" s="13" t="s">
        <v>68</v>
      </c>
      <c r="AY359" s="254" t="s">
        <v>125</v>
      </c>
    </row>
    <row r="360" s="14" customFormat="1">
      <c r="A360" s="14"/>
      <c r="B360" s="255"/>
      <c r="C360" s="256"/>
      <c r="D360" s="245" t="s">
        <v>137</v>
      </c>
      <c r="E360" s="257" t="s">
        <v>19</v>
      </c>
      <c r="F360" s="258" t="s">
        <v>139</v>
      </c>
      <c r="G360" s="256"/>
      <c r="H360" s="259">
        <v>10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137</v>
      </c>
      <c r="AU360" s="265" t="s">
        <v>77</v>
      </c>
      <c r="AV360" s="14" t="s">
        <v>135</v>
      </c>
      <c r="AW360" s="14" t="s">
        <v>31</v>
      </c>
      <c r="AX360" s="14" t="s">
        <v>75</v>
      </c>
      <c r="AY360" s="265" t="s">
        <v>125</v>
      </c>
    </row>
    <row r="361" s="2" customFormat="1" ht="16.5" customHeight="1">
      <c r="A361" s="40"/>
      <c r="B361" s="41"/>
      <c r="C361" s="229" t="s">
        <v>474</v>
      </c>
      <c r="D361" s="229" t="s">
        <v>131</v>
      </c>
      <c r="E361" s="230" t="s">
        <v>475</v>
      </c>
      <c r="F361" s="231" t="s">
        <v>476</v>
      </c>
      <c r="G361" s="232" t="s">
        <v>134</v>
      </c>
      <c r="H361" s="233">
        <v>287.5</v>
      </c>
      <c r="I361" s="234"/>
      <c r="J361" s="235">
        <f>ROUND(I361*H361,2)</f>
        <v>0</v>
      </c>
      <c r="K361" s="236"/>
      <c r="L361" s="46"/>
      <c r="M361" s="237" t="s">
        <v>19</v>
      </c>
      <c r="N361" s="238" t="s">
        <v>39</v>
      </c>
      <c r="O361" s="86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41" t="s">
        <v>198</v>
      </c>
      <c r="AT361" s="241" t="s">
        <v>131</v>
      </c>
      <c r="AU361" s="241" t="s">
        <v>77</v>
      </c>
      <c r="AY361" s="19" t="s">
        <v>125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9" t="s">
        <v>75</v>
      </c>
      <c r="BK361" s="242">
        <f>ROUND(I361*H361,2)</f>
        <v>0</v>
      </c>
      <c r="BL361" s="19" t="s">
        <v>198</v>
      </c>
      <c r="BM361" s="241" t="s">
        <v>477</v>
      </c>
    </row>
    <row r="362" s="15" customFormat="1">
      <c r="A362" s="15"/>
      <c r="B362" s="266"/>
      <c r="C362" s="267"/>
      <c r="D362" s="245" t="s">
        <v>137</v>
      </c>
      <c r="E362" s="268" t="s">
        <v>19</v>
      </c>
      <c r="F362" s="269" t="s">
        <v>221</v>
      </c>
      <c r="G362" s="267"/>
      <c r="H362" s="268" t="s">
        <v>19</v>
      </c>
      <c r="I362" s="270"/>
      <c r="J362" s="267"/>
      <c r="K362" s="267"/>
      <c r="L362" s="271"/>
      <c r="M362" s="272"/>
      <c r="N362" s="273"/>
      <c r="O362" s="273"/>
      <c r="P362" s="273"/>
      <c r="Q362" s="273"/>
      <c r="R362" s="273"/>
      <c r="S362" s="273"/>
      <c r="T362" s="27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5" t="s">
        <v>137</v>
      </c>
      <c r="AU362" s="275" t="s">
        <v>77</v>
      </c>
      <c r="AV362" s="15" t="s">
        <v>75</v>
      </c>
      <c r="AW362" s="15" t="s">
        <v>31</v>
      </c>
      <c r="AX362" s="15" t="s">
        <v>68</v>
      </c>
      <c r="AY362" s="275" t="s">
        <v>125</v>
      </c>
    </row>
    <row r="363" s="13" customFormat="1">
      <c r="A363" s="13"/>
      <c r="B363" s="243"/>
      <c r="C363" s="244"/>
      <c r="D363" s="245" t="s">
        <v>137</v>
      </c>
      <c r="E363" s="246" t="s">
        <v>19</v>
      </c>
      <c r="F363" s="247" t="s">
        <v>222</v>
      </c>
      <c r="G363" s="244"/>
      <c r="H363" s="248">
        <v>250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137</v>
      </c>
      <c r="AU363" s="254" t="s">
        <v>77</v>
      </c>
      <c r="AV363" s="13" t="s">
        <v>77</v>
      </c>
      <c r="AW363" s="13" t="s">
        <v>31</v>
      </c>
      <c r="AX363" s="13" t="s">
        <v>68</v>
      </c>
      <c r="AY363" s="254" t="s">
        <v>125</v>
      </c>
    </row>
    <row r="364" s="14" customFormat="1">
      <c r="A364" s="14"/>
      <c r="B364" s="255"/>
      <c r="C364" s="256"/>
      <c r="D364" s="245" t="s">
        <v>137</v>
      </c>
      <c r="E364" s="257" t="s">
        <v>19</v>
      </c>
      <c r="F364" s="258" t="s">
        <v>139</v>
      </c>
      <c r="G364" s="256"/>
      <c r="H364" s="259">
        <v>250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137</v>
      </c>
      <c r="AU364" s="265" t="s">
        <v>77</v>
      </c>
      <c r="AV364" s="14" t="s">
        <v>135</v>
      </c>
      <c r="AW364" s="14" t="s">
        <v>31</v>
      </c>
      <c r="AX364" s="14" t="s">
        <v>68</v>
      </c>
      <c r="AY364" s="265" t="s">
        <v>125</v>
      </c>
    </row>
    <row r="365" s="16" customFormat="1">
      <c r="A365" s="16"/>
      <c r="B365" s="276"/>
      <c r="C365" s="277"/>
      <c r="D365" s="245" t="s">
        <v>137</v>
      </c>
      <c r="E365" s="278" t="s">
        <v>19</v>
      </c>
      <c r="F365" s="279" t="s">
        <v>223</v>
      </c>
      <c r="G365" s="277"/>
      <c r="H365" s="280">
        <v>250</v>
      </c>
      <c r="I365" s="281"/>
      <c r="J365" s="277"/>
      <c r="K365" s="277"/>
      <c r="L365" s="282"/>
      <c r="M365" s="283"/>
      <c r="N365" s="284"/>
      <c r="O365" s="284"/>
      <c r="P365" s="284"/>
      <c r="Q365" s="284"/>
      <c r="R365" s="284"/>
      <c r="S365" s="284"/>
      <c r="T365" s="285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86" t="s">
        <v>137</v>
      </c>
      <c r="AU365" s="286" t="s">
        <v>77</v>
      </c>
      <c r="AV365" s="16" t="s">
        <v>130</v>
      </c>
      <c r="AW365" s="16" t="s">
        <v>31</v>
      </c>
      <c r="AX365" s="16" t="s">
        <v>68</v>
      </c>
      <c r="AY365" s="286" t="s">
        <v>125</v>
      </c>
    </row>
    <row r="366" s="13" customFormat="1">
      <c r="A366" s="13"/>
      <c r="B366" s="243"/>
      <c r="C366" s="244"/>
      <c r="D366" s="245" t="s">
        <v>137</v>
      </c>
      <c r="E366" s="246" t="s">
        <v>19</v>
      </c>
      <c r="F366" s="247" t="s">
        <v>224</v>
      </c>
      <c r="G366" s="244"/>
      <c r="H366" s="248">
        <v>287.5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137</v>
      </c>
      <c r="AU366" s="254" t="s">
        <v>77</v>
      </c>
      <c r="AV366" s="13" t="s">
        <v>77</v>
      </c>
      <c r="AW366" s="13" t="s">
        <v>31</v>
      </c>
      <c r="AX366" s="13" t="s">
        <v>75</v>
      </c>
      <c r="AY366" s="254" t="s">
        <v>125</v>
      </c>
    </row>
    <row r="367" s="2" customFormat="1" ht="16.5" customHeight="1">
      <c r="A367" s="40"/>
      <c r="B367" s="41"/>
      <c r="C367" s="287" t="s">
        <v>478</v>
      </c>
      <c r="D367" s="287" t="s">
        <v>278</v>
      </c>
      <c r="E367" s="288" t="s">
        <v>479</v>
      </c>
      <c r="F367" s="289" t="s">
        <v>480</v>
      </c>
      <c r="G367" s="290" t="s">
        <v>134</v>
      </c>
      <c r="H367" s="291">
        <v>316.25</v>
      </c>
      <c r="I367" s="292"/>
      <c r="J367" s="293">
        <f>ROUND(I367*H367,2)</f>
        <v>0</v>
      </c>
      <c r="K367" s="294"/>
      <c r="L367" s="295"/>
      <c r="M367" s="296" t="s">
        <v>19</v>
      </c>
      <c r="N367" s="297" t="s">
        <v>39</v>
      </c>
      <c r="O367" s="86"/>
      <c r="P367" s="239">
        <f>O367*H367</f>
        <v>0</v>
      </c>
      <c r="Q367" s="239">
        <v>0.00038000000000000002</v>
      </c>
      <c r="R367" s="239">
        <f>Q367*H367</f>
        <v>0.120175</v>
      </c>
      <c r="S367" s="239">
        <v>0</v>
      </c>
      <c r="T367" s="240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1" t="s">
        <v>282</v>
      </c>
      <c r="AT367" s="241" t="s">
        <v>278</v>
      </c>
      <c r="AU367" s="241" t="s">
        <v>77</v>
      </c>
      <c r="AY367" s="19" t="s">
        <v>125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9" t="s">
        <v>75</v>
      </c>
      <c r="BK367" s="242">
        <f>ROUND(I367*H367,2)</f>
        <v>0</v>
      </c>
      <c r="BL367" s="19" t="s">
        <v>198</v>
      </c>
      <c r="BM367" s="241" t="s">
        <v>481</v>
      </c>
    </row>
    <row r="368" s="13" customFormat="1">
      <c r="A368" s="13"/>
      <c r="B368" s="243"/>
      <c r="C368" s="244"/>
      <c r="D368" s="245" t="s">
        <v>137</v>
      </c>
      <c r="E368" s="246" t="s">
        <v>19</v>
      </c>
      <c r="F368" s="247" t="s">
        <v>482</v>
      </c>
      <c r="G368" s="244"/>
      <c r="H368" s="248">
        <v>287.5</v>
      </c>
      <c r="I368" s="249"/>
      <c r="J368" s="244"/>
      <c r="K368" s="244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137</v>
      </c>
      <c r="AU368" s="254" t="s">
        <v>77</v>
      </c>
      <c r="AV368" s="13" t="s">
        <v>77</v>
      </c>
      <c r="AW368" s="13" t="s">
        <v>31</v>
      </c>
      <c r="AX368" s="13" t="s">
        <v>68</v>
      </c>
      <c r="AY368" s="254" t="s">
        <v>125</v>
      </c>
    </row>
    <row r="369" s="14" customFormat="1">
      <c r="A369" s="14"/>
      <c r="B369" s="255"/>
      <c r="C369" s="256"/>
      <c r="D369" s="245" t="s">
        <v>137</v>
      </c>
      <c r="E369" s="257" t="s">
        <v>19</v>
      </c>
      <c r="F369" s="258" t="s">
        <v>139</v>
      </c>
      <c r="G369" s="256"/>
      <c r="H369" s="259">
        <v>287.5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137</v>
      </c>
      <c r="AU369" s="265" t="s">
        <v>77</v>
      </c>
      <c r="AV369" s="14" t="s">
        <v>135</v>
      </c>
      <c r="AW369" s="14" t="s">
        <v>31</v>
      </c>
      <c r="AX369" s="14" t="s">
        <v>68</v>
      </c>
      <c r="AY369" s="265" t="s">
        <v>125</v>
      </c>
    </row>
    <row r="370" s="13" customFormat="1">
      <c r="A370" s="13"/>
      <c r="B370" s="243"/>
      <c r="C370" s="244"/>
      <c r="D370" s="245" t="s">
        <v>137</v>
      </c>
      <c r="E370" s="246" t="s">
        <v>19</v>
      </c>
      <c r="F370" s="247" t="s">
        <v>483</v>
      </c>
      <c r="G370" s="244"/>
      <c r="H370" s="248">
        <v>316.25</v>
      </c>
      <c r="I370" s="249"/>
      <c r="J370" s="244"/>
      <c r="K370" s="244"/>
      <c r="L370" s="250"/>
      <c r="M370" s="251"/>
      <c r="N370" s="252"/>
      <c r="O370" s="252"/>
      <c r="P370" s="252"/>
      <c r="Q370" s="252"/>
      <c r="R370" s="252"/>
      <c r="S370" s="252"/>
      <c r="T370" s="25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4" t="s">
        <v>137</v>
      </c>
      <c r="AU370" s="254" t="s">
        <v>77</v>
      </c>
      <c r="AV370" s="13" t="s">
        <v>77</v>
      </c>
      <c r="AW370" s="13" t="s">
        <v>31</v>
      </c>
      <c r="AX370" s="13" t="s">
        <v>75</v>
      </c>
      <c r="AY370" s="254" t="s">
        <v>125</v>
      </c>
    </row>
    <row r="371" s="2" customFormat="1" ht="16.5" customHeight="1">
      <c r="A371" s="40"/>
      <c r="B371" s="41"/>
      <c r="C371" s="229" t="s">
        <v>484</v>
      </c>
      <c r="D371" s="229" t="s">
        <v>131</v>
      </c>
      <c r="E371" s="230" t="s">
        <v>485</v>
      </c>
      <c r="F371" s="231" t="s">
        <v>486</v>
      </c>
      <c r="G371" s="232" t="s">
        <v>184</v>
      </c>
      <c r="H371" s="233">
        <v>0.126</v>
      </c>
      <c r="I371" s="234"/>
      <c r="J371" s="235">
        <f>ROUND(I371*H371,2)</f>
        <v>0</v>
      </c>
      <c r="K371" s="236"/>
      <c r="L371" s="46"/>
      <c r="M371" s="237" t="s">
        <v>19</v>
      </c>
      <c r="N371" s="238" t="s">
        <v>39</v>
      </c>
      <c r="O371" s="86"/>
      <c r="P371" s="239">
        <f>O371*H371</f>
        <v>0</v>
      </c>
      <c r="Q371" s="239">
        <v>0</v>
      </c>
      <c r="R371" s="239">
        <f>Q371*H371</f>
        <v>0</v>
      </c>
      <c r="S371" s="239">
        <v>0</v>
      </c>
      <c r="T371" s="240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41" t="s">
        <v>198</v>
      </c>
      <c r="AT371" s="241" t="s">
        <v>131</v>
      </c>
      <c r="AU371" s="241" t="s">
        <v>77</v>
      </c>
      <c r="AY371" s="19" t="s">
        <v>125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9" t="s">
        <v>75</v>
      </c>
      <c r="BK371" s="242">
        <f>ROUND(I371*H371,2)</f>
        <v>0</v>
      </c>
      <c r="BL371" s="19" t="s">
        <v>198</v>
      </c>
      <c r="BM371" s="241" t="s">
        <v>487</v>
      </c>
    </row>
    <row r="372" s="12" customFormat="1" ht="22.8" customHeight="1">
      <c r="A372" s="12"/>
      <c r="B372" s="213"/>
      <c r="C372" s="214"/>
      <c r="D372" s="215" t="s">
        <v>67</v>
      </c>
      <c r="E372" s="227" t="s">
        <v>488</v>
      </c>
      <c r="F372" s="227" t="s">
        <v>489</v>
      </c>
      <c r="G372" s="214"/>
      <c r="H372" s="214"/>
      <c r="I372" s="217"/>
      <c r="J372" s="228">
        <f>BK372</f>
        <v>0</v>
      </c>
      <c r="K372" s="214"/>
      <c r="L372" s="219"/>
      <c r="M372" s="220"/>
      <c r="N372" s="221"/>
      <c r="O372" s="221"/>
      <c r="P372" s="222">
        <f>SUM(P373:P426)</f>
        <v>0</v>
      </c>
      <c r="Q372" s="221"/>
      <c r="R372" s="222">
        <f>SUM(R373:R426)</f>
        <v>0.24988352999999999</v>
      </c>
      <c r="S372" s="221"/>
      <c r="T372" s="223">
        <f>SUM(T373:T426)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4" t="s">
        <v>77</v>
      </c>
      <c r="AT372" s="225" t="s">
        <v>67</v>
      </c>
      <c r="AU372" s="225" t="s">
        <v>75</v>
      </c>
      <c r="AY372" s="224" t="s">
        <v>125</v>
      </c>
      <c r="BK372" s="226">
        <f>SUM(BK373:BK426)</f>
        <v>0</v>
      </c>
    </row>
    <row r="373" s="2" customFormat="1" ht="16.5" customHeight="1">
      <c r="A373" s="40"/>
      <c r="B373" s="41"/>
      <c r="C373" s="229" t="s">
        <v>490</v>
      </c>
      <c r="D373" s="229" t="s">
        <v>131</v>
      </c>
      <c r="E373" s="230" t="s">
        <v>491</v>
      </c>
      <c r="F373" s="231" t="s">
        <v>492</v>
      </c>
      <c r="G373" s="232" t="s">
        <v>134</v>
      </c>
      <c r="H373" s="233">
        <v>118.666</v>
      </c>
      <c r="I373" s="234"/>
      <c r="J373" s="235">
        <f>ROUND(I373*H373,2)</f>
        <v>0</v>
      </c>
      <c r="K373" s="236"/>
      <c r="L373" s="46"/>
      <c r="M373" s="237" t="s">
        <v>19</v>
      </c>
      <c r="N373" s="238" t="s">
        <v>39</v>
      </c>
      <c r="O373" s="86"/>
      <c r="P373" s="239">
        <f>O373*H373</f>
        <v>0</v>
      </c>
      <c r="Q373" s="239">
        <v>0.00022000000000000001</v>
      </c>
      <c r="R373" s="239">
        <f>Q373*H373</f>
        <v>0.026106520000000001</v>
      </c>
      <c r="S373" s="239">
        <v>0</v>
      </c>
      <c r="T373" s="240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41" t="s">
        <v>198</v>
      </c>
      <c r="AT373" s="241" t="s">
        <v>131</v>
      </c>
      <c r="AU373" s="241" t="s">
        <v>77</v>
      </c>
      <c r="AY373" s="19" t="s">
        <v>125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9" t="s">
        <v>75</v>
      </c>
      <c r="BK373" s="242">
        <f>ROUND(I373*H373,2)</f>
        <v>0</v>
      </c>
      <c r="BL373" s="19" t="s">
        <v>198</v>
      </c>
      <c r="BM373" s="241" t="s">
        <v>493</v>
      </c>
    </row>
    <row r="374" s="13" customFormat="1">
      <c r="A374" s="13"/>
      <c r="B374" s="243"/>
      <c r="C374" s="244"/>
      <c r="D374" s="245" t="s">
        <v>137</v>
      </c>
      <c r="E374" s="246" t="s">
        <v>19</v>
      </c>
      <c r="F374" s="247" t="s">
        <v>494</v>
      </c>
      <c r="G374" s="244"/>
      <c r="H374" s="248">
        <v>45.936</v>
      </c>
      <c r="I374" s="249"/>
      <c r="J374" s="244"/>
      <c r="K374" s="244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137</v>
      </c>
      <c r="AU374" s="254" t="s">
        <v>77</v>
      </c>
      <c r="AV374" s="13" t="s">
        <v>77</v>
      </c>
      <c r="AW374" s="13" t="s">
        <v>31</v>
      </c>
      <c r="AX374" s="13" t="s">
        <v>68</v>
      </c>
      <c r="AY374" s="254" t="s">
        <v>125</v>
      </c>
    </row>
    <row r="375" s="13" customFormat="1">
      <c r="A375" s="13"/>
      <c r="B375" s="243"/>
      <c r="C375" s="244"/>
      <c r="D375" s="245" t="s">
        <v>137</v>
      </c>
      <c r="E375" s="246" t="s">
        <v>19</v>
      </c>
      <c r="F375" s="247" t="s">
        <v>495</v>
      </c>
      <c r="G375" s="244"/>
      <c r="H375" s="248">
        <v>277.11399999999998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137</v>
      </c>
      <c r="AU375" s="254" t="s">
        <v>77</v>
      </c>
      <c r="AV375" s="13" t="s">
        <v>77</v>
      </c>
      <c r="AW375" s="13" t="s">
        <v>31</v>
      </c>
      <c r="AX375" s="13" t="s">
        <v>68</v>
      </c>
      <c r="AY375" s="254" t="s">
        <v>125</v>
      </c>
    </row>
    <row r="376" s="13" customFormat="1">
      <c r="A376" s="13"/>
      <c r="B376" s="243"/>
      <c r="C376" s="244"/>
      <c r="D376" s="245" t="s">
        <v>137</v>
      </c>
      <c r="E376" s="246" t="s">
        <v>19</v>
      </c>
      <c r="F376" s="247" t="s">
        <v>496</v>
      </c>
      <c r="G376" s="244"/>
      <c r="H376" s="248">
        <v>72.504000000000005</v>
      </c>
      <c r="I376" s="249"/>
      <c r="J376" s="244"/>
      <c r="K376" s="244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137</v>
      </c>
      <c r="AU376" s="254" t="s">
        <v>77</v>
      </c>
      <c r="AV376" s="13" t="s">
        <v>77</v>
      </c>
      <c r="AW376" s="13" t="s">
        <v>31</v>
      </c>
      <c r="AX376" s="13" t="s">
        <v>68</v>
      </c>
      <c r="AY376" s="254" t="s">
        <v>125</v>
      </c>
    </row>
    <row r="377" s="14" customFormat="1">
      <c r="A377" s="14"/>
      <c r="B377" s="255"/>
      <c r="C377" s="256"/>
      <c r="D377" s="245" t="s">
        <v>137</v>
      </c>
      <c r="E377" s="257" t="s">
        <v>19</v>
      </c>
      <c r="F377" s="258" t="s">
        <v>139</v>
      </c>
      <c r="G377" s="256"/>
      <c r="H377" s="259">
        <v>395.55399999999997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5" t="s">
        <v>137</v>
      </c>
      <c r="AU377" s="265" t="s">
        <v>77</v>
      </c>
      <c r="AV377" s="14" t="s">
        <v>135</v>
      </c>
      <c r="AW377" s="14" t="s">
        <v>31</v>
      </c>
      <c r="AX377" s="14" t="s">
        <v>68</v>
      </c>
      <c r="AY377" s="265" t="s">
        <v>125</v>
      </c>
    </row>
    <row r="378" s="13" customFormat="1">
      <c r="A378" s="13"/>
      <c r="B378" s="243"/>
      <c r="C378" s="244"/>
      <c r="D378" s="245" t="s">
        <v>137</v>
      </c>
      <c r="E378" s="246" t="s">
        <v>19</v>
      </c>
      <c r="F378" s="247" t="s">
        <v>497</v>
      </c>
      <c r="G378" s="244"/>
      <c r="H378" s="248">
        <v>118.666</v>
      </c>
      <c r="I378" s="249"/>
      <c r="J378" s="244"/>
      <c r="K378" s="244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137</v>
      </c>
      <c r="AU378" s="254" t="s">
        <v>77</v>
      </c>
      <c r="AV378" s="13" t="s">
        <v>77</v>
      </c>
      <c r="AW378" s="13" t="s">
        <v>31</v>
      </c>
      <c r="AX378" s="13" t="s">
        <v>75</v>
      </c>
      <c r="AY378" s="254" t="s">
        <v>125</v>
      </c>
    </row>
    <row r="379" s="2" customFormat="1" ht="16.5" customHeight="1">
      <c r="A379" s="40"/>
      <c r="B379" s="41"/>
      <c r="C379" s="229" t="s">
        <v>498</v>
      </c>
      <c r="D379" s="229" t="s">
        <v>131</v>
      </c>
      <c r="E379" s="230" t="s">
        <v>499</v>
      </c>
      <c r="F379" s="231" t="s">
        <v>500</v>
      </c>
      <c r="G379" s="232" t="s">
        <v>134</v>
      </c>
      <c r="H379" s="233">
        <v>276.88799999999998</v>
      </c>
      <c r="I379" s="234"/>
      <c r="J379" s="235">
        <f>ROUND(I379*H379,2)</f>
        <v>0</v>
      </c>
      <c r="K379" s="236"/>
      <c r="L379" s="46"/>
      <c r="M379" s="237" t="s">
        <v>19</v>
      </c>
      <c r="N379" s="238" t="s">
        <v>39</v>
      </c>
      <c r="O379" s="86"/>
      <c r="P379" s="239">
        <f>O379*H379</f>
        <v>0</v>
      </c>
      <c r="Q379" s="239">
        <v>0.00022000000000000001</v>
      </c>
      <c r="R379" s="239">
        <f>Q379*H379</f>
        <v>0.060915359999999995</v>
      </c>
      <c r="S379" s="239">
        <v>0</v>
      </c>
      <c r="T379" s="240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41" t="s">
        <v>198</v>
      </c>
      <c r="AT379" s="241" t="s">
        <v>131</v>
      </c>
      <c r="AU379" s="241" t="s">
        <v>77</v>
      </c>
      <c r="AY379" s="19" t="s">
        <v>125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9" t="s">
        <v>75</v>
      </c>
      <c r="BK379" s="242">
        <f>ROUND(I379*H379,2)</f>
        <v>0</v>
      </c>
      <c r="BL379" s="19" t="s">
        <v>198</v>
      </c>
      <c r="BM379" s="241" t="s">
        <v>501</v>
      </c>
    </row>
    <row r="380" s="13" customFormat="1">
      <c r="A380" s="13"/>
      <c r="B380" s="243"/>
      <c r="C380" s="244"/>
      <c r="D380" s="245" t="s">
        <v>137</v>
      </c>
      <c r="E380" s="246" t="s">
        <v>19</v>
      </c>
      <c r="F380" s="247" t="s">
        <v>494</v>
      </c>
      <c r="G380" s="244"/>
      <c r="H380" s="248">
        <v>45.936</v>
      </c>
      <c r="I380" s="249"/>
      <c r="J380" s="244"/>
      <c r="K380" s="244"/>
      <c r="L380" s="250"/>
      <c r="M380" s="251"/>
      <c r="N380" s="252"/>
      <c r="O380" s="252"/>
      <c r="P380" s="252"/>
      <c r="Q380" s="252"/>
      <c r="R380" s="252"/>
      <c r="S380" s="252"/>
      <c r="T380" s="25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4" t="s">
        <v>137</v>
      </c>
      <c r="AU380" s="254" t="s">
        <v>77</v>
      </c>
      <c r="AV380" s="13" t="s">
        <v>77</v>
      </c>
      <c r="AW380" s="13" t="s">
        <v>31</v>
      </c>
      <c r="AX380" s="13" t="s">
        <v>68</v>
      </c>
      <c r="AY380" s="254" t="s">
        <v>125</v>
      </c>
    </row>
    <row r="381" s="13" customFormat="1">
      <c r="A381" s="13"/>
      <c r="B381" s="243"/>
      <c r="C381" s="244"/>
      <c r="D381" s="245" t="s">
        <v>137</v>
      </c>
      <c r="E381" s="246" t="s">
        <v>19</v>
      </c>
      <c r="F381" s="247" t="s">
        <v>495</v>
      </c>
      <c r="G381" s="244"/>
      <c r="H381" s="248">
        <v>277.11399999999998</v>
      </c>
      <c r="I381" s="249"/>
      <c r="J381" s="244"/>
      <c r="K381" s="244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137</v>
      </c>
      <c r="AU381" s="254" t="s">
        <v>77</v>
      </c>
      <c r="AV381" s="13" t="s">
        <v>77</v>
      </c>
      <c r="AW381" s="13" t="s">
        <v>31</v>
      </c>
      <c r="AX381" s="13" t="s">
        <v>68</v>
      </c>
      <c r="AY381" s="254" t="s">
        <v>125</v>
      </c>
    </row>
    <row r="382" s="13" customFormat="1">
      <c r="A382" s="13"/>
      <c r="B382" s="243"/>
      <c r="C382" s="244"/>
      <c r="D382" s="245" t="s">
        <v>137</v>
      </c>
      <c r="E382" s="246" t="s">
        <v>19</v>
      </c>
      <c r="F382" s="247" t="s">
        <v>496</v>
      </c>
      <c r="G382" s="244"/>
      <c r="H382" s="248">
        <v>72.504000000000005</v>
      </c>
      <c r="I382" s="249"/>
      <c r="J382" s="244"/>
      <c r="K382" s="244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137</v>
      </c>
      <c r="AU382" s="254" t="s">
        <v>77</v>
      </c>
      <c r="AV382" s="13" t="s">
        <v>77</v>
      </c>
      <c r="AW382" s="13" t="s">
        <v>31</v>
      </c>
      <c r="AX382" s="13" t="s">
        <v>68</v>
      </c>
      <c r="AY382" s="254" t="s">
        <v>125</v>
      </c>
    </row>
    <row r="383" s="14" customFormat="1">
      <c r="A383" s="14"/>
      <c r="B383" s="255"/>
      <c r="C383" s="256"/>
      <c r="D383" s="245" t="s">
        <v>137</v>
      </c>
      <c r="E383" s="257" t="s">
        <v>19</v>
      </c>
      <c r="F383" s="258" t="s">
        <v>139</v>
      </c>
      <c r="G383" s="256"/>
      <c r="H383" s="259">
        <v>395.55399999999997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137</v>
      </c>
      <c r="AU383" s="265" t="s">
        <v>77</v>
      </c>
      <c r="AV383" s="14" t="s">
        <v>135</v>
      </c>
      <c r="AW383" s="14" t="s">
        <v>31</v>
      </c>
      <c r="AX383" s="14" t="s">
        <v>68</v>
      </c>
      <c r="AY383" s="265" t="s">
        <v>125</v>
      </c>
    </row>
    <row r="384" s="13" customFormat="1">
      <c r="A384" s="13"/>
      <c r="B384" s="243"/>
      <c r="C384" s="244"/>
      <c r="D384" s="245" t="s">
        <v>137</v>
      </c>
      <c r="E384" s="246" t="s">
        <v>19</v>
      </c>
      <c r="F384" s="247" t="s">
        <v>502</v>
      </c>
      <c r="G384" s="244"/>
      <c r="H384" s="248">
        <v>276.88799999999998</v>
      </c>
      <c r="I384" s="249"/>
      <c r="J384" s="244"/>
      <c r="K384" s="244"/>
      <c r="L384" s="250"/>
      <c r="M384" s="251"/>
      <c r="N384" s="252"/>
      <c r="O384" s="252"/>
      <c r="P384" s="252"/>
      <c r="Q384" s="252"/>
      <c r="R384" s="252"/>
      <c r="S384" s="252"/>
      <c r="T384" s="25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4" t="s">
        <v>137</v>
      </c>
      <c r="AU384" s="254" t="s">
        <v>77</v>
      </c>
      <c r="AV384" s="13" t="s">
        <v>77</v>
      </c>
      <c r="AW384" s="13" t="s">
        <v>31</v>
      </c>
      <c r="AX384" s="13" t="s">
        <v>75</v>
      </c>
      <c r="AY384" s="254" t="s">
        <v>125</v>
      </c>
    </row>
    <row r="385" s="2" customFormat="1" ht="16.5" customHeight="1">
      <c r="A385" s="40"/>
      <c r="B385" s="41"/>
      <c r="C385" s="229" t="s">
        <v>503</v>
      </c>
      <c r="D385" s="229" t="s">
        <v>131</v>
      </c>
      <c r="E385" s="230" t="s">
        <v>504</v>
      </c>
      <c r="F385" s="231" t="s">
        <v>505</v>
      </c>
      <c r="G385" s="232" t="s">
        <v>134</v>
      </c>
      <c r="H385" s="233">
        <v>465.31900000000002</v>
      </c>
      <c r="I385" s="234"/>
      <c r="J385" s="235">
        <f>ROUND(I385*H385,2)</f>
        <v>0</v>
      </c>
      <c r="K385" s="236"/>
      <c r="L385" s="46"/>
      <c r="M385" s="237" t="s">
        <v>19</v>
      </c>
      <c r="N385" s="238" t="s">
        <v>39</v>
      </c>
      <c r="O385" s="86"/>
      <c r="P385" s="239">
        <f>O385*H385</f>
        <v>0</v>
      </c>
      <c r="Q385" s="239">
        <v>8.0000000000000007E-05</v>
      </c>
      <c r="R385" s="239">
        <f>Q385*H385</f>
        <v>0.037225520000000005</v>
      </c>
      <c r="S385" s="239">
        <v>0</v>
      </c>
      <c r="T385" s="240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41" t="s">
        <v>198</v>
      </c>
      <c r="AT385" s="241" t="s">
        <v>131</v>
      </c>
      <c r="AU385" s="241" t="s">
        <v>77</v>
      </c>
      <c r="AY385" s="19" t="s">
        <v>125</v>
      </c>
      <c r="BE385" s="242">
        <f>IF(N385="základní",J385,0)</f>
        <v>0</v>
      </c>
      <c r="BF385" s="242">
        <f>IF(N385="snížená",J385,0)</f>
        <v>0</v>
      </c>
      <c r="BG385" s="242">
        <f>IF(N385="zákl. přenesená",J385,0)</f>
        <v>0</v>
      </c>
      <c r="BH385" s="242">
        <f>IF(N385="sníž. přenesená",J385,0)</f>
        <v>0</v>
      </c>
      <c r="BI385" s="242">
        <f>IF(N385="nulová",J385,0)</f>
        <v>0</v>
      </c>
      <c r="BJ385" s="19" t="s">
        <v>75</v>
      </c>
      <c r="BK385" s="242">
        <f>ROUND(I385*H385,2)</f>
        <v>0</v>
      </c>
      <c r="BL385" s="19" t="s">
        <v>198</v>
      </c>
      <c r="BM385" s="241" t="s">
        <v>506</v>
      </c>
    </row>
    <row r="386" s="13" customFormat="1">
      <c r="A386" s="13"/>
      <c r="B386" s="243"/>
      <c r="C386" s="244"/>
      <c r="D386" s="245" t="s">
        <v>137</v>
      </c>
      <c r="E386" s="246" t="s">
        <v>19</v>
      </c>
      <c r="F386" s="247" t="s">
        <v>507</v>
      </c>
      <c r="G386" s="244"/>
      <c r="H386" s="248">
        <v>287.5</v>
      </c>
      <c r="I386" s="249"/>
      <c r="J386" s="244"/>
      <c r="K386" s="244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137</v>
      </c>
      <c r="AU386" s="254" t="s">
        <v>77</v>
      </c>
      <c r="AV386" s="13" t="s">
        <v>77</v>
      </c>
      <c r="AW386" s="13" t="s">
        <v>31</v>
      </c>
      <c r="AX386" s="13" t="s">
        <v>68</v>
      </c>
      <c r="AY386" s="254" t="s">
        <v>125</v>
      </c>
    </row>
    <row r="387" s="13" customFormat="1">
      <c r="A387" s="13"/>
      <c r="B387" s="243"/>
      <c r="C387" s="244"/>
      <c r="D387" s="245" t="s">
        <v>137</v>
      </c>
      <c r="E387" s="246" t="s">
        <v>19</v>
      </c>
      <c r="F387" s="247" t="s">
        <v>508</v>
      </c>
      <c r="G387" s="244"/>
      <c r="H387" s="248">
        <v>26.425000000000001</v>
      </c>
      <c r="I387" s="249"/>
      <c r="J387" s="244"/>
      <c r="K387" s="244"/>
      <c r="L387" s="250"/>
      <c r="M387" s="251"/>
      <c r="N387" s="252"/>
      <c r="O387" s="252"/>
      <c r="P387" s="252"/>
      <c r="Q387" s="252"/>
      <c r="R387" s="252"/>
      <c r="S387" s="252"/>
      <c r="T387" s="25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4" t="s">
        <v>137</v>
      </c>
      <c r="AU387" s="254" t="s">
        <v>77</v>
      </c>
      <c r="AV387" s="13" t="s">
        <v>77</v>
      </c>
      <c r="AW387" s="13" t="s">
        <v>31</v>
      </c>
      <c r="AX387" s="13" t="s">
        <v>68</v>
      </c>
      <c r="AY387" s="254" t="s">
        <v>125</v>
      </c>
    </row>
    <row r="388" s="13" customFormat="1">
      <c r="A388" s="13"/>
      <c r="B388" s="243"/>
      <c r="C388" s="244"/>
      <c r="D388" s="245" t="s">
        <v>137</v>
      </c>
      <c r="E388" s="246" t="s">
        <v>19</v>
      </c>
      <c r="F388" s="247" t="s">
        <v>509</v>
      </c>
      <c r="G388" s="244"/>
      <c r="H388" s="248">
        <v>16.199999999999999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137</v>
      </c>
      <c r="AU388" s="254" t="s">
        <v>77</v>
      </c>
      <c r="AV388" s="13" t="s">
        <v>77</v>
      </c>
      <c r="AW388" s="13" t="s">
        <v>31</v>
      </c>
      <c r="AX388" s="13" t="s">
        <v>68</v>
      </c>
      <c r="AY388" s="254" t="s">
        <v>125</v>
      </c>
    </row>
    <row r="389" s="13" customFormat="1">
      <c r="A389" s="13"/>
      <c r="B389" s="243"/>
      <c r="C389" s="244"/>
      <c r="D389" s="245" t="s">
        <v>137</v>
      </c>
      <c r="E389" s="246" t="s">
        <v>19</v>
      </c>
      <c r="F389" s="247" t="s">
        <v>510</v>
      </c>
      <c r="G389" s="244"/>
      <c r="H389" s="248">
        <v>56.154000000000003</v>
      </c>
      <c r="I389" s="249"/>
      <c r="J389" s="244"/>
      <c r="K389" s="244"/>
      <c r="L389" s="250"/>
      <c r="M389" s="251"/>
      <c r="N389" s="252"/>
      <c r="O389" s="252"/>
      <c r="P389" s="252"/>
      <c r="Q389" s="252"/>
      <c r="R389" s="252"/>
      <c r="S389" s="252"/>
      <c r="T389" s="25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137</v>
      </c>
      <c r="AU389" s="254" t="s">
        <v>77</v>
      </c>
      <c r="AV389" s="13" t="s">
        <v>77</v>
      </c>
      <c r="AW389" s="13" t="s">
        <v>31</v>
      </c>
      <c r="AX389" s="13" t="s">
        <v>68</v>
      </c>
      <c r="AY389" s="254" t="s">
        <v>125</v>
      </c>
    </row>
    <row r="390" s="13" customFormat="1">
      <c r="A390" s="13"/>
      <c r="B390" s="243"/>
      <c r="C390" s="244"/>
      <c r="D390" s="245" t="s">
        <v>137</v>
      </c>
      <c r="E390" s="246" t="s">
        <v>19</v>
      </c>
      <c r="F390" s="247" t="s">
        <v>511</v>
      </c>
      <c r="G390" s="244"/>
      <c r="H390" s="248">
        <v>9.9399999999999995</v>
      </c>
      <c r="I390" s="249"/>
      <c r="J390" s="244"/>
      <c r="K390" s="244"/>
      <c r="L390" s="250"/>
      <c r="M390" s="251"/>
      <c r="N390" s="252"/>
      <c r="O390" s="252"/>
      <c r="P390" s="252"/>
      <c r="Q390" s="252"/>
      <c r="R390" s="252"/>
      <c r="S390" s="252"/>
      <c r="T390" s="25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137</v>
      </c>
      <c r="AU390" s="254" t="s">
        <v>77</v>
      </c>
      <c r="AV390" s="13" t="s">
        <v>77</v>
      </c>
      <c r="AW390" s="13" t="s">
        <v>31</v>
      </c>
      <c r="AX390" s="13" t="s">
        <v>68</v>
      </c>
      <c r="AY390" s="254" t="s">
        <v>125</v>
      </c>
    </row>
    <row r="391" s="13" customFormat="1">
      <c r="A391" s="13"/>
      <c r="B391" s="243"/>
      <c r="C391" s="244"/>
      <c r="D391" s="245" t="s">
        <v>137</v>
      </c>
      <c r="E391" s="246" t="s">
        <v>19</v>
      </c>
      <c r="F391" s="247" t="s">
        <v>512</v>
      </c>
      <c r="G391" s="244"/>
      <c r="H391" s="248">
        <v>10.5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137</v>
      </c>
      <c r="AU391" s="254" t="s">
        <v>77</v>
      </c>
      <c r="AV391" s="13" t="s">
        <v>77</v>
      </c>
      <c r="AW391" s="13" t="s">
        <v>31</v>
      </c>
      <c r="AX391" s="13" t="s">
        <v>68</v>
      </c>
      <c r="AY391" s="254" t="s">
        <v>125</v>
      </c>
    </row>
    <row r="392" s="13" customFormat="1">
      <c r="A392" s="13"/>
      <c r="B392" s="243"/>
      <c r="C392" s="244"/>
      <c r="D392" s="245" t="s">
        <v>137</v>
      </c>
      <c r="E392" s="246" t="s">
        <v>19</v>
      </c>
      <c r="F392" s="247" t="s">
        <v>513</v>
      </c>
      <c r="G392" s="244"/>
      <c r="H392" s="248">
        <v>30.600000000000001</v>
      </c>
      <c r="I392" s="249"/>
      <c r="J392" s="244"/>
      <c r="K392" s="244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137</v>
      </c>
      <c r="AU392" s="254" t="s">
        <v>77</v>
      </c>
      <c r="AV392" s="13" t="s">
        <v>77</v>
      </c>
      <c r="AW392" s="13" t="s">
        <v>31</v>
      </c>
      <c r="AX392" s="13" t="s">
        <v>68</v>
      </c>
      <c r="AY392" s="254" t="s">
        <v>125</v>
      </c>
    </row>
    <row r="393" s="13" customFormat="1">
      <c r="A393" s="13"/>
      <c r="B393" s="243"/>
      <c r="C393" s="244"/>
      <c r="D393" s="245" t="s">
        <v>137</v>
      </c>
      <c r="E393" s="246" t="s">
        <v>19</v>
      </c>
      <c r="F393" s="247" t="s">
        <v>514</v>
      </c>
      <c r="G393" s="244"/>
      <c r="H393" s="248">
        <v>1</v>
      </c>
      <c r="I393" s="249"/>
      <c r="J393" s="244"/>
      <c r="K393" s="244"/>
      <c r="L393" s="250"/>
      <c r="M393" s="251"/>
      <c r="N393" s="252"/>
      <c r="O393" s="252"/>
      <c r="P393" s="252"/>
      <c r="Q393" s="252"/>
      <c r="R393" s="252"/>
      <c r="S393" s="252"/>
      <c r="T393" s="25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4" t="s">
        <v>137</v>
      </c>
      <c r="AU393" s="254" t="s">
        <v>77</v>
      </c>
      <c r="AV393" s="13" t="s">
        <v>77</v>
      </c>
      <c r="AW393" s="13" t="s">
        <v>31</v>
      </c>
      <c r="AX393" s="13" t="s">
        <v>68</v>
      </c>
      <c r="AY393" s="254" t="s">
        <v>125</v>
      </c>
    </row>
    <row r="394" s="13" customFormat="1">
      <c r="A394" s="13"/>
      <c r="B394" s="243"/>
      <c r="C394" s="244"/>
      <c r="D394" s="245" t="s">
        <v>137</v>
      </c>
      <c r="E394" s="246" t="s">
        <v>19</v>
      </c>
      <c r="F394" s="247" t="s">
        <v>515</v>
      </c>
      <c r="G394" s="244"/>
      <c r="H394" s="248">
        <v>4.7999999999999998</v>
      </c>
      <c r="I394" s="249"/>
      <c r="J394" s="244"/>
      <c r="K394" s="244"/>
      <c r="L394" s="250"/>
      <c r="M394" s="251"/>
      <c r="N394" s="252"/>
      <c r="O394" s="252"/>
      <c r="P394" s="252"/>
      <c r="Q394" s="252"/>
      <c r="R394" s="252"/>
      <c r="S394" s="252"/>
      <c r="T394" s="25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4" t="s">
        <v>137</v>
      </c>
      <c r="AU394" s="254" t="s">
        <v>77</v>
      </c>
      <c r="AV394" s="13" t="s">
        <v>77</v>
      </c>
      <c r="AW394" s="13" t="s">
        <v>31</v>
      </c>
      <c r="AX394" s="13" t="s">
        <v>68</v>
      </c>
      <c r="AY394" s="254" t="s">
        <v>125</v>
      </c>
    </row>
    <row r="395" s="13" customFormat="1">
      <c r="A395" s="13"/>
      <c r="B395" s="243"/>
      <c r="C395" s="244"/>
      <c r="D395" s="245" t="s">
        <v>137</v>
      </c>
      <c r="E395" s="246" t="s">
        <v>19</v>
      </c>
      <c r="F395" s="247" t="s">
        <v>516</v>
      </c>
      <c r="G395" s="244"/>
      <c r="H395" s="248">
        <v>9.5999999999999996</v>
      </c>
      <c r="I395" s="249"/>
      <c r="J395" s="244"/>
      <c r="K395" s="244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137</v>
      </c>
      <c r="AU395" s="254" t="s">
        <v>77</v>
      </c>
      <c r="AV395" s="13" t="s">
        <v>77</v>
      </c>
      <c r="AW395" s="13" t="s">
        <v>31</v>
      </c>
      <c r="AX395" s="13" t="s">
        <v>68</v>
      </c>
      <c r="AY395" s="254" t="s">
        <v>125</v>
      </c>
    </row>
    <row r="396" s="13" customFormat="1">
      <c r="A396" s="13"/>
      <c r="B396" s="243"/>
      <c r="C396" s="244"/>
      <c r="D396" s="245" t="s">
        <v>137</v>
      </c>
      <c r="E396" s="246" t="s">
        <v>19</v>
      </c>
      <c r="F396" s="247" t="s">
        <v>517</v>
      </c>
      <c r="G396" s="244"/>
      <c r="H396" s="248">
        <v>12.6</v>
      </c>
      <c r="I396" s="249"/>
      <c r="J396" s="244"/>
      <c r="K396" s="244"/>
      <c r="L396" s="250"/>
      <c r="M396" s="251"/>
      <c r="N396" s="252"/>
      <c r="O396" s="252"/>
      <c r="P396" s="252"/>
      <c r="Q396" s="252"/>
      <c r="R396" s="252"/>
      <c r="S396" s="252"/>
      <c r="T396" s="25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4" t="s">
        <v>137</v>
      </c>
      <c r="AU396" s="254" t="s">
        <v>77</v>
      </c>
      <c r="AV396" s="13" t="s">
        <v>77</v>
      </c>
      <c r="AW396" s="13" t="s">
        <v>31</v>
      </c>
      <c r="AX396" s="13" t="s">
        <v>68</v>
      </c>
      <c r="AY396" s="254" t="s">
        <v>125</v>
      </c>
    </row>
    <row r="397" s="14" customFormat="1">
      <c r="A397" s="14"/>
      <c r="B397" s="255"/>
      <c r="C397" s="256"/>
      <c r="D397" s="245" t="s">
        <v>137</v>
      </c>
      <c r="E397" s="257" t="s">
        <v>19</v>
      </c>
      <c r="F397" s="258" t="s">
        <v>139</v>
      </c>
      <c r="G397" s="256"/>
      <c r="H397" s="259">
        <v>465.31900000000007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5" t="s">
        <v>137</v>
      </c>
      <c r="AU397" s="265" t="s">
        <v>77</v>
      </c>
      <c r="AV397" s="14" t="s">
        <v>135</v>
      </c>
      <c r="AW397" s="14" t="s">
        <v>31</v>
      </c>
      <c r="AX397" s="14" t="s">
        <v>68</v>
      </c>
      <c r="AY397" s="265" t="s">
        <v>125</v>
      </c>
    </row>
    <row r="398" s="16" customFormat="1">
      <c r="A398" s="16"/>
      <c r="B398" s="276"/>
      <c r="C398" s="277"/>
      <c r="D398" s="245" t="s">
        <v>137</v>
      </c>
      <c r="E398" s="278" t="s">
        <v>19</v>
      </c>
      <c r="F398" s="279" t="s">
        <v>223</v>
      </c>
      <c r="G398" s="277"/>
      <c r="H398" s="280">
        <v>465.31900000000007</v>
      </c>
      <c r="I398" s="281"/>
      <c r="J398" s="277"/>
      <c r="K398" s="277"/>
      <c r="L398" s="282"/>
      <c r="M398" s="283"/>
      <c r="N398" s="284"/>
      <c r="O398" s="284"/>
      <c r="P398" s="284"/>
      <c r="Q398" s="284"/>
      <c r="R398" s="284"/>
      <c r="S398" s="284"/>
      <c r="T398" s="285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86" t="s">
        <v>137</v>
      </c>
      <c r="AU398" s="286" t="s">
        <v>77</v>
      </c>
      <c r="AV398" s="16" t="s">
        <v>130</v>
      </c>
      <c r="AW398" s="16" t="s">
        <v>31</v>
      </c>
      <c r="AX398" s="16" t="s">
        <v>75</v>
      </c>
      <c r="AY398" s="286" t="s">
        <v>125</v>
      </c>
    </row>
    <row r="399" s="2" customFormat="1" ht="16.5" customHeight="1">
      <c r="A399" s="40"/>
      <c r="B399" s="41"/>
      <c r="C399" s="229" t="s">
        <v>518</v>
      </c>
      <c r="D399" s="229" t="s">
        <v>131</v>
      </c>
      <c r="E399" s="230" t="s">
        <v>519</v>
      </c>
      <c r="F399" s="231" t="s">
        <v>520</v>
      </c>
      <c r="G399" s="232" t="s">
        <v>134</v>
      </c>
      <c r="H399" s="233">
        <v>465.31900000000002</v>
      </c>
      <c r="I399" s="234"/>
      <c r="J399" s="235">
        <f>ROUND(I399*H399,2)</f>
        <v>0</v>
      </c>
      <c r="K399" s="236"/>
      <c r="L399" s="46"/>
      <c r="M399" s="237" t="s">
        <v>19</v>
      </c>
      <c r="N399" s="238" t="s">
        <v>39</v>
      </c>
      <c r="O399" s="86"/>
      <c r="P399" s="239">
        <f>O399*H399</f>
        <v>0</v>
      </c>
      <c r="Q399" s="239">
        <v>0.00013999999999999999</v>
      </c>
      <c r="R399" s="239">
        <f>Q399*H399</f>
        <v>0.065144659999999993</v>
      </c>
      <c r="S399" s="239">
        <v>0</v>
      </c>
      <c r="T399" s="240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41" t="s">
        <v>198</v>
      </c>
      <c r="AT399" s="241" t="s">
        <v>131</v>
      </c>
      <c r="AU399" s="241" t="s">
        <v>77</v>
      </c>
      <c r="AY399" s="19" t="s">
        <v>125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9" t="s">
        <v>75</v>
      </c>
      <c r="BK399" s="242">
        <f>ROUND(I399*H399,2)</f>
        <v>0</v>
      </c>
      <c r="BL399" s="19" t="s">
        <v>198</v>
      </c>
      <c r="BM399" s="241" t="s">
        <v>521</v>
      </c>
    </row>
    <row r="400" s="13" customFormat="1">
      <c r="A400" s="13"/>
      <c r="B400" s="243"/>
      <c r="C400" s="244"/>
      <c r="D400" s="245" t="s">
        <v>137</v>
      </c>
      <c r="E400" s="246" t="s">
        <v>19</v>
      </c>
      <c r="F400" s="247" t="s">
        <v>507</v>
      </c>
      <c r="G400" s="244"/>
      <c r="H400" s="248">
        <v>287.5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137</v>
      </c>
      <c r="AU400" s="254" t="s">
        <v>77</v>
      </c>
      <c r="AV400" s="13" t="s">
        <v>77</v>
      </c>
      <c r="AW400" s="13" t="s">
        <v>31</v>
      </c>
      <c r="AX400" s="13" t="s">
        <v>68</v>
      </c>
      <c r="AY400" s="254" t="s">
        <v>125</v>
      </c>
    </row>
    <row r="401" s="13" customFormat="1">
      <c r="A401" s="13"/>
      <c r="B401" s="243"/>
      <c r="C401" s="244"/>
      <c r="D401" s="245" t="s">
        <v>137</v>
      </c>
      <c r="E401" s="246" t="s">
        <v>19</v>
      </c>
      <c r="F401" s="247" t="s">
        <v>508</v>
      </c>
      <c r="G401" s="244"/>
      <c r="H401" s="248">
        <v>26.425000000000001</v>
      </c>
      <c r="I401" s="249"/>
      <c r="J401" s="244"/>
      <c r="K401" s="244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137</v>
      </c>
      <c r="AU401" s="254" t="s">
        <v>77</v>
      </c>
      <c r="AV401" s="13" t="s">
        <v>77</v>
      </c>
      <c r="AW401" s="13" t="s">
        <v>31</v>
      </c>
      <c r="AX401" s="13" t="s">
        <v>68</v>
      </c>
      <c r="AY401" s="254" t="s">
        <v>125</v>
      </c>
    </row>
    <row r="402" s="13" customFormat="1">
      <c r="A402" s="13"/>
      <c r="B402" s="243"/>
      <c r="C402" s="244"/>
      <c r="D402" s="245" t="s">
        <v>137</v>
      </c>
      <c r="E402" s="246" t="s">
        <v>19</v>
      </c>
      <c r="F402" s="247" t="s">
        <v>509</v>
      </c>
      <c r="G402" s="244"/>
      <c r="H402" s="248">
        <v>16.199999999999999</v>
      </c>
      <c r="I402" s="249"/>
      <c r="J402" s="244"/>
      <c r="K402" s="244"/>
      <c r="L402" s="250"/>
      <c r="M402" s="251"/>
      <c r="N402" s="252"/>
      <c r="O402" s="252"/>
      <c r="P402" s="252"/>
      <c r="Q402" s="252"/>
      <c r="R402" s="252"/>
      <c r="S402" s="252"/>
      <c r="T402" s="25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4" t="s">
        <v>137</v>
      </c>
      <c r="AU402" s="254" t="s">
        <v>77</v>
      </c>
      <c r="AV402" s="13" t="s">
        <v>77</v>
      </c>
      <c r="AW402" s="13" t="s">
        <v>31</v>
      </c>
      <c r="AX402" s="13" t="s">
        <v>68</v>
      </c>
      <c r="AY402" s="254" t="s">
        <v>125</v>
      </c>
    </row>
    <row r="403" s="13" customFormat="1">
      <c r="A403" s="13"/>
      <c r="B403" s="243"/>
      <c r="C403" s="244"/>
      <c r="D403" s="245" t="s">
        <v>137</v>
      </c>
      <c r="E403" s="246" t="s">
        <v>19</v>
      </c>
      <c r="F403" s="247" t="s">
        <v>510</v>
      </c>
      <c r="G403" s="244"/>
      <c r="H403" s="248">
        <v>56.154000000000003</v>
      </c>
      <c r="I403" s="249"/>
      <c r="J403" s="244"/>
      <c r="K403" s="244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137</v>
      </c>
      <c r="AU403" s="254" t="s">
        <v>77</v>
      </c>
      <c r="AV403" s="13" t="s">
        <v>77</v>
      </c>
      <c r="AW403" s="13" t="s">
        <v>31</v>
      </c>
      <c r="AX403" s="13" t="s">
        <v>68</v>
      </c>
      <c r="AY403" s="254" t="s">
        <v>125</v>
      </c>
    </row>
    <row r="404" s="13" customFormat="1">
      <c r="A404" s="13"/>
      <c r="B404" s="243"/>
      <c r="C404" s="244"/>
      <c r="D404" s="245" t="s">
        <v>137</v>
      </c>
      <c r="E404" s="246" t="s">
        <v>19</v>
      </c>
      <c r="F404" s="247" t="s">
        <v>511</v>
      </c>
      <c r="G404" s="244"/>
      <c r="H404" s="248">
        <v>9.9399999999999995</v>
      </c>
      <c r="I404" s="249"/>
      <c r="J404" s="244"/>
      <c r="K404" s="244"/>
      <c r="L404" s="250"/>
      <c r="M404" s="251"/>
      <c r="N404" s="252"/>
      <c r="O404" s="252"/>
      <c r="P404" s="252"/>
      <c r="Q404" s="252"/>
      <c r="R404" s="252"/>
      <c r="S404" s="252"/>
      <c r="T404" s="25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4" t="s">
        <v>137</v>
      </c>
      <c r="AU404" s="254" t="s">
        <v>77</v>
      </c>
      <c r="AV404" s="13" t="s">
        <v>77</v>
      </c>
      <c r="AW404" s="13" t="s">
        <v>31</v>
      </c>
      <c r="AX404" s="13" t="s">
        <v>68</v>
      </c>
      <c r="AY404" s="254" t="s">
        <v>125</v>
      </c>
    </row>
    <row r="405" s="13" customFormat="1">
      <c r="A405" s="13"/>
      <c r="B405" s="243"/>
      <c r="C405" s="244"/>
      <c r="D405" s="245" t="s">
        <v>137</v>
      </c>
      <c r="E405" s="246" t="s">
        <v>19</v>
      </c>
      <c r="F405" s="247" t="s">
        <v>512</v>
      </c>
      <c r="G405" s="244"/>
      <c r="H405" s="248">
        <v>10.5</v>
      </c>
      <c r="I405" s="249"/>
      <c r="J405" s="244"/>
      <c r="K405" s="244"/>
      <c r="L405" s="250"/>
      <c r="M405" s="251"/>
      <c r="N405" s="252"/>
      <c r="O405" s="252"/>
      <c r="P405" s="252"/>
      <c r="Q405" s="252"/>
      <c r="R405" s="252"/>
      <c r="S405" s="252"/>
      <c r="T405" s="25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4" t="s">
        <v>137</v>
      </c>
      <c r="AU405" s="254" t="s">
        <v>77</v>
      </c>
      <c r="AV405" s="13" t="s">
        <v>77</v>
      </c>
      <c r="AW405" s="13" t="s">
        <v>31</v>
      </c>
      <c r="AX405" s="13" t="s">
        <v>68</v>
      </c>
      <c r="AY405" s="254" t="s">
        <v>125</v>
      </c>
    </row>
    <row r="406" s="13" customFormat="1">
      <c r="A406" s="13"/>
      <c r="B406" s="243"/>
      <c r="C406" s="244"/>
      <c r="D406" s="245" t="s">
        <v>137</v>
      </c>
      <c r="E406" s="246" t="s">
        <v>19</v>
      </c>
      <c r="F406" s="247" t="s">
        <v>513</v>
      </c>
      <c r="G406" s="244"/>
      <c r="H406" s="248">
        <v>30.600000000000001</v>
      </c>
      <c r="I406" s="249"/>
      <c r="J406" s="244"/>
      <c r="K406" s="244"/>
      <c r="L406" s="250"/>
      <c r="M406" s="251"/>
      <c r="N406" s="252"/>
      <c r="O406" s="252"/>
      <c r="P406" s="252"/>
      <c r="Q406" s="252"/>
      <c r="R406" s="252"/>
      <c r="S406" s="252"/>
      <c r="T406" s="25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137</v>
      </c>
      <c r="AU406" s="254" t="s">
        <v>77</v>
      </c>
      <c r="AV406" s="13" t="s">
        <v>77</v>
      </c>
      <c r="AW406" s="13" t="s">
        <v>31</v>
      </c>
      <c r="AX406" s="13" t="s">
        <v>68</v>
      </c>
      <c r="AY406" s="254" t="s">
        <v>125</v>
      </c>
    </row>
    <row r="407" s="13" customFormat="1">
      <c r="A407" s="13"/>
      <c r="B407" s="243"/>
      <c r="C407" s="244"/>
      <c r="D407" s="245" t="s">
        <v>137</v>
      </c>
      <c r="E407" s="246" t="s">
        <v>19</v>
      </c>
      <c r="F407" s="247" t="s">
        <v>514</v>
      </c>
      <c r="G407" s="244"/>
      <c r="H407" s="248">
        <v>1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137</v>
      </c>
      <c r="AU407" s="254" t="s">
        <v>77</v>
      </c>
      <c r="AV407" s="13" t="s">
        <v>77</v>
      </c>
      <c r="AW407" s="13" t="s">
        <v>31</v>
      </c>
      <c r="AX407" s="13" t="s">
        <v>68</v>
      </c>
      <c r="AY407" s="254" t="s">
        <v>125</v>
      </c>
    </row>
    <row r="408" s="13" customFormat="1">
      <c r="A408" s="13"/>
      <c r="B408" s="243"/>
      <c r="C408" s="244"/>
      <c r="D408" s="245" t="s">
        <v>137</v>
      </c>
      <c r="E408" s="246" t="s">
        <v>19</v>
      </c>
      <c r="F408" s="247" t="s">
        <v>515</v>
      </c>
      <c r="G408" s="244"/>
      <c r="H408" s="248">
        <v>4.7999999999999998</v>
      </c>
      <c r="I408" s="249"/>
      <c r="J408" s="244"/>
      <c r="K408" s="244"/>
      <c r="L408" s="250"/>
      <c r="M408" s="251"/>
      <c r="N408" s="252"/>
      <c r="O408" s="252"/>
      <c r="P408" s="252"/>
      <c r="Q408" s="252"/>
      <c r="R408" s="252"/>
      <c r="S408" s="252"/>
      <c r="T408" s="25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137</v>
      </c>
      <c r="AU408" s="254" t="s">
        <v>77</v>
      </c>
      <c r="AV408" s="13" t="s">
        <v>77</v>
      </c>
      <c r="AW408" s="13" t="s">
        <v>31</v>
      </c>
      <c r="AX408" s="13" t="s">
        <v>68</v>
      </c>
      <c r="AY408" s="254" t="s">
        <v>125</v>
      </c>
    </row>
    <row r="409" s="13" customFormat="1">
      <c r="A409" s="13"/>
      <c r="B409" s="243"/>
      <c r="C409" s="244"/>
      <c r="D409" s="245" t="s">
        <v>137</v>
      </c>
      <c r="E409" s="246" t="s">
        <v>19</v>
      </c>
      <c r="F409" s="247" t="s">
        <v>516</v>
      </c>
      <c r="G409" s="244"/>
      <c r="H409" s="248">
        <v>9.5999999999999996</v>
      </c>
      <c r="I409" s="249"/>
      <c r="J409" s="244"/>
      <c r="K409" s="244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137</v>
      </c>
      <c r="AU409" s="254" t="s">
        <v>77</v>
      </c>
      <c r="AV409" s="13" t="s">
        <v>77</v>
      </c>
      <c r="AW409" s="13" t="s">
        <v>31</v>
      </c>
      <c r="AX409" s="13" t="s">
        <v>68</v>
      </c>
      <c r="AY409" s="254" t="s">
        <v>125</v>
      </c>
    </row>
    <row r="410" s="13" customFormat="1">
      <c r="A410" s="13"/>
      <c r="B410" s="243"/>
      <c r="C410" s="244"/>
      <c r="D410" s="245" t="s">
        <v>137</v>
      </c>
      <c r="E410" s="246" t="s">
        <v>19</v>
      </c>
      <c r="F410" s="247" t="s">
        <v>517</v>
      </c>
      <c r="G410" s="244"/>
      <c r="H410" s="248">
        <v>12.6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137</v>
      </c>
      <c r="AU410" s="254" t="s">
        <v>77</v>
      </c>
      <c r="AV410" s="13" t="s">
        <v>77</v>
      </c>
      <c r="AW410" s="13" t="s">
        <v>31</v>
      </c>
      <c r="AX410" s="13" t="s">
        <v>68</v>
      </c>
      <c r="AY410" s="254" t="s">
        <v>125</v>
      </c>
    </row>
    <row r="411" s="14" customFormat="1">
      <c r="A411" s="14"/>
      <c r="B411" s="255"/>
      <c r="C411" s="256"/>
      <c r="D411" s="245" t="s">
        <v>137</v>
      </c>
      <c r="E411" s="257" t="s">
        <v>19</v>
      </c>
      <c r="F411" s="258" t="s">
        <v>139</v>
      </c>
      <c r="G411" s="256"/>
      <c r="H411" s="259">
        <v>465.31900000000007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5" t="s">
        <v>137</v>
      </c>
      <c r="AU411" s="265" t="s">
        <v>77</v>
      </c>
      <c r="AV411" s="14" t="s">
        <v>135</v>
      </c>
      <c r="AW411" s="14" t="s">
        <v>31</v>
      </c>
      <c r="AX411" s="14" t="s">
        <v>68</v>
      </c>
      <c r="AY411" s="265" t="s">
        <v>125</v>
      </c>
    </row>
    <row r="412" s="16" customFormat="1">
      <c r="A412" s="16"/>
      <c r="B412" s="276"/>
      <c r="C412" s="277"/>
      <c r="D412" s="245" t="s">
        <v>137</v>
      </c>
      <c r="E412" s="278" t="s">
        <v>19</v>
      </c>
      <c r="F412" s="279" t="s">
        <v>223</v>
      </c>
      <c r="G412" s="277"/>
      <c r="H412" s="280">
        <v>465.31900000000007</v>
      </c>
      <c r="I412" s="281"/>
      <c r="J412" s="277"/>
      <c r="K412" s="277"/>
      <c r="L412" s="282"/>
      <c r="M412" s="283"/>
      <c r="N412" s="284"/>
      <c r="O412" s="284"/>
      <c r="P412" s="284"/>
      <c r="Q412" s="284"/>
      <c r="R412" s="284"/>
      <c r="S412" s="284"/>
      <c r="T412" s="285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86" t="s">
        <v>137</v>
      </c>
      <c r="AU412" s="286" t="s">
        <v>77</v>
      </c>
      <c r="AV412" s="16" t="s">
        <v>130</v>
      </c>
      <c r="AW412" s="16" t="s">
        <v>31</v>
      </c>
      <c r="AX412" s="16" t="s">
        <v>75</v>
      </c>
      <c r="AY412" s="286" t="s">
        <v>125</v>
      </c>
    </row>
    <row r="413" s="2" customFormat="1" ht="16.5" customHeight="1">
      <c r="A413" s="40"/>
      <c r="B413" s="41"/>
      <c r="C413" s="229" t="s">
        <v>522</v>
      </c>
      <c r="D413" s="229" t="s">
        <v>131</v>
      </c>
      <c r="E413" s="230" t="s">
        <v>523</v>
      </c>
      <c r="F413" s="231" t="s">
        <v>524</v>
      </c>
      <c r="G413" s="232" t="s">
        <v>134</v>
      </c>
      <c r="H413" s="233">
        <v>465.31900000000002</v>
      </c>
      <c r="I413" s="234"/>
      <c r="J413" s="235">
        <f>ROUND(I413*H413,2)</f>
        <v>0</v>
      </c>
      <c r="K413" s="236"/>
      <c r="L413" s="46"/>
      <c r="M413" s="237" t="s">
        <v>19</v>
      </c>
      <c r="N413" s="238" t="s">
        <v>39</v>
      </c>
      <c r="O413" s="86"/>
      <c r="P413" s="239">
        <f>O413*H413</f>
        <v>0</v>
      </c>
      <c r="Q413" s="239">
        <v>0.00012999999999999999</v>
      </c>
      <c r="R413" s="239">
        <f>Q413*H413</f>
        <v>0.060491469999999999</v>
      </c>
      <c r="S413" s="239">
        <v>0</v>
      </c>
      <c r="T413" s="240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41" t="s">
        <v>198</v>
      </c>
      <c r="AT413" s="241" t="s">
        <v>131</v>
      </c>
      <c r="AU413" s="241" t="s">
        <v>77</v>
      </c>
      <c r="AY413" s="19" t="s">
        <v>125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9" t="s">
        <v>75</v>
      </c>
      <c r="BK413" s="242">
        <f>ROUND(I413*H413,2)</f>
        <v>0</v>
      </c>
      <c r="BL413" s="19" t="s">
        <v>198</v>
      </c>
      <c r="BM413" s="241" t="s">
        <v>525</v>
      </c>
    </row>
    <row r="414" s="13" customFormat="1">
      <c r="A414" s="13"/>
      <c r="B414" s="243"/>
      <c r="C414" s="244"/>
      <c r="D414" s="245" t="s">
        <v>137</v>
      </c>
      <c r="E414" s="246" t="s">
        <v>19</v>
      </c>
      <c r="F414" s="247" t="s">
        <v>507</v>
      </c>
      <c r="G414" s="244"/>
      <c r="H414" s="248">
        <v>287.5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137</v>
      </c>
      <c r="AU414" s="254" t="s">
        <v>77</v>
      </c>
      <c r="AV414" s="13" t="s">
        <v>77</v>
      </c>
      <c r="AW414" s="13" t="s">
        <v>31</v>
      </c>
      <c r="AX414" s="13" t="s">
        <v>68</v>
      </c>
      <c r="AY414" s="254" t="s">
        <v>125</v>
      </c>
    </row>
    <row r="415" s="13" customFormat="1">
      <c r="A415" s="13"/>
      <c r="B415" s="243"/>
      <c r="C415" s="244"/>
      <c r="D415" s="245" t="s">
        <v>137</v>
      </c>
      <c r="E415" s="246" t="s">
        <v>19</v>
      </c>
      <c r="F415" s="247" t="s">
        <v>508</v>
      </c>
      <c r="G415" s="244"/>
      <c r="H415" s="248">
        <v>26.425000000000001</v>
      </c>
      <c r="I415" s="249"/>
      <c r="J415" s="244"/>
      <c r="K415" s="244"/>
      <c r="L415" s="250"/>
      <c r="M415" s="251"/>
      <c r="N415" s="252"/>
      <c r="O415" s="252"/>
      <c r="P415" s="252"/>
      <c r="Q415" s="252"/>
      <c r="R415" s="252"/>
      <c r="S415" s="252"/>
      <c r="T415" s="25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4" t="s">
        <v>137</v>
      </c>
      <c r="AU415" s="254" t="s">
        <v>77</v>
      </c>
      <c r="AV415" s="13" t="s">
        <v>77</v>
      </c>
      <c r="AW415" s="13" t="s">
        <v>31</v>
      </c>
      <c r="AX415" s="13" t="s">
        <v>68</v>
      </c>
      <c r="AY415" s="254" t="s">
        <v>125</v>
      </c>
    </row>
    <row r="416" s="13" customFormat="1">
      <c r="A416" s="13"/>
      <c r="B416" s="243"/>
      <c r="C416" s="244"/>
      <c r="D416" s="245" t="s">
        <v>137</v>
      </c>
      <c r="E416" s="246" t="s">
        <v>19</v>
      </c>
      <c r="F416" s="247" t="s">
        <v>509</v>
      </c>
      <c r="G416" s="244"/>
      <c r="H416" s="248">
        <v>16.199999999999999</v>
      </c>
      <c r="I416" s="249"/>
      <c r="J416" s="244"/>
      <c r="K416" s="244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137</v>
      </c>
      <c r="AU416" s="254" t="s">
        <v>77</v>
      </c>
      <c r="AV416" s="13" t="s">
        <v>77</v>
      </c>
      <c r="AW416" s="13" t="s">
        <v>31</v>
      </c>
      <c r="AX416" s="13" t="s">
        <v>68</v>
      </c>
      <c r="AY416" s="254" t="s">
        <v>125</v>
      </c>
    </row>
    <row r="417" s="13" customFormat="1">
      <c r="A417" s="13"/>
      <c r="B417" s="243"/>
      <c r="C417" s="244"/>
      <c r="D417" s="245" t="s">
        <v>137</v>
      </c>
      <c r="E417" s="246" t="s">
        <v>19</v>
      </c>
      <c r="F417" s="247" t="s">
        <v>510</v>
      </c>
      <c r="G417" s="244"/>
      <c r="H417" s="248">
        <v>56.154000000000003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137</v>
      </c>
      <c r="AU417" s="254" t="s">
        <v>77</v>
      </c>
      <c r="AV417" s="13" t="s">
        <v>77</v>
      </c>
      <c r="AW417" s="13" t="s">
        <v>31</v>
      </c>
      <c r="AX417" s="13" t="s">
        <v>68</v>
      </c>
      <c r="AY417" s="254" t="s">
        <v>125</v>
      </c>
    </row>
    <row r="418" s="13" customFormat="1">
      <c r="A418" s="13"/>
      <c r="B418" s="243"/>
      <c r="C418" s="244"/>
      <c r="D418" s="245" t="s">
        <v>137</v>
      </c>
      <c r="E418" s="246" t="s">
        <v>19</v>
      </c>
      <c r="F418" s="247" t="s">
        <v>511</v>
      </c>
      <c r="G418" s="244"/>
      <c r="H418" s="248">
        <v>9.9399999999999995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137</v>
      </c>
      <c r="AU418" s="254" t="s">
        <v>77</v>
      </c>
      <c r="AV418" s="13" t="s">
        <v>77</v>
      </c>
      <c r="AW418" s="13" t="s">
        <v>31</v>
      </c>
      <c r="AX418" s="13" t="s">
        <v>68</v>
      </c>
      <c r="AY418" s="254" t="s">
        <v>125</v>
      </c>
    </row>
    <row r="419" s="13" customFormat="1">
      <c r="A419" s="13"/>
      <c r="B419" s="243"/>
      <c r="C419" s="244"/>
      <c r="D419" s="245" t="s">
        <v>137</v>
      </c>
      <c r="E419" s="246" t="s">
        <v>19</v>
      </c>
      <c r="F419" s="247" t="s">
        <v>512</v>
      </c>
      <c r="G419" s="244"/>
      <c r="H419" s="248">
        <v>10.5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137</v>
      </c>
      <c r="AU419" s="254" t="s">
        <v>77</v>
      </c>
      <c r="AV419" s="13" t="s">
        <v>77</v>
      </c>
      <c r="AW419" s="13" t="s">
        <v>31</v>
      </c>
      <c r="AX419" s="13" t="s">
        <v>68</v>
      </c>
      <c r="AY419" s="254" t="s">
        <v>125</v>
      </c>
    </row>
    <row r="420" s="13" customFormat="1">
      <c r="A420" s="13"/>
      <c r="B420" s="243"/>
      <c r="C420" s="244"/>
      <c r="D420" s="245" t="s">
        <v>137</v>
      </c>
      <c r="E420" s="246" t="s">
        <v>19</v>
      </c>
      <c r="F420" s="247" t="s">
        <v>513</v>
      </c>
      <c r="G420" s="244"/>
      <c r="H420" s="248">
        <v>30.600000000000001</v>
      </c>
      <c r="I420" s="249"/>
      <c r="J420" s="244"/>
      <c r="K420" s="244"/>
      <c r="L420" s="250"/>
      <c r="M420" s="251"/>
      <c r="N420" s="252"/>
      <c r="O420" s="252"/>
      <c r="P420" s="252"/>
      <c r="Q420" s="252"/>
      <c r="R420" s="252"/>
      <c r="S420" s="252"/>
      <c r="T420" s="25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4" t="s">
        <v>137</v>
      </c>
      <c r="AU420" s="254" t="s">
        <v>77</v>
      </c>
      <c r="AV420" s="13" t="s">
        <v>77</v>
      </c>
      <c r="AW420" s="13" t="s">
        <v>31</v>
      </c>
      <c r="AX420" s="13" t="s">
        <v>68</v>
      </c>
      <c r="AY420" s="254" t="s">
        <v>125</v>
      </c>
    </row>
    <row r="421" s="13" customFormat="1">
      <c r="A421" s="13"/>
      <c r="B421" s="243"/>
      <c r="C421" s="244"/>
      <c r="D421" s="245" t="s">
        <v>137</v>
      </c>
      <c r="E421" s="246" t="s">
        <v>19</v>
      </c>
      <c r="F421" s="247" t="s">
        <v>514</v>
      </c>
      <c r="G421" s="244"/>
      <c r="H421" s="248">
        <v>1</v>
      </c>
      <c r="I421" s="249"/>
      <c r="J421" s="244"/>
      <c r="K421" s="244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137</v>
      </c>
      <c r="AU421" s="254" t="s">
        <v>77</v>
      </c>
      <c r="AV421" s="13" t="s">
        <v>77</v>
      </c>
      <c r="AW421" s="13" t="s">
        <v>31</v>
      </c>
      <c r="AX421" s="13" t="s">
        <v>68</v>
      </c>
      <c r="AY421" s="254" t="s">
        <v>125</v>
      </c>
    </row>
    <row r="422" s="13" customFormat="1">
      <c r="A422" s="13"/>
      <c r="B422" s="243"/>
      <c r="C422" s="244"/>
      <c r="D422" s="245" t="s">
        <v>137</v>
      </c>
      <c r="E422" s="246" t="s">
        <v>19</v>
      </c>
      <c r="F422" s="247" t="s">
        <v>515</v>
      </c>
      <c r="G422" s="244"/>
      <c r="H422" s="248">
        <v>4.7999999999999998</v>
      </c>
      <c r="I422" s="249"/>
      <c r="J422" s="244"/>
      <c r="K422" s="244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137</v>
      </c>
      <c r="AU422" s="254" t="s">
        <v>77</v>
      </c>
      <c r="AV422" s="13" t="s">
        <v>77</v>
      </c>
      <c r="AW422" s="13" t="s">
        <v>31</v>
      </c>
      <c r="AX422" s="13" t="s">
        <v>68</v>
      </c>
      <c r="AY422" s="254" t="s">
        <v>125</v>
      </c>
    </row>
    <row r="423" s="13" customFormat="1">
      <c r="A423" s="13"/>
      <c r="B423" s="243"/>
      <c r="C423" s="244"/>
      <c r="D423" s="245" t="s">
        <v>137</v>
      </c>
      <c r="E423" s="246" t="s">
        <v>19</v>
      </c>
      <c r="F423" s="247" t="s">
        <v>516</v>
      </c>
      <c r="G423" s="244"/>
      <c r="H423" s="248">
        <v>9.5999999999999996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137</v>
      </c>
      <c r="AU423" s="254" t="s">
        <v>77</v>
      </c>
      <c r="AV423" s="13" t="s">
        <v>77</v>
      </c>
      <c r="AW423" s="13" t="s">
        <v>31</v>
      </c>
      <c r="AX423" s="13" t="s">
        <v>68</v>
      </c>
      <c r="AY423" s="254" t="s">
        <v>125</v>
      </c>
    </row>
    <row r="424" s="13" customFormat="1">
      <c r="A424" s="13"/>
      <c r="B424" s="243"/>
      <c r="C424" s="244"/>
      <c r="D424" s="245" t="s">
        <v>137</v>
      </c>
      <c r="E424" s="246" t="s">
        <v>19</v>
      </c>
      <c r="F424" s="247" t="s">
        <v>517</v>
      </c>
      <c r="G424" s="244"/>
      <c r="H424" s="248">
        <v>12.6</v>
      </c>
      <c r="I424" s="249"/>
      <c r="J424" s="244"/>
      <c r="K424" s="244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137</v>
      </c>
      <c r="AU424" s="254" t="s">
        <v>77</v>
      </c>
      <c r="AV424" s="13" t="s">
        <v>77</v>
      </c>
      <c r="AW424" s="13" t="s">
        <v>31</v>
      </c>
      <c r="AX424" s="13" t="s">
        <v>68</v>
      </c>
      <c r="AY424" s="254" t="s">
        <v>125</v>
      </c>
    </row>
    <row r="425" s="14" customFormat="1">
      <c r="A425" s="14"/>
      <c r="B425" s="255"/>
      <c r="C425" s="256"/>
      <c r="D425" s="245" t="s">
        <v>137</v>
      </c>
      <c r="E425" s="257" t="s">
        <v>19</v>
      </c>
      <c r="F425" s="258" t="s">
        <v>139</v>
      </c>
      <c r="G425" s="256"/>
      <c r="H425" s="259">
        <v>465.31900000000007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5" t="s">
        <v>137</v>
      </c>
      <c r="AU425" s="265" t="s">
        <v>77</v>
      </c>
      <c r="AV425" s="14" t="s">
        <v>135</v>
      </c>
      <c r="AW425" s="14" t="s">
        <v>31</v>
      </c>
      <c r="AX425" s="14" t="s">
        <v>68</v>
      </c>
      <c r="AY425" s="265" t="s">
        <v>125</v>
      </c>
    </row>
    <row r="426" s="16" customFormat="1">
      <c r="A426" s="16"/>
      <c r="B426" s="276"/>
      <c r="C426" s="277"/>
      <c r="D426" s="245" t="s">
        <v>137</v>
      </c>
      <c r="E426" s="278" t="s">
        <v>19</v>
      </c>
      <c r="F426" s="279" t="s">
        <v>223</v>
      </c>
      <c r="G426" s="277"/>
      <c r="H426" s="280">
        <v>465.31900000000007</v>
      </c>
      <c r="I426" s="281"/>
      <c r="J426" s="277"/>
      <c r="K426" s="277"/>
      <c r="L426" s="282"/>
      <c r="M426" s="283"/>
      <c r="N426" s="284"/>
      <c r="O426" s="284"/>
      <c r="P426" s="284"/>
      <c r="Q426" s="284"/>
      <c r="R426" s="284"/>
      <c r="S426" s="284"/>
      <c r="T426" s="285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86" t="s">
        <v>137</v>
      </c>
      <c r="AU426" s="286" t="s">
        <v>77</v>
      </c>
      <c r="AV426" s="16" t="s">
        <v>130</v>
      </c>
      <c r="AW426" s="16" t="s">
        <v>31</v>
      </c>
      <c r="AX426" s="16" t="s">
        <v>75</v>
      </c>
      <c r="AY426" s="286" t="s">
        <v>125</v>
      </c>
    </row>
    <row r="427" s="12" customFormat="1" ht="25.92" customHeight="1">
      <c r="A427" s="12"/>
      <c r="B427" s="213"/>
      <c r="C427" s="214"/>
      <c r="D427" s="215" t="s">
        <v>67</v>
      </c>
      <c r="E427" s="216" t="s">
        <v>526</v>
      </c>
      <c r="F427" s="216" t="s">
        <v>527</v>
      </c>
      <c r="G427" s="214"/>
      <c r="H427" s="214"/>
      <c r="I427" s="217"/>
      <c r="J427" s="218">
        <f>BK427</f>
        <v>0</v>
      </c>
      <c r="K427" s="214"/>
      <c r="L427" s="219"/>
      <c r="M427" s="220"/>
      <c r="N427" s="221"/>
      <c r="O427" s="221"/>
      <c r="P427" s="222">
        <f>SUM(P428:P429)</f>
        <v>0</v>
      </c>
      <c r="Q427" s="221"/>
      <c r="R427" s="222">
        <f>SUM(R428:R429)</f>
        <v>0</v>
      </c>
      <c r="S427" s="221"/>
      <c r="T427" s="223">
        <f>SUM(T428:T429)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4" t="s">
        <v>130</v>
      </c>
      <c r="AT427" s="225" t="s">
        <v>67</v>
      </c>
      <c r="AU427" s="225" t="s">
        <v>68</v>
      </c>
      <c r="AY427" s="224" t="s">
        <v>125</v>
      </c>
      <c r="BK427" s="226">
        <f>SUM(BK428:BK429)</f>
        <v>0</v>
      </c>
    </row>
    <row r="428" s="2" customFormat="1" ht="16.5" customHeight="1">
      <c r="A428" s="40"/>
      <c r="B428" s="41"/>
      <c r="C428" s="229" t="s">
        <v>528</v>
      </c>
      <c r="D428" s="229" t="s">
        <v>131</v>
      </c>
      <c r="E428" s="230" t="s">
        <v>529</v>
      </c>
      <c r="F428" s="231" t="s">
        <v>530</v>
      </c>
      <c r="G428" s="232" t="s">
        <v>153</v>
      </c>
      <c r="H428" s="233">
        <v>60</v>
      </c>
      <c r="I428" s="234"/>
      <c r="J428" s="235">
        <f>ROUND(I428*H428,2)</f>
        <v>0</v>
      </c>
      <c r="K428" s="236"/>
      <c r="L428" s="46"/>
      <c r="M428" s="237" t="s">
        <v>19</v>
      </c>
      <c r="N428" s="238" t="s">
        <v>39</v>
      </c>
      <c r="O428" s="86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41" t="s">
        <v>531</v>
      </c>
      <c r="AT428" s="241" t="s">
        <v>131</v>
      </c>
      <c r="AU428" s="241" t="s">
        <v>75</v>
      </c>
      <c r="AY428" s="19" t="s">
        <v>125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9" t="s">
        <v>75</v>
      </c>
      <c r="BK428" s="242">
        <f>ROUND(I428*H428,2)</f>
        <v>0</v>
      </c>
      <c r="BL428" s="19" t="s">
        <v>531</v>
      </c>
      <c r="BM428" s="241" t="s">
        <v>532</v>
      </c>
    </row>
    <row r="429" s="13" customFormat="1">
      <c r="A429" s="13"/>
      <c r="B429" s="243"/>
      <c r="C429" s="244"/>
      <c r="D429" s="245" t="s">
        <v>137</v>
      </c>
      <c r="E429" s="246" t="s">
        <v>19</v>
      </c>
      <c r="F429" s="247" t="s">
        <v>533</v>
      </c>
      <c r="G429" s="244"/>
      <c r="H429" s="248">
        <v>60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137</v>
      </c>
      <c r="AU429" s="254" t="s">
        <v>75</v>
      </c>
      <c r="AV429" s="13" t="s">
        <v>77</v>
      </c>
      <c r="AW429" s="13" t="s">
        <v>31</v>
      </c>
      <c r="AX429" s="13" t="s">
        <v>75</v>
      </c>
      <c r="AY429" s="254" t="s">
        <v>125</v>
      </c>
    </row>
    <row r="430" s="12" customFormat="1" ht="25.92" customHeight="1">
      <c r="A430" s="12"/>
      <c r="B430" s="213"/>
      <c r="C430" s="214"/>
      <c r="D430" s="215" t="s">
        <v>67</v>
      </c>
      <c r="E430" s="216" t="s">
        <v>534</v>
      </c>
      <c r="F430" s="216" t="s">
        <v>535</v>
      </c>
      <c r="G430" s="214"/>
      <c r="H430" s="214"/>
      <c r="I430" s="217"/>
      <c r="J430" s="218">
        <f>BK430</f>
        <v>0</v>
      </c>
      <c r="K430" s="214"/>
      <c r="L430" s="219"/>
      <c r="M430" s="220"/>
      <c r="N430" s="221"/>
      <c r="O430" s="221"/>
      <c r="P430" s="222">
        <f>SUM(P431:P439)</f>
        <v>0</v>
      </c>
      <c r="Q430" s="221"/>
      <c r="R430" s="222">
        <f>SUM(R431:R439)</f>
        <v>0</v>
      </c>
      <c r="S430" s="221"/>
      <c r="T430" s="223">
        <f>SUM(T431:T439)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4" t="s">
        <v>130</v>
      </c>
      <c r="AT430" s="225" t="s">
        <v>67</v>
      </c>
      <c r="AU430" s="225" t="s">
        <v>68</v>
      </c>
      <c r="AY430" s="224" t="s">
        <v>125</v>
      </c>
      <c r="BK430" s="226">
        <f>SUM(BK431:BK439)</f>
        <v>0</v>
      </c>
    </row>
    <row r="431" s="2" customFormat="1" ht="16.5" customHeight="1">
      <c r="A431" s="40"/>
      <c r="B431" s="41"/>
      <c r="C431" s="229" t="s">
        <v>536</v>
      </c>
      <c r="D431" s="229" t="s">
        <v>131</v>
      </c>
      <c r="E431" s="230" t="s">
        <v>537</v>
      </c>
      <c r="F431" s="231" t="s">
        <v>538</v>
      </c>
      <c r="G431" s="232" t="s">
        <v>539</v>
      </c>
      <c r="H431" s="233">
        <v>1</v>
      </c>
      <c r="I431" s="234"/>
      <c r="J431" s="235">
        <f>ROUND(I431*H431,2)</f>
        <v>0</v>
      </c>
      <c r="K431" s="236"/>
      <c r="L431" s="46"/>
      <c r="M431" s="237" t="s">
        <v>19</v>
      </c>
      <c r="N431" s="238" t="s">
        <v>39</v>
      </c>
      <c r="O431" s="86"/>
      <c r="P431" s="239">
        <f>O431*H431</f>
        <v>0</v>
      </c>
      <c r="Q431" s="239">
        <v>0</v>
      </c>
      <c r="R431" s="239">
        <f>Q431*H431</f>
        <v>0</v>
      </c>
      <c r="S431" s="239">
        <v>0</v>
      </c>
      <c r="T431" s="240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41" t="s">
        <v>540</v>
      </c>
      <c r="AT431" s="241" t="s">
        <v>131</v>
      </c>
      <c r="AU431" s="241" t="s">
        <v>75</v>
      </c>
      <c r="AY431" s="19" t="s">
        <v>125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9" t="s">
        <v>75</v>
      </c>
      <c r="BK431" s="242">
        <f>ROUND(I431*H431,2)</f>
        <v>0</v>
      </c>
      <c r="BL431" s="19" t="s">
        <v>540</v>
      </c>
      <c r="BM431" s="241" t="s">
        <v>541</v>
      </c>
    </row>
    <row r="432" s="13" customFormat="1">
      <c r="A432" s="13"/>
      <c r="B432" s="243"/>
      <c r="C432" s="244"/>
      <c r="D432" s="245" t="s">
        <v>137</v>
      </c>
      <c r="E432" s="246" t="s">
        <v>19</v>
      </c>
      <c r="F432" s="247" t="s">
        <v>75</v>
      </c>
      <c r="G432" s="244"/>
      <c r="H432" s="248">
        <v>1</v>
      </c>
      <c r="I432" s="249"/>
      <c r="J432" s="244"/>
      <c r="K432" s="244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137</v>
      </c>
      <c r="AU432" s="254" t="s">
        <v>75</v>
      </c>
      <c r="AV432" s="13" t="s">
        <v>77</v>
      </c>
      <c r="AW432" s="13" t="s">
        <v>31</v>
      </c>
      <c r="AX432" s="13" t="s">
        <v>68</v>
      </c>
      <c r="AY432" s="254" t="s">
        <v>125</v>
      </c>
    </row>
    <row r="433" s="14" customFormat="1">
      <c r="A433" s="14"/>
      <c r="B433" s="255"/>
      <c r="C433" s="256"/>
      <c r="D433" s="245" t="s">
        <v>137</v>
      </c>
      <c r="E433" s="257" t="s">
        <v>19</v>
      </c>
      <c r="F433" s="258" t="s">
        <v>139</v>
      </c>
      <c r="G433" s="256"/>
      <c r="H433" s="259">
        <v>1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5" t="s">
        <v>137</v>
      </c>
      <c r="AU433" s="265" t="s">
        <v>75</v>
      </c>
      <c r="AV433" s="14" t="s">
        <v>135</v>
      </c>
      <c r="AW433" s="14" t="s">
        <v>31</v>
      </c>
      <c r="AX433" s="14" t="s">
        <v>75</v>
      </c>
      <c r="AY433" s="265" t="s">
        <v>125</v>
      </c>
    </row>
    <row r="434" s="2" customFormat="1" ht="16.5" customHeight="1">
      <c r="A434" s="40"/>
      <c r="B434" s="41"/>
      <c r="C434" s="229" t="s">
        <v>542</v>
      </c>
      <c r="D434" s="229" t="s">
        <v>131</v>
      </c>
      <c r="E434" s="230" t="s">
        <v>543</v>
      </c>
      <c r="F434" s="231" t="s">
        <v>544</v>
      </c>
      <c r="G434" s="232" t="s">
        <v>539</v>
      </c>
      <c r="H434" s="233">
        <v>1</v>
      </c>
      <c r="I434" s="234"/>
      <c r="J434" s="235">
        <f>ROUND(I434*H434,2)</f>
        <v>0</v>
      </c>
      <c r="K434" s="236"/>
      <c r="L434" s="46"/>
      <c r="M434" s="237" t="s">
        <v>19</v>
      </c>
      <c r="N434" s="238" t="s">
        <v>39</v>
      </c>
      <c r="O434" s="86"/>
      <c r="P434" s="239">
        <f>O434*H434</f>
        <v>0</v>
      </c>
      <c r="Q434" s="239">
        <v>0</v>
      </c>
      <c r="R434" s="239">
        <f>Q434*H434</f>
        <v>0</v>
      </c>
      <c r="S434" s="239">
        <v>0</v>
      </c>
      <c r="T434" s="240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41" t="s">
        <v>540</v>
      </c>
      <c r="AT434" s="241" t="s">
        <v>131</v>
      </c>
      <c r="AU434" s="241" t="s">
        <v>75</v>
      </c>
      <c r="AY434" s="19" t="s">
        <v>125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9" t="s">
        <v>75</v>
      </c>
      <c r="BK434" s="242">
        <f>ROUND(I434*H434,2)</f>
        <v>0</v>
      </c>
      <c r="BL434" s="19" t="s">
        <v>540</v>
      </c>
      <c r="BM434" s="241" t="s">
        <v>545</v>
      </c>
    </row>
    <row r="435" s="13" customFormat="1">
      <c r="A435" s="13"/>
      <c r="B435" s="243"/>
      <c r="C435" s="244"/>
      <c r="D435" s="245" t="s">
        <v>137</v>
      </c>
      <c r="E435" s="246" t="s">
        <v>19</v>
      </c>
      <c r="F435" s="247" t="s">
        <v>75</v>
      </c>
      <c r="G435" s="244"/>
      <c r="H435" s="248">
        <v>1</v>
      </c>
      <c r="I435" s="249"/>
      <c r="J435" s="244"/>
      <c r="K435" s="244"/>
      <c r="L435" s="250"/>
      <c r="M435" s="251"/>
      <c r="N435" s="252"/>
      <c r="O435" s="252"/>
      <c r="P435" s="252"/>
      <c r="Q435" s="252"/>
      <c r="R435" s="252"/>
      <c r="S435" s="252"/>
      <c r="T435" s="25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4" t="s">
        <v>137</v>
      </c>
      <c r="AU435" s="254" t="s">
        <v>75</v>
      </c>
      <c r="AV435" s="13" t="s">
        <v>77</v>
      </c>
      <c r="AW435" s="13" t="s">
        <v>31</v>
      </c>
      <c r="AX435" s="13" t="s">
        <v>68</v>
      </c>
      <c r="AY435" s="254" t="s">
        <v>125</v>
      </c>
    </row>
    <row r="436" s="14" customFormat="1">
      <c r="A436" s="14"/>
      <c r="B436" s="255"/>
      <c r="C436" s="256"/>
      <c r="D436" s="245" t="s">
        <v>137</v>
      </c>
      <c r="E436" s="257" t="s">
        <v>19</v>
      </c>
      <c r="F436" s="258" t="s">
        <v>139</v>
      </c>
      <c r="G436" s="256"/>
      <c r="H436" s="259">
        <v>1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5" t="s">
        <v>137</v>
      </c>
      <c r="AU436" s="265" t="s">
        <v>75</v>
      </c>
      <c r="AV436" s="14" t="s">
        <v>135</v>
      </c>
      <c r="AW436" s="14" t="s">
        <v>31</v>
      </c>
      <c r="AX436" s="14" t="s">
        <v>75</v>
      </c>
      <c r="AY436" s="265" t="s">
        <v>125</v>
      </c>
    </row>
    <row r="437" s="2" customFormat="1" ht="24" customHeight="1">
      <c r="A437" s="40"/>
      <c r="B437" s="41"/>
      <c r="C437" s="229" t="s">
        <v>546</v>
      </c>
      <c r="D437" s="229" t="s">
        <v>131</v>
      </c>
      <c r="E437" s="230" t="s">
        <v>547</v>
      </c>
      <c r="F437" s="231" t="s">
        <v>548</v>
      </c>
      <c r="G437" s="232" t="s">
        <v>539</v>
      </c>
      <c r="H437" s="233">
        <v>1</v>
      </c>
      <c r="I437" s="234"/>
      <c r="J437" s="235">
        <f>ROUND(I437*H437,2)</f>
        <v>0</v>
      </c>
      <c r="K437" s="236"/>
      <c r="L437" s="46"/>
      <c r="M437" s="237" t="s">
        <v>19</v>
      </c>
      <c r="N437" s="238" t="s">
        <v>39</v>
      </c>
      <c r="O437" s="86"/>
      <c r="P437" s="239">
        <f>O437*H437</f>
        <v>0</v>
      </c>
      <c r="Q437" s="239">
        <v>0</v>
      </c>
      <c r="R437" s="239">
        <f>Q437*H437</f>
        <v>0</v>
      </c>
      <c r="S437" s="239">
        <v>0</v>
      </c>
      <c r="T437" s="240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41" t="s">
        <v>540</v>
      </c>
      <c r="AT437" s="241" t="s">
        <v>131</v>
      </c>
      <c r="AU437" s="241" t="s">
        <v>75</v>
      </c>
      <c r="AY437" s="19" t="s">
        <v>125</v>
      </c>
      <c r="BE437" s="242">
        <f>IF(N437="základní",J437,0)</f>
        <v>0</v>
      </c>
      <c r="BF437" s="242">
        <f>IF(N437="snížená",J437,0)</f>
        <v>0</v>
      </c>
      <c r="BG437" s="242">
        <f>IF(N437="zákl. přenesená",J437,0)</f>
        <v>0</v>
      </c>
      <c r="BH437" s="242">
        <f>IF(N437="sníž. přenesená",J437,0)</f>
        <v>0</v>
      </c>
      <c r="BI437" s="242">
        <f>IF(N437="nulová",J437,0)</f>
        <v>0</v>
      </c>
      <c r="BJ437" s="19" t="s">
        <v>75</v>
      </c>
      <c r="BK437" s="242">
        <f>ROUND(I437*H437,2)</f>
        <v>0</v>
      </c>
      <c r="BL437" s="19" t="s">
        <v>540</v>
      </c>
      <c r="BM437" s="241" t="s">
        <v>549</v>
      </c>
    </row>
    <row r="438" s="13" customFormat="1">
      <c r="A438" s="13"/>
      <c r="B438" s="243"/>
      <c r="C438" s="244"/>
      <c r="D438" s="245" t="s">
        <v>137</v>
      </c>
      <c r="E438" s="246" t="s">
        <v>19</v>
      </c>
      <c r="F438" s="247" t="s">
        <v>75</v>
      </c>
      <c r="G438" s="244"/>
      <c r="H438" s="248">
        <v>1</v>
      </c>
      <c r="I438" s="249"/>
      <c r="J438" s="244"/>
      <c r="K438" s="244"/>
      <c r="L438" s="250"/>
      <c r="M438" s="251"/>
      <c r="N438" s="252"/>
      <c r="O438" s="252"/>
      <c r="P438" s="252"/>
      <c r="Q438" s="252"/>
      <c r="R438" s="252"/>
      <c r="S438" s="252"/>
      <c r="T438" s="25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4" t="s">
        <v>137</v>
      </c>
      <c r="AU438" s="254" t="s">
        <v>75</v>
      </c>
      <c r="AV438" s="13" t="s">
        <v>77</v>
      </c>
      <c r="AW438" s="13" t="s">
        <v>31</v>
      </c>
      <c r="AX438" s="13" t="s">
        <v>68</v>
      </c>
      <c r="AY438" s="254" t="s">
        <v>125</v>
      </c>
    </row>
    <row r="439" s="14" customFormat="1">
      <c r="A439" s="14"/>
      <c r="B439" s="255"/>
      <c r="C439" s="256"/>
      <c r="D439" s="245" t="s">
        <v>137</v>
      </c>
      <c r="E439" s="257" t="s">
        <v>19</v>
      </c>
      <c r="F439" s="258" t="s">
        <v>139</v>
      </c>
      <c r="G439" s="256"/>
      <c r="H439" s="259">
        <v>1</v>
      </c>
      <c r="I439" s="260"/>
      <c r="J439" s="256"/>
      <c r="K439" s="256"/>
      <c r="L439" s="261"/>
      <c r="M439" s="298"/>
      <c r="N439" s="299"/>
      <c r="O439" s="299"/>
      <c r="P439" s="299"/>
      <c r="Q439" s="299"/>
      <c r="R439" s="299"/>
      <c r="S439" s="299"/>
      <c r="T439" s="30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5" t="s">
        <v>137</v>
      </c>
      <c r="AU439" s="265" t="s">
        <v>75</v>
      </c>
      <c r="AV439" s="14" t="s">
        <v>135</v>
      </c>
      <c r="AW439" s="14" t="s">
        <v>31</v>
      </c>
      <c r="AX439" s="14" t="s">
        <v>75</v>
      </c>
      <c r="AY439" s="265" t="s">
        <v>125</v>
      </c>
    </row>
    <row r="440" s="2" customFormat="1" ht="6.96" customHeight="1">
      <c r="A440" s="40"/>
      <c r="B440" s="61"/>
      <c r="C440" s="62"/>
      <c r="D440" s="62"/>
      <c r="E440" s="62"/>
      <c r="F440" s="62"/>
      <c r="G440" s="62"/>
      <c r="H440" s="62"/>
      <c r="I440" s="177"/>
      <c r="J440" s="62"/>
      <c r="K440" s="62"/>
      <c r="L440" s="46"/>
      <c r="M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</row>
  </sheetData>
  <sheetProtection sheet="1" autoFilter="0" formatColumns="0" formatRows="0" objects="1" scenarios="1" spinCount="100000" saltValue="2aEkufjFsdXF/chFC+8HBaePCXl1/tfgf6xfHA8EGTMZ/oDfAWnyHcZi8Gz4fWtdZVNCM5u+HWGF4fTLTMTCXA==" hashValue="07vtgg/ODX1pJJx1UpRKHUedTA3Qf/Ekosbwfkzkx44ucfHFYz04ZK0dbFFXFTMYFXh7T4mEYMq6yB/EOQH5CQ==" algorithmName="SHA-512" password="CC35"/>
  <autoFilter ref="C93:K43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77</v>
      </c>
    </row>
    <row r="4" s="1" customFormat="1" ht="24.96" customHeight="1">
      <c r="B4" s="22"/>
      <c r="D4" s="144" t="s">
        <v>88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ZŠ E.Beneše - oprava střešního pláště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89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90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550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551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12. 6. 2018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51" t="s">
        <v>27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28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27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30</v>
      </c>
      <c r="E22" s="40"/>
      <c r="F22" s="40"/>
      <c r="G22" s="40"/>
      <c r="H22" s="40"/>
      <c r="I22" s="151" t="s">
        <v>26</v>
      </c>
      <c r="J22" s="135" t="s">
        <v>19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51" t="s">
        <v>27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32</v>
      </c>
      <c r="E25" s="40"/>
      <c r="F25" s="40"/>
      <c r="G25" s="40"/>
      <c r="H25" s="40"/>
      <c r="I25" s="151" t="s">
        <v>26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27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33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34</v>
      </c>
      <c r="E32" s="40"/>
      <c r="F32" s="40"/>
      <c r="G32" s="40"/>
      <c r="H32" s="40"/>
      <c r="I32" s="148"/>
      <c r="J32" s="161">
        <f>ROUND(J90,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36</v>
      </c>
      <c r="G34" s="40"/>
      <c r="H34" s="40"/>
      <c r="I34" s="163" t="s">
        <v>35</v>
      </c>
      <c r="J34" s="162" t="s">
        <v>37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38</v>
      </c>
      <c r="E35" s="146" t="s">
        <v>39</v>
      </c>
      <c r="F35" s="165">
        <f>ROUND((SUM(BE90:BE147)),  2)</f>
        <v>0</v>
      </c>
      <c r="G35" s="40"/>
      <c r="H35" s="40"/>
      <c r="I35" s="166">
        <v>0.20999999999999999</v>
      </c>
      <c r="J35" s="165">
        <f>ROUND(((SUM(BE90:BE147))*I35),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40</v>
      </c>
      <c r="F36" s="165">
        <f>ROUND((SUM(BF90:BF147)),  2)</f>
        <v>0</v>
      </c>
      <c r="G36" s="40"/>
      <c r="H36" s="40"/>
      <c r="I36" s="166">
        <v>0.14999999999999999</v>
      </c>
      <c r="J36" s="165">
        <f>ROUND(((SUM(BF90:BF147))*I36),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41</v>
      </c>
      <c r="F37" s="165">
        <f>ROUND((SUM(BG90:BG147)),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42</v>
      </c>
      <c r="F38" s="165">
        <f>ROUND((SUM(BH90:BH147)),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43</v>
      </c>
      <c r="F39" s="165">
        <f>ROUND((SUM(BI90:BI147)),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44</v>
      </c>
      <c r="E41" s="169"/>
      <c r="F41" s="169"/>
      <c r="G41" s="170" t="s">
        <v>45</v>
      </c>
      <c r="H41" s="171" t="s">
        <v>46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ZŠ E.Beneše - oprava střešního pláště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89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90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550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VON_1.etapa - Vedlejší a ostatní náklady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151" t="s">
        <v>23</v>
      </c>
      <c r="J56" s="74" t="str">
        <f>IF(J14="","",J14)</f>
        <v>12. 6. 2018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151" t="s">
        <v>30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151" t="s">
        <v>32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92</v>
      </c>
      <c r="D61" s="183"/>
      <c r="E61" s="183"/>
      <c r="F61" s="183"/>
      <c r="G61" s="183"/>
      <c r="H61" s="183"/>
      <c r="I61" s="184"/>
      <c r="J61" s="185" t="s">
        <v>93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66</v>
      </c>
      <c r="D63" s="42"/>
      <c r="E63" s="42"/>
      <c r="F63" s="42"/>
      <c r="G63" s="42"/>
      <c r="H63" s="42"/>
      <c r="I63" s="148"/>
      <c r="J63" s="104">
        <f>J90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94</v>
      </c>
    </row>
    <row r="64" s="9" customFormat="1" ht="24.96" customHeight="1">
      <c r="A64" s="9"/>
      <c r="B64" s="187"/>
      <c r="C64" s="188"/>
      <c r="D64" s="189" t="s">
        <v>552</v>
      </c>
      <c r="E64" s="190"/>
      <c r="F64" s="190"/>
      <c r="G64" s="190"/>
      <c r="H64" s="190"/>
      <c r="I64" s="191"/>
      <c r="J64" s="192">
        <f>J91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553</v>
      </c>
      <c r="E65" s="196"/>
      <c r="F65" s="196"/>
      <c r="G65" s="196"/>
      <c r="H65" s="196"/>
      <c r="I65" s="197"/>
      <c r="J65" s="198">
        <f>J92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554</v>
      </c>
      <c r="E66" s="196"/>
      <c r="F66" s="196"/>
      <c r="G66" s="196"/>
      <c r="H66" s="196"/>
      <c r="I66" s="197"/>
      <c r="J66" s="198">
        <f>J96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555</v>
      </c>
      <c r="E67" s="190"/>
      <c r="F67" s="190"/>
      <c r="G67" s="190"/>
      <c r="H67" s="190"/>
      <c r="I67" s="191"/>
      <c r="J67" s="192">
        <f>J105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87"/>
      <c r="C68" s="188"/>
      <c r="D68" s="189" t="s">
        <v>556</v>
      </c>
      <c r="E68" s="190"/>
      <c r="F68" s="190"/>
      <c r="G68" s="190"/>
      <c r="H68" s="190"/>
      <c r="I68" s="191"/>
      <c r="J68" s="192">
        <f>J144</f>
        <v>0</v>
      </c>
      <c r="K68" s="188"/>
      <c r="L68" s="19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148"/>
      <c r="J69" s="42"/>
      <c r="K69" s="42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177"/>
      <c r="J70" s="62"/>
      <c r="K70" s="62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180"/>
      <c r="J74" s="64"/>
      <c r="K74" s="64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110</v>
      </c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81" t="str">
        <f>E7</f>
        <v>ZŠ E.Beneše - oprava střešního pláště</v>
      </c>
      <c r="F78" s="34"/>
      <c r="G78" s="34"/>
      <c r="H78" s="34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89</v>
      </c>
      <c r="D79" s="24"/>
      <c r="E79" s="24"/>
      <c r="F79" s="24"/>
      <c r="G79" s="24"/>
      <c r="H79" s="24"/>
      <c r="I79" s="140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81" t="s">
        <v>90</v>
      </c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550</v>
      </c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VON_1.etapa - Vedlejší a ostatní náklady</v>
      </c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151" t="s">
        <v>23</v>
      </c>
      <c r="J84" s="74" t="str">
        <f>IF(J14="","",J14)</f>
        <v>12. 6. 2018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 xml:space="preserve"> </v>
      </c>
      <c r="G86" s="42"/>
      <c r="H86" s="42"/>
      <c r="I86" s="151" t="s">
        <v>30</v>
      </c>
      <c r="J86" s="38" t="str">
        <f>E23</f>
        <v xml:space="preserve"> 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IF(E20="","",E20)</f>
        <v>Vyplň údaj</v>
      </c>
      <c r="G87" s="42"/>
      <c r="H87" s="42"/>
      <c r="I87" s="151" t="s">
        <v>32</v>
      </c>
      <c r="J87" s="38" t="str">
        <f>E26</f>
        <v xml:space="preserve"> </v>
      </c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200"/>
      <c r="B89" s="201"/>
      <c r="C89" s="202" t="s">
        <v>111</v>
      </c>
      <c r="D89" s="203" t="s">
        <v>53</v>
      </c>
      <c r="E89" s="203" t="s">
        <v>49</v>
      </c>
      <c r="F89" s="203" t="s">
        <v>50</v>
      </c>
      <c r="G89" s="203" t="s">
        <v>112</v>
      </c>
      <c r="H89" s="203" t="s">
        <v>113</v>
      </c>
      <c r="I89" s="204" t="s">
        <v>114</v>
      </c>
      <c r="J89" s="205" t="s">
        <v>93</v>
      </c>
      <c r="K89" s="206" t="s">
        <v>115</v>
      </c>
      <c r="L89" s="207"/>
      <c r="M89" s="94" t="s">
        <v>19</v>
      </c>
      <c r="N89" s="95" t="s">
        <v>38</v>
      </c>
      <c r="O89" s="95" t="s">
        <v>116</v>
      </c>
      <c r="P89" s="95" t="s">
        <v>117</v>
      </c>
      <c r="Q89" s="95" t="s">
        <v>118</v>
      </c>
      <c r="R89" s="95" t="s">
        <v>119</v>
      </c>
      <c r="S89" s="95" t="s">
        <v>120</v>
      </c>
      <c r="T89" s="96" t="s">
        <v>121</v>
      </c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</row>
    <row r="90" s="2" customFormat="1" ht="22.8" customHeight="1">
      <c r="A90" s="40"/>
      <c r="B90" s="41"/>
      <c r="C90" s="101" t="s">
        <v>122</v>
      </c>
      <c r="D90" s="42"/>
      <c r="E90" s="42"/>
      <c r="F90" s="42"/>
      <c r="G90" s="42"/>
      <c r="H90" s="42"/>
      <c r="I90" s="148"/>
      <c r="J90" s="208">
        <f>BK90</f>
        <v>0</v>
      </c>
      <c r="K90" s="42"/>
      <c r="L90" s="46"/>
      <c r="M90" s="97"/>
      <c r="N90" s="209"/>
      <c r="O90" s="98"/>
      <c r="P90" s="210">
        <f>P91+P105+P144</f>
        <v>0</v>
      </c>
      <c r="Q90" s="98"/>
      <c r="R90" s="210">
        <f>R91+R105+R144</f>
        <v>0</v>
      </c>
      <c r="S90" s="98"/>
      <c r="T90" s="211">
        <f>T91+T105+T144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67</v>
      </c>
      <c r="AU90" s="19" t="s">
        <v>94</v>
      </c>
      <c r="BK90" s="212">
        <f>BK91+BK105+BK144</f>
        <v>0</v>
      </c>
    </row>
    <row r="91" s="12" customFormat="1" ht="25.92" customHeight="1">
      <c r="A91" s="12"/>
      <c r="B91" s="213"/>
      <c r="C91" s="214"/>
      <c r="D91" s="215" t="s">
        <v>67</v>
      </c>
      <c r="E91" s="216" t="s">
        <v>557</v>
      </c>
      <c r="F91" s="216" t="s">
        <v>558</v>
      </c>
      <c r="G91" s="214"/>
      <c r="H91" s="214"/>
      <c r="I91" s="217"/>
      <c r="J91" s="218">
        <f>BK91</f>
        <v>0</v>
      </c>
      <c r="K91" s="214"/>
      <c r="L91" s="219"/>
      <c r="M91" s="220"/>
      <c r="N91" s="221"/>
      <c r="O91" s="221"/>
      <c r="P91" s="222">
        <f>P92+P96</f>
        <v>0</v>
      </c>
      <c r="Q91" s="221"/>
      <c r="R91" s="222">
        <f>R92+R96</f>
        <v>0</v>
      </c>
      <c r="S91" s="221"/>
      <c r="T91" s="223">
        <f>T92+T96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4" t="s">
        <v>140</v>
      </c>
      <c r="AT91" s="225" t="s">
        <v>67</v>
      </c>
      <c r="AU91" s="225" t="s">
        <v>68</v>
      </c>
      <c r="AY91" s="224" t="s">
        <v>125</v>
      </c>
      <c r="BK91" s="226">
        <f>BK92+BK96</f>
        <v>0</v>
      </c>
    </row>
    <row r="92" s="12" customFormat="1" ht="22.8" customHeight="1">
      <c r="A92" s="12"/>
      <c r="B92" s="213"/>
      <c r="C92" s="214"/>
      <c r="D92" s="215" t="s">
        <v>67</v>
      </c>
      <c r="E92" s="227" t="s">
        <v>559</v>
      </c>
      <c r="F92" s="227" t="s">
        <v>560</v>
      </c>
      <c r="G92" s="214"/>
      <c r="H92" s="214"/>
      <c r="I92" s="217"/>
      <c r="J92" s="228">
        <f>BK92</f>
        <v>0</v>
      </c>
      <c r="K92" s="214"/>
      <c r="L92" s="219"/>
      <c r="M92" s="220"/>
      <c r="N92" s="221"/>
      <c r="O92" s="221"/>
      <c r="P92" s="222">
        <f>SUM(P93:P95)</f>
        <v>0</v>
      </c>
      <c r="Q92" s="221"/>
      <c r="R92" s="222">
        <f>SUM(R93:R95)</f>
        <v>0</v>
      </c>
      <c r="S92" s="221"/>
      <c r="T92" s="223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4" t="s">
        <v>140</v>
      </c>
      <c r="AT92" s="225" t="s">
        <v>67</v>
      </c>
      <c r="AU92" s="225" t="s">
        <v>75</v>
      </c>
      <c r="AY92" s="224" t="s">
        <v>125</v>
      </c>
      <c r="BK92" s="226">
        <f>SUM(BK93:BK95)</f>
        <v>0</v>
      </c>
    </row>
    <row r="93" s="2" customFormat="1" ht="16.5" customHeight="1">
      <c r="A93" s="40"/>
      <c r="B93" s="41"/>
      <c r="C93" s="229" t="s">
        <v>75</v>
      </c>
      <c r="D93" s="229" t="s">
        <v>131</v>
      </c>
      <c r="E93" s="230" t="s">
        <v>561</v>
      </c>
      <c r="F93" s="231" t="s">
        <v>562</v>
      </c>
      <c r="G93" s="232" t="s">
        <v>539</v>
      </c>
      <c r="H93" s="233">
        <v>1</v>
      </c>
      <c r="I93" s="234"/>
      <c r="J93" s="235">
        <f>ROUND(I93*H93,2)</f>
        <v>0</v>
      </c>
      <c r="K93" s="236"/>
      <c r="L93" s="46"/>
      <c r="M93" s="237" t="s">
        <v>19</v>
      </c>
      <c r="N93" s="238" t="s">
        <v>39</v>
      </c>
      <c r="O93" s="86"/>
      <c r="P93" s="239">
        <f>O93*H93</f>
        <v>0</v>
      </c>
      <c r="Q93" s="239">
        <v>0</v>
      </c>
      <c r="R93" s="239">
        <f>Q93*H93</f>
        <v>0</v>
      </c>
      <c r="S93" s="239">
        <v>0</v>
      </c>
      <c r="T93" s="24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1" t="s">
        <v>563</v>
      </c>
      <c r="AT93" s="241" t="s">
        <v>131</v>
      </c>
      <c r="AU93" s="241" t="s">
        <v>77</v>
      </c>
      <c r="AY93" s="19" t="s">
        <v>125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19" t="s">
        <v>75</v>
      </c>
      <c r="BK93" s="242">
        <f>ROUND(I93*H93,2)</f>
        <v>0</v>
      </c>
      <c r="BL93" s="19" t="s">
        <v>563</v>
      </c>
      <c r="BM93" s="241" t="s">
        <v>564</v>
      </c>
    </row>
    <row r="94" s="13" customFormat="1">
      <c r="A94" s="13"/>
      <c r="B94" s="243"/>
      <c r="C94" s="244"/>
      <c r="D94" s="245" t="s">
        <v>137</v>
      </c>
      <c r="E94" s="246" t="s">
        <v>19</v>
      </c>
      <c r="F94" s="247" t="s">
        <v>75</v>
      </c>
      <c r="G94" s="244"/>
      <c r="H94" s="248">
        <v>1</v>
      </c>
      <c r="I94" s="249"/>
      <c r="J94" s="244"/>
      <c r="K94" s="244"/>
      <c r="L94" s="250"/>
      <c r="M94" s="251"/>
      <c r="N94" s="252"/>
      <c r="O94" s="252"/>
      <c r="P94" s="252"/>
      <c r="Q94" s="252"/>
      <c r="R94" s="252"/>
      <c r="S94" s="252"/>
      <c r="T94" s="25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4" t="s">
        <v>137</v>
      </c>
      <c r="AU94" s="254" t="s">
        <v>77</v>
      </c>
      <c r="AV94" s="13" t="s">
        <v>77</v>
      </c>
      <c r="AW94" s="13" t="s">
        <v>31</v>
      </c>
      <c r="AX94" s="13" t="s">
        <v>68</v>
      </c>
      <c r="AY94" s="254" t="s">
        <v>125</v>
      </c>
    </row>
    <row r="95" s="14" customFormat="1">
      <c r="A95" s="14"/>
      <c r="B95" s="255"/>
      <c r="C95" s="256"/>
      <c r="D95" s="245" t="s">
        <v>137</v>
      </c>
      <c r="E95" s="257" t="s">
        <v>19</v>
      </c>
      <c r="F95" s="258" t="s">
        <v>139</v>
      </c>
      <c r="G95" s="256"/>
      <c r="H95" s="259">
        <v>1</v>
      </c>
      <c r="I95" s="260"/>
      <c r="J95" s="256"/>
      <c r="K95" s="256"/>
      <c r="L95" s="261"/>
      <c r="M95" s="262"/>
      <c r="N95" s="263"/>
      <c r="O95" s="263"/>
      <c r="P95" s="263"/>
      <c r="Q95" s="263"/>
      <c r="R95" s="263"/>
      <c r="S95" s="263"/>
      <c r="T95" s="26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5" t="s">
        <v>137</v>
      </c>
      <c r="AU95" s="265" t="s">
        <v>77</v>
      </c>
      <c r="AV95" s="14" t="s">
        <v>135</v>
      </c>
      <c r="AW95" s="14" t="s">
        <v>31</v>
      </c>
      <c r="AX95" s="14" t="s">
        <v>75</v>
      </c>
      <c r="AY95" s="265" t="s">
        <v>125</v>
      </c>
    </row>
    <row r="96" s="12" customFormat="1" ht="22.8" customHeight="1">
      <c r="A96" s="12"/>
      <c r="B96" s="213"/>
      <c r="C96" s="214"/>
      <c r="D96" s="215" t="s">
        <v>67</v>
      </c>
      <c r="E96" s="227" t="s">
        <v>565</v>
      </c>
      <c r="F96" s="227" t="s">
        <v>566</v>
      </c>
      <c r="G96" s="214"/>
      <c r="H96" s="214"/>
      <c r="I96" s="217"/>
      <c r="J96" s="228">
        <f>BK96</f>
        <v>0</v>
      </c>
      <c r="K96" s="214"/>
      <c r="L96" s="219"/>
      <c r="M96" s="220"/>
      <c r="N96" s="221"/>
      <c r="O96" s="221"/>
      <c r="P96" s="222">
        <f>SUM(P97:P104)</f>
        <v>0</v>
      </c>
      <c r="Q96" s="221"/>
      <c r="R96" s="222">
        <f>SUM(R97:R104)</f>
        <v>0</v>
      </c>
      <c r="S96" s="221"/>
      <c r="T96" s="223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4" t="s">
        <v>140</v>
      </c>
      <c r="AT96" s="225" t="s">
        <v>67</v>
      </c>
      <c r="AU96" s="225" t="s">
        <v>75</v>
      </c>
      <c r="AY96" s="224" t="s">
        <v>125</v>
      </c>
      <c r="BK96" s="226">
        <f>SUM(BK97:BK104)</f>
        <v>0</v>
      </c>
    </row>
    <row r="97" s="2" customFormat="1" ht="16.5" customHeight="1">
      <c r="A97" s="40"/>
      <c r="B97" s="41"/>
      <c r="C97" s="229" t="s">
        <v>77</v>
      </c>
      <c r="D97" s="229" t="s">
        <v>131</v>
      </c>
      <c r="E97" s="230" t="s">
        <v>567</v>
      </c>
      <c r="F97" s="231" t="s">
        <v>568</v>
      </c>
      <c r="G97" s="232" t="s">
        <v>539</v>
      </c>
      <c r="H97" s="233">
        <v>1</v>
      </c>
      <c r="I97" s="234"/>
      <c r="J97" s="235">
        <f>ROUND(I97*H97,2)</f>
        <v>0</v>
      </c>
      <c r="K97" s="236"/>
      <c r="L97" s="46"/>
      <c r="M97" s="237" t="s">
        <v>19</v>
      </c>
      <c r="N97" s="238" t="s">
        <v>39</v>
      </c>
      <c r="O97" s="86"/>
      <c r="P97" s="239">
        <f>O97*H97</f>
        <v>0</v>
      </c>
      <c r="Q97" s="239">
        <v>0</v>
      </c>
      <c r="R97" s="239">
        <f>Q97*H97</f>
        <v>0</v>
      </c>
      <c r="S97" s="239">
        <v>0</v>
      </c>
      <c r="T97" s="24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1" t="s">
        <v>563</v>
      </c>
      <c r="AT97" s="241" t="s">
        <v>131</v>
      </c>
      <c r="AU97" s="241" t="s">
        <v>77</v>
      </c>
      <c r="AY97" s="19" t="s">
        <v>125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75</v>
      </c>
      <c r="BK97" s="242">
        <f>ROUND(I97*H97,2)</f>
        <v>0</v>
      </c>
      <c r="BL97" s="19" t="s">
        <v>563</v>
      </c>
      <c r="BM97" s="241" t="s">
        <v>569</v>
      </c>
    </row>
    <row r="98" s="15" customFormat="1">
      <c r="A98" s="15"/>
      <c r="B98" s="266"/>
      <c r="C98" s="267"/>
      <c r="D98" s="245" t="s">
        <v>137</v>
      </c>
      <c r="E98" s="268" t="s">
        <v>19</v>
      </c>
      <c r="F98" s="269" t="s">
        <v>570</v>
      </c>
      <c r="G98" s="267"/>
      <c r="H98" s="268" t="s">
        <v>19</v>
      </c>
      <c r="I98" s="270"/>
      <c r="J98" s="267"/>
      <c r="K98" s="267"/>
      <c r="L98" s="271"/>
      <c r="M98" s="272"/>
      <c r="N98" s="273"/>
      <c r="O98" s="273"/>
      <c r="P98" s="273"/>
      <c r="Q98" s="273"/>
      <c r="R98" s="273"/>
      <c r="S98" s="273"/>
      <c r="T98" s="27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5" t="s">
        <v>137</v>
      </c>
      <c r="AU98" s="275" t="s">
        <v>77</v>
      </c>
      <c r="AV98" s="15" t="s">
        <v>75</v>
      </c>
      <c r="AW98" s="15" t="s">
        <v>31</v>
      </c>
      <c r="AX98" s="15" t="s">
        <v>68</v>
      </c>
      <c r="AY98" s="275" t="s">
        <v>125</v>
      </c>
    </row>
    <row r="99" s="15" customFormat="1">
      <c r="A99" s="15"/>
      <c r="B99" s="266"/>
      <c r="C99" s="267"/>
      <c r="D99" s="245" t="s">
        <v>137</v>
      </c>
      <c r="E99" s="268" t="s">
        <v>19</v>
      </c>
      <c r="F99" s="269" t="s">
        <v>571</v>
      </c>
      <c r="G99" s="267"/>
      <c r="H99" s="268" t="s">
        <v>19</v>
      </c>
      <c r="I99" s="270"/>
      <c r="J99" s="267"/>
      <c r="K99" s="267"/>
      <c r="L99" s="271"/>
      <c r="M99" s="272"/>
      <c r="N99" s="273"/>
      <c r="O99" s="273"/>
      <c r="P99" s="273"/>
      <c r="Q99" s="273"/>
      <c r="R99" s="273"/>
      <c r="S99" s="273"/>
      <c r="T99" s="27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5" t="s">
        <v>137</v>
      </c>
      <c r="AU99" s="275" t="s">
        <v>77</v>
      </c>
      <c r="AV99" s="15" t="s">
        <v>75</v>
      </c>
      <c r="AW99" s="15" t="s">
        <v>31</v>
      </c>
      <c r="AX99" s="15" t="s">
        <v>68</v>
      </c>
      <c r="AY99" s="275" t="s">
        <v>125</v>
      </c>
    </row>
    <row r="100" s="15" customFormat="1">
      <c r="A100" s="15"/>
      <c r="B100" s="266"/>
      <c r="C100" s="267"/>
      <c r="D100" s="245" t="s">
        <v>137</v>
      </c>
      <c r="E100" s="268" t="s">
        <v>19</v>
      </c>
      <c r="F100" s="269" t="s">
        <v>572</v>
      </c>
      <c r="G100" s="267"/>
      <c r="H100" s="268" t="s">
        <v>19</v>
      </c>
      <c r="I100" s="270"/>
      <c r="J100" s="267"/>
      <c r="K100" s="267"/>
      <c r="L100" s="271"/>
      <c r="M100" s="272"/>
      <c r="N100" s="273"/>
      <c r="O100" s="273"/>
      <c r="P100" s="273"/>
      <c r="Q100" s="273"/>
      <c r="R100" s="273"/>
      <c r="S100" s="273"/>
      <c r="T100" s="27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5" t="s">
        <v>137</v>
      </c>
      <c r="AU100" s="275" t="s">
        <v>77</v>
      </c>
      <c r="AV100" s="15" t="s">
        <v>75</v>
      </c>
      <c r="AW100" s="15" t="s">
        <v>31</v>
      </c>
      <c r="AX100" s="15" t="s">
        <v>68</v>
      </c>
      <c r="AY100" s="275" t="s">
        <v>125</v>
      </c>
    </row>
    <row r="101" s="15" customFormat="1">
      <c r="A101" s="15"/>
      <c r="B101" s="266"/>
      <c r="C101" s="267"/>
      <c r="D101" s="245" t="s">
        <v>137</v>
      </c>
      <c r="E101" s="268" t="s">
        <v>19</v>
      </c>
      <c r="F101" s="269" t="s">
        <v>573</v>
      </c>
      <c r="G101" s="267"/>
      <c r="H101" s="268" t="s">
        <v>19</v>
      </c>
      <c r="I101" s="270"/>
      <c r="J101" s="267"/>
      <c r="K101" s="267"/>
      <c r="L101" s="271"/>
      <c r="M101" s="272"/>
      <c r="N101" s="273"/>
      <c r="O101" s="273"/>
      <c r="P101" s="273"/>
      <c r="Q101" s="273"/>
      <c r="R101" s="273"/>
      <c r="S101" s="273"/>
      <c r="T101" s="27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5" t="s">
        <v>137</v>
      </c>
      <c r="AU101" s="275" t="s">
        <v>77</v>
      </c>
      <c r="AV101" s="15" t="s">
        <v>75</v>
      </c>
      <c r="AW101" s="15" t="s">
        <v>31</v>
      </c>
      <c r="AX101" s="15" t="s">
        <v>68</v>
      </c>
      <c r="AY101" s="275" t="s">
        <v>125</v>
      </c>
    </row>
    <row r="102" s="15" customFormat="1">
      <c r="A102" s="15"/>
      <c r="B102" s="266"/>
      <c r="C102" s="267"/>
      <c r="D102" s="245" t="s">
        <v>137</v>
      </c>
      <c r="E102" s="268" t="s">
        <v>19</v>
      </c>
      <c r="F102" s="269" t="s">
        <v>574</v>
      </c>
      <c r="G102" s="267"/>
      <c r="H102" s="268" t="s">
        <v>19</v>
      </c>
      <c r="I102" s="270"/>
      <c r="J102" s="267"/>
      <c r="K102" s="267"/>
      <c r="L102" s="271"/>
      <c r="M102" s="272"/>
      <c r="N102" s="273"/>
      <c r="O102" s="273"/>
      <c r="P102" s="273"/>
      <c r="Q102" s="273"/>
      <c r="R102" s="273"/>
      <c r="S102" s="273"/>
      <c r="T102" s="27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5" t="s">
        <v>137</v>
      </c>
      <c r="AU102" s="275" t="s">
        <v>77</v>
      </c>
      <c r="AV102" s="15" t="s">
        <v>75</v>
      </c>
      <c r="AW102" s="15" t="s">
        <v>31</v>
      </c>
      <c r="AX102" s="15" t="s">
        <v>68</v>
      </c>
      <c r="AY102" s="275" t="s">
        <v>125</v>
      </c>
    </row>
    <row r="103" s="15" customFormat="1">
      <c r="A103" s="15"/>
      <c r="B103" s="266"/>
      <c r="C103" s="267"/>
      <c r="D103" s="245" t="s">
        <v>137</v>
      </c>
      <c r="E103" s="268" t="s">
        <v>19</v>
      </c>
      <c r="F103" s="269" t="s">
        <v>575</v>
      </c>
      <c r="G103" s="267"/>
      <c r="H103" s="268" t="s">
        <v>19</v>
      </c>
      <c r="I103" s="270"/>
      <c r="J103" s="267"/>
      <c r="K103" s="267"/>
      <c r="L103" s="271"/>
      <c r="M103" s="272"/>
      <c r="N103" s="273"/>
      <c r="O103" s="273"/>
      <c r="P103" s="273"/>
      <c r="Q103" s="273"/>
      <c r="R103" s="273"/>
      <c r="S103" s="273"/>
      <c r="T103" s="27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5" t="s">
        <v>137</v>
      </c>
      <c r="AU103" s="275" t="s">
        <v>77</v>
      </c>
      <c r="AV103" s="15" t="s">
        <v>75</v>
      </c>
      <c r="AW103" s="15" t="s">
        <v>31</v>
      </c>
      <c r="AX103" s="15" t="s">
        <v>68</v>
      </c>
      <c r="AY103" s="275" t="s">
        <v>125</v>
      </c>
    </row>
    <row r="104" s="13" customFormat="1">
      <c r="A104" s="13"/>
      <c r="B104" s="243"/>
      <c r="C104" s="244"/>
      <c r="D104" s="245" t="s">
        <v>137</v>
      </c>
      <c r="E104" s="246" t="s">
        <v>19</v>
      </c>
      <c r="F104" s="247" t="s">
        <v>75</v>
      </c>
      <c r="G104" s="244"/>
      <c r="H104" s="248">
        <v>1</v>
      </c>
      <c r="I104" s="249"/>
      <c r="J104" s="244"/>
      <c r="K104" s="244"/>
      <c r="L104" s="250"/>
      <c r="M104" s="251"/>
      <c r="N104" s="252"/>
      <c r="O104" s="252"/>
      <c r="P104" s="252"/>
      <c r="Q104" s="252"/>
      <c r="R104" s="252"/>
      <c r="S104" s="252"/>
      <c r="T104" s="25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4" t="s">
        <v>137</v>
      </c>
      <c r="AU104" s="254" t="s">
        <v>77</v>
      </c>
      <c r="AV104" s="13" t="s">
        <v>77</v>
      </c>
      <c r="AW104" s="13" t="s">
        <v>31</v>
      </c>
      <c r="AX104" s="13" t="s">
        <v>75</v>
      </c>
      <c r="AY104" s="254" t="s">
        <v>125</v>
      </c>
    </row>
    <row r="105" s="12" customFormat="1" ht="25.92" customHeight="1">
      <c r="A105" s="12"/>
      <c r="B105" s="213"/>
      <c r="C105" s="214"/>
      <c r="D105" s="215" t="s">
        <v>67</v>
      </c>
      <c r="E105" s="216" t="s">
        <v>576</v>
      </c>
      <c r="F105" s="216" t="s">
        <v>577</v>
      </c>
      <c r="G105" s="214"/>
      <c r="H105" s="214"/>
      <c r="I105" s="217"/>
      <c r="J105" s="218">
        <f>BK105</f>
        <v>0</v>
      </c>
      <c r="K105" s="214"/>
      <c r="L105" s="219"/>
      <c r="M105" s="220"/>
      <c r="N105" s="221"/>
      <c r="O105" s="221"/>
      <c r="P105" s="222">
        <f>SUM(P106:P143)</f>
        <v>0</v>
      </c>
      <c r="Q105" s="221"/>
      <c r="R105" s="222">
        <f>SUM(R106:R143)</f>
        <v>0</v>
      </c>
      <c r="S105" s="221"/>
      <c r="T105" s="223">
        <f>SUM(T106:T143)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4" t="s">
        <v>140</v>
      </c>
      <c r="AT105" s="225" t="s">
        <v>67</v>
      </c>
      <c r="AU105" s="225" t="s">
        <v>68</v>
      </c>
      <c r="AY105" s="224" t="s">
        <v>125</v>
      </c>
      <c r="BK105" s="226">
        <f>SUM(BK106:BK143)</f>
        <v>0</v>
      </c>
    </row>
    <row r="106" s="2" customFormat="1" ht="16.5" customHeight="1">
      <c r="A106" s="40"/>
      <c r="B106" s="41"/>
      <c r="C106" s="229" t="s">
        <v>135</v>
      </c>
      <c r="D106" s="229" t="s">
        <v>131</v>
      </c>
      <c r="E106" s="230" t="s">
        <v>578</v>
      </c>
      <c r="F106" s="231" t="s">
        <v>579</v>
      </c>
      <c r="G106" s="232" t="s">
        <v>580</v>
      </c>
      <c r="H106" s="233">
        <v>3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39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563</v>
      </c>
      <c r="AT106" s="241" t="s">
        <v>131</v>
      </c>
      <c r="AU106" s="241" t="s">
        <v>75</v>
      </c>
      <c r="AY106" s="19" t="s">
        <v>125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75</v>
      </c>
      <c r="BK106" s="242">
        <f>ROUND(I106*H106,2)</f>
        <v>0</v>
      </c>
      <c r="BL106" s="19" t="s">
        <v>563</v>
      </c>
      <c r="BM106" s="241" t="s">
        <v>581</v>
      </c>
    </row>
    <row r="107" s="13" customFormat="1">
      <c r="A107" s="13"/>
      <c r="B107" s="243"/>
      <c r="C107" s="244"/>
      <c r="D107" s="245" t="s">
        <v>137</v>
      </c>
      <c r="E107" s="246" t="s">
        <v>19</v>
      </c>
      <c r="F107" s="247" t="s">
        <v>582</v>
      </c>
      <c r="G107" s="244"/>
      <c r="H107" s="248">
        <v>3</v>
      </c>
      <c r="I107" s="249"/>
      <c r="J107" s="244"/>
      <c r="K107" s="244"/>
      <c r="L107" s="250"/>
      <c r="M107" s="251"/>
      <c r="N107" s="252"/>
      <c r="O107" s="252"/>
      <c r="P107" s="252"/>
      <c r="Q107" s="252"/>
      <c r="R107" s="252"/>
      <c r="S107" s="252"/>
      <c r="T107" s="25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4" t="s">
        <v>137</v>
      </c>
      <c r="AU107" s="254" t="s">
        <v>75</v>
      </c>
      <c r="AV107" s="13" t="s">
        <v>77</v>
      </c>
      <c r="AW107" s="13" t="s">
        <v>31</v>
      </c>
      <c r="AX107" s="13" t="s">
        <v>68</v>
      </c>
      <c r="AY107" s="254" t="s">
        <v>125</v>
      </c>
    </row>
    <row r="108" s="14" customFormat="1">
      <c r="A108" s="14"/>
      <c r="B108" s="255"/>
      <c r="C108" s="256"/>
      <c r="D108" s="245" t="s">
        <v>137</v>
      </c>
      <c r="E108" s="257" t="s">
        <v>19</v>
      </c>
      <c r="F108" s="258" t="s">
        <v>139</v>
      </c>
      <c r="G108" s="256"/>
      <c r="H108" s="259">
        <v>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5" t="s">
        <v>137</v>
      </c>
      <c r="AU108" s="265" t="s">
        <v>75</v>
      </c>
      <c r="AV108" s="14" t="s">
        <v>135</v>
      </c>
      <c r="AW108" s="14" t="s">
        <v>31</v>
      </c>
      <c r="AX108" s="14" t="s">
        <v>75</v>
      </c>
      <c r="AY108" s="265" t="s">
        <v>125</v>
      </c>
    </row>
    <row r="109" s="2" customFormat="1" ht="24" customHeight="1">
      <c r="A109" s="40"/>
      <c r="B109" s="41"/>
      <c r="C109" s="229" t="s">
        <v>130</v>
      </c>
      <c r="D109" s="229" t="s">
        <v>131</v>
      </c>
      <c r="E109" s="230" t="s">
        <v>583</v>
      </c>
      <c r="F109" s="231" t="s">
        <v>584</v>
      </c>
      <c r="G109" s="232" t="s">
        <v>580</v>
      </c>
      <c r="H109" s="233">
        <v>3</v>
      </c>
      <c r="I109" s="234"/>
      <c r="J109" s="235">
        <f>ROUND(I109*H109,2)</f>
        <v>0</v>
      </c>
      <c r="K109" s="236"/>
      <c r="L109" s="46"/>
      <c r="M109" s="237" t="s">
        <v>19</v>
      </c>
      <c r="N109" s="238" t="s">
        <v>39</v>
      </c>
      <c r="O109" s="86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563</v>
      </c>
      <c r="AT109" s="241" t="s">
        <v>131</v>
      </c>
      <c r="AU109" s="241" t="s">
        <v>75</v>
      </c>
      <c r="AY109" s="19" t="s">
        <v>125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75</v>
      </c>
      <c r="BK109" s="242">
        <f>ROUND(I109*H109,2)</f>
        <v>0</v>
      </c>
      <c r="BL109" s="19" t="s">
        <v>563</v>
      </c>
      <c r="BM109" s="241" t="s">
        <v>585</v>
      </c>
    </row>
    <row r="110" s="13" customFormat="1">
      <c r="A110" s="13"/>
      <c r="B110" s="243"/>
      <c r="C110" s="244"/>
      <c r="D110" s="245" t="s">
        <v>137</v>
      </c>
      <c r="E110" s="246" t="s">
        <v>19</v>
      </c>
      <c r="F110" s="247" t="s">
        <v>586</v>
      </c>
      <c r="G110" s="244"/>
      <c r="H110" s="248">
        <v>3</v>
      </c>
      <c r="I110" s="249"/>
      <c r="J110" s="244"/>
      <c r="K110" s="244"/>
      <c r="L110" s="250"/>
      <c r="M110" s="251"/>
      <c r="N110" s="252"/>
      <c r="O110" s="252"/>
      <c r="P110" s="252"/>
      <c r="Q110" s="252"/>
      <c r="R110" s="252"/>
      <c r="S110" s="252"/>
      <c r="T110" s="25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4" t="s">
        <v>137</v>
      </c>
      <c r="AU110" s="254" t="s">
        <v>75</v>
      </c>
      <c r="AV110" s="13" t="s">
        <v>77</v>
      </c>
      <c r="AW110" s="13" t="s">
        <v>31</v>
      </c>
      <c r="AX110" s="13" t="s">
        <v>68</v>
      </c>
      <c r="AY110" s="254" t="s">
        <v>125</v>
      </c>
    </row>
    <row r="111" s="14" customFormat="1">
      <c r="A111" s="14"/>
      <c r="B111" s="255"/>
      <c r="C111" s="256"/>
      <c r="D111" s="245" t="s">
        <v>137</v>
      </c>
      <c r="E111" s="257" t="s">
        <v>19</v>
      </c>
      <c r="F111" s="258" t="s">
        <v>139</v>
      </c>
      <c r="G111" s="256"/>
      <c r="H111" s="259">
        <v>3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5" t="s">
        <v>137</v>
      </c>
      <c r="AU111" s="265" t="s">
        <v>75</v>
      </c>
      <c r="AV111" s="14" t="s">
        <v>135</v>
      </c>
      <c r="AW111" s="14" t="s">
        <v>31</v>
      </c>
      <c r="AX111" s="14" t="s">
        <v>75</v>
      </c>
      <c r="AY111" s="265" t="s">
        <v>125</v>
      </c>
    </row>
    <row r="112" s="2" customFormat="1" ht="16.5" customHeight="1">
      <c r="A112" s="40"/>
      <c r="B112" s="41"/>
      <c r="C112" s="229" t="s">
        <v>140</v>
      </c>
      <c r="D112" s="229" t="s">
        <v>131</v>
      </c>
      <c r="E112" s="230" t="s">
        <v>587</v>
      </c>
      <c r="F112" s="231" t="s">
        <v>588</v>
      </c>
      <c r="G112" s="232" t="s">
        <v>539</v>
      </c>
      <c r="H112" s="233">
        <v>1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39</v>
      </c>
      <c r="O112" s="86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563</v>
      </c>
      <c r="AT112" s="241" t="s">
        <v>131</v>
      </c>
      <c r="AU112" s="241" t="s">
        <v>75</v>
      </c>
      <c r="AY112" s="19" t="s">
        <v>125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75</v>
      </c>
      <c r="BK112" s="242">
        <f>ROUND(I112*H112,2)</f>
        <v>0</v>
      </c>
      <c r="BL112" s="19" t="s">
        <v>563</v>
      </c>
      <c r="BM112" s="241" t="s">
        <v>589</v>
      </c>
    </row>
    <row r="113" s="13" customFormat="1">
      <c r="A113" s="13"/>
      <c r="B113" s="243"/>
      <c r="C113" s="244"/>
      <c r="D113" s="245" t="s">
        <v>137</v>
      </c>
      <c r="E113" s="246" t="s">
        <v>19</v>
      </c>
      <c r="F113" s="247" t="s">
        <v>75</v>
      </c>
      <c r="G113" s="244"/>
      <c r="H113" s="248">
        <v>1</v>
      </c>
      <c r="I113" s="249"/>
      <c r="J113" s="244"/>
      <c r="K113" s="244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137</v>
      </c>
      <c r="AU113" s="254" t="s">
        <v>75</v>
      </c>
      <c r="AV113" s="13" t="s">
        <v>77</v>
      </c>
      <c r="AW113" s="13" t="s">
        <v>31</v>
      </c>
      <c r="AX113" s="13" t="s">
        <v>68</v>
      </c>
      <c r="AY113" s="254" t="s">
        <v>125</v>
      </c>
    </row>
    <row r="114" s="14" customFormat="1">
      <c r="A114" s="14"/>
      <c r="B114" s="255"/>
      <c r="C114" s="256"/>
      <c r="D114" s="245" t="s">
        <v>137</v>
      </c>
      <c r="E114" s="257" t="s">
        <v>19</v>
      </c>
      <c r="F114" s="258" t="s">
        <v>139</v>
      </c>
      <c r="G114" s="256"/>
      <c r="H114" s="259">
        <v>1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5" t="s">
        <v>137</v>
      </c>
      <c r="AU114" s="265" t="s">
        <v>75</v>
      </c>
      <c r="AV114" s="14" t="s">
        <v>135</v>
      </c>
      <c r="AW114" s="14" t="s">
        <v>31</v>
      </c>
      <c r="AX114" s="14" t="s">
        <v>75</v>
      </c>
      <c r="AY114" s="265" t="s">
        <v>125</v>
      </c>
    </row>
    <row r="115" s="2" customFormat="1" ht="16.5" customHeight="1">
      <c r="A115" s="40"/>
      <c r="B115" s="41"/>
      <c r="C115" s="229" t="s">
        <v>145</v>
      </c>
      <c r="D115" s="229" t="s">
        <v>131</v>
      </c>
      <c r="E115" s="230" t="s">
        <v>590</v>
      </c>
      <c r="F115" s="231" t="s">
        <v>591</v>
      </c>
      <c r="G115" s="232" t="s">
        <v>539</v>
      </c>
      <c r="H115" s="233">
        <v>1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39</v>
      </c>
      <c r="O115" s="86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563</v>
      </c>
      <c r="AT115" s="241" t="s">
        <v>131</v>
      </c>
      <c r="AU115" s="241" t="s">
        <v>75</v>
      </c>
      <c r="AY115" s="19" t="s">
        <v>125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75</v>
      </c>
      <c r="BK115" s="242">
        <f>ROUND(I115*H115,2)</f>
        <v>0</v>
      </c>
      <c r="BL115" s="19" t="s">
        <v>563</v>
      </c>
      <c r="BM115" s="241" t="s">
        <v>592</v>
      </c>
    </row>
    <row r="116" s="13" customFormat="1">
      <c r="A116" s="13"/>
      <c r="B116" s="243"/>
      <c r="C116" s="244"/>
      <c r="D116" s="245" t="s">
        <v>137</v>
      </c>
      <c r="E116" s="246" t="s">
        <v>19</v>
      </c>
      <c r="F116" s="247" t="s">
        <v>75</v>
      </c>
      <c r="G116" s="244"/>
      <c r="H116" s="248">
        <v>1</v>
      </c>
      <c r="I116" s="249"/>
      <c r="J116" s="244"/>
      <c r="K116" s="244"/>
      <c r="L116" s="250"/>
      <c r="M116" s="251"/>
      <c r="N116" s="252"/>
      <c r="O116" s="252"/>
      <c r="P116" s="252"/>
      <c r="Q116" s="252"/>
      <c r="R116" s="252"/>
      <c r="S116" s="252"/>
      <c r="T116" s="25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4" t="s">
        <v>137</v>
      </c>
      <c r="AU116" s="254" t="s">
        <v>75</v>
      </c>
      <c r="AV116" s="13" t="s">
        <v>77</v>
      </c>
      <c r="AW116" s="13" t="s">
        <v>31</v>
      </c>
      <c r="AX116" s="13" t="s">
        <v>75</v>
      </c>
      <c r="AY116" s="254" t="s">
        <v>125</v>
      </c>
    </row>
    <row r="117" s="2" customFormat="1" ht="16.5" customHeight="1">
      <c r="A117" s="40"/>
      <c r="B117" s="41"/>
      <c r="C117" s="229" t="s">
        <v>150</v>
      </c>
      <c r="D117" s="229" t="s">
        <v>131</v>
      </c>
      <c r="E117" s="230" t="s">
        <v>593</v>
      </c>
      <c r="F117" s="231" t="s">
        <v>594</v>
      </c>
      <c r="G117" s="232" t="s">
        <v>539</v>
      </c>
      <c r="H117" s="233">
        <v>1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39</v>
      </c>
      <c r="O117" s="86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563</v>
      </c>
      <c r="AT117" s="241" t="s">
        <v>131</v>
      </c>
      <c r="AU117" s="241" t="s">
        <v>75</v>
      </c>
      <c r="AY117" s="19" t="s">
        <v>125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75</v>
      </c>
      <c r="BK117" s="242">
        <f>ROUND(I117*H117,2)</f>
        <v>0</v>
      </c>
      <c r="BL117" s="19" t="s">
        <v>563</v>
      </c>
      <c r="BM117" s="241" t="s">
        <v>595</v>
      </c>
    </row>
    <row r="118" s="13" customFormat="1">
      <c r="A118" s="13"/>
      <c r="B118" s="243"/>
      <c r="C118" s="244"/>
      <c r="D118" s="245" t="s">
        <v>137</v>
      </c>
      <c r="E118" s="246" t="s">
        <v>19</v>
      </c>
      <c r="F118" s="247" t="s">
        <v>75</v>
      </c>
      <c r="G118" s="244"/>
      <c r="H118" s="248">
        <v>1</v>
      </c>
      <c r="I118" s="249"/>
      <c r="J118" s="244"/>
      <c r="K118" s="244"/>
      <c r="L118" s="250"/>
      <c r="M118" s="251"/>
      <c r="N118" s="252"/>
      <c r="O118" s="252"/>
      <c r="P118" s="252"/>
      <c r="Q118" s="252"/>
      <c r="R118" s="252"/>
      <c r="S118" s="252"/>
      <c r="T118" s="25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4" t="s">
        <v>137</v>
      </c>
      <c r="AU118" s="254" t="s">
        <v>75</v>
      </c>
      <c r="AV118" s="13" t="s">
        <v>77</v>
      </c>
      <c r="AW118" s="13" t="s">
        <v>31</v>
      </c>
      <c r="AX118" s="13" t="s">
        <v>68</v>
      </c>
      <c r="AY118" s="254" t="s">
        <v>125</v>
      </c>
    </row>
    <row r="119" s="14" customFormat="1">
      <c r="A119" s="14"/>
      <c r="B119" s="255"/>
      <c r="C119" s="256"/>
      <c r="D119" s="245" t="s">
        <v>137</v>
      </c>
      <c r="E119" s="257" t="s">
        <v>19</v>
      </c>
      <c r="F119" s="258" t="s">
        <v>139</v>
      </c>
      <c r="G119" s="256"/>
      <c r="H119" s="259">
        <v>1</v>
      </c>
      <c r="I119" s="260"/>
      <c r="J119" s="256"/>
      <c r="K119" s="256"/>
      <c r="L119" s="261"/>
      <c r="M119" s="262"/>
      <c r="N119" s="263"/>
      <c r="O119" s="263"/>
      <c r="P119" s="263"/>
      <c r="Q119" s="263"/>
      <c r="R119" s="263"/>
      <c r="S119" s="263"/>
      <c r="T119" s="26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5" t="s">
        <v>137</v>
      </c>
      <c r="AU119" s="265" t="s">
        <v>75</v>
      </c>
      <c r="AV119" s="14" t="s">
        <v>135</v>
      </c>
      <c r="AW119" s="14" t="s">
        <v>31</v>
      </c>
      <c r="AX119" s="14" t="s">
        <v>75</v>
      </c>
      <c r="AY119" s="265" t="s">
        <v>125</v>
      </c>
    </row>
    <row r="120" s="2" customFormat="1" ht="16.5" customHeight="1">
      <c r="A120" s="40"/>
      <c r="B120" s="41"/>
      <c r="C120" s="229" t="s">
        <v>156</v>
      </c>
      <c r="D120" s="229" t="s">
        <v>131</v>
      </c>
      <c r="E120" s="230" t="s">
        <v>596</v>
      </c>
      <c r="F120" s="231" t="s">
        <v>597</v>
      </c>
      <c r="G120" s="232" t="s">
        <v>539</v>
      </c>
      <c r="H120" s="233">
        <v>1</v>
      </c>
      <c r="I120" s="234"/>
      <c r="J120" s="235">
        <f>ROUND(I120*H120,2)</f>
        <v>0</v>
      </c>
      <c r="K120" s="236"/>
      <c r="L120" s="46"/>
      <c r="M120" s="237" t="s">
        <v>19</v>
      </c>
      <c r="N120" s="238" t="s">
        <v>39</v>
      </c>
      <c r="O120" s="86"/>
      <c r="P120" s="239">
        <f>O120*H120</f>
        <v>0</v>
      </c>
      <c r="Q120" s="239">
        <v>0</v>
      </c>
      <c r="R120" s="239">
        <f>Q120*H120</f>
        <v>0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563</v>
      </c>
      <c r="AT120" s="241" t="s">
        <v>131</v>
      </c>
      <c r="AU120" s="241" t="s">
        <v>75</v>
      </c>
      <c r="AY120" s="19" t="s">
        <v>125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75</v>
      </c>
      <c r="BK120" s="242">
        <f>ROUND(I120*H120,2)</f>
        <v>0</v>
      </c>
      <c r="BL120" s="19" t="s">
        <v>563</v>
      </c>
      <c r="BM120" s="241" t="s">
        <v>598</v>
      </c>
    </row>
    <row r="121" s="13" customFormat="1">
      <c r="A121" s="13"/>
      <c r="B121" s="243"/>
      <c r="C121" s="244"/>
      <c r="D121" s="245" t="s">
        <v>137</v>
      </c>
      <c r="E121" s="246" t="s">
        <v>19</v>
      </c>
      <c r="F121" s="247" t="s">
        <v>75</v>
      </c>
      <c r="G121" s="244"/>
      <c r="H121" s="248">
        <v>1</v>
      </c>
      <c r="I121" s="249"/>
      <c r="J121" s="244"/>
      <c r="K121" s="244"/>
      <c r="L121" s="250"/>
      <c r="M121" s="251"/>
      <c r="N121" s="252"/>
      <c r="O121" s="252"/>
      <c r="P121" s="252"/>
      <c r="Q121" s="252"/>
      <c r="R121" s="252"/>
      <c r="S121" s="252"/>
      <c r="T121" s="25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4" t="s">
        <v>137</v>
      </c>
      <c r="AU121" s="254" t="s">
        <v>75</v>
      </c>
      <c r="AV121" s="13" t="s">
        <v>77</v>
      </c>
      <c r="AW121" s="13" t="s">
        <v>31</v>
      </c>
      <c r="AX121" s="13" t="s">
        <v>68</v>
      </c>
      <c r="AY121" s="254" t="s">
        <v>125</v>
      </c>
    </row>
    <row r="122" s="14" customFormat="1">
      <c r="A122" s="14"/>
      <c r="B122" s="255"/>
      <c r="C122" s="256"/>
      <c r="D122" s="245" t="s">
        <v>137</v>
      </c>
      <c r="E122" s="257" t="s">
        <v>19</v>
      </c>
      <c r="F122" s="258" t="s">
        <v>139</v>
      </c>
      <c r="G122" s="256"/>
      <c r="H122" s="259">
        <v>1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5" t="s">
        <v>137</v>
      </c>
      <c r="AU122" s="265" t="s">
        <v>75</v>
      </c>
      <c r="AV122" s="14" t="s">
        <v>135</v>
      </c>
      <c r="AW122" s="14" t="s">
        <v>31</v>
      </c>
      <c r="AX122" s="14" t="s">
        <v>75</v>
      </c>
      <c r="AY122" s="265" t="s">
        <v>125</v>
      </c>
    </row>
    <row r="123" s="2" customFormat="1" ht="16.5" customHeight="1">
      <c r="A123" s="40"/>
      <c r="B123" s="41"/>
      <c r="C123" s="229" t="s">
        <v>126</v>
      </c>
      <c r="D123" s="229" t="s">
        <v>131</v>
      </c>
      <c r="E123" s="230" t="s">
        <v>599</v>
      </c>
      <c r="F123" s="231" t="s">
        <v>600</v>
      </c>
      <c r="G123" s="232" t="s">
        <v>539</v>
      </c>
      <c r="H123" s="233">
        <v>1</v>
      </c>
      <c r="I123" s="234"/>
      <c r="J123" s="235">
        <f>ROUND(I123*H123,2)</f>
        <v>0</v>
      </c>
      <c r="K123" s="236"/>
      <c r="L123" s="46"/>
      <c r="M123" s="237" t="s">
        <v>19</v>
      </c>
      <c r="N123" s="238" t="s">
        <v>39</v>
      </c>
      <c r="O123" s="86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1" t="s">
        <v>563</v>
      </c>
      <c r="AT123" s="241" t="s">
        <v>131</v>
      </c>
      <c r="AU123" s="241" t="s">
        <v>75</v>
      </c>
      <c r="AY123" s="19" t="s">
        <v>125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75</v>
      </c>
      <c r="BK123" s="242">
        <f>ROUND(I123*H123,2)</f>
        <v>0</v>
      </c>
      <c r="BL123" s="19" t="s">
        <v>563</v>
      </c>
      <c r="BM123" s="241" t="s">
        <v>601</v>
      </c>
    </row>
    <row r="124" s="13" customFormat="1">
      <c r="A124" s="13"/>
      <c r="B124" s="243"/>
      <c r="C124" s="244"/>
      <c r="D124" s="245" t="s">
        <v>137</v>
      </c>
      <c r="E124" s="246" t="s">
        <v>19</v>
      </c>
      <c r="F124" s="247" t="s">
        <v>75</v>
      </c>
      <c r="G124" s="244"/>
      <c r="H124" s="248">
        <v>1</v>
      </c>
      <c r="I124" s="249"/>
      <c r="J124" s="244"/>
      <c r="K124" s="244"/>
      <c r="L124" s="250"/>
      <c r="M124" s="251"/>
      <c r="N124" s="252"/>
      <c r="O124" s="252"/>
      <c r="P124" s="252"/>
      <c r="Q124" s="252"/>
      <c r="R124" s="252"/>
      <c r="S124" s="252"/>
      <c r="T124" s="25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4" t="s">
        <v>137</v>
      </c>
      <c r="AU124" s="254" t="s">
        <v>75</v>
      </c>
      <c r="AV124" s="13" t="s">
        <v>77</v>
      </c>
      <c r="AW124" s="13" t="s">
        <v>31</v>
      </c>
      <c r="AX124" s="13" t="s">
        <v>68</v>
      </c>
      <c r="AY124" s="254" t="s">
        <v>125</v>
      </c>
    </row>
    <row r="125" s="14" customFormat="1">
      <c r="A125" s="14"/>
      <c r="B125" s="255"/>
      <c r="C125" s="256"/>
      <c r="D125" s="245" t="s">
        <v>137</v>
      </c>
      <c r="E125" s="257" t="s">
        <v>19</v>
      </c>
      <c r="F125" s="258" t="s">
        <v>139</v>
      </c>
      <c r="G125" s="256"/>
      <c r="H125" s="259">
        <v>1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5" t="s">
        <v>137</v>
      </c>
      <c r="AU125" s="265" t="s">
        <v>75</v>
      </c>
      <c r="AV125" s="14" t="s">
        <v>135</v>
      </c>
      <c r="AW125" s="14" t="s">
        <v>31</v>
      </c>
      <c r="AX125" s="14" t="s">
        <v>75</v>
      </c>
      <c r="AY125" s="265" t="s">
        <v>125</v>
      </c>
    </row>
    <row r="126" s="2" customFormat="1" ht="24" customHeight="1">
      <c r="A126" s="40"/>
      <c r="B126" s="41"/>
      <c r="C126" s="229" t="s">
        <v>166</v>
      </c>
      <c r="D126" s="229" t="s">
        <v>131</v>
      </c>
      <c r="E126" s="230" t="s">
        <v>602</v>
      </c>
      <c r="F126" s="231" t="s">
        <v>603</v>
      </c>
      <c r="G126" s="232" t="s">
        <v>604</v>
      </c>
      <c r="H126" s="233">
        <v>9000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39</v>
      </c>
      <c r="O126" s="86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563</v>
      </c>
      <c r="AT126" s="241" t="s">
        <v>131</v>
      </c>
      <c r="AU126" s="241" t="s">
        <v>75</v>
      </c>
      <c r="AY126" s="19" t="s">
        <v>125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75</v>
      </c>
      <c r="BK126" s="242">
        <f>ROUND(I126*H126,2)</f>
        <v>0</v>
      </c>
      <c r="BL126" s="19" t="s">
        <v>563</v>
      </c>
      <c r="BM126" s="241" t="s">
        <v>605</v>
      </c>
    </row>
    <row r="127" s="13" customFormat="1">
      <c r="A127" s="13"/>
      <c r="B127" s="243"/>
      <c r="C127" s="244"/>
      <c r="D127" s="245" t="s">
        <v>137</v>
      </c>
      <c r="E127" s="246" t="s">
        <v>19</v>
      </c>
      <c r="F127" s="247" t="s">
        <v>606</v>
      </c>
      <c r="G127" s="244"/>
      <c r="H127" s="248">
        <v>9000</v>
      </c>
      <c r="I127" s="249"/>
      <c r="J127" s="244"/>
      <c r="K127" s="244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137</v>
      </c>
      <c r="AU127" s="254" t="s">
        <v>75</v>
      </c>
      <c r="AV127" s="13" t="s">
        <v>77</v>
      </c>
      <c r="AW127" s="13" t="s">
        <v>31</v>
      </c>
      <c r="AX127" s="13" t="s">
        <v>68</v>
      </c>
      <c r="AY127" s="254" t="s">
        <v>125</v>
      </c>
    </row>
    <row r="128" s="14" customFormat="1">
      <c r="A128" s="14"/>
      <c r="B128" s="255"/>
      <c r="C128" s="256"/>
      <c r="D128" s="245" t="s">
        <v>137</v>
      </c>
      <c r="E128" s="257" t="s">
        <v>19</v>
      </c>
      <c r="F128" s="258" t="s">
        <v>139</v>
      </c>
      <c r="G128" s="256"/>
      <c r="H128" s="259">
        <v>9000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137</v>
      </c>
      <c r="AU128" s="265" t="s">
        <v>75</v>
      </c>
      <c r="AV128" s="14" t="s">
        <v>135</v>
      </c>
      <c r="AW128" s="14" t="s">
        <v>31</v>
      </c>
      <c r="AX128" s="14" t="s">
        <v>75</v>
      </c>
      <c r="AY128" s="265" t="s">
        <v>125</v>
      </c>
    </row>
    <row r="129" s="2" customFormat="1" ht="16.5" customHeight="1">
      <c r="A129" s="40"/>
      <c r="B129" s="41"/>
      <c r="C129" s="229" t="s">
        <v>172</v>
      </c>
      <c r="D129" s="229" t="s">
        <v>131</v>
      </c>
      <c r="E129" s="230" t="s">
        <v>607</v>
      </c>
      <c r="F129" s="231" t="s">
        <v>608</v>
      </c>
      <c r="G129" s="232" t="s">
        <v>609</v>
      </c>
      <c r="H129" s="233">
        <v>180</v>
      </c>
      <c r="I129" s="234"/>
      <c r="J129" s="235">
        <f>ROUND(I129*H129,2)</f>
        <v>0</v>
      </c>
      <c r="K129" s="236"/>
      <c r="L129" s="46"/>
      <c r="M129" s="237" t="s">
        <v>19</v>
      </c>
      <c r="N129" s="238" t="s">
        <v>39</v>
      </c>
      <c r="O129" s="86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1" t="s">
        <v>563</v>
      </c>
      <c r="AT129" s="241" t="s">
        <v>131</v>
      </c>
      <c r="AU129" s="241" t="s">
        <v>75</v>
      </c>
      <c r="AY129" s="19" t="s">
        <v>125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75</v>
      </c>
      <c r="BK129" s="242">
        <f>ROUND(I129*H129,2)</f>
        <v>0</v>
      </c>
      <c r="BL129" s="19" t="s">
        <v>563</v>
      </c>
      <c r="BM129" s="241" t="s">
        <v>610</v>
      </c>
    </row>
    <row r="130" s="13" customFormat="1">
      <c r="A130" s="13"/>
      <c r="B130" s="243"/>
      <c r="C130" s="244"/>
      <c r="D130" s="245" t="s">
        <v>137</v>
      </c>
      <c r="E130" s="246" t="s">
        <v>19</v>
      </c>
      <c r="F130" s="247" t="s">
        <v>611</v>
      </c>
      <c r="G130" s="244"/>
      <c r="H130" s="248">
        <v>180</v>
      </c>
      <c r="I130" s="249"/>
      <c r="J130" s="244"/>
      <c r="K130" s="244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137</v>
      </c>
      <c r="AU130" s="254" t="s">
        <v>75</v>
      </c>
      <c r="AV130" s="13" t="s">
        <v>77</v>
      </c>
      <c r="AW130" s="13" t="s">
        <v>31</v>
      </c>
      <c r="AX130" s="13" t="s">
        <v>68</v>
      </c>
      <c r="AY130" s="254" t="s">
        <v>125</v>
      </c>
    </row>
    <row r="131" s="14" customFormat="1">
      <c r="A131" s="14"/>
      <c r="B131" s="255"/>
      <c r="C131" s="256"/>
      <c r="D131" s="245" t="s">
        <v>137</v>
      </c>
      <c r="E131" s="257" t="s">
        <v>19</v>
      </c>
      <c r="F131" s="258" t="s">
        <v>139</v>
      </c>
      <c r="G131" s="256"/>
      <c r="H131" s="259">
        <v>180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137</v>
      </c>
      <c r="AU131" s="265" t="s">
        <v>75</v>
      </c>
      <c r="AV131" s="14" t="s">
        <v>135</v>
      </c>
      <c r="AW131" s="14" t="s">
        <v>31</v>
      </c>
      <c r="AX131" s="14" t="s">
        <v>75</v>
      </c>
      <c r="AY131" s="265" t="s">
        <v>125</v>
      </c>
    </row>
    <row r="132" s="2" customFormat="1" ht="16.5" customHeight="1">
      <c r="A132" s="40"/>
      <c r="B132" s="41"/>
      <c r="C132" s="229" t="s">
        <v>181</v>
      </c>
      <c r="D132" s="229" t="s">
        <v>131</v>
      </c>
      <c r="E132" s="230" t="s">
        <v>612</v>
      </c>
      <c r="F132" s="231" t="s">
        <v>613</v>
      </c>
      <c r="G132" s="232" t="s">
        <v>539</v>
      </c>
      <c r="H132" s="233">
        <v>1</v>
      </c>
      <c r="I132" s="234"/>
      <c r="J132" s="235">
        <f>ROUND(I132*H132,2)</f>
        <v>0</v>
      </c>
      <c r="K132" s="236"/>
      <c r="L132" s="46"/>
      <c r="M132" s="237" t="s">
        <v>19</v>
      </c>
      <c r="N132" s="238" t="s">
        <v>39</v>
      </c>
      <c r="O132" s="86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1" t="s">
        <v>563</v>
      </c>
      <c r="AT132" s="241" t="s">
        <v>131</v>
      </c>
      <c r="AU132" s="241" t="s">
        <v>75</v>
      </c>
      <c r="AY132" s="19" t="s">
        <v>125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75</v>
      </c>
      <c r="BK132" s="242">
        <f>ROUND(I132*H132,2)</f>
        <v>0</v>
      </c>
      <c r="BL132" s="19" t="s">
        <v>563</v>
      </c>
      <c r="BM132" s="241" t="s">
        <v>614</v>
      </c>
    </row>
    <row r="133" s="13" customFormat="1">
      <c r="A133" s="13"/>
      <c r="B133" s="243"/>
      <c r="C133" s="244"/>
      <c r="D133" s="245" t="s">
        <v>137</v>
      </c>
      <c r="E133" s="246" t="s">
        <v>19</v>
      </c>
      <c r="F133" s="247" t="s">
        <v>75</v>
      </c>
      <c r="G133" s="244"/>
      <c r="H133" s="248">
        <v>1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137</v>
      </c>
      <c r="AU133" s="254" t="s">
        <v>75</v>
      </c>
      <c r="AV133" s="13" t="s">
        <v>77</v>
      </c>
      <c r="AW133" s="13" t="s">
        <v>31</v>
      </c>
      <c r="AX133" s="13" t="s">
        <v>68</v>
      </c>
      <c r="AY133" s="254" t="s">
        <v>125</v>
      </c>
    </row>
    <row r="134" s="14" customFormat="1">
      <c r="A134" s="14"/>
      <c r="B134" s="255"/>
      <c r="C134" s="256"/>
      <c r="D134" s="245" t="s">
        <v>137</v>
      </c>
      <c r="E134" s="257" t="s">
        <v>19</v>
      </c>
      <c r="F134" s="258" t="s">
        <v>139</v>
      </c>
      <c r="G134" s="256"/>
      <c r="H134" s="259">
        <v>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137</v>
      </c>
      <c r="AU134" s="265" t="s">
        <v>75</v>
      </c>
      <c r="AV134" s="14" t="s">
        <v>135</v>
      </c>
      <c r="AW134" s="14" t="s">
        <v>31</v>
      </c>
      <c r="AX134" s="14" t="s">
        <v>75</v>
      </c>
      <c r="AY134" s="265" t="s">
        <v>125</v>
      </c>
    </row>
    <row r="135" s="2" customFormat="1" ht="16.5" customHeight="1">
      <c r="A135" s="40"/>
      <c r="B135" s="41"/>
      <c r="C135" s="229" t="s">
        <v>186</v>
      </c>
      <c r="D135" s="229" t="s">
        <v>131</v>
      </c>
      <c r="E135" s="230" t="s">
        <v>615</v>
      </c>
      <c r="F135" s="231" t="s">
        <v>616</v>
      </c>
      <c r="G135" s="232" t="s">
        <v>617</v>
      </c>
      <c r="H135" s="233">
        <v>270</v>
      </c>
      <c r="I135" s="234"/>
      <c r="J135" s="235">
        <f>ROUND(I135*H135,2)</f>
        <v>0</v>
      </c>
      <c r="K135" s="236"/>
      <c r="L135" s="46"/>
      <c r="M135" s="237" t="s">
        <v>19</v>
      </c>
      <c r="N135" s="238" t="s">
        <v>39</v>
      </c>
      <c r="O135" s="86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1" t="s">
        <v>563</v>
      </c>
      <c r="AT135" s="241" t="s">
        <v>131</v>
      </c>
      <c r="AU135" s="241" t="s">
        <v>75</v>
      </c>
      <c r="AY135" s="19" t="s">
        <v>125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75</v>
      </c>
      <c r="BK135" s="242">
        <f>ROUND(I135*H135,2)</f>
        <v>0</v>
      </c>
      <c r="BL135" s="19" t="s">
        <v>563</v>
      </c>
      <c r="BM135" s="241" t="s">
        <v>618</v>
      </c>
    </row>
    <row r="136" s="13" customFormat="1">
      <c r="A136" s="13"/>
      <c r="B136" s="243"/>
      <c r="C136" s="244"/>
      <c r="D136" s="245" t="s">
        <v>137</v>
      </c>
      <c r="E136" s="246" t="s">
        <v>19</v>
      </c>
      <c r="F136" s="247" t="s">
        <v>619</v>
      </c>
      <c r="G136" s="244"/>
      <c r="H136" s="248">
        <v>270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137</v>
      </c>
      <c r="AU136" s="254" t="s">
        <v>75</v>
      </c>
      <c r="AV136" s="13" t="s">
        <v>77</v>
      </c>
      <c r="AW136" s="13" t="s">
        <v>31</v>
      </c>
      <c r="AX136" s="13" t="s">
        <v>68</v>
      </c>
      <c r="AY136" s="254" t="s">
        <v>125</v>
      </c>
    </row>
    <row r="137" s="14" customFormat="1">
      <c r="A137" s="14"/>
      <c r="B137" s="255"/>
      <c r="C137" s="256"/>
      <c r="D137" s="245" t="s">
        <v>137</v>
      </c>
      <c r="E137" s="257" t="s">
        <v>19</v>
      </c>
      <c r="F137" s="258" t="s">
        <v>139</v>
      </c>
      <c r="G137" s="256"/>
      <c r="H137" s="259">
        <v>270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137</v>
      </c>
      <c r="AU137" s="265" t="s">
        <v>75</v>
      </c>
      <c r="AV137" s="14" t="s">
        <v>135</v>
      </c>
      <c r="AW137" s="14" t="s">
        <v>31</v>
      </c>
      <c r="AX137" s="14" t="s">
        <v>75</v>
      </c>
      <c r="AY137" s="265" t="s">
        <v>125</v>
      </c>
    </row>
    <row r="138" s="2" customFormat="1" ht="16.5" customHeight="1">
      <c r="A138" s="40"/>
      <c r="B138" s="41"/>
      <c r="C138" s="229" t="s">
        <v>191</v>
      </c>
      <c r="D138" s="229" t="s">
        <v>131</v>
      </c>
      <c r="E138" s="230" t="s">
        <v>620</v>
      </c>
      <c r="F138" s="231" t="s">
        <v>621</v>
      </c>
      <c r="G138" s="232" t="s">
        <v>539</v>
      </c>
      <c r="H138" s="233">
        <v>1</v>
      </c>
      <c r="I138" s="234"/>
      <c r="J138" s="235">
        <f>ROUND(I138*H138,2)</f>
        <v>0</v>
      </c>
      <c r="K138" s="236"/>
      <c r="L138" s="46"/>
      <c r="M138" s="237" t="s">
        <v>19</v>
      </c>
      <c r="N138" s="238" t="s">
        <v>39</v>
      </c>
      <c r="O138" s="86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563</v>
      </c>
      <c r="AT138" s="241" t="s">
        <v>131</v>
      </c>
      <c r="AU138" s="241" t="s">
        <v>75</v>
      </c>
      <c r="AY138" s="19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75</v>
      </c>
      <c r="BK138" s="242">
        <f>ROUND(I138*H138,2)</f>
        <v>0</v>
      </c>
      <c r="BL138" s="19" t="s">
        <v>563</v>
      </c>
      <c r="BM138" s="241" t="s">
        <v>622</v>
      </c>
    </row>
    <row r="139" s="13" customFormat="1">
      <c r="A139" s="13"/>
      <c r="B139" s="243"/>
      <c r="C139" s="244"/>
      <c r="D139" s="245" t="s">
        <v>137</v>
      </c>
      <c r="E139" s="246" t="s">
        <v>19</v>
      </c>
      <c r="F139" s="247" t="s">
        <v>75</v>
      </c>
      <c r="G139" s="244"/>
      <c r="H139" s="248">
        <v>1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137</v>
      </c>
      <c r="AU139" s="254" t="s">
        <v>75</v>
      </c>
      <c r="AV139" s="13" t="s">
        <v>77</v>
      </c>
      <c r="AW139" s="13" t="s">
        <v>31</v>
      </c>
      <c r="AX139" s="13" t="s">
        <v>68</v>
      </c>
      <c r="AY139" s="254" t="s">
        <v>125</v>
      </c>
    </row>
    <row r="140" s="14" customFormat="1">
      <c r="A140" s="14"/>
      <c r="B140" s="255"/>
      <c r="C140" s="256"/>
      <c r="D140" s="245" t="s">
        <v>137</v>
      </c>
      <c r="E140" s="257" t="s">
        <v>19</v>
      </c>
      <c r="F140" s="258" t="s">
        <v>139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137</v>
      </c>
      <c r="AU140" s="265" t="s">
        <v>75</v>
      </c>
      <c r="AV140" s="14" t="s">
        <v>135</v>
      </c>
      <c r="AW140" s="14" t="s">
        <v>31</v>
      </c>
      <c r="AX140" s="14" t="s">
        <v>75</v>
      </c>
      <c r="AY140" s="265" t="s">
        <v>125</v>
      </c>
    </row>
    <row r="141" s="2" customFormat="1" ht="16.5" customHeight="1">
      <c r="A141" s="40"/>
      <c r="B141" s="41"/>
      <c r="C141" s="229" t="s">
        <v>8</v>
      </c>
      <c r="D141" s="229" t="s">
        <v>131</v>
      </c>
      <c r="E141" s="230" t="s">
        <v>623</v>
      </c>
      <c r="F141" s="231" t="s">
        <v>624</v>
      </c>
      <c r="G141" s="232" t="s">
        <v>539</v>
      </c>
      <c r="H141" s="233">
        <v>1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39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563</v>
      </c>
      <c r="AT141" s="241" t="s">
        <v>131</v>
      </c>
      <c r="AU141" s="241" t="s">
        <v>75</v>
      </c>
      <c r="AY141" s="19" t="s">
        <v>125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75</v>
      </c>
      <c r="BK141" s="242">
        <f>ROUND(I141*H141,2)</f>
        <v>0</v>
      </c>
      <c r="BL141" s="19" t="s">
        <v>563</v>
      </c>
      <c r="BM141" s="241" t="s">
        <v>625</v>
      </c>
    </row>
    <row r="142" s="13" customFormat="1">
      <c r="A142" s="13"/>
      <c r="B142" s="243"/>
      <c r="C142" s="244"/>
      <c r="D142" s="245" t="s">
        <v>137</v>
      </c>
      <c r="E142" s="246" t="s">
        <v>19</v>
      </c>
      <c r="F142" s="247" t="s">
        <v>75</v>
      </c>
      <c r="G142" s="244"/>
      <c r="H142" s="248">
        <v>1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137</v>
      </c>
      <c r="AU142" s="254" t="s">
        <v>75</v>
      </c>
      <c r="AV142" s="13" t="s">
        <v>77</v>
      </c>
      <c r="AW142" s="13" t="s">
        <v>31</v>
      </c>
      <c r="AX142" s="13" t="s">
        <v>68</v>
      </c>
      <c r="AY142" s="254" t="s">
        <v>125</v>
      </c>
    </row>
    <row r="143" s="14" customFormat="1">
      <c r="A143" s="14"/>
      <c r="B143" s="255"/>
      <c r="C143" s="256"/>
      <c r="D143" s="245" t="s">
        <v>137</v>
      </c>
      <c r="E143" s="257" t="s">
        <v>19</v>
      </c>
      <c r="F143" s="258" t="s">
        <v>139</v>
      </c>
      <c r="G143" s="256"/>
      <c r="H143" s="259">
        <v>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137</v>
      </c>
      <c r="AU143" s="265" t="s">
        <v>75</v>
      </c>
      <c r="AV143" s="14" t="s">
        <v>135</v>
      </c>
      <c r="AW143" s="14" t="s">
        <v>31</v>
      </c>
      <c r="AX143" s="14" t="s">
        <v>75</v>
      </c>
      <c r="AY143" s="265" t="s">
        <v>125</v>
      </c>
    </row>
    <row r="144" s="12" customFormat="1" ht="25.92" customHeight="1">
      <c r="A144" s="12"/>
      <c r="B144" s="213"/>
      <c r="C144" s="214"/>
      <c r="D144" s="215" t="s">
        <v>67</v>
      </c>
      <c r="E144" s="216" t="s">
        <v>626</v>
      </c>
      <c r="F144" s="216" t="s">
        <v>627</v>
      </c>
      <c r="G144" s="214"/>
      <c r="H144" s="214"/>
      <c r="I144" s="217"/>
      <c r="J144" s="218">
        <f>BK144</f>
        <v>0</v>
      </c>
      <c r="K144" s="214"/>
      <c r="L144" s="219"/>
      <c r="M144" s="220"/>
      <c r="N144" s="221"/>
      <c r="O144" s="221"/>
      <c r="P144" s="222">
        <f>SUM(P145:P147)</f>
        <v>0</v>
      </c>
      <c r="Q144" s="221"/>
      <c r="R144" s="222">
        <f>SUM(R145:R147)</f>
        <v>0</v>
      </c>
      <c r="S144" s="221"/>
      <c r="T144" s="223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4" t="s">
        <v>140</v>
      </c>
      <c r="AT144" s="225" t="s">
        <v>67</v>
      </c>
      <c r="AU144" s="225" t="s">
        <v>68</v>
      </c>
      <c r="AY144" s="224" t="s">
        <v>125</v>
      </c>
      <c r="BK144" s="226">
        <f>SUM(BK145:BK147)</f>
        <v>0</v>
      </c>
    </row>
    <row r="145" s="2" customFormat="1" ht="16.5" customHeight="1">
      <c r="A145" s="40"/>
      <c r="B145" s="41"/>
      <c r="C145" s="229" t="s">
        <v>198</v>
      </c>
      <c r="D145" s="229" t="s">
        <v>131</v>
      </c>
      <c r="E145" s="230" t="s">
        <v>628</v>
      </c>
      <c r="F145" s="231" t="s">
        <v>629</v>
      </c>
      <c r="G145" s="232" t="s">
        <v>630</v>
      </c>
      <c r="H145" s="233">
        <v>1</v>
      </c>
      <c r="I145" s="234"/>
      <c r="J145" s="235">
        <f>ROUND(I145*H145,2)</f>
        <v>0</v>
      </c>
      <c r="K145" s="236"/>
      <c r="L145" s="46"/>
      <c r="M145" s="237" t="s">
        <v>19</v>
      </c>
      <c r="N145" s="238" t="s">
        <v>39</v>
      </c>
      <c r="O145" s="86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1" t="s">
        <v>563</v>
      </c>
      <c r="AT145" s="241" t="s">
        <v>131</v>
      </c>
      <c r="AU145" s="241" t="s">
        <v>75</v>
      </c>
      <c r="AY145" s="19" t="s">
        <v>125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75</v>
      </c>
      <c r="BK145" s="242">
        <f>ROUND(I145*H145,2)</f>
        <v>0</v>
      </c>
      <c r="BL145" s="19" t="s">
        <v>563</v>
      </c>
      <c r="BM145" s="241" t="s">
        <v>631</v>
      </c>
    </row>
    <row r="146" s="13" customFormat="1">
      <c r="A146" s="13"/>
      <c r="B146" s="243"/>
      <c r="C146" s="244"/>
      <c r="D146" s="245" t="s">
        <v>137</v>
      </c>
      <c r="E146" s="246" t="s">
        <v>19</v>
      </c>
      <c r="F146" s="247" t="s">
        <v>632</v>
      </c>
      <c r="G146" s="244"/>
      <c r="H146" s="248">
        <v>1</v>
      </c>
      <c r="I146" s="249"/>
      <c r="J146" s="244"/>
      <c r="K146" s="244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137</v>
      </c>
      <c r="AU146" s="254" t="s">
        <v>75</v>
      </c>
      <c r="AV146" s="13" t="s">
        <v>77</v>
      </c>
      <c r="AW146" s="13" t="s">
        <v>31</v>
      </c>
      <c r="AX146" s="13" t="s">
        <v>68</v>
      </c>
      <c r="AY146" s="254" t="s">
        <v>125</v>
      </c>
    </row>
    <row r="147" s="14" customFormat="1">
      <c r="A147" s="14"/>
      <c r="B147" s="255"/>
      <c r="C147" s="256"/>
      <c r="D147" s="245" t="s">
        <v>137</v>
      </c>
      <c r="E147" s="257" t="s">
        <v>19</v>
      </c>
      <c r="F147" s="258" t="s">
        <v>139</v>
      </c>
      <c r="G147" s="256"/>
      <c r="H147" s="259">
        <v>1</v>
      </c>
      <c r="I147" s="260"/>
      <c r="J147" s="256"/>
      <c r="K147" s="256"/>
      <c r="L147" s="261"/>
      <c r="M147" s="298"/>
      <c r="N147" s="299"/>
      <c r="O147" s="299"/>
      <c r="P147" s="299"/>
      <c r="Q147" s="299"/>
      <c r="R147" s="299"/>
      <c r="S147" s="299"/>
      <c r="T147" s="3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137</v>
      </c>
      <c r="AU147" s="265" t="s">
        <v>75</v>
      </c>
      <c r="AV147" s="14" t="s">
        <v>135</v>
      </c>
      <c r="AW147" s="14" t="s">
        <v>31</v>
      </c>
      <c r="AX147" s="14" t="s">
        <v>75</v>
      </c>
      <c r="AY147" s="265" t="s">
        <v>125</v>
      </c>
    </row>
    <row r="148" s="2" customFormat="1" ht="6.96" customHeight="1">
      <c r="A148" s="40"/>
      <c r="B148" s="61"/>
      <c r="C148" s="62"/>
      <c r="D148" s="62"/>
      <c r="E148" s="62"/>
      <c r="F148" s="62"/>
      <c r="G148" s="62"/>
      <c r="H148" s="62"/>
      <c r="I148" s="177"/>
      <c r="J148" s="62"/>
      <c r="K148" s="62"/>
      <c r="L148" s="46"/>
      <c r="M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</sheetData>
  <sheetProtection sheet="1" autoFilter="0" formatColumns="0" formatRows="0" objects="1" scenarios="1" spinCount="100000" saltValue="RThod3KTz+MceztbNvMc1GOyT2Varu94FqybouLay23imDHCM/NY0RgXMvyN3NSUPuhNv7cJdxd1wfAM5GmYXw==" hashValue="seotqmnpNY/OsBOm390M5x2fnCBTMcNH3QdamSDB5W7jOutMNm1tF2nIj4LuxmWe8jPPVyIf708rfvUlLTj4aQ==" algorithmName="SHA-512" password="CC35"/>
  <autoFilter ref="C89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77</v>
      </c>
    </row>
    <row r="4" s="1" customFormat="1" ht="24.96" customHeight="1">
      <c r="B4" s="22"/>
      <c r="D4" s="144" t="s">
        <v>88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ZŠ E.Beneše - oprava střešního pláště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89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633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12. 6. 2018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22</v>
      </c>
      <c r="F15" s="40"/>
      <c r="G15" s="40"/>
      <c r="H15" s="40"/>
      <c r="I15" s="151" t="s">
        <v>27</v>
      </c>
      <c r="J15" s="135" t="s">
        <v>19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28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27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30</v>
      </c>
      <c r="E20" s="40"/>
      <c r="F20" s="40"/>
      <c r="G20" s="40"/>
      <c r="H20" s="40"/>
      <c r="I20" s="151" t="s">
        <v>26</v>
      </c>
      <c r="J20" s="135" t="s">
        <v>19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22</v>
      </c>
      <c r="F21" s="40"/>
      <c r="G21" s="40"/>
      <c r="H21" s="40"/>
      <c r="I21" s="151" t="s">
        <v>27</v>
      </c>
      <c r="J21" s="135" t="s">
        <v>19</v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32</v>
      </c>
      <c r="E23" s="40"/>
      <c r="F23" s="40"/>
      <c r="G23" s="40"/>
      <c r="H23" s="40"/>
      <c r="I23" s="151" t="s">
        <v>26</v>
      </c>
      <c r="J23" s="135" t="str">
        <f>IF('Rekapitulace stavby'!AN19="","",'Rekapitulace stavby'!AN19)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51" t="s">
        <v>27</v>
      </c>
      <c r="J24" s="135" t="str">
        <f>IF('Rekapitulace stavby'!AN20="","",'Rekapitulace stavby'!AN20)</f>
        <v/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33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34</v>
      </c>
      <c r="E30" s="40"/>
      <c r="F30" s="40"/>
      <c r="G30" s="40"/>
      <c r="H30" s="40"/>
      <c r="I30" s="148"/>
      <c r="J30" s="161">
        <f>ROUND(J95,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36</v>
      </c>
      <c r="G32" s="40"/>
      <c r="H32" s="40"/>
      <c r="I32" s="163" t="s">
        <v>35</v>
      </c>
      <c r="J32" s="162" t="s">
        <v>37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38</v>
      </c>
      <c r="E33" s="146" t="s">
        <v>39</v>
      </c>
      <c r="F33" s="165">
        <f>ROUND((SUM(BE95:BE487)),  2)</f>
        <v>0</v>
      </c>
      <c r="G33" s="40"/>
      <c r="H33" s="40"/>
      <c r="I33" s="166">
        <v>0.20999999999999999</v>
      </c>
      <c r="J33" s="165">
        <f>ROUND(((SUM(BE95:BE487))*I33),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40</v>
      </c>
      <c r="F34" s="165">
        <f>ROUND((SUM(BF95:BF487)),  2)</f>
        <v>0</v>
      </c>
      <c r="G34" s="40"/>
      <c r="H34" s="40"/>
      <c r="I34" s="166">
        <v>0.14999999999999999</v>
      </c>
      <c r="J34" s="165">
        <f>ROUND(((SUM(BF95:BF487))*I34),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41</v>
      </c>
      <c r="F35" s="165">
        <f>ROUND((SUM(BG95:BG487)),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42</v>
      </c>
      <c r="F36" s="165">
        <f>ROUND((SUM(BH95:BH487)),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43</v>
      </c>
      <c r="F37" s="165">
        <f>ROUND((SUM(BI95:BI487)),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44</v>
      </c>
      <c r="E39" s="169"/>
      <c r="F39" s="169"/>
      <c r="G39" s="170" t="s">
        <v>45</v>
      </c>
      <c r="H39" s="171" t="s">
        <v>46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ZŠ E.Beneše - oprava střešního pláště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D.1.1_2.etapa - Architektonicko stavební řešení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151" t="s">
        <v>23</v>
      </c>
      <c r="J52" s="74" t="str">
        <f>IF(J12="","",J12)</f>
        <v>12. 6. 2018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151" t="s">
        <v>30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151" t="s">
        <v>32</v>
      </c>
      <c r="J55" s="38" t="str">
        <f>E24</f>
        <v xml:space="preserve"> 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92</v>
      </c>
      <c r="D57" s="183"/>
      <c r="E57" s="183"/>
      <c r="F57" s="183"/>
      <c r="G57" s="183"/>
      <c r="H57" s="183"/>
      <c r="I57" s="184"/>
      <c r="J57" s="185" t="s">
        <v>93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66</v>
      </c>
      <c r="D59" s="42"/>
      <c r="E59" s="42"/>
      <c r="F59" s="42"/>
      <c r="G59" s="42"/>
      <c r="H59" s="42"/>
      <c r="I59" s="148"/>
      <c r="J59" s="104">
        <f>J95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87"/>
      <c r="C60" s="188"/>
      <c r="D60" s="189" t="s">
        <v>95</v>
      </c>
      <c r="E60" s="190"/>
      <c r="F60" s="190"/>
      <c r="G60" s="190"/>
      <c r="H60" s="190"/>
      <c r="I60" s="191"/>
      <c r="J60" s="192">
        <f>J96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634</v>
      </c>
      <c r="E61" s="196"/>
      <c r="F61" s="196"/>
      <c r="G61" s="196"/>
      <c r="H61" s="196"/>
      <c r="I61" s="197"/>
      <c r="J61" s="198">
        <f>J97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96</v>
      </c>
      <c r="E62" s="196"/>
      <c r="F62" s="196"/>
      <c r="G62" s="196"/>
      <c r="H62" s="196"/>
      <c r="I62" s="197"/>
      <c r="J62" s="198">
        <f>J107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94"/>
      <c r="C63" s="127"/>
      <c r="D63" s="195" t="s">
        <v>97</v>
      </c>
      <c r="E63" s="196"/>
      <c r="F63" s="196"/>
      <c r="G63" s="196"/>
      <c r="H63" s="196"/>
      <c r="I63" s="197"/>
      <c r="J63" s="198">
        <f>J108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94"/>
      <c r="C64" s="127"/>
      <c r="D64" s="195" t="s">
        <v>98</v>
      </c>
      <c r="E64" s="196"/>
      <c r="F64" s="196"/>
      <c r="G64" s="196"/>
      <c r="H64" s="196"/>
      <c r="I64" s="197"/>
      <c r="J64" s="198">
        <f>J130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4"/>
      <c r="C65" s="127"/>
      <c r="D65" s="195" t="s">
        <v>99</v>
      </c>
      <c r="E65" s="196"/>
      <c r="F65" s="196"/>
      <c r="G65" s="196"/>
      <c r="H65" s="196"/>
      <c r="I65" s="197"/>
      <c r="J65" s="198">
        <f>J136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100</v>
      </c>
      <c r="E66" s="196"/>
      <c r="F66" s="196"/>
      <c r="G66" s="196"/>
      <c r="H66" s="196"/>
      <c r="I66" s="197"/>
      <c r="J66" s="198">
        <f>J151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101</v>
      </c>
      <c r="E67" s="190"/>
      <c r="F67" s="190"/>
      <c r="G67" s="190"/>
      <c r="H67" s="190"/>
      <c r="I67" s="191"/>
      <c r="J67" s="192">
        <f>J153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94"/>
      <c r="C68" s="127"/>
      <c r="D68" s="195" t="s">
        <v>102</v>
      </c>
      <c r="E68" s="196"/>
      <c r="F68" s="196"/>
      <c r="G68" s="196"/>
      <c r="H68" s="196"/>
      <c r="I68" s="197"/>
      <c r="J68" s="198">
        <f>J154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103</v>
      </c>
      <c r="E69" s="196"/>
      <c r="F69" s="196"/>
      <c r="G69" s="196"/>
      <c r="H69" s="196"/>
      <c r="I69" s="197"/>
      <c r="J69" s="198">
        <f>J161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104</v>
      </c>
      <c r="E70" s="196"/>
      <c r="F70" s="196"/>
      <c r="G70" s="196"/>
      <c r="H70" s="196"/>
      <c r="I70" s="197"/>
      <c r="J70" s="198">
        <f>J166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105</v>
      </c>
      <c r="E71" s="196"/>
      <c r="F71" s="196"/>
      <c r="G71" s="196"/>
      <c r="H71" s="196"/>
      <c r="I71" s="197"/>
      <c r="J71" s="198">
        <f>J266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106</v>
      </c>
      <c r="E72" s="196"/>
      <c r="F72" s="196"/>
      <c r="G72" s="196"/>
      <c r="H72" s="196"/>
      <c r="I72" s="197"/>
      <c r="J72" s="198">
        <f>J374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107</v>
      </c>
      <c r="E73" s="196"/>
      <c r="F73" s="196"/>
      <c r="G73" s="196"/>
      <c r="H73" s="196"/>
      <c r="I73" s="197"/>
      <c r="J73" s="198">
        <f>J404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87"/>
      <c r="C74" s="188"/>
      <c r="D74" s="189" t="s">
        <v>108</v>
      </c>
      <c r="E74" s="190"/>
      <c r="F74" s="190"/>
      <c r="G74" s="190"/>
      <c r="H74" s="190"/>
      <c r="I74" s="191"/>
      <c r="J74" s="192">
        <f>J468</f>
        <v>0</v>
      </c>
      <c r="K74" s="188"/>
      <c r="L74" s="19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87"/>
      <c r="C75" s="188"/>
      <c r="D75" s="189" t="s">
        <v>109</v>
      </c>
      <c r="E75" s="190"/>
      <c r="F75" s="190"/>
      <c r="G75" s="190"/>
      <c r="H75" s="190"/>
      <c r="I75" s="191"/>
      <c r="J75" s="192">
        <f>J472</f>
        <v>0</v>
      </c>
      <c r="K75" s="188"/>
      <c r="L75" s="19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177"/>
      <c r="J77" s="62"/>
      <c r="K77" s="6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180"/>
      <c r="J81" s="64"/>
      <c r="K81" s="64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110</v>
      </c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1" t="str">
        <f>E7</f>
        <v>ZŠ E.Beneše - oprava střešního pláště</v>
      </c>
      <c r="F85" s="34"/>
      <c r="G85" s="34"/>
      <c r="H85" s="34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89</v>
      </c>
      <c r="D86" s="42"/>
      <c r="E86" s="42"/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D.1.1_2.etapa - Architektonicko stavební řešení</v>
      </c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151" t="s">
        <v>23</v>
      </c>
      <c r="J89" s="74" t="str">
        <f>IF(J12="","",J12)</f>
        <v>12. 6. 2018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 xml:space="preserve"> </v>
      </c>
      <c r="G91" s="42"/>
      <c r="H91" s="42"/>
      <c r="I91" s="151" t="s">
        <v>30</v>
      </c>
      <c r="J91" s="38" t="str">
        <f>E21</f>
        <v xml:space="preserve"> </v>
      </c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28</v>
      </c>
      <c r="D92" s="42"/>
      <c r="E92" s="42"/>
      <c r="F92" s="29" t="str">
        <f>IF(E18="","",E18)</f>
        <v>Vyplň údaj</v>
      </c>
      <c r="G92" s="42"/>
      <c r="H92" s="42"/>
      <c r="I92" s="151" t="s">
        <v>32</v>
      </c>
      <c r="J92" s="38" t="str">
        <f>E24</f>
        <v xml:space="preserve"> </v>
      </c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8"/>
      <c r="J93" s="42"/>
      <c r="K93" s="42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200"/>
      <c r="B94" s="201"/>
      <c r="C94" s="202" t="s">
        <v>111</v>
      </c>
      <c r="D94" s="203" t="s">
        <v>53</v>
      </c>
      <c r="E94" s="203" t="s">
        <v>49</v>
      </c>
      <c r="F94" s="203" t="s">
        <v>50</v>
      </c>
      <c r="G94" s="203" t="s">
        <v>112</v>
      </c>
      <c r="H94" s="203" t="s">
        <v>113</v>
      </c>
      <c r="I94" s="204" t="s">
        <v>114</v>
      </c>
      <c r="J94" s="205" t="s">
        <v>93</v>
      </c>
      <c r="K94" s="206" t="s">
        <v>115</v>
      </c>
      <c r="L94" s="207"/>
      <c r="M94" s="94" t="s">
        <v>19</v>
      </c>
      <c r="N94" s="95" t="s">
        <v>38</v>
      </c>
      <c r="O94" s="95" t="s">
        <v>116</v>
      </c>
      <c r="P94" s="95" t="s">
        <v>117</v>
      </c>
      <c r="Q94" s="95" t="s">
        <v>118</v>
      </c>
      <c r="R94" s="95" t="s">
        <v>119</v>
      </c>
      <c r="S94" s="95" t="s">
        <v>120</v>
      </c>
      <c r="T94" s="96" t="s">
        <v>121</v>
      </c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</row>
    <row r="95" s="2" customFormat="1" ht="22.8" customHeight="1">
      <c r="A95" s="40"/>
      <c r="B95" s="41"/>
      <c r="C95" s="101" t="s">
        <v>122</v>
      </c>
      <c r="D95" s="42"/>
      <c r="E95" s="42"/>
      <c r="F95" s="42"/>
      <c r="G95" s="42"/>
      <c r="H95" s="42"/>
      <c r="I95" s="148"/>
      <c r="J95" s="208">
        <f>BK95</f>
        <v>0</v>
      </c>
      <c r="K95" s="42"/>
      <c r="L95" s="46"/>
      <c r="M95" s="97"/>
      <c r="N95" s="209"/>
      <c r="O95" s="98"/>
      <c r="P95" s="210">
        <f>P96+P153+P468+P472</f>
        <v>0</v>
      </c>
      <c r="Q95" s="98"/>
      <c r="R95" s="210">
        <f>R96+R153+R468+R472</f>
        <v>10.203891070000003</v>
      </c>
      <c r="S95" s="98"/>
      <c r="T95" s="211">
        <f>T96+T153+T468+T472</f>
        <v>13.566594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67</v>
      </c>
      <c r="AU95" s="19" t="s">
        <v>94</v>
      </c>
      <c r="BK95" s="212">
        <f>BK96+BK153+BK468+BK472</f>
        <v>0</v>
      </c>
    </row>
    <row r="96" s="12" customFormat="1" ht="25.92" customHeight="1">
      <c r="A96" s="12"/>
      <c r="B96" s="213"/>
      <c r="C96" s="214"/>
      <c r="D96" s="215" t="s">
        <v>67</v>
      </c>
      <c r="E96" s="216" t="s">
        <v>123</v>
      </c>
      <c r="F96" s="216" t="s">
        <v>124</v>
      </c>
      <c r="G96" s="214"/>
      <c r="H96" s="214"/>
      <c r="I96" s="217"/>
      <c r="J96" s="218">
        <f>BK96</f>
        <v>0</v>
      </c>
      <c r="K96" s="214"/>
      <c r="L96" s="219"/>
      <c r="M96" s="220"/>
      <c r="N96" s="221"/>
      <c r="O96" s="221"/>
      <c r="P96" s="222">
        <f>P97+P107+P136+P151</f>
        <v>0</v>
      </c>
      <c r="Q96" s="221"/>
      <c r="R96" s="222">
        <f>R97+R107+R136+R151</f>
        <v>0.17582650000000002</v>
      </c>
      <c r="S96" s="221"/>
      <c r="T96" s="223">
        <f>T97+T107+T136+T151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4" t="s">
        <v>75</v>
      </c>
      <c r="AT96" s="225" t="s">
        <v>67</v>
      </c>
      <c r="AU96" s="225" t="s">
        <v>68</v>
      </c>
      <c r="AY96" s="224" t="s">
        <v>125</v>
      </c>
      <c r="BK96" s="226">
        <f>BK97+BK107+BK136+BK151</f>
        <v>0</v>
      </c>
    </row>
    <row r="97" s="12" customFormat="1" ht="22.8" customHeight="1">
      <c r="A97" s="12"/>
      <c r="B97" s="213"/>
      <c r="C97" s="214"/>
      <c r="D97" s="215" t="s">
        <v>67</v>
      </c>
      <c r="E97" s="227" t="s">
        <v>145</v>
      </c>
      <c r="F97" s="227" t="s">
        <v>635</v>
      </c>
      <c r="G97" s="214"/>
      <c r="H97" s="214"/>
      <c r="I97" s="217"/>
      <c r="J97" s="228">
        <f>BK97</f>
        <v>0</v>
      </c>
      <c r="K97" s="214"/>
      <c r="L97" s="219"/>
      <c r="M97" s="220"/>
      <c r="N97" s="221"/>
      <c r="O97" s="221"/>
      <c r="P97" s="222">
        <f>SUM(P98:P106)</f>
        <v>0</v>
      </c>
      <c r="Q97" s="221"/>
      <c r="R97" s="222">
        <f>SUM(R98:R106)</f>
        <v>0.16624530000000001</v>
      </c>
      <c r="S97" s="221"/>
      <c r="T97" s="223">
        <f>SUM(T98:T106)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4" t="s">
        <v>75</v>
      </c>
      <c r="AT97" s="225" t="s">
        <v>67</v>
      </c>
      <c r="AU97" s="225" t="s">
        <v>75</v>
      </c>
      <c r="AY97" s="224" t="s">
        <v>125</v>
      </c>
      <c r="BK97" s="226">
        <f>SUM(BK98:BK106)</f>
        <v>0</v>
      </c>
    </row>
    <row r="98" s="2" customFormat="1" ht="16.5" customHeight="1">
      <c r="A98" s="40"/>
      <c r="B98" s="41"/>
      <c r="C98" s="229" t="s">
        <v>75</v>
      </c>
      <c r="D98" s="229" t="s">
        <v>131</v>
      </c>
      <c r="E98" s="230" t="s">
        <v>636</v>
      </c>
      <c r="F98" s="231" t="s">
        <v>637</v>
      </c>
      <c r="G98" s="232" t="s">
        <v>240</v>
      </c>
      <c r="H98" s="233">
        <v>5</v>
      </c>
      <c r="I98" s="234"/>
      <c r="J98" s="235">
        <f>ROUND(I98*H98,2)</f>
        <v>0</v>
      </c>
      <c r="K98" s="236"/>
      <c r="L98" s="46"/>
      <c r="M98" s="237" t="s">
        <v>19</v>
      </c>
      <c r="N98" s="238" t="s">
        <v>39</v>
      </c>
      <c r="O98" s="86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130</v>
      </c>
      <c r="AT98" s="241" t="s">
        <v>131</v>
      </c>
      <c r="AU98" s="241" t="s">
        <v>77</v>
      </c>
      <c r="AY98" s="19" t="s">
        <v>125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75</v>
      </c>
      <c r="BK98" s="242">
        <f>ROUND(I98*H98,2)</f>
        <v>0</v>
      </c>
      <c r="BL98" s="19" t="s">
        <v>130</v>
      </c>
      <c r="BM98" s="241" t="s">
        <v>638</v>
      </c>
    </row>
    <row r="99" s="13" customFormat="1">
      <c r="A99" s="13"/>
      <c r="B99" s="243"/>
      <c r="C99" s="244"/>
      <c r="D99" s="245" t="s">
        <v>137</v>
      </c>
      <c r="E99" s="246" t="s">
        <v>19</v>
      </c>
      <c r="F99" s="247" t="s">
        <v>140</v>
      </c>
      <c r="G99" s="244"/>
      <c r="H99" s="248">
        <v>5</v>
      </c>
      <c r="I99" s="249"/>
      <c r="J99" s="244"/>
      <c r="K99" s="244"/>
      <c r="L99" s="250"/>
      <c r="M99" s="251"/>
      <c r="N99" s="252"/>
      <c r="O99" s="252"/>
      <c r="P99" s="252"/>
      <c r="Q99" s="252"/>
      <c r="R99" s="252"/>
      <c r="S99" s="252"/>
      <c r="T99" s="25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4" t="s">
        <v>137</v>
      </c>
      <c r="AU99" s="254" t="s">
        <v>77</v>
      </c>
      <c r="AV99" s="13" t="s">
        <v>77</v>
      </c>
      <c r="AW99" s="13" t="s">
        <v>31</v>
      </c>
      <c r="AX99" s="13" t="s">
        <v>68</v>
      </c>
      <c r="AY99" s="254" t="s">
        <v>125</v>
      </c>
    </row>
    <row r="100" s="14" customFormat="1">
      <c r="A100" s="14"/>
      <c r="B100" s="255"/>
      <c r="C100" s="256"/>
      <c r="D100" s="245" t="s">
        <v>137</v>
      </c>
      <c r="E100" s="257" t="s">
        <v>19</v>
      </c>
      <c r="F100" s="258" t="s">
        <v>139</v>
      </c>
      <c r="G100" s="256"/>
      <c r="H100" s="259">
        <v>5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5" t="s">
        <v>137</v>
      </c>
      <c r="AU100" s="265" t="s">
        <v>77</v>
      </c>
      <c r="AV100" s="14" t="s">
        <v>135</v>
      </c>
      <c r="AW100" s="14" t="s">
        <v>31</v>
      </c>
      <c r="AX100" s="14" t="s">
        <v>75</v>
      </c>
      <c r="AY100" s="265" t="s">
        <v>125</v>
      </c>
    </row>
    <row r="101" s="2" customFormat="1" ht="16.5" customHeight="1">
      <c r="A101" s="40"/>
      <c r="B101" s="41"/>
      <c r="C101" s="229" t="s">
        <v>77</v>
      </c>
      <c r="D101" s="229" t="s">
        <v>131</v>
      </c>
      <c r="E101" s="230" t="s">
        <v>639</v>
      </c>
      <c r="F101" s="231" t="s">
        <v>640</v>
      </c>
      <c r="G101" s="232" t="s">
        <v>134</v>
      </c>
      <c r="H101" s="233">
        <v>19.5</v>
      </c>
      <c r="I101" s="234"/>
      <c r="J101" s="235">
        <f>ROUND(I101*H101,2)</f>
        <v>0</v>
      </c>
      <c r="K101" s="236"/>
      <c r="L101" s="46"/>
      <c r="M101" s="237" t="s">
        <v>19</v>
      </c>
      <c r="N101" s="238" t="s">
        <v>39</v>
      </c>
      <c r="O101" s="86"/>
      <c r="P101" s="239">
        <f>O101*H101</f>
        <v>0</v>
      </c>
      <c r="Q101" s="239">
        <v>0.0082500000000000004</v>
      </c>
      <c r="R101" s="239">
        <f>Q101*H101</f>
        <v>0.16087500000000002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130</v>
      </c>
      <c r="AT101" s="241" t="s">
        <v>131</v>
      </c>
      <c r="AU101" s="241" t="s">
        <v>77</v>
      </c>
      <c r="AY101" s="19" t="s">
        <v>125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75</v>
      </c>
      <c r="BK101" s="242">
        <f>ROUND(I101*H101,2)</f>
        <v>0</v>
      </c>
      <c r="BL101" s="19" t="s">
        <v>130</v>
      </c>
      <c r="BM101" s="241" t="s">
        <v>641</v>
      </c>
    </row>
    <row r="102" s="13" customFormat="1">
      <c r="A102" s="13"/>
      <c r="B102" s="243"/>
      <c r="C102" s="244"/>
      <c r="D102" s="245" t="s">
        <v>137</v>
      </c>
      <c r="E102" s="246" t="s">
        <v>19</v>
      </c>
      <c r="F102" s="247" t="s">
        <v>642</v>
      </c>
      <c r="G102" s="244"/>
      <c r="H102" s="248">
        <v>5</v>
      </c>
      <c r="I102" s="249"/>
      <c r="J102" s="244"/>
      <c r="K102" s="244"/>
      <c r="L102" s="250"/>
      <c r="M102" s="251"/>
      <c r="N102" s="252"/>
      <c r="O102" s="252"/>
      <c r="P102" s="252"/>
      <c r="Q102" s="252"/>
      <c r="R102" s="252"/>
      <c r="S102" s="252"/>
      <c r="T102" s="25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4" t="s">
        <v>137</v>
      </c>
      <c r="AU102" s="254" t="s">
        <v>77</v>
      </c>
      <c r="AV102" s="13" t="s">
        <v>77</v>
      </c>
      <c r="AW102" s="13" t="s">
        <v>31</v>
      </c>
      <c r="AX102" s="13" t="s">
        <v>68</v>
      </c>
      <c r="AY102" s="254" t="s">
        <v>125</v>
      </c>
    </row>
    <row r="103" s="13" customFormat="1">
      <c r="A103" s="13"/>
      <c r="B103" s="243"/>
      <c r="C103" s="244"/>
      <c r="D103" s="245" t="s">
        <v>137</v>
      </c>
      <c r="E103" s="246" t="s">
        <v>19</v>
      </c>
      <c r="F103" s="247" t="s">
        <v>643</v>
      </c>
      <c r="G103" s="244"/>
      <c r="H103" s="248">
        <v>14.5</v>
      </c>
      <c r="I103" s="249"/>
      <c r="J103" s="244"/>
      <c r="K103" s="244"/>
      <c r="L103" s="250"/>
      <c r="M103" s="251"/>
      <c r="N103" s="252"/>
      <c r="O103" s="252"/>
      <c r="P103" s="252"/>
      <c r="Q103" s="252"/>
      <c r="R103" s="252"/>
      <c r="S103" s="252"/>
      <c r="T103" s="25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4" t="s">
        <v>137</v>
      </c>
      <c r="AU103" s="254" t="s">
        <v>77</v>
      </c>
      <c r="AV103" s="13" t="s">
        <v>77</v>
      </c>
      <c r="AW103" s="13" t="s">
        <v>31</v>
      </c>
      <c r="AX103" s="13" t="s">
        <v>68</v>
      </c>
      <c r="AY103" s="254" t="s">
        <v>125</v>
      </c>
    </row>
    <row r="104" s="14" customFormat="1">
      <c r="A104" s="14"/>
      <c r="B104" s="255"/>
      <c r="C104" s="256"/>
      <c r="D104" s="245" t="s">
        <v>137</v>
      </c>
      <c r="E104" s="257" t="s">
        <v>19</v>
      </c>
      <c r="F104" s="258" t="s">
        <v>139</v>
      </c>
      <c r="G104" s="256"/>
      <c r="H104" s="259">
        <v>19.5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5" t="s">
        <v>137</v>
      </c>
      <c r="AU104" s="265" t="s">
        <v>77</v>
      </c>
      <c r="AV104" s="14" t="s">
        <v>135</v>
      </c>
      <c r="AW104" s="14" t="s">
        <v>31</v>
      </c>
      <c r="AX104" s="14" t="s">
        <v>75</v>
      </c>
      <c r="AY104" s="265" t="s">
        <v>125</v>
      </c>
    </row>
    <row r="105" s="2" customFormat="1" ht="36" customHeight="1">
      <c r="A105" s="40"/>
      <c r="B105" s="41"/>
      <c r="C105" s="287" t="s">
        <v>135</v>
      </c>
      <c r="D105" s="287" t="s">
        <v>278</v>
      </c>
      <c r="E105" s="288" t="s">
        <v>644</v>
      </c>
      <c r="F105" s="289" t="s">
        <v>645</v>
      </c>
      <c r="G105" s="290" t="s">
        <v>134</v>
      </c>
      <c r="H105" s="291">
        <v>19.890000000000001</v>
      </c>
      <c r="I105" s="292"/>
      <c r="J105" s="293">
        <f>ROUND(I105*H105,2)</f>
        <v>0</v>
      </c>
      <c r="K105" s="294"/>
      <c r="L105" s="295"/>
      <c r="M105" s="296" t="s">
        <v>19</v>
      </c>
      <c r="N105" s="297" t="s">
        <v>39</v>
      </c>
      <c r="O105" s="86"/>
      <c r="P105" s="239">
        <f>O105*H105</f>
        <v>0</v>
      </c>
      <c r="Q105" s="239">
        <v>0.00027</v>
      </c>
      <c r="R105" s="239">
        <f>Q105*H105</f>
        <v>0.0053703000000000006</v>
      </c>
      <c r="S105" s="239">
        <v>0</v>
      </c>
      <c r="T105" s="24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156</v>
      </c>
      <c r="AT105" s="241" t="s">
        <v>278</v>
      </c>
      <c r="AU105" s="241" t="s">
        <v>77</v>
      </c>
      <c r="AY105" s="19" t="s">
        <v>125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75</v>
      </c>
      <c r="BK105" s="242">
        <f>ROUND(I105*H105,2)</f>
        <v>0</v>
      </c>
      <c r="BL105" s="19" t="s">
        <v>130</v>
      </c>
      <c r="BM105" s="241" t="s">
        <v>646</v>
      </c>
    </row>
    <row r="106" s="13" customFormat="1">
      <c r="A106" s="13"/>
      <c r="B106" s="243"/>
      <c r="C106" s="244"/>
      <c r="D106" s="245" t="s">
        <v>137</v>
      </c>
      <c r="E106" s="246" t="s">
        <v>19</v>
      </c>
      <c r="F106" s="247" t="s">
        <v>647</v>
      </c>
      <c r="G106" s="244"/>
      <c r="H106" s="248">
        <v>19.890000000000001</v>
      </c>
      <c r="I106" s="249"/>
      <c r="J106" s="244"/>
      <c r="K106" s="244"/>
      <c r="L106" s="250"/>
      <c r="M106" s="251"/>
      <c r="N106" s="252"/>
      <c r="O106" s="252"/>
      <c r="P106" s="252"/>
      <c r="Q106" s="252"/>
      <c r="R106" s="252"/>
      <c r="S106" s="252"/>
      <c r="T106" s="25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4" t="s">
        <v>137</v>
      </c>
      <c r="AU106" s="254" t="s">
        <v>77</v>
      </c>
      <c r="AV106" s="13" t="s">
        <v>77</v>
      </c>
      <c r="AW106" s="13" t="s">
        <v>31</v>
      </c>
      <c r="AX106" s="13" t="s">
        <v>75</v>
      </c>
      <c r="AY106" s="254" t="s">
        <v>125</v>
      </c>
    </row>
    <row r="107" s="12" customFormat="1" ht="22.8" customHeight="1">
      <c r="A107" s="12"/>
      <c r="B107" s="213"/>
      <c r="C107" s="214"/>
      <c r="D107" s="215" t="s">
        <v>67</v>
      </c>
      <c r="E107" s="227" t="s">
        <v>126</v>
      </c>
      <c r="F107" s="227" t="s">
        <v>127</v>
      </c>
      <c r="G107" s="214"/>
      <c r="H107" s="214"/>
      <c r="I107" s="217"/>
      <c r="J107" s="228">
        <f>BK107</f>
        <v>0</v>
      </c>
      <c r="K107" s="214"/>
      <c r="L107" s="219"/>
      <c r="M107" s="220"/>
      <c r="N107" s="221"/>
      <c r="O107" s="221"/>
      <c r="P107" s="222">
        <f>P108+P130</f>
        <v>0</v>
      </c>
      <c r="Q107" s="221"/>
      <c r="R107" s="222">
        <f>R108+R130</f>
        <v>0.0095812000000000015</v>
      </c>
      <c r="S107" s="221"/>
      <c r="T107" s="223">
        <f>T108+T130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24" t="s">
        <v>75</v>
      </c>
      <c r="AT107" s="225" t="s">
        <v>67</v>
      </c>
      <c r="AU107" s="225" t="s">
        <v>75</v>
      </c>
      <c r="AY107" s="224" t="s">
        <v>125</v>
      </c>
      <c r="BK107" s="226">
        <f>BK108+BK130</f>
        <v>0</v>
      </c>
    </row>
    <row r="108" s="12" customFormat="1" ht="20.88" customHeight="1">
      <c r="A108" s="12"/>
      <c r="B108" s="213"/>
      <c r="C108" s="214"/>
      <c r="D108" s="215" t="s">
        <v>67</v>
      </c>
      <c r="E108" s="227" t="s">
        <v>128</v>
      </c>
      <c r="F108" s="227" t="s">
        <v>129</v>
      </c>
      <c r="G108" s="214"/>
      <c r="H108" s="214"/>
      <c r="I108" s="217"/>
      <c r="J108" s="228">
        <f>BK108</f>
        <v>0</v>
      </c>
      <c r="K108" s="214"/>
      <c r="L108" s="219"/>
      <c r="M108" s="220"/>
      <c r="N108" s="221"/>
      <c r="O108" s="221"/>
      <c r="P108" s="222">
        <f>SUM(P109:P129)</f>
        <v>0</v>
      </c>
      <c r="Q108" s="221"/>
      <c r="R108" s="222">
        <f>SUM(R109:R129)</f>
        <v>0</v>
      </c>
      <c r="S108" s="221"/>
      <c r="T108" s="223">
        <f>SUM(T109:T129)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4" t="s">
        <v>75</v>
      </c>
      <c r="AT108" s="225" t="s">
        <v>67</v>
      </c>
      <c r="AU108" s="225" t="s">
        <v>77</v>
      </c>
      <c r="AY108" s="224" t="s">
        <v>125</v>
      </c>
      <c r="BK108" s="226">
        <f>SUM(BK109:BK129)</f>
        <v>0</v>
      </c>
    </row>
    <row r="109" s="2" customFormat="1" ht="16.5" customHeight="1">
      <c r="A109" s="40"/>
      <c r="B109" s="41"/>
      <c r="C109" s="229" t="s">
        <v>130</v>
      </c>
      <c r="D109" s="229" t="s">
        <v>131</v>
      </c>
      <c r="E109" s="230" t="s">
        <v>132</v>
      </c>
      <c r="F109" s="231" t="s">
        <v>133</v>
      </c>
      <c r="G109" s="232" t="s">
        <v>134</v>
      </c>
      <c r="H109" s="233">
        <v>901</v>
      </c>
      <c r="I109" s="234"/>
      <c r="J109" s="235">
        <f>ROUND(I109*H109,2)</f>
        <v>0</v>
      </c>
      <c r="K109" s="236"/>
      <c r="L109" s="46"/>
      <c r="M109" s="237" t="s">
        <v>19</v>
      </c>
      <c r="N109" s="238" t="s">
        <v>39</v>
      </c>
      <c r="O109" s="86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130</v>
      </c>
      <c r="AT109" s="241" t="s">
        <v>131</v>
      </c>
      <c r="AU109" s="241" t="s">
        <v>135</v>
      </c>
      <c r="AY109" s="19" t="s">
        <v>125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75</v>
      </c>
      <c r="BK109" s="242">
        <f>ROUND(I109*H109,2)</f>
        <v>0</v>
      </c>
      <c r="BL109" s="19" t="s">
        <v>130</v>
      </c>
      <c r="BM109" s="241" t="s">
        <v>648</v>
      </c>
    </row>
    <row r="110" s="13" customFormat="1">
      <c r="A110" s="13"/>
      <c r="B110" s="243"/>
      <c r="C110" s="244"/>
      <c r="D110" s="245" t="s">
        <v>137</v>
      </c>
      <c r="E110" s="246" t="s">
        <v>19</v>
      </c>
      <c r="F110" s="247" t="s">
        <v>649</v>
      </c>
      <c r="G110" s="244"/>
      <c r="H110" s="248">
        <v>901</v>
      </c>
      <c r="I110" s="249"/>
      <c r="J110" s="244"/>
      <c r="K110" s="244"/>
      <c r="L110" s="250"/>
      <c r="M110" s="251"/>
      <c r="N110" s="252"/>
      <c r="O110" s="252"/>
      <c r="P110" s="252"/>
      <c r="Q110" s="252"/>
      <c r="R110" s="252"/>
      <c r="S110" s="252"/>
      <c r="T110" s="25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4" t="s">
        <v>137</v>
      </c>
      <c r="AU110" s="254" t="s">
        <v>135</v>
      </c>
      <c r="AV110" s="13" t="s">
        <v>77</v>
      </c>
      <c r="AW110" s="13" t="s">
        <v>31</v>
      </c>
      <c r="AX110" s="13" t="s">
        <v>68</v>
      </c>
      <c r="AY110" s="254" t="s">
        <v>125</v>
      </c>
    </row>
    <row r="111" s="14" customFormat="1">
      <c r="A111" s="14"/>
      <c r="B111" s="255"/>
      <c r="C111" s="256"/>
      <c r="D111" s="245" t="s">
        <v>137</v>
      </c>
      <c r="E111" s="257" t="s">
        <v>19</v>
      </c>
      <c r="F111" s="258" t="s">
        <v>139</v>
      </c>
      <c r="G111" s="256"/>
      <c r="H111" s="259">
        <v>901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5" t="s">
        <v>137</v>
      </c>
      <c r="AU111" s="265" t="s">
        <v>135</v>
      </c>
      <c r="AV111" s="14" t="s">
        <v>135</v>
      </c>
      <c r="AW111" s="14" t="s">
        <v>31</v>
      </c>
      <c r="AX111" s="14" t="s">
        <v>75</v>
      </c>
      <c r="AY111" s="265" t="s">
        <v>125</v>
      </c>
    </row>
    <row r="112" s="2" customFormat="1" ht="16.5" customHeight="1">
      <c r="A112" s="40"/>
      <c r="B112" s="41"/>
      <c r="C112" s="229" t="s">
        <v>140</v>
      </c>
      <c r="D112" s="229" t="s">
        <v>131</v>
      </c>
      <c r="E112" s="230" t="s">
        <v>141</v>
      </c>
      <c r="F112" s="231" t="s">
        <v>142</v>
      </c>
      <c r="G112" s="232" t="s">
        <v>134</v>
      </c>
      <c r="H112" s="233">
        <v>54060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39</v>
      </c>
      <c r="O112" s="86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130</v>
      </c>
      <c r="AT112" s="241" t="s">
        <v>131</v>
      </c>
      <c r="AU112" s="241" t="s">
        <v>135</v>
      </c>
      <c r="AY112" s="19" t="s">
        <v>125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75</v>
      </c>
      <c r="BK112" s="242">
        <f>ROUND(I112*H112,2)</f>
        <v>0</v>
      </c>
      <c r="BL112" s="19" t="s">
        <v>130</v>
      </c>
      <c r="BM112" s="241" t="s">
        <v>650</v>
      </c>
    </row>
    <row r="113" s="13" customFormat="1">
      <c r="A113" s="13"/>
      <c r="B113" s="243"/>
      <c r="C113" s="244"/>
      <c r="D113" s="245" t="s">
        <v>137</v>
      </c>
      <c r="E113" s="246" t="s">
        <v>19</v>
      </c>
      <c r="F113" s="247" t="s">
        <v>651</v>
      </c>
      <c r="G113" s="244"/>
      <c r="H113" s="248">
        <v>54060</v>
      </c>
      <c r="I113" s="249"/>
      <c r="J113" s="244"/>
      <c r="K113" s="244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137</v>
      </c>
      <c r="AU113" s="254" t="s">
        <v>135</v>
      </c>
      <c r="AV113" s="13" t="s">
        <v>77</v>
      </c>
      <c r="AW113" s="13" t="s">
        <v>31</v>
      </c>
      <c r="AX113" s="13" t="s">
        <v>68</v>
      </c>
      <c r="AY113" s="254" t="s">
        <v>125</v>
      </c>
    </row>
    <row r="114" s="14" customFormat="1">
      <c r="A114" s="14"/>
      <c r="B114" s="255"/>
      <c r="C114" s="256"/>
      <c r="D114" s="245" t="s">
        <v>137</v>
      </c>
      <c r="E114" s="257" t="s">
        <v>19</v>
      </c>
      <c r="F114" s="258" t="s">
        <v>139</v>
      </c>
      <c r="G114" s="256"/>
      <c r="H114" s="259">
        <v>54060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5" t="s">
        <v>137</v>
      </c>
      <c r="AU114" s="265" t="s">
        <v>135</v>
      </c>
      <c r="AV114" s="14" t="s">
        <v>135</v>
      </c>
      <c r="AW114" s="14" t="s">
        <v>31</v>
      </c>
      <c r="AX114" s="14" t="s">
        <v>75</v>
      </c>
      <c r="AY114" s="265" t="s">
        <v>125</v>
      </c>
    </row>
    <row r="115" s="2" customFormat="1" ht="16.5" customHeight="1">
      <c r="A115" s="40"/>
      <c r="B115" s="41"/>
      <c r="C115" s="229" t="s">
        <v>145</v>
      </c>
      <c r="D115" s="229" t="s">
        <v>131</v>
      </c>
      <c r="E115" s="230" t="s">
        <v>146</v>
      </c>
      <c r="F115" s="231" t="s">
        <v>147</v>
      </c>
      <c r="G115" s="232" t="s">
        <v>134</v>
      </c>
      <c r="H115" s="233">
        <v>901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39</v>
      </c>
      <c r="O115" s="86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130</v>
      </c>
      <c r="AT115" s="241" t="s">
        <v>131</v>
      </c>
      <c r="AU115" s="241" t="s">
        <v>135</v>
      </c>
      <c r="AY115" s="19" t="s">
        <v>125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75</v>
      </c>
      <c r="BK115" s="242">
        <f>ROUND(I115*H115,2)</f>
        <v>0</v>
      </c>
      <c r="BL115" s="19" t="s">
        <v>130</v>
      </c>
      <c r="BM115" s="241" t="s">
        <v>652</v>
      </c>
    </row>
    <row r="116" s="13" customFormat="1">
      <c r="A116" s="13"/>
      <c r="B116" s="243"/>
      <c r="C116" s="244"/>
      <c r="D116" s="245" t="s">
        <v>137</v>
      </c>
      <c r="E116" s="246" t="s">
        <v>19</v>
      </c>
      <c r="F116" s="247" t="s">
        <v>653</v>
      </c>
      <c r="G116" s="244"/>
      <c r="H116" s="248">
        <v>901</v>
      </c>
      <c r="I116" s="249"/>
      <c r="J116" s="244"/>
      <c r="K116" s="244"/>
      <c r="L116" s="250"/>
      <c r="M116" s="251"/>
      <c r="N116" s="252"/>
      <c r="O116" s="252"/>
      <c r="P116" s="252"/>
      <c r="Q116" s="252"/>
      <c r="R116" s="252"/>
      <c r="S116" s="252"/>
      <c r="T116" s="25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4" t="s">
        <v>137</v>
      </c>
      <c r="AU116" s="254" t="s">
        <v>135</v>
      </c>
      <c r="AV116" s="13" t="s">
        <v>77</v>
      </c>
      <c r="AW116" s="13" t="s">
        <v>31</v>
      </c>
      <c r="AX116" s="13" t="s">
        <v>68</v>
      </c>
      <c r="AY116" s="254" t="s">
        <v>125</v>
      </c>
    </row>
    <row r="117" s="14" customFormat="1">
      <c r="A117" s="14"/>
      <c r="B117" s="255"/>
      <c r="C117" s="256"/>
      <c r="D117" s="245" t="s">
        <v>137</v>
      </c>
      <c r="E117" s="257" t="s">
        <v>19</v>
      </c>
      <c r="F117" s="258" t="s">
        <v>139</v>
      </c>
      <c r="G117" s="256"/>
      <c r="H117" s="259">
        <v>901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5" t="s">
        <v>137</v>
      </c>
      <c r="AU117" s="265" t="s">
        <v>135</v>
      </c>
      <c r="AV117" s="14" t="s">
        <v>135</v>
      </c>
      <c r="AW117" s="14" t="s">
        <v>31</v>
      </c>
      <c r="AX117" s="14" t="s">
        <v>75</v>
      </c>
      <c r="AY117" s="265" t="s">
        <v>125</v>
      </c>
    </row>
    <row r="118" s="2" customFormat="1" ht="16.5" customHeight="1">
      <c r="A118" s="40"/>
      <c r="B118" s="41"/>
      <c r="C118" s="229" t="s">
        <v>150</v>
      </c>
      <c r="D118" s="229" t="s">
        <v>131</v>
      </c>
      <c r="E118" s="230" t="s">
        <v>151</v>
      </c>
      <c r="F118" s="231" t="s">
        <v>152</v>
      </c>
      <c r="G118" s="232" t="s">
        <v>153</v>
      </c>
      <c r="H118" s="233">
        <v>15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39</v>
      </c>
      <c r="O118" s="86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130</v>
      </c>
      <c r="AT118" s="241" t="s">
        <v>131</v>
      </c>
      <c r="AU118" s="241" t="s">
        <v>135</v>
      </c>
      <c r="AY118" s="19" t="s">
        <v>125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75</v>
      </c>
      <c r="BK118" s="242">
        <f>ROUND(I118*H118,2)</f>
        <v>0</v>
      </c>
      <c r="BL118" s="19" t="s">
        <v>130</v>
      </c>
      <c r="BM118" s="241" t="s">
        <v>654</v>
      </c>
    </row>
    <row r="119" s="13" customFormat="1">
      <c r="A119" s="13"/>
      <c r="B119" s="243"/>
      <c r="C119" s="244"/>
      <c r="D119" s="245" t="s">
        <v>137</v>
      </c>
      <c r="E119" s="246" t="s">
        <v>19</v>
      </c>
      <c r="F119" s="247" t="s">
        <v>155</v>
      </c>
      <c r="G119" s="244"/>
      <c r="H119" s="248">
        <v>15</v>
      </c>
      <c r="I119" s="249"/>
      <c r="J119" s="244"/>
      <c r="K119" s="244"/>
      <c r="L119" s="250"/>
      <c r="M119" s="251"/>
      <c r="N119" s="252"/>
      <c r="O119" s="252"/>
      <c r="P119" s="252"/>
      <c r="Q119" s="252"/>
      <c r="R119" s="252"/>
      <c r="S119" s="252"/>
      <c r="T119" s="25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4" t="s">
        <v>137</v>
      </c>
      <c r="AU119" s="254" t="s">
        <v>135</v>
      </c>
      <c r="AV119" s="13" t="s">
        <v>77</v>
      </c>
      <c r="AW119" s="13" t="s">
        <v>31</v>
      </c>
      <c r="AX119" s="13" t="s">
        <v>68</v>
      </c>
      <c r="AY119" s="254" t="s">
        <v>125</v>
      </c>
    </row>
    <row r="120" s="14" customFormat="1">
      <c r="A120" s="14"/>
      <c r="B120" s="255"/>
      <c r="C120" s="256"/>
      <c r="D120" s="245" t="s">
        <v>137</v>
      </c>
      <c r="E120" s="257" t="s">
        <v>19</v>
      </c>
      <c r="F120" s="258" t="s">
        <v>139</v>
      </c>
      <c r="G120" s="256"/>
      <c r="H120" s="259">
        <v>15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5" t="s">
        <v>137</v>
      </c>
      <c r="AU120" s="265" t="s">
        <v>135</v>
      </c>
      <c r="AV120" s="14" t="s">
        <v>135</v>
      </c>
      <c r="AW120" s="14" t="s">
        <v>31</v>
      </c>
      <c r="AX120" s="14" t="s">
        <v>75</v>
      </c>
      <c r="AY120" s="265" t="s">
        <v>125</v>
      </c>
    </row>
    <row r="121" s="2" customFormat="1" ht="16.5" customHeight="1">
      <c r="A121" s="40"/>
      <c r="B121" s="41"/>
      <c r="C121" s="229" t="s">
        <v>156</v>
      </c>
      <c r="D121" s="229" t="s">
        <v>131</v>
      </c>
      <c r="E121" s="230" t="s">
        <v>157</v>
      </c>
      <c r="F121" s="231" t="s">
        <v>158</v>
      </c>
      <c r="G121" s="232" t="s">
        <v>159</v>
      </c>
      <c r="H121" s="233">
        <v>1</v>
      </c>
      <c r="I121" s="234"/>
      <c r="J121" s="235">
        <f>ROUND(I121*H121,2)</f>
        <v>0</v>
      </c>
      <c r="K121" s="236"/>
      <c r="L121" s="46"/>
      <c r="M121" s="237" t="s">
        <v>19</v>
      </c>
      <c r="N121" s="238" t="s">
        <v>39</v>
      </c>
      <c r="O121" s="86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1" t="s">
        <v>130</v>
      </c>
      <c r="AT121" s="241" t="s">
        <v>131</v>
      </c>
      <c r="AU121" s="241" t="s">
        <v>135</v>
      </c>
      <c r="AY121" s="19" t="s">
        <v>125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75</v>
      </c>
      <c r="BK121" s="242">
        <f>ROUND(I121*H121,2)</f>
        <v>0</v>
      </c>
      <c r="BL121" s="19" t="s">
        <v>130</v>
      </c>
      <c r="BM121" s="241" t="s">
        <v>655</v>
      </c>
    </row>
    <row r="122" s="13" customFormat="1">
      <c r="A122" s="13"/>
      <c r="B122" s="243"/>
      <c r="C122" s="244"/>
      <c r="D122" s="245" t="s">
        <v>137</v>
      </c>
      <c r="E122" s="246" t="s">
        <v>19</v>
      </c>
      <c r="F122" s="247" t="s">
        <v>161</v>
      </c>
      <c r="G122" s="244"/>
      <c r="H122" s="248">
        <v>1</v>
      </c>
      <c r="I122" s="249"/>
      <c r="J122" s="244"/>
      <c r="K122" s="244"/>
      <c r="L122" s="250"/>
      <c r="M122" s="251"/>
      <c r="N122" s="252"/>
      <c r="O122" s="252"/>
      <c r="P122" s="252"/>
      <c r="Q122" s="252"/>
      <c r="R122" s="252"/>
      <c r="S122" s="252"/>
      <c r="T122" s="25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137</v>
      </c>
      <c r="AU122" s="254" t="s">
        <v>135</v>
      </c>
      <c r="AV122" s="13" t="s">
        <v>77</v>
      </c>
      <c r="AW122" s="13" t="s">
        <v>31</v>
      </c>
      <c r="AX122" s="13" t="s">
        <v>68</v>
      </c>
      <c r="AY122" s="254" t="s">
        <v>125</v>
      </c>
    </row>
    <row r="123" s="14" customFormat="1">
      <c r="A123" s="14"/>
      <c r="B123" s="255"/>
      <c r="C123" s="256"/>
      <c r="D123" s="245" t="s">
        <v>137</v>
      </c>
      <c r="E123" s="257" t="s">
        <v>19</v>
      </c>
      <c r="F123" s="258" t="s">
        <v>139</v>
      </c>
      <c r="G123" s="256"/>
      <c r="H123" s="259">
        <v>1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5" t="s">
        <v>137</v>
      </c>
      <c r="AU123" s="265" t="s">
        <v>135</v>
      </c>
      <c r="AV123" s="14" t="s">
        <v>135</v>
      </c>
      <c r="AW123" s="14" t="s">
        <v>31</v>
      </c>
      <c r="AX123" s="14" t="s">
        <v>75</v>
      </c>
      <c r="AY123" s="265" t="s">
        <v>125</v>
      </c>
    </row>
    <row r="124" s="2" customFormat="1" ht="16.5" customHeight="1">
      <c r="A124" s="40"/>
      <c r="B124" s="41"/>
      <c r="C124" s="229" t="s">
        <v>126</v>
      </c>
      <c r="D124" s="229" t="s">
        <v>131</v>
      </c>
      <c r="E124" s="230" t="s">
        <v>162</v>
      </c>
      <c r="F124" s="231" t="s">
        <v>163</v>
      </c>
      <c r="G124" s="232" t="s">
        <v>159</v>
      </c>
      <c r="H124" s="233">
        <v>60</v>
      </c>
      <c r="I124" s="234"/>
      <c r="J124" s="235">
        <f>ROUND(I124*H124,2)</f>
        <v>0</v>
      </c>
      <c r="K124" s="236"/>
      <c r="L124" s="46"/>
      <c r="M124" s="237" t="s">
        <v>19</v>
      </c>
      <c r="N124" s="238" t="s">
        <v>39</v>
      </c>
      <c r="O124" s="86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130</v>
      </c>
      <c r="AT124" s="241" t="s">
        <v>131</v>
      </c>
      <c r="AU124" s="241" t="s">
        <v>135</v>
      </c>
      <c r="AY124" s="19" t="s">
        <v>125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75</v>
      </c>
      <c r="BK124" s="242">
        <f>ROUND(I124*H124,2)</f>
        <v>0</v>
      </c>
      <c r="BL124" s="19" t="s">
        <v>130</v>
      </c>
      <c r="BM124" s="241" t="s">
        <v>656</v>
      </c>
    </row>
    <row r="125" s="13" customFormat="1">
      <c r="A125" s="13"/>
      <c r="B125" s="243"/>
      <c r="C125" s="244"/>
      <c r="D125" s="245" t="s">
        <v>137</v>
      </c>
      <c r="E125" s="246" t="s">
        <v>19</v>
      </c>
      <c r="F125" s="247" t="s">
        <v>165</v>
      </c>
      <c r="G125" s="244"/>
      <c r="H125" s="248">
        <v>60</v>
      </c>
      <c r="I125" s="249"/>
      <c r="J125" s="244"/>
      <c r="K125" s="244"/>
      <c r="L125" s="250"/>
      <c r="M125" s="251"/>
      <c r="N125" s="252"/>
      <c r="O125" s="252"/>
      <c r="P125" s="252"/>
      <c r="Q125" s="252"/>
      <c r="R125" s="252"/>
      <c r="S125" s="252"/>
      <c r="T125" s="25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4" t="s">
        <v>137</v>
      </c>
      <c r="AU125" s="254" t="s">
        <v>135</v>
      </c>
      <c r="AV125" s="13" t="s">
        <v>77</v>
      </c>
      <c r="AW125" s="13" t="s">
        <v>31</v>
      </c>
      <c r="AX125" s="13" t="s">
        <v>68</v>
      </c>
      <c r="AY125" s="254" t="s">
        <v>125</v>
      </c>
    </row>
    <row r="126" s="14" customFormat="1">
      <c r="A126" s="14"/>
      <c r="B126" s="255"/>
      <c r="C126" s="256"/>
      <c r="D126" s="245" t="s">
        <v>137</v>
      </c>
      <c r="E126" s="257" t="s">
        <v>19</v>
      </c>
      <c r="F126" s="258" t="s">
        <v>139</v>
      </c>
      <c r="G126" s="256"/>
      <c r="H126" s="259">
        <v>60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5" t="s">
        <v>137</v>
      </c>
      <c r="AU126" s="265" t="s">
        <v>135</v>
      </c>
      <c r="AV126" s="14" t="s">
        <v>135</v>
      </c>
      <c r="AW126" s="14" t="s">
        <v>31</v>
      </c>
      <c r="AX126" s="14" t="s">
        <v>75</v>
      </c>
      <c r="AY126" s="265" t="s">
        <v>125</v>
      </c>
    </row>
    <row r="127" s="2" customFormat="1" ht="16.5" customHeight="1">
      <c r="A127" s="40"/>
      <c r="B127" s="41"/>
      <c r="C127" s="229" t="s">
        <v>166</v>
      </c>
      <c r="D127" s="229" t="s">
        <v>131</v>
      </c>
      <c r="E127" s="230" t="s">
        <v>167</v>
      </c>
      <c r="F127" s="231" t="s">
        <v>168</v>
      </c>
      <c r="G127" s="232" t="s">
        <v>159</v>
      </c>
      <c r="H127" s="233">
        <v>1</v>
      </c>
      <c r="I127" s="234"/>
      <c r="J127" s="235">
        <f>ROUND(I127*H127,2)</f>
        <v>0</v>
      </c>
      <c r="K127" s="236"/>
      <c r="L127" s="46"/>
      <c r="M127" s="237" t="s">
        <v>19</v>
      </c>
      <c r="N127" s="238" t="s">
        <v>39</v>
      </c>
      <c r="O127" s="86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130</v>
      </c>
      <c r="AT127" s="241" t="s">
        <v>131</v>
      </c>
      <c r="AU127" s="241" t="s">
        <v>135</v>
      </c>
      <c r="AY127" s="19" t="s">
        <v>125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75</v>
      </c>
      <c r="BK127" s="242">
        <f>ROUND(I127*H127,2)</f>
        <v>0</v>
      </c>
      <c r="BL127" s="19" t="s">
        <v>130</v>
      </c>
      <c r="BM127" s="241" t="s">
        <v>657</v>
      </c>
    </row>
    <row r="128" s="13" customFormat="1">
      <c r="A128" s="13"/>
      <c r="B128" s="243"/>
      <c r="C128" s="244"/>
      <c r="D128" s="245" t="s">
        <v>137</v>
      </c>
      <c r="E128" s="246" t="s">
        <v>19</v>
      </c>
      <c r="F128" s="247" t="s">
        <v>75</v>
      </c>
      <c r="G128" s="244"/>
      <c r="H128" s="248">
        <v>1</v>
      </c>
      <c r="I128" s="249"/>
      <c r="J128" s="244"/>
      <c r="K128" s="244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137</v>
      </c>
      <c r="AU128" s="254" t="s">
        <v>135</v>
      </c>
      <c r="AV128" s="13" t="s">
        <v>77</v>
      </c>
      <c r="AW128" s="13" t="s">
        <v>31</v>
      </c>
      <c r="AX128" s="13" t="s">
        <v>68</v>
      </c>
      <c r="AY128" s="254" t="s">
        <v>125</v>
      </c>
    </row>
    <row r="129" s="14" customFormat="1">
      <c r="A129" s="14"/>
      <c r="B129" s="255"/>
      <c r="C129" s="256"/>
      <c r="D129" s="245" t="s">
        <v>137</v>
      </c>
      <c r="E129" s="257" t="s">
        <v>19</v>
      </c>
      <c r="F129" s="258" t="s">
        <v>139</v>
      </c>
      <c r="G129" s="256"/>
      <c r="H129" s="259">
        <v>1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137</v>
      </c>
      <c r="AU129" s="265" t="s">
        <v>135</v>
      </c>
      <c r="AV129" s="14" t="s">
        <v>135</v>
      </c>
      <c r="AW129" s="14" t="s">
        <v>31</v>
      </c>
      <c r="AX129" s="14" t="s">
        <v>75</v>
      </c>
      <c r="AY129" s="265" t="s">
        <v>125</v>
      </c>
    </row>
    <row r="130" s="12" customFormat="1" ht="20.88" customHeight="1">
      <c r="A130" s="12"/>
      <c r="B130" s="213"/>
      <c r="C130" s="214"/>
      <c r="D130" s="215" t="s">
        <v>67</v>
      </c>
      <c r="E130" s="227" t="s">
        <v>170</v>
      </c>
      <c r="F130" s="227" t="s">
        <v>171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SUM(P131:P135)</f>
        <v>0</v>
      </c>
      <c r="Q130" s="221"/>
      <c r="R130" s="222">
        <f>SUM(R131:R135)</f>
        <v>0.0095812000000000015</v>
      </c>
      <c r="S130" s="221"/>
      <c r="T130" s="223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75</v>
      </c>
      <c r="AT130" s="225" t="s">
        <v>67</v>
      </c>
      <c r="AU130" s="225" t="s">
        <v>77</v>
      </c>
      <c r="AY130" s="224" t="s">
        <v>125</v>
      </c>
      <c r="BK130" s="226">
        <f>SUM(BK131:BK135)</f>
        <v>0</v>
      </c>
    </row>
    <row r="131" s="2" customFormat="1" ht="16.5" customHeight="1">
      <c r="A131" s="40"/>
      <c r="B131" s="41"/>
      <c r="C131" s="229" t="s">
        <v>172</v>
      </c>
      <c r="D131" s="229" t="s">
        <v>131</v>
      </c>
      <c r="E131" s="230" t="s">
        <v>173</v>
      </c>
      <c r="F131" s="231" t="s">
        <v>174</v>
      </c>
      <c r="G131" s="232" t="s">
        <v>134</v>
      </c>
      <c r="H131" s="233">
        <v>239.53</v>
      </c>
      <c r="I131" s="234"/>
      <c r="J131" s="235">
        <f>ROUND(I131*H131,2)</f>
        <v>0</v>
      </c>
      <c r="K131" s="236"/>
      <c r="L131" s="46"/>
      <c r="M131" s="237" t="s">
        <v>19</v>
      </c>
      <c r="N131" s="238" t="s">
        <v>39</v>
      </c>
      <c r="O131" s="86"/>
      <c r="P131" s="239">
        <f>O131*H131</f>
        <v>0</v>
      </c>
      <c r="Q131" s="239">
        <v>4.0000000000000003E-05</v>
      </c>
      <c r="R131" s="239">
        <f>Q131*H131</f>
        <v>0.0095812000000000015</v>
      </c>
      <c r="S131" s="239">
        <v>0</v>
      </c>
      <c r="T131" s="24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1" t="s">
        <v>130</v>
      </c>
      <c r="AT131" s="241" t="s">
        <v>131</v>
      </c>
      <c r="AU131" s="241" t="s">
        <v>135</v>
      </c>
      <c r="AY131" s="19" t="s">
        <v>125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75</v>
      </c>
      <c r="BK131" s="242">
        <f>ROUND(I131*H131,2)</f>
        <v>0</v>
      </c>
      <c r="BL131" s="19" t="s">
        <v>130</v>
      </c>
      <c r="BM131" s="241" t="s">
        <v>658</v>
      </c>
    </row>
    <row r="132" s="15" customFormat="1">
      <c r="A132" s="15"/>
      <c r="B132" s="266"/>
      <c r="C132" s="267"/>
      <c r="D132" s="245" t="s">
        <v>137</v>
      </c>
      <c r="E132" s="268" t="s">
        <v>19</v>
      </c>
      <c r="F132" s="269" t="s">
        <v>176</v>
      </c>
      <c r="G132" s="267"/>
      <c r="H132" s="268" t="s">
        <v>19</v>
      </c>
      <c r="I132" s="270"/>
      <c r="J132" s="267"/>
      <c r="K132" s="267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137</v>
      </c>
      <c r="AU132" s="275" t="s">
        <v>135</v>
      </c>
      <c r="AV132" s="15" t="s">
        <v>75</v>
      </c>
      <c r="AW132" s="15" t="s">
        <v>31</v>
      </c>
      <c r="AX132" s="15" t="s">
        <v>68</v>
      </c>
      <c r="AY132" s="275" t="s">
        <v>125</v>
      </c>
    </row>
    <row r="133" s="13" customFormat="1">
      <c r="A133" s="13"/>
      <c r="B133" s="243"/>
      <c r="C133" s="244"/>
      <c r="D133" s="245" t="s">
        <v>137</v>
      </c>
      <c r="E133" s="246" t="s">
        <v>19</v>
      </c>
      <c r="F133" s="247" t="s">
        <v>659</v>
      </c>
      <c r="G133" s="244"/>
      <c r="H133" s="248">
        <v>204.88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137</v>
      </c>
      <c r="AU133" s="254" t="s">
        <v>135</v>
      </c>
      <c r="AV133" s="13" t="s">
        <v>77</v>
      </c>
      <c r="AW133" s="13" t="s">
        <v>31</v>
      </c>
      <c r="AX133" s="13" t="s">
        <v>68</v>
      </c>
      <c r="AY133" s="254" t="s">
        <v>125</v>
      </c>
    </row>
    <row r="134" s="13" customFormat="1">
      <c r="A134" s="13"/>
      <c r="B134" s="243"/>
      <c r="C134" s="244"/>
      <c r="D134" s="245" t="s">
        <v>137</v>
      </c>
      <c r="E134" s="246" t="s">
        <v>19</v>
      </c>
      <c r="F134" s="247" t="s">
        <v>660</v>
      </c>
      <c r="G134" s="244"/>
      <c r="H134" s="248">
        <v>34.649999999999999</v>
      </c>
      <c r="I134" s="249"/>
      <c r="J134" s="244"/>
      <c r="K134" s="244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137</v>
      </c>
      <c r="AU134" s="254" t="s">
        <v>135</v>
      </c>
      <c r="AV134" s="13" t="s">
        <v>77</v>
      </c>
      <c r="AW134" s="13" t="s">
        <v>31</v>
      </c>
      <c r="AX134" s="13" t="s">
        <v>68</v>
      </c>
      <c r="AY134" s="254" t="s">
        <v>125</v>
      </c>
    </row>
    <row r="135" s="14" customFormat="1">
      <c r="A135" s="14"/>
      <c r="B135" s="255"/>
      <c r="C135" s="256"/>
      <c r="D135" s="245" t="s">
        <v>137</v>
      </c>
      <c r="E135" s="257" t="s">
        <v>19</v>
      </c>
      <c r="F135" s="258" t="s">
        <v>139</v>
      </c>
      <c r="G135" s="256"/>
      <c r="H135" s="259">
        <v>239.53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137</v>
      </c>
      <c r="AU135" s="265" t="s">
        <v>135</v>
      </c>
      <c r="AV135" s="14" t="s">
        <v>135</v>
      </c>
      <c r="AW135" s="14" t="s">
        <v>31</v>
      </c>
      <c r="AX135" s="14" t="s">
        <v>75</v>
      </c>
      <c r="AY135" s="265" t="s">
        <v>125</v>
      </c>
    </row>
    <row r="136" s="12" customFormat="1" ht="22.8" customHeight="1">
      <c r="A136" s="12"/>
      <c r="B136" s="213"/>
      <c r="C136" s="214"/>
      <c r="D136" s="215" t="s">
        <v>67</v>
      </c>
      <c r="E136" s="227" t="s">
        <v>179</v>
      </c>
      <c r="F136" s="227" t="s">
        <v>180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SUM(P137:P150)</f>
        <v>0</v>
      </c>
      <c r="Q136" s="221"/>
      <c r="R136" s="222">
        <f>SUM(R137:R150)</f>
        <v>0</v>
      </c>
      <c r="S136" s="221"/>
      <c r="T136" s="223">
        <f>SUM(T137:T150)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75</v>
      </c>
      <c r="AT136" s="225" t="s">
        <v>67</v>
      </c>
      <c r="AU136" s="225" t="s">
        <v>75</v>
      </c>
      <c r="AY136" s="224" t="s">
        <v>125</v>
      </c>
      <c r="BK136" s="226">
        <f>SUM(BK137:BK150)</f>
        <v>0</v>
      </c>
    </row>
    <row r="137" s="2" customFormat="1" ht="16.5" customHeight="1">
      <c r="A137" s="40"/>
      <c r="B137" s="41"/>
      <c r="C137" s="229" t="s">
        <v>181</v>
      </c>
      <c r="D137" s="229" t="s">
        <v>131</v>
      </c>
      <c r="E137" s="230" t="s">
        <v>182</v>
      </c>
      <c r="F137" s="231" t="s">
        <v>183</v>
      </c>
      <c r="G137" s="232" t="s">
        <v>184</v>
      </c>
      <c r="H137" s="233">
        <v>13.567</v>
      </c>
      <c r="I137" s="234"/>
      <c r="J137" s="235">
        <f>ROUND(I137*H137,2)</f>
        <v>0</v>
      </c>
      <c r="K137" s="236"/>
      <c r="L137" s="46"/>
      <c r="M137" s="237" t="s">
        <v>19</v>
      </c>
      <c r="N137" s="238" t="s">
        <v>39</v>
      </c>
      <c r="O137" s="86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1" t="s">
        <v>130</v>
      </c>
      <c r="AT137" s="241" t="s">
        <v>131</v>
      </c>
      <c r="AU137" s="241" t="s">
        <v>77</v>
      </c>
      <c r="AY137" s="19" t="s">
        <v>125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9" t="s">
        <v>75</v>
      </c>
      <c r="BK137" s="242">
        <f>ROUND(I137*H137,2)</f>
        <v>0</v>
      </c>
      <c r="BL137" s="19" t="s">
        <v>130</v>
      </c>
      <c r="BM137" s="241" t="s">
        <v>661</v>
      </c>
    </row>
    <row r="138" s="2" customFormat="1" ht="16.5" customHeight="1">
      <c r="A138" s="40"/>
      <c r="B138" s="41"/>
      <c r="C138" s="229" t="s">
        <v>186</v>
      </c>
      <c r="D138" s="229" t="s">
        <v>131</v>
      </c>
      <c r="E138" s="230" t="s">
        <v>187</v>
      </c>
      <c r="F138" s="231" t="s">
        <v>188</v>
      </c>
      <c r="G138" s="232" t="s">
        <v>184</v>
      </c>
      <c r="H138" s="233">
        <v>135.99000000000001</v>
      </c>
      <c r="I138" s="234"/>
      <c r="J138" s="235">
        <f>ROUND(I138*H138,2)</f>
        <v>0</v>
      </c>
      <c r="K138" s="236"/>
      <c r="L138" s="46"/>
      <c r="M138" s="237" t="s">
        <v>19</v>
      </c>
      <c r="N138" s="238" t="s">
        <v>39</v>
      </c>
      <c r="O138" s="86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130</v>
      </c>
      <c r="AT138" s="241" t="s">
        <v>131</v>
      </c>
      <c r="AU138" s="241" t="s">
        <v>77</v>
      </c>
      <c r="AY138" s="19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75</v>
      </c>
      <c r="BK138" s="242">
        <f>ROUND(I138*H138,2)</f>
        <v>0</v>
      </c>
      <c r="BL138" s="19" t="s">
        <v>130</v>
      </c>
      <c r="BM138" s="241" t="s">
        <v>662</v>
      </c>
    </row>
    <row r="139" s="13" customFormat="1">
      <c r="A139" s="13"/>
      <c r="B139" s="243"/>
      <c r="C139" s="244"/>
      <c r="D139" s="245" t="s">
        <v>137</v>
      </c>
      <c r="E139" s="246" t="s">
        <v>19</v>
      </c>
      <c r="F139" s="247" t="s">
        <v>663</v>
      </c>
      <c r="G139" s="244"/>
      <c r="H139" s="248">
        <v>135.99000000000001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137</v>
      </c>
      <c r="AU139" s="254" t="s">
        <v>77</v>
      </c>
      <c r="AV139" s="13" t="s">
        <v>77</v>
      </c>
      <c r="AW139" s="13" t="s">
        <v>31</v>
      </c>
      <c r="AX139" s="13" t="s">
        <v>68</v>
      </c>
      <c r="AY139" s="254" t="s">
        <v>125</v>
      </c>
    </row>
    <row r="140" s="14" customFormat="1">
      <c r="A140" s="14"/>
      <c r="B140" s="255"/>
      <c r="C140" s="256"/>
      <c r="D140" s="245" t="s">
        <v>137</v>
      </c>
      <c r="E140" s="257" t="s">
        <v>19</v>
      </c>
      <c r="F140" s="258" t="s">
        <v>139</v>
      </c>
      <c r="G140" s="256"/>
      <c r="H140" s="259">
        <v>135.99000000000001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137</v>
      </c>
      <c r="AU140" s="265" t="s">
        <v>77</v>
      </c>
      <c r="AV140" s="14" t="s">
        <v>135</v>
      </c>
      <c r="AW140" s="14" t="s">
        <v>31</v>
      </c>
      <c r="AX140" s="14" t="s">
        <v>75</v>
      </c>
      <c r="AY140" s="265" t="s">
        <v>125</v>
      </c>
    </row>
    <row r="141" s="2" customFormat="1" ht="16.5" customHeight="1">
      <c r="A141" s="40"/>
      <c r="B141" s="41"/>
      <c r="C141" s="229" t="s">
        <v>191</v>
      </c>
      <c r="D141" s="229" t="s">
        <v>131</v>
      </c>
      <c r="E141" s="230" t="s">
        <v>192</v>
      </c>
      <c r="F141" s="231" t="s">
        <v>193</v>
      </c>
      <c r="G141" s="232" t="s">
        <v>184</v>
      </c>
      <c r="H141" s="233">
        <v>13.567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39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130</v>
      </c>
      <c r="AT141" s="241" t="s">
        <v>131</v>
      </c>
      <c r="AU141" s="241" t="s">
        <v>77</v>
      </c>
      <c r="AY141" s="19" t="s">
        <v>125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75</v>
      </c>
      <c r="BK141" s="242">
        <f>ROUND(I141*H141,2)</f>
        <v>0</v>
      </c>
      <c r="BL141" s="19" t="s">
        <v>130</v>
      </c>
      <c r="BM141" s="241" t="s">
        <v>664</v>
      </c>
    </row>
    <row r="142" s="2" customFormat="1" ht="16.5" customHeight="1">
      <c r="A142" s="40"/>
      <c r="B142" s="41"/>
      <c r="C142" s="229" t="s">
        <v>8</v>
      </c>
      <c r="D142" s="229" t="s">
        <v>131</v>
      </c>
      <c r="E142" s="230" t="s">
        <v>195</v>
      </c>
      <c r="F142" s="231" t="s">
        <v>196</v>
      </c>
      <c r="G142" s="232" t="s">
        <v>184</v>
      </c>
      <c r="H142" s="233">
        <v>8</v>
      </c>
      <c r="I142" s="234"/>
      <c r="J142" s="235">
        <f>ROUND(I142*H142,2)</f>
        <v>0</v>
      </c>
      <c r="K142" s="236"/>
      <c r="L142" s="46"/>
      <c r="M142" s="237" t="s">
        <v>19</v>
      </c>
      <c r="N142" s="238" t="s">
        <v>39</v>
      </c>
      <c r="O142" s="86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1" t="s">
        <v>130</v>
      </c>
      <c r="AT142" s="241" t="s">
        <v>131</v>
      </c>
      <c r="AU142" s="241" t="s">
        <v>77</v>
      </c>
      <c r="AY142" s="19" t="s">
        <v>125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75</v>
      </c>
      <c r="BK142" s="242">
        <f>ROUND(I142*H142,2)</f>
        <v>0</v>
      </c>
      <c r="BL142" s="19" t="s">
        <v>130</v>
      </c>
      <c r="BM142" s="241" t="s">
        <v>665</v>
      </c>
    </row>
    <row r="143" s="13" customFormat="1">
      <c r="A143" s="13"/>
      <c r="B143" s="243"/>
      <c r="C143" s="244"/>
      <c r="D143" s="245" t="s">
        <v>137</v>
      </c>
      <c r="E143" s="246" t="s">
        <v>19</v>
      </c>
      <c r="F143" s="247" t="s">
        <v>156</v>
      </c>
      <c r="G143" s="244"/>
      <c r="H143" s="248">
        <v>8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137</v>
      </c>
      <c r="AU143" s="254" t="s">
        <v>77</v>
      </c>
      <c r="AV143" s="13" t="s">
        <v>77</v>
      </c>
      <c r="AW143" s="13" t="s">
        <v>31</v>
      </c>
      <c r="AX143" s="13" t="s">
        <v>68</v>
      </c>
      <c r="AY143" s="254" t="s">
        <v>125</v>
      </c>
    </row>
    <row r="144" s="14" customFormat="1">
      <c r="A144" s="14"/>
      <c r="B144" s="255"/>
      <c r="C144" s="256"/>
      <c r="D144" s="245" t="s">
        <v>137</v>
      </c>
      <c r="E144" s="257" t="s">
        <v>19</v>
      </c>
      <c r="F144" s="258" t="s">
        <v>139</v>
      </c>
      <c r="G144" s="256"/>
      <c r="H144" s="259">
        <v>8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137</v>
      </c>
      <c r="AU144" s="265" t="s">
        <v>77</v>
      </c>
      <c r="AV144" s="14" t="s">
        <v>135</v>
      </c>
      <c r="AW144" s="14" t="s">
        <v>31</v>
      </c>
      <c r="AX144" s="14" t="s">
        <v>75</v>
      </c>
      <c r="AY144" s="265" t="s">
        <v>125</v>
      </c>
    </row>
    <row r="145" s="2" customFormat="1" ht="16.5" customHeight="1">
      <c r="A145" s="40"/>
      <c r="B145" s="41"/>
      <c r="C145" s="229" t="s">
        <v>198</v>
      </c>
      <c r="D145" s="229" t="s">
        <v>131</v>
      </c>
      <c r="E145" s="230" t="s">
        <v>199</v>
      </c>
      <c r="F145" s="231" t="s">
        <v>200</v>
      </c>
      <c r="G145" s="232" t="s">
        <v>184</v>
      </c>
      <c r="H145" s="233">
        <v>2</v>
      </c>
      <c r="I145" s="234"/>
      <c r="J145" s="235">
        <f>ROUND(I145*H145,2)</f>
        <v>0</v>
      </c>
      <c r="K145" s="236"/>
      <c r="L145" s="46"/>
      <c r="M145" s="237" t="s">
        <v>19</v>
      </c>
      <c r="N145" s="238" t="s">
        <v>39</v>
      </c>
      <c r="O145" s="86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1" t="s">
        <v>130</v>
      </c>
      <c r="AT145" s="241" t="s">
        <v>131</v>
      </c>
      <c r="AU145" s="241" t="s">
        <v>77</v>
      </c>
      <c r="AY145" s="19" t="s">
        <v>125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75</v>
      </c>
      <c r="BK145" s="242">
        <f>ROUND(I145*H145,2)</f>
        <v>0</v>
      </c>
      <c r="BL145" s="19" t="s">
        <v>130</v>
      </c>
      <c r="BM145" s="241" t="s">
        <v>666</v>
      </c>
    </row>
    <row r="146" s="13" customFormat="1">
      <c r="A146" s="13"/>
      <c r="B146" s="243"/>
      <c r="C146" s="244"/>
      <c r="D146" s="245" t="s">
        <v>137</v>
      </c>
      <c r="E146" s="246" t="s">
        <v>19</v>
      </c>
      <c r="F146" s="247" t="s">
        <v>77</v>
      </c>
      <c r="G146" s="244"/>
      <c r="H146" s="248">
        <v>2</v>
      </c>
      <c r="I146" s="249"/>
      <c r="J146" s="244"/>
      <c r="K146" s="244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137</v>
      </c>
      <c r="AU146" s="254" t="s">
        <v>77</v>
      </c>
      <c r="AV146" s="13" t="s">
        <v>77</v>
      </c>
      <c r="AW146" s="13" t="s">
        <v>31</v>
      </c>
      <c r="AX146" s="13" t="s">
        <v>68</v>
      </c>
      <c r="AY146" s="254" t="s">
        <v>125</v>
      </c>
    </row>
    <row r="147" s="14" customFormat="1">
      <c r="A147" s="14"/>
      <c r="B147" s="255"/>
      <c r="C147" s="256"/>
      <c r="D147" s="245" t="s">
        <v>137</v>
      </c>
      <c r="E147" s="257" t="s">
        <v>19</v>
      </c>
      <c r="F147" s="258" t="s">
        <v>139</v>
      </c>
      <c r="G147" s="256"/>
      <c r="H147" s="259">
        <v>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137</v>
      </c>
      <c r="AU147" s="265" t="s">
        <v>77</v>
      </c>
      <c r="AV147" s="14" t="s">
        <v>135</v>
      </c>
      <c r="AW147" s="14" t="s">
        <v>31</v>
      </c>
      <c r="AX147" s="14" t="s">
        <v>75</v>
      </c>
      <c r="AY147" s="265" t="s">
        <v>125</v>
      </c>
    </row>
    <row r="148" s="2" customFormat="1" ht="16.5" customHeight="1">
      <c r="A148" s="40"/>
      <c r="B148" s="41"/>
      <c r="C148" s="229" t="s">
        <v>202</v>
      </c>
      <c r="D148" s="229" t="s">
        <v>131</v>
      </c>
      <c r="E148" s="230" t="s">
        <v>203</v>
      </c>
      <c r="F148" s="231" t="s">
        <v>204</v>
      </c>
      <c r="G148" s="232" t="s">
        <v>184</v>
      </c>
      <c r="H148" s="233">
        <v>3.5990000000000002</v>
      </c>
      <c r="I148" s="234"/>
      <c r="J148" s="235">
        <f>ROUND(I148*H148,2)</f>
        <v>0</v>
      </c>
      <c r="K148" s="236"/>
      <c r="L148" s="46"/>
      <c r="M148" s="237" t="s">
        <v>19</v>
      </c>
      <c r="N148" s="238" t="s">
        <v>39</v>
      </c>
      <c r="O148" s="86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130</v>
      </c>
      <c r="AT148" s="241" t="s">
        <v>131</v>
      </c>
      <c r="AU148" s="241" t="s">
        <v>77</v>
      </c>
      <c r="AY148" s="19" t="s">
        <v>125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75</v>
      </c>
      <c r="BK148" s="242">
        <f>ROUND(I148*H148,2)</f>
        <v>0</v>
      </c>
      <c r="BL148" s="19" t="s">
        <v>130</v>
      </c>
      <c r="BM148" s="241" t="s">
        <v>667</v>
      </c>
    </row>
    <row r="149" s="13" customFormat="1">
      <c r="A149" s="13"/>
      <c r="B149" s="243"/>
      <c r="C149" s="244"/>
      <c r="D149" s="245" t="s">
        <v>137</v>
      </c>
      <c r="E149" s="246" t="s">
        <v>19</v>
      </c>
      <c r="F149" s="247" t="s">
        <v>668</v>
      </c>
      <c r="G149" s="244"/>
      <c r="H149" s="248">
        <v>3.5990000000000002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137</v>
      </c>
      <c r="AU149" s="254" t="s">
        <v>77</v>
      </c>
      <c r="AV149" s="13" t="s">
        <v>77</v>
      </c>
      <c r="AW149" s="13" t="s">
        <v>31</v>
      </c>
      <c r="AX149" s="13" t="s">
        <v>68</v>
      </c>
      <c r="AY149" s="254" t="s">
        <v>125</v>
      </c>
    </row>
    <row r="150" s="14" customFormat="1">
      <c r="A150" s="14"/>
      <c r="B150" s="255"/>
      <c r="C150" s="256"/>
      <c r="D150" s="245" t="s">
        <v>137</v>
      </c>
      <c r="E150" s="257" t="s">
        <v>19</v>
      </c>
      <c r="F150" s="258" t="s">
        <v>139</v>
      </c>
      <c r="G150" s="256"/>
      <c r="H150" s="259">
        <v>3.5990000000000002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137</v>
      </c>
      <c r="AU150" s="265" t="s">
        <v>77</v>
      </c>
      <c r="AV150" s="14" t="s">
        <v>135</v>
      </c>
      <c r="AW150" s="14" t="s">
        <v>31</v>
      </c>
      <c r="AX150" s="14" t="s">
        <v>75</v>
      </c>
      <c r="AY150" s="265" t="s">
        <v>125</v>
      </c>
    </row>
    <row r="151" s="12" customFormat="1" ht="22.8" customHeight="1">
      <c r="A151" s="12"/>
      <c r="B151" s="213"/>
      <c r="C151" s="214"/>
      <c r="D151" s="215" t="s">
        <v>67</v>
      </c>
      <c r="E151" s="227" t="s">
        <v>207</v>
      </c>
      <c r="F151" s="227" t="s">
        <v>208</v>
      </c>
      <c r="G151" s="214"/>
      <c r="H151" s="214"/>
      <c r="I151" s="217"/>
      <c r="J151" s="228">
        <f>BK151</f>
        <v>0</v>
      </c>
      <c r="K151" s="214"/>
      <c r="L151" s="219"/>
      <c r="M151" s="220"/>
      <c r="N151" s="221"/>
      <c r="O151" s="221"/>
      <c r="P151" s="222">
        <f>P152</f>
        <v>0</v>
      </c>
      <c r="Q151" s="221"/>
      <c r="R151" s="222">
        <f>R152</f>
        <v>0</v>
      </c>
      <c r="S151" s="221"/>
      <c r="T151" s="223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75</v>
      </c>
      <c r="AT151" s="225" t="s">
        <v>67</v>
      </c>
      <c r="AU151" s="225" t="s">
        <v>75</v>
      </c>
      <c r="AY151" s="224" t="s">
        <v>125</v>
      </c>
      <c r="BK151" s="226">
        <f>BK152</f>
        <v>0</v>
      </c>
    </row>
    <row r="152" s="2" customFormat="1" ht="16.5" customHeight="1">
      <c r="A152" s="40"/>
      <c r="B152" s="41"/>
      <c r="C152" s="229" t="s">
        <v>209</v>
      </c>
      <c r="D152" s="229" t="s">
        <v>131</v>
      </c>
      <c r="E152" s="230" t="s">
        <v>210</v>
      </c>
      <c r="F152" s="231" t="s">
        <v>211</v>
      </c>
      <c r="G152" s="232" t="s">
        <v>184</v>
      </c>
      <c r="H152" s="233">
        <v>0.17599999999999999</v>
      </c>
      <c r="I152" s="234"/>
      <c r="J152" s="235">
        <f>ROUND(I152*H152,2)</f>
        <v>0</v>
      </c>
      <c r="K152" s="236"/>
      <c r="L152" s="46"/>
      <c r="M152" s="237" t="s">
        <v>19</v>
      </c>
      <c r="N152" s="238" t="s">
        <v>39</v>
      </c>
      <c r="O152" s="86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1" t="s">
        <v>130</v>
      </c>
      <c r="AT152" s="241" t="s">
        <v>131</v>
      </c>
      <c r="AU152" s="241" t="s">
        <v>77</v>
      </c>
      <c r="AY152" s="19" t="s">
        <v>125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75</v>
      </c>
      <c r="BK152" s="242">
        <f>ROUND(I152*H152,2)</f>
        <v>0</v>
      </c>
      <c r="BL152" s="19" t="s">
        <v>130</v>
      </c>
      <c r="BM152" s="241" t="s">
        <v>669</v>
      </c>
    </row>
    <row r="153" s="12" customFormat="1" ht="25.92" customHeight="1">
      <c r="A153" s="12"/>
      <c r="B153" s="213"/>
      <c r="C153" s="214"/>
      <c r="D153" s="215" t="s">
        <v>67</v>
      </c>
      <c r="E153" s="216" t="s">
        <v>213</v>
      </c>
      <c r="F153" s="216" t="s">
        <v>214</v>
      </c>
      <c r="G153" s="214"/>
      <c r="H153" s="214"/>
      <c r="I153" s="217"/>
      <c r="J153" s="218">
        <f>BK153</f>
        <v>0</v>
      </c>
      <c r="K153" s="214"/>
      <c r="L153" s="219"/>
      <c r="M153" s="220"/>
      <c r="N153" s="221"/>
      <c r="O153" s="221"/>
      <c r="P153" s="222">
        <f>P154+P161+P166+P266+P374+P404</f>
        <v>0</v>
      </c>
      <c r="Q153" s="221"/>
      <c r="R153" s="222">
        <f>R154+R161+R166+R266+R374+R404</f>
        <v>10.028064570000003</v>
      </c>
      <c r="S153" s="221"/>
      <c r="T153" s="223">
        <f>T154+T161+T166+T266+T374+T404</f>
        <v>13.566594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4" t="s">
        <v>77</v>
      </c>
      <c r="AT153" s="225" t="s">
        <v>67</v>
      </c>
      <c r="AU153" s="225" t="s">
        <v>68</v>
      </c>
      <c r="AY153" s="224" t="s">
        <v>125</v>
      </c>
      <c r="BK153" s="226">
        <f>BK154+BK161+BK166+BK266+BK374+BK404</f>
        <v>0</v>
      </c>
    </row>
    <row r="154" s="12" customFormat="1" ht="22.8" customHeight="1">
      <c r="A154" s="12"/>
      <c r="B154" s="213"/>
      <c r="C154" s="214"/>
      <c r="D154" s="215" t="s">
        <v>67</v>
      </c>
      <c r="E154" s="227" t="s">
        <v>215</v>
      </c>
      <c r="F154" s="227" t="s">
        <v>216</v>
      </c>
      <c r="G154" s="214"/>
      <c r="H154" s="214"/>
      <c r="I154" s="217"/>
      <c r="J154" s="228">
        <f>BK154</f>
        <v>0</v>
      </c>
      <c r="K154" s="214"/>
      <c r="L154" s="219"/>
      <c r="M154" s="220"/>
      <c r="N154" s="221"/>
      <c r="O154" s="221"/>
      <c r="P154" s="222">
        <f>SUM(P155:P160)</f>
        <v>0</v>
      </c>
      <c r="Q154" s="221"/>
      <c r="R154" s="222">
        <f>SUM(R155:R160)</f>
        <v>0</v>
      </c>
      <c r="S154" s="221"/>
      <c r="T154" s="223">
        <f>SUM(T155:T160)</f>
        <v>2.3597999999999999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4" t="s">
        <v>77</v>
      </c>
      <c r="AT154" s="225" t="s">
        <v>67</v>
      </c>
      <c r="AU154" s="225" t="s">
        <v>75</v>
      </c>
      <c r="AY154" s="224" t="s">
        <v>125</v>
      </c>
      <c r="BK154" s="226">
        <f>SUM(BK155:BK160)</f>
        <v>0</v>
      </c>
    </row>
    <row r="155" s="2" customFormat="1" ht="16.5" customHeight="1">
      <c r="A155" s="40"/>
      <c r="B155" s="41"/>
      <c r="C155" s="229" t="s">
        <v>217</v>
      </c>
      <c r="D155" s="229" t="s">
        <v>131</v>
      </c>
      <c r="E155" s="230" t="s">
        <v>218</v>
      </c>
      <c r="F155" s="231" t="s">
        <v>219</v>
      </c>
      <c r="G155" s="232" t="s">
        <v>134</v>
      </c>
      <c r="H155" s="233">
        <v>393.30000000000001</v>
      </c>
      <c r="I155" s="234"/>
      <c r="J155" s="235">
        <f>ROUND(I155*H155,2)</f>
        <v>0</v>
      </c>
      <c r="K155" s="236"/>
      <c r="L155" s="46"/>
      <c r="M155" s="237" t="s">
        <v>19</v>
      </c>
      <c r="N155" s="238" t="s">
        <v>39</v>
      </c>
      <c r="O155" s="86"/>
      <c r="P155" s="239">
        <f>O155*H155</f>
        <v>0</v>
      </c>
      <c r="Q155" s="239">
        <v>0</v>
      </c>
      <c r="R155" s="239">
        <f>Q155*H155</f>
        <v>0</v>
      </c>
      <c r="S155" s="239">
        <v>0.0060000000000000001</v>
      </c>
      <c r="T155" s="240">
        <f>S155*H155</f>
        <v>2.3597999999999999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1" t="s">
        <v>198</v>
      </c>
      <c r="AT155" s="241" t="s">
        <v>131</v>
      </c>
      <c r="AU155" s="241" t="s">
        <v>77</v>
      </c>
      <c r="AY155" s="19" t="s">
        <v>125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75</v>
      </c>
      <c r="BK155" s="242">
        <f>ROUND(I155*H155,2)</f>
        <v>0</v>
      </c>
      <c r="BL155" s="19" t="s">
        <v>198</v>
      </c>
      <c r="BM155" s="241" t="s">
        <v>670</v>
      </c>
    </row>
    <row r="156" s="15" customFormat="1">
      <c r="A156" s="15"/>
      <c r="B156" s="266"/>
      <c r="C156" s="267"/>
      <c r="D156" s="245" t="s">
        <v>137</v>
      </c>
      <c r="E156" s="268" t="s">
        <v>19</v>
      </c>
      <c r="F156" s="269" t="s">
        <v>221</v>
      </c>
      <c r="G156" s="267"/>
      <c r="H156" s="268" t="s">
        <v>19</v>
      </c>
      <c r="I156" s="270"/>
      <c r="J156" s="267"/>
      <c r="K156" s="267"/>
      <c r="L156" s="271"/>
      <c r="M156" s="272"/>
      <c r="N156" s="273"/>
      <c r="O156" s="273"/>
      <c r="P156" s="273"/>
      <c r="Q156" s="273"/>
      <c r="R156" s="273"/>
      <c r="S156" s="273"/>
      <c r="T156" s="27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5" t="s">
        <v>137</v>
      </c>
      <c r="AU156" s="275" t="s">
        <v>77</v>
      </c>
      <c r="AV156" s="15" t="s">
        <v>75</v>
      </c>
      <c r="AW156" s="15" t="s">
        <v>31</v>
      </c>
      <c r="AX156" s="15" t="s">
        <v>68</v>
      </c>
      <c r="AY156" s="275" t="s">
        <v>125</v>
      </c>
    </row>
    <row r="157" s="13" customFormat="1">
      <c r="A157" s="13"/>
      <c r="B157" s="243"/>
      <c r="C157" s="244"/>
      <c r="D157" s="245" t="s">
        <v>137</v>
      </c>
      <c r="E157" s="246" t="s">
        <v>19</v>
      </c>
      <c r="F157" s="247" t="s">
        <v>671</v>
      </c>
      <c r="G157" s="244"/>
      <c r="H157" s="248">
        <v>342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137</v>
      </c>
      <c r="AU157" s="254" t="s">
        <v>77</v>
      </c>
      <c r="AV157" s="13" t="s">
        <v>77</v>
      </c>
      <c r="AW157" s="13" t="s">
        <v>31</v>
      </c>
      <c r="AX157" s="13" t="s">
        <v>68</v>
      </c>
      <c r="AY157" s="254" t="s">
        <v>125</v>
      </c>
    </row>
    <row r="158" s="14" customFormat="1">
      <c r="A158" s="14"/>
      <c r="B158" s="255"/>
      <c r="C158" s="256"/>
      <c r="D158" s="245" t="s">
        <v>137</v>
      </c>
      <c r="E158" s="257" t="s">
        <v>19</v>
      </c>
      <c r="F158" s="258" t="s">
        <v>139</v>
      </c>
      <c r="G158" s="256"/>
      <c r="H158" s="259">
        <v>342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137</v>
      </c>
      <c r="AU158" s="265" t="s">
        <v>77</v>
      </c>
      <c r="AV158" s="14" t="s">
        <v>135</v>
      </c>
      <c r="AW158" s="14" t="s">
        <v>31</v>
      </c>
      <c r="AX158" s="14" t="s">
        <v>68</v>
      </c>
      <c r="AY158" s="265" t="s">
        <v>125</v>
      </c>
    </row>
    <row r="159" s="16" customFormat="1">
      <c r="A159" s="16"/>
      <c r="B159" s="276"/>
      <c r="C159" s="277"/>
      <c r="D159" s="245" t="s">
        <v>137</v>
      </c>
      <c r="E159" s="278" t="s">
        <v>19</v>
      </c>
      <c r="F159" s="279" t="s">
        <v>223</v>
      </c>
      <c r="G159" s="277"/>
      <c r="H159" s="280">
        <v>342</v>
      </c>
      <c r="I159" s="281"/>
      <c r="J159" s="277"/>
      <c r="K159" s="277"/>
      <c r="L159" s="282"/>
      <c r="M159" s="283"/>
      <c r="N159" s="284"/>
      <c r="O159" s="284"/>
      <c r="P159" s="284"/>
      <c r="Q159" s="284"/>
      <c r="R159" s="284"/>
      <c r="S159" s="284"/>
      <c r="T159" s="285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6" t="s">
        <v>137</v>
      </c>
      <c r="AU159" s="286" t="s">
        <v>77</v>
      </c>
      <c r="AV159" s="16" t="s">
        <v>130</v>
      </c>
      <c r="AW159" s="16" t="s">
        <v>31</v>
      </c>
      <c r="AX159" s="16" t="s">
        <v>68</v>
      </c>
      <c r="AY159" s="286" t="s">
        <v>125</v>
      </c>
    </row>
    <row r="160" s="13" customFormat="1">
      <c r="A160" s="13"/>
      <c r="B160" s="243"/>
      <c r="C160" s="244"/>
      <c r="D160" s="245" t="s">
        <v>137</v>
      </c>
      <c r="E160" s="246" t="s">
        <v>19</v>
      </c>
      <c r="F160" s="247" t="s">
        <v>672</v>
      </c>
      <c r="G160" s="244"/>
      <c r="H160" s="248">
        <v>393.30000000000001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137</v>
      </c>
      <c r="AU160" s="254" t="s">
        <v>77</v>
      </c>
      <c r="AV160" s="13" t="s">
        <v>77</v>
      </c>
      <c r="AW160" s="13" t="s">
        <v>31</v>
      </c>
      <c r="AX160" s="13" t="s">
        <v>75</v>
      </c>
      <c r="AY160" s="254" t="s">
        <v>125</v>
      </c>
    </row>
    <row r="161" s="12" customFormat="1" ht="22.8" customHeight="1">
      <c r="A161" s="12"/>
      <c r="B161" s="213"/>
      <c r="C161" s="214"/>
      <c r="D161" s="215" t="s">
        <v>67</v>
      </c>
      <c r="E161" s="227" t="s">
        <v>225</v>
      </c>
      <c r="F161" s="227" t="s">
        <v>226</v>
      </c>
      <c r="G161" s="214"/>
      <c r="H161" s="214"/>
      <c r="I161" s="217"/>
      <c r="J161" s="228">
        <f>BK161</f>
        <v>0</v>
      </c>
      <c r="K161" s="214"/>
      <c r="L161" s="219"/>
      <c r="M161" s="220"/>
      <c r="N161" s="221"/>
      <c r="O161" s="221"/>
      <c r="P161" s="222">
        <f>SUM(P162:P165)</f>
        <v>0</v>
      </c>
      <c r="Q161" s="221"/>
      <c r="R161" s="222">
        <f>SUM(R162:R165)</f>
        <v>0.1236</v>
      </c>
      <c r="S161" s="221"/>
      <c r="T161" s="223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77</v>
      </c>
      <c r="AT161" s="225" t="s">
        <v>67</v>
      </c>
      <c r="AU161" s="225" t="s">
        <v>75</v>
      </c>
      <c r="AY161" s="224" t="s">
        <v>125</v>
      </c>
      <c r="BK161" s="226">
        <f>SUM(BK162:BK165)</f>
        <v>0</v>
      </c>
    </row>
    <row r="162" s="2" customFormat="1" ht="16.5" customHeight="1">
      <c r="A162" s="40"/>
      <c r="B162" s="41"/>
      <c r="C162" s="229" t="s">
        <v>7</v>
      </c>
      <c r="D162" s="229" t="s">
        <v>131</v>
      </c>
      <c r="E162" s="230" t="s">
        <v>227</v>
      </c>
      <c r="F162" s="231" t="s">
        <v>228</v>
      </c>
      <c r="G162" s="232" t="s">
        <v>159</v>
      </c>
      <c r="H162" s="233">
        <v>4</v>
      </c>
      <c r="I162" s="234"/>
      <c r="J162" s="235">
        <f>ROUND(I162*H162,2)</f>
        <v>0</v>
      </c>
      <c r="K162" s="236"/>
      <c r="L162" s="46"/>
      <c r="M162" s="237" t="s">
        <v>19</v>
      </c>
      <c r="N162" s="238" t="s">
        <v>39</v>
      </c>
      <c r="O162" s="86"/>
      <c r="P162" s="239">
        <f>O162*H162</f>
        <v>0</v>
      </c>
      <c r="Q162" s="239">
        <v>0.0309</v>
      </c>
      <c r="R162" s="239">
        <f>Q162*H162</f>
        <v>0.1236</v>
      </c>
      <c r="S162" s="239">
        <v>0</v>
      </c>
      <c r="T162" s="24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1" t="s">
        <v>198</v>
      </c>
      <c r="AT162" s="241" t="s">
        <v>131</v>
      </c>
      <c r="AU162" s="241" t="s">
        <v>77</v>
      </c>
      <c r="AY162" s="19" t="s">
        <v>125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75</v>
      </c>
      <c r="BK162" s="242">
        <f>ROUND(I162*H162,2)</f>
        <v>0</v>
      </c>
      <c r="BL162" s="19" t="s">
        <v>198</v>
      </c>
      <c r="BM162" s="241" t="s">
        <v>673</v>
      </c>
    </row>
    <row r="163" s="13" customFormat="1">
      <c r="A163" s="13"/>
      <c r="B163" s="243"/>
      <c r="C163" s="244"/>
      <c r="D163" s="245" t="s">
        <v>137</v>
      </c>
      <c r="E163" s="246" t="s">
        <v>19</v>
      </c>
      <c r="F163" s="247" t="s">
        <v>230</v>
      </c>
      <c r="G163" s="244"/>
      <c r="H163" s="248">
        <v>4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137</v>
      </c>
      <c r="AU163" s="254" t="s">
        <v>77</v>
      </c>
      <c r="AV163" s="13" t="s">
        <v>77</v>
      </c>
      <c r="AW163" s="13" t="s">
        <v>31</v>
      </c>
      <c r="AX163" s="13" t="s">
        <v>68</v>
      </c>
      <c r="AY163" s="254" t="s">
        <v>125</v>
      </c>
    </row>
    <row r="164" s="14" customFormat="1">
      <c r="A164" s="14"/>
      <c r="B164" s="255"/>
      <c r="C164" s="256"/>
      <c r="D164" s="245" t="s">
        <v>137</v>
      </c>
      <c r="E164" s="257" t="s">
        <v>19</v>
      </c>
      <c r="F164" s="258" t="s">
        <v>139</v>
      </c>
      <c r="G164" s="256"/>
      <c r="H164" s="259">
        <v>4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137</v>
      </c>
      <c r="AU164" s="265" t="s">
        <v>77</v>
      </c>
      <c r="AV164" s="14" t="s">
        <v>135</v>
      </c>
      <c r="AW164" s="14" t="s">
        <v>31</v>
      </c>
      <c r="AX164" s="14" t="s">
        <v>75</v>
      </c>
      <c r="AY164" s="265" t="s">
        <v>125</v>
      </c>
    </row>
    <row r="165" s="2" customFormat="1" ht="16.5" customHeight="1">
      <c r="A165" s="40"/>
      <c r="B165" s="41"/>
      <c r="C165" s="229" t="s">
        <v>674</v>
      </c>
      <c r="D165" s="229" t="s">
        <v>131</v>
      </c>
      <c r="E165" s="230" t="s">
        <v>232</v>
      </c>
      <c r="F165" s="231" t="s">
        <v>233</v>
      </c>
      <c r="G165" s="232" t="s">
        <v>184</v>
      </c>
      <c r="H165" s="233">
        <v>0.124</v>
      </c>
      <c r="I165" s="234"/>
      <c r="J165" s="235">
        <f>ROUND(I165*H165,2)</f>
        <v>0</v>
      </c>
      <c r="K165" s="236"/>
      <c r="L165" s="46"/>
      <c r="M165" s="237" t="s">
        <v>19</v>
      </c>
      <c r="N165" s="238" t="s">
        <v>39</v>
      </c>
      <c r="O165" s="86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1" t="s">
        <v>198</v>
      </c>
      <c r="AT165" s="241" t="s">
        <v>131</v>
      </c>
      <c r="AU165" s="241" t="s">
        <v>77</v>
      </c>
      <c r="AY165" s="19" t="s">
        <v>125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75</v>
      </c>
      <c r="BK165" s="242">
        <f>ROUND(I165*H165,2)</f>
        <v>0</v>
      </c>
      <c r="BL165" s="19" t="s">
        <v>198</v>
      </c>
      <c r="BM165" s="241" t="s">
        <v>675</v>
      </c>
    </row>
    <row r="166" s="12" customFormat="1" ht="22.8" customHeight="1">
      <c r="A166" s="12"/>
      <c r="B166" s="213"/>
      <c r="C166" s="214"/>
      <c r="D166" s="215" t="s">
        <v>67</v>
      </c>
      <c r="E166" s="227" t="s">
        <v>235</v>
      </c>
      <c r="F166" s="227" t="s">
        <v>236</v>
      </c>
      <c r="G166" s="214"/>
      <c r="H166" s="214"/>
      <c r="I166" s="217"/>
      <c r="J166" s="228">
        <f>BK166</f>
        <v>0</v>
      </c>
      <c r="K166" s="214"/>
      <c r="L166" s="219"/>
      <c r="M166" s="220"/>
      <c r="N166" s="221"/>
      <c r="O166" s="221"/>
      <c r="P166" s="222">
        <f>SUM(P167:P265)</f>
        <v>0</v>
      </c>
      <c r="Q166" s="221"/>
      <c r="R166" s="222">
        <f>SUM(R167:R265)</f>
        <v>5.9712612600000012</v>
      </c>
      <c r="S166" s="221"/>
      <c r="T166" s="223">
        <f>SUM(T167:T265)</f>
        <v>8.0092200000000009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77</v>
      </c>
      <c r="AT166" s="225" t="s">
        <v>67</v>
      </c>
      <c r="AU166" s="225" t="s">
        <v>75</v>
      </c>
      <c r="AY166" s="224" t="s">
        <v>125</v>
      </c>
      <c r="BK166" s="226">
        <f>SUM(BK167:BK265)</f>
        <v>0</v>
      </c>
    </row>
    <row r="167" s="2" customFormat="1" ht="16.5" customHeight="1">
      <c r="A167" s="40"/>
      <c r="B167" s="41"/>
      <c r="C167" s="229" t="s">
        <v>237</v>
      </c>
      <c r="D167" s="229" t="s">
        <v>131</v>
      </c>
      <c r="E167" s="230" t="s">
        <v>238</v>
      </c>
      <c r="F167" s="231" t="s">
        <v>239</v>
      </c>
      <c r="G167" s="232" t="s">
        <v>240</v>
      </c>
      <c r="H167" s="233">
        <v>26.100000000000001</v>
      </c>
      <c r="I167" s="234"/>
      <c r="J167" s="235">
        <f>ROUND(I167*H167,2)</f>
        <v>0</v>
      </c>
      <c r="K167" s="236"/>
      <c r="L167" s="46"/>
      <c r="M167" s="237" t="s">
        <v>19</v>
      </c>
      <c r="N167" s="238" t="s">
        <v>39</v>
      </c>
      <c r="O167" s="86"/>
      <c r="P167" s="239">
        <f>O167*H167</f>
        <v>0</v>
      </c>
      <c r="Q167" s="239">
        <v>0</v>
      </c>
      <c r="R167" s="239">
        <f>Q167*H167</f>
        <v>0</v>
      </c>
      <c r="S167" s="239">
        <v>0.014</v>
      </c>
      <c r="T167" s="240">
        <f>S167*H167</f>
        <v>0.3654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1" t="s">
        <v>198</v>
      </c>
      <c r="AT167" s="241" t="s">
        <v>131</v>
      </c>
      <c r="AU167" s="241" t="s">
        <v>77</v>
      </c>
      <c r="AY167" s="19" t="s">
        <v>125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9" t="s">
        <v>75</v>
      </c>
      <c r="BK167" s="242">
        <f>ROUND(I167*H167,2)</f>
        <v>0</v>
      </c>
      <c r="BL167" s="19" t="s">
        <v>198</v>
      </c>
      <c r="BM167" s="241" t="s">
        <v>676</v>
      </c>
    </row>
    <row r="168" s="15" customFormat="1">
      <c r="A168" s="15"/>
      <c r="B168" s="266"/>
      <c r="C168" s="267"/>
      <c r="D168" s="245" t="s">
        <v>137</v>
      </c>
      <c r="E168" s="268" t="s">
        <v>19</v>
      </c>
      <c r="F168" s="269" t="s">
        <v>242</v>
      </c>
      <c r="G168" s="267"/>
      <c r="H168" s="268" t="s">
        <v>19</v>
      </c>
      <c r="I168" s="270"/>
      <c r="J168" s="267"/>
      <c r="K168" s="267"/>
      <c r="L168" s="271"/>
      <c r="M168" s="272"/>
      <c r="N168" s="273"/>
      <c r="O168" s="273"/>
      <c r="P168" s="273"/>
      <c r="Q168" s="273"/>
      <c r="R168" s="273"/>
      <c r="S168" s="273"/>
      <c r="T168" s="27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5" t="s">
        <v>137</v>
      </c>
      <c r="AU168" s="275" t="s">
        <v>77</v>
      </c>
      <c r="AV168" s="15" t="s">
        <v>75</v>
      </c>
      <c r="AW168" s="15" t="s">
        <v>31</v>
      </c>
      <c r="AX168" s="15" t="s">
        <v>68</v>
      </c>
      <c r="AY168" s="275" t="s">
        <v>125</v>
      </c>
    </row>
    <row r="169" s="13" customFormat="1">
      <c r="A169" s="13"/>
      <c r="B169" s="243"/>
      <c r="C169" s="244"/>
      <c r="D169" s="245" t="s">
        <v>137</v>
      </c>
      <c r="E169" s="246" t="s">
        <v>19</v>
      </c>
      <c r="F169" s="247" t="s">
        <v>677</v>
      </c>
      <c r="G169" s="244"/>
      <c r="H169" s="248">
        <v>34</v>
      </c>
      <c r="I169" s="249"/>
      <c r="J169" s="244"/>
      <c r="K169" s="244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137</v>
      </c>
      <c r="AU169" s="254" t="s">
        <v>77</v>
      </c>
      <c r="AV169" s="13" t="s">
        <v>77</v>
      </c>
      <c r="AW169" s="13" t="s">
        <v>31</v>
      </c>
      <c r="AX169" s="13" t="s">
        <v>68</v>
      </c>
      <c r="AY169" s="254" t="s">
        <v>125</v>
      </c>
    </row>
    <row r="170" s="14" customFormat="1">
      <c r="A170" s="14"/>
      <c r="B170" s="255"/>
      <c r="C170" s="256"/>
      <c r="D170" s="245" t="s">
        <v>137</v>
      </c>
      <c r="E170" s="257" t="s">
        <v>19</v>
      </c>
      <c r="F170" s="258" t="s">
        <v>139</v>
      </c>
      <c r="G170" s="256"/>
      <c r="H170" s="259">
        <v>34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137</v>
      </c>
      <c r="AU170" s="265" t="s">
        <v>77</v>
      </c>
      <c r="AV170" s="14" t="s">
        <v>135</v>
      </c>
      <c r="AW170" s="14" t="s">
        <v>31</v>
      </c>
      <c r="AX170" s="14" t="s">
        <v>68</v>
      </c>
      <c r="AY170" s="265" t="s">
        <v>125</v>
      </c>
    </row>
    <row r="171" s="13" customFormat="1">
      <c r="A171" s="13"/>
      <c r="B171" s="243"/>
      <c r="C171" s="244"/>
      <c r="D171" s="245" t="s">
        <v>137</v>
      </c>
      <c r="E171" s="246" t="s">
        <v>19</v>
      </c>
      <c r="F171" s="247" t="s">
        <v>678</v>
      </c>
      <c r="G171" s="244"/>
      <c r="H171" s="248">
        <v>53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137</v>
      </c>
      <c r="AU171" s="254" t="s">
        <v>77</v>
      </c>
      <c r="AV171" s="13" t="s">
        <v>77</v>
      </c>
      <c r="AW171" s="13" t="s">
        <v>31</v>
      </c>
      <c r="AX171" s="13" t="s">
        <v>68</v>
      </c>
      <c r="AY171" s="254" t="s">
        <v>125</v>
      </c>
    </row>
    <row r="172" s="14" customFormat="1">
      <c r="A172" s="14"/>
      <c r="B172" s="255"/>
      <c r="C172" s="256"/>
      <c r="D172" s="245" t="s">
        <v>137</v>
      </c>
      <c r="E172" s="257" t="s">
        <v>19</v>
      </c>
      <c r="F172" s="258" t="s">
        <v>139</v>
      </c>
      <c r="G172" s="256"/>
      <c r="H172" s="259">
        <v>53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137</v>
      </c>
      <c r="AU172" s="265" t="s">
        <v>77</v>
      </c>
      <c r="AV172" s="14" t="s">
        <v>135</v>
      </c>
      <c r="AW172" s="14" t="s">
        <v>31</v>
      </c>
      <c r="AX172" s="14" t="s">
        <v>68</v>
      </c>
      <c r="AY172" s="265" t="s">
        <v>125</v>
      </c>
    </row>
    <row r="173" s="16" customFormat="1">
      <c r="A173" s="16"/>
      <c r="B173" s="276"/>
      <c r="C173" s="277"/>
      <c r="D173" s="245" t="s">
        <v>137</v>
      </c>
      <c r="E173" s="278" t="s">
        <v>19</v>
      </c>
      <c r="F173" s="279" t="s">
        <v>223</v>
      </c>
      <c r="G173" s="277"/>
      <c r="H173" s="280">
        <v>87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6" t="s">
        <v>137</v>
      </c>
      <c r="AU173" s="286" t="s">
        <v>77</v>
      </c>
      <c r="AV173" s="16" t="s">
        <v>130</v>
      </c>
      <c r="AW173" s="16" t="s">
        <v>31</v>
      </c>
      <c r="AX173" s="16" t="s">
        <v>68</v>
      </c>
      <c r="AY173" s="286" t="s">
        <v>125</v>
      </c>
    </row>
    <row r="174" s="13" customFormat="1">
      <c r="A174" s="13"/>
      <c r="B174" s="243"/>
      <c r="C174" s="244"/>
      <c r="D174" s="245" t="s">
        <v>137</v>
      </c>
      <c r="E174" s="246" t="s">
        <v>19</v>
      </c>
      <c r="F174" s="247" t="s">
        <v>679</v>
      </c>
      <c r="G174" s="244"/>
      <c r="H174" s="248">
        <v>26.100000000000001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137</v>
      </c>
      <c r="AU174" s="254" t="s">
        <v>77</v>
      </c>
      <c r="AV174" s="13" t="s">
        <v>77</v>
      </c>
      <c r="AW174" s="13" t="s">
        <v>31</v>
      </c>
      <c r="AX174" s="13" t="s">
        <v>75</v>
      </c>
      <c r="AY174" s="254" t="s">
        <v>125</v>
      </c>
    </row>
    <row r="175" s="2" customFormat="1" ht="16.5" customHeight="1">
      <c r="A175" s="40"/>
      <c r="B175" s="41"/>
      <c r="C175" s="229" t="s">
        <v>246</v>
      </c>
      <c r="D175" s="229" t="s">
        <v>131</v>
      </c>
      <c r="E175" s="230" t="s">
        <v>247</v>
      </c>
      <c r="F175" s="231" t="s">
        <v>248</v>
      </c>
      <c r="G175" s="232" t="s">
        <v>240</v>
      </c>
      <c r="H175" s="233">
        <v>167.22</v>
      </c>
      <c r="I175" s="234"/>
      <c r="J175" s="235">
        <f>ROUND(I175*H175,2)</f>
        <v>0</v>
      </c>
      <c r="K175" s="236"/>
      <c r="L175" s="46"/>
      <c r="M175" s="237" t="s">
        <v>19</v>
      </c>
      <c r="N175" s="238" t="s">
        <v>39</v>
      </c>
      <c r="O175" s="86"/>
      <c r="P175" s="239">
        <f>O175*H175</f>
        <v>0</v>
      </c>
      <c r="Q175" s="239">
        <v>0</v>
      </c>
      <c r="R175" s="239">
        <f>Q175*H175</f>
        <v>0</v>
      </c>
      <c r="S175" s="239">
        <v>0.024</v>
      </c>
      <c r="T175" s="240">
        <f>S175*H175</f>
        <v>4.01328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1" t="s">
        <v>198</v>
      </c>
      <c r="AT175" s="241" t="s">
        <v>131</v>
      </c>
      <c r="AU175" s="241" t="s">
        <v>77</v>
      </c>
      <c r="AY175" s="19" t="s">
        <v>125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9" t="s">
        <v>75</v>
      </c>
      <c r="BK175" s="242">
        <f>ROUND(I175*H175,2)</f>
        <v>0</v>
      </c>
      <c r="BL175" s="19" t="s">
        <v>198</v>
      </c>
      <c r="BM175" s="241" t="s">
        <v>680</v>
      </c>
    </row>
    <row r="176" s="15" customFormat="1">
      <c r="A176" s="15"/>
      <c r="B176" s="266"/>
      <c r="C176" s="267"/>
      <c r="D176" s="245" t="s">
        <v>137</v>
      </c>
      <c r="E176" s="268" t="s">
        <v>19</v>
      </c>
      <c r="F176" s="269" t="s">
        <v>250</v>
      </c>
      <c r="G176" s="267"/>
      <c r="H176" s="268" t="s">
        <v>19</v>
      </c>
      <c r="I176" s="270"/>
      <c r="J176" s="267"/>
      <c r="K176" s="267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137</v>
      </c>
      <c r="AU176" s="275" t="s">
        <v>77</v>
      </c>
      <c r="AV176" s="15" t="s">
        <v>75</v>
      </c>
      <c r="AW176" s="15" t="s">
        <v>31</v>
      </c>
      <c r="AX176" s="15" t="s">
        <v>68</v>
      </c>
      <c r="AY176" s="275" t="s">
        <v>125</v>
      </c>
    </row>
    <row r="177" s="13" customFormat="1">
      <c r="A177" s="13"/>
      <c r="B177" s="243"/>
      <c r="C177" s="244"/>
      <c r="D177" s="245" t="s">
        <v>137</v>
      </c>
      <c r="E177" s="246" t="s">
        <v>19</v>
      </c>
      <c r="F177" s="247" t="s">
        <v>681</v>
      </c>
      <c r="G177" s="244"/>
      <c r="H177" s="248">
        <v>420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137</v>
      </c>
      <c r="AU177" s="254" t="s">
        <v>77</v>
      </c>
      <c r="AV177" s="13" t="s">
        <v>77</v>
      </c>
      <c r="AW177" s="13" t="s">
        <v>31</v>
      </c>
      <c r="AX177" s="13" t="s">
        <v>68</v>
      </c>
      <c r="AY177" s="254" t="s">
        <v>125</v>
      </c>
    </row>
    <row r="178" s="14" customFormat="1">
      <c r="A178" s="14"/>
      <c r="B178" s="255"/>
      <c r="C178" s="256"/>
      <c r="D178" s="245" t="s">
        <v>137</v>
      </c>
      <c r="E178" s="257" t="s">
        <v>19</v>
      </c>
      <c r="F178" s="258" t="s">
        <v>139</v>
      </c>
      <c r="G178" s="256"/>
      <c r="H178" s="259">
        <v>420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137</v>
      </c>
      <c r="AU178" s="265" t="s">
        <v>77</v>
      </c>
      <c r="AV178" s="14" t="s">
        <v>135</v>
      </c>
      <c r="AW178" s="14" t="s">
        <v>31</v>
      </c>
      <c r="AX178" s="14" t="s">
        <v>68</v>
      </c>
      <c r="AY178" s="265" t="s">
        <v>125</v>
      </c>
    </row>
    <row r="179" s="13" customFormat="1">
      <c r="A179" s="13"/>
      <c r="B179" s="243"/>
      <c r="C179" s="244"/>
      <c r="D179" s="245" t="s">
        <v>137</v>
      </c>
      <c r="E179" s="246" t="s">
        <v>19</v>
      </c>
      <c r="F179" s="247" t="s">
        <v>682</v>
      </c>
      <c r="G179" s="244"/>
      <c r="H179" s="248">
        <v>28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137</v>
      </c>
      <c r="AU179" s="254" t="s">
        <v>77</v>
      </c>
      <c r="AV179" s="13" t="s">
        <v>77</v>
      </c>
      <c r="AW179" s="13" t="s">
        <v>31</v>
      </c>
      <c r="AX179" s="13" t="s">
        <v>68</v>
      </c>
      <c r="AY179" s="254" t="s">
        <v>125</v>
      </c>
    </row>
    <row r="180" s="14" customFormat="1">
      <c r="A180" s="14"/>
      <c r="B180" s="255"/>
      <c r="C180" s="256"/>
      <c r="D180" s="245" t="s">
        <v>137</v>
      </c>
      <c r="E180" s="257" t="s">
        <v>19</v>
      </c>
      <c r="F180" s="258" t="s">
        <v>139</v>
      </c>
      <c r="G180" s="256"/>
      <c r="H180" s="259">
        <v>28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137</v>
      </c>
      <c r="AU180" s="265" t="s">
        <v>77</v>
      </c>
      <c r="AV180" s="14" t="s">
        <v>135</v>
      </c>
      <c r="AW180" s="14" t="s">
        <v>31</v>
      </c>
      <c r="AX180" s="14" t="s">
        <v>68</v>
      </c>
      <c r="AY180" s="265" t="s">
        <v>125</v>
      </c>
    </row>
    <row r="181" s="13" customFormat="1">
      <c r="A181" s="13"/>
      <c r="B181" s="243"/>
      <c r="C181" s="244"/>
      <c r="D181" s="245" t="s">
        <v>137</v>
      </c>
      <c r="E181" s="246" t="s">
        <v>19</v>
      </c>
      <c r="F181" s="247" t="s">
        <v>683</v>
      </c>
      <c r="G181" s="244"/>
      <c r="H181" s="248">
        <v>40</v>
      </c>
      <c r="I181" s="249"/>
      <c r="J181" s="244"/>
      <c r="K181" s="244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137</v>
      </c>
      <c r="AU181" s="254" t="s">
        <v>77</v>
      </c>
      <c r="AV181" s="13" t="s">
        <v>77</v>
      </c>
      <c r="AW181" s="13" t="s">
        <v>31</v>
      </c>
      <c r="AX181" s="13" t="s">
        <v>68</v>
      </c>
      <c r="AY181" s="254" t="s">
        <v>125</v>
      </c>
    </row>
    <row r="182" s="14" customFormat="1">
      <c r="A182" s="14"/>
      <c r="B182" s="255"/>
      <c r="C182" s="256"/>
      <c r="D182" s="245" t="s">
        <v>137</v>
      </c>
      <c r="E182" s="257" t="s">
        <v>19</v>
      </c>
      <c r="F182" s="258" t="s">
        <v>139</v>
      </c>
      <c r="G182" s="256"/>
      <c r="H182" s="259">
        <v>40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137</v>
      </c>
      <c r="AU182" s="265" t="s">
        <v>77</v>
      </c>
      <c r="AV182" s="14" t="s">
        <v>135</v>
      </c>
      <c r="AW182" s="14" t="s">
        <v>31</v>
      </c>
      <c r="AX182" s="14" t="s">
        <v>68</v>
      </c>
      <c r="AY182" s="265" t="s">
        <v>125</v>
      </c>
    </row>
    <row r="183" s="13" customFormat="1">
      <c r="A183" s="13"/>
      <c r="B183" s="243"/>
      <c r="C183" s="244"/>
      <c r="D183" s="245" t="s">
        <v>137</v>
      </c>
      <c r="E183" s="246" t="s">
        <v>19</v>
      </c>
      <c r="F183" s="247" t="s">
        <v>684</v>
      </c>
      <c r="G183" s="244"/>
      <c r="H183" s="248">
        <v>30</v>
      </c>
      <c r="I183" s="249"/>
      <c r="J183" s="244"/>
      <c r="K183" s="244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137</v>
      </c>
      <c r="AU183" s="254" t="s">
        <v>77</v>
      </c>
      <c r="AV183" s="13" t="s">
        <v>77</v>
      </c>
      <c r="AW183" s="13" t="s">
        <v>31</v>
      </c>
      <c r="AX183" s="13" t="s">
        <v>68</v>
      </c>
      <c r="AY183" s="254" t="s">
        <v>125</v>
      </c>
    </row>
    <row r="184" s="14" customFormat="1">
      <c r="A184" s="14"/>
      <c r="B184" s="255"/>
      <c r="C184" s="256"/>
      <c r="D184" s="245" t="s">
        <v>137</v>
      </c>
      <c r="E184" s="257" t="s">
        <v>19</v>
      </c>
      <c r="F184" s="258" t="s">
        <v>139</v>
      </c>
      <c r="G184" s="256"/>
      <c r="H184" s="259">
        <v>30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137</v>
      </c>
      <c r="AU184" s="265" t="s">
        <v>77</v>
      </c>
      <c r="AV184" s="14" t="s">
        <v>135</v>
      </c>
      <c r="AW184" s="14" t="s">
        <v>31</v>
      </c>
      <c r="AX184" s="14" t="s">
        <v>68</v>
      </c>
      <c r="AY184" s="265" t="s">
        <v>125</v>
      </c>
    </row>
    <row r="185" s="13" customFormat="1">
      <c r="A185" s="13"/>
      <c r="B185" s="243"/>
      <c r="C185" s="244"/>
      <c r="D185" s="245" t="s">
        <v>137</v>
      </c>
      <c r="E185" s="246" t="s">
        <v>19</v>
      </c>
      <c r="F185" s="247" t="s">
        <v>685</v>
      </c>
      <c r="G185" s="244"/>
      <c r="H185" s="248">
        <v>39.399999999999999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137</v>
      </c>
      <c r="AU185" s="254" t="s">
        <v>77</v>
      </c>
      <c r="AV185" s="13" t="s">
        <v>77</v>
      </c>
      <c r="AW185" s="13" t="s">
        <v>31</v>
      </c>
      <c r="AX185" s="13" t="s">
        <v>68</v>
      </c>
      <c r="AY185" s="254" t="s">
        <v>125</v>
      </c>
    </row>
    <row r="186" s="14" customFormat="1">
      <c r="A186" s="14"/>
      <c r="B186" s="255"/>
      <c r="C186" s="256"/>
      <c r="D186" s="245" t="s">
        <v>137</v>
      </c>
      <c r="E186" s="257" t="s">
        <v>19</v>
      </c>
      <c r="F186" s="258" t="s">
        <v>139</v>
      </c>
      <c r="G186" s="256"/>
      <c r="H186" s="259">
        <v>39.399999999999999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137</v>
      </c>
      <c r="AU186" s="265" t="s">
        <v>77</v>
      </c>
      <c r="AV186" s="14" t="s">
        <v>135</v>
      </c>
      <c r="AW186" s="14" t="s">
        <v>31</v>
      </c>
      <c r="AX186" s="14" t="s">
        <v>68</v>
      </c>
      <c r="AY186" s="265" t="s">
        <v>125</v>
      </c>
    </row>
    <row r="187" s="16" customFormat="1">
      <c r="A187" s="16"/>
      <c r="B187" s="276"/>
      <c r="C187" s="277"/>
      <c r="D187" s="245" t="s">
        <v>137</v>
      </c>
      <c r="E187" s="278" t="s">
        <v>19</v>
      </c>
      <c r="F187" s="279" t="s">
        <v>223</v>
      </c>
      <c r="G187" s="277"/>
      <c r="H187" s="280">
        <v>557.39999999999998</v>
      </c>
      <c r="I187" s="281"/>
      <c r="J187" s="277"/>
      <c r="K187" s="277"/>
      <c r="L187" s="282"/>
      <c r="M187" s="283"/>
      <c r="N187" s="284"/>
      <c r="O187" s="284"/>
      <c r="P187" s="284"/>
      <c r="Q187" s="284"/>
      <c r="R187" s="284"/>
      <c r="S187" s="284"/>
      <c r="T187" s="285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6" t="s">
        <v>137</v>
      </c>
      <c r="AU187" s="286" t="s">
        <v>77</v>
      </c>
      <c r="AV187" s="16" t="s">
        <v>130</v>
      </c>
      <c r="AW187" s="16" t="s">
        <v>31</v>
      </c>
      <c r="AX187" s="16" t="s">
        <v>68</v>
      </c>
      <c r="AY187" s="286" t="s">
        <v>125</v>
      </c>
    </row>
    <row r="188" s="13" customFormat="1">
      <c r="A188" s="13"/>
      <c r="B188" s="243"/>
      <c r="C188" s="244"/>
      <c r="D188" s="245" t="s">
        <v>137</v>
      </c>
      <c r="E188" s="246" t="s">
        <v>19</v>
      </c>
      <c r="F188" s="247" t="s">
        <v>686</v>
      </c>
      <c r="G188" s="244"/>
      <c r="H188" s="248">
        <v>167.22</v>
      </c>
      <c r="I188" s="249"/>
      <c r="J188" s="244"/>
      <c r="K188" s="244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137</v>
      </c>
      <c r="AU188" s="254" t="s">
        <v>77</v>
      </c>
      <c r="AV188" s="13" t="s">
        <v>77</v>
      </c>
      <c r="AW188" s="13" t="s">
        <v>31</v>
      </c>
      <c r="AX188" s="13" t="s">
        <v>75</v>
      </c>
      <c r="AY188" s="254" t="s">
        <v>125</v>
      </c>
    </row>
    <row r="189" s="2" customFormat="1" ht="16.5" customHeight="1">
      <c r="A189" s="40"/>
      <c r="B189" s="41"/>
      <c r="C189" s="229" t="s">
        <v>257</v>
      </c>
      <c r="D189" s="229" t="s">
        <v>131</v>
      </c>
      <c r="E189" s="230" t="s">
        <v>258</v>
      </c>
      <c r="F189" s="231" t="s">
        <v>259</v>
      </c>
      <c r="G189" s="232" t="s">
        <v>240</v>
      </c>
      <c r="H189" s="233">
        <v>27.420000000000002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39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0.032000000000000001</v>
      </c>
      <c r="T189" s="240">
        <f>S189*H189</f>
        <v>0.87744000000000011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198</v>
      </c>
      <c r="AT189" s="241" t="s">
        <v>131</v>
      </c>
      <c r="AU189" s="241" t="s">
        <v>77</v>
      </c>
      <c r="AY189" s="19" t="s">
        <v>125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75</v>
      </c>
      <c r="BK189" s="242">
        <f>ROUND(I189*H189,2)</f>
        <v>0</v>
      </c>
      <c r="BL189" s="19" t="s">
        <v>198</v>
      </c>
      <c r="BM189" s="241" t="s">
        <v>687</v>
      </c>
    </row>
    <row r="190" s="15" customFormat="1">
      <c r="A190" s="15"/>
      <c r="B190" s="266"/>
      <c r="C190" s="267"/>
      <c r="D190" s="245" t="s">
        <v>137</v>
      </c>
      <c r="E190" s="268" t="s">
        <v>19</v>
      </c>
      <c r="F190" s="269" t="s">
        <v>261</v>
      </c>
      <c r="G190" s="267"/>
      <c r="H190" s="268" t="s">
        <v>19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137</v>
      </c>
      <c r="AU190" s="275" t="s">
        <v>77</v>
      </c>
      <c r="AV190" s="15" t="s">
        <v>75</v>
      </c>
      <c r="AW190" s="15" t="s">
        <v>31</v>
      </c>
      <c r="AX190" s="15" t="s">
        <v>68</v>
      </c>
      <c r="AY190" s="275" t="s">
        <v>125</v>
      </c>
    </row>
    <row r="191" s="13" customFormat="1">
      <c r="A191" s="13"/>
      <c r="B191" s="243"/>
      <c r="C191" s="244"/>
      <c r="D191" s="245" t="s">
        <v>137</v>
      </c>
      <c r="E191" s="246" t="s">
        <v>19</v>
      </c>
      <c r="F191" s="247" t="s">
        <v>688</v>
      </c>
      <c r="G191" s="244"/>
      <c r="H191" s="248">
        <v>39.399999999999999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137</v>
      </c>
      <c r="AU191" s="254" t="s">
        <v>77</v>
      </c>
      <c r="AV191" s="13" t="s">
        <v>77</v>
      </c>
      <c r="AW191" s="13" t="s">
        <v>31</v>
      </c>
      <c r="AX191" s="13" t="s">
        <v>68</v>
      </c>
      <c r="AY191" s="254" t="s">
        <v>125</v>
      </c>
    </row>
    <row r="192" s="14" customFormat="1">
      <c r="A192" s="14"/>
      <c r="B192" s="255"/>
      <c r="C192" s="256"/>
      <c r="D192" s="245" t="s">
        <v>137</v>
      </c>
      <c r="E192" s="257" t="s">
        <v>19</v>
      </c>
      <c r="F192" s="258" t="s">
        <v>139</v>
      </c>
      <c r="G192" s="256"/>
      <c r="H192" s="259">
        <v>39.399999999999999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137</v>
      </c>
      <c r="AU192" s="265" t="s">
        <v>77</v>
      </c>
      <c r="AV192" s="14" t="s">
        <v>135</v>
      </c>
      <c r="AW192" s="14" t="s">
        <v>31</v>
      </c>
      <c r="AX192" s="14" t="s">
        <v>68</v>
      </c>
      <c r="AY192" s="265" t="s">
        <v>125</v>
      </c>
    </row>
    <row r="193" s="13" customFormat="1">
      <c r="A193" s="13"/>
      <c r="B193" s="243"/>
      <c r="C193" s="244"/>
      <c r="D193" s="245" t="s">
        <v>137</v>
      </c>
      <c r="E193" s="246" t="s">
        <v>19</v>
      </c>
      <c r="F193" s="247" t="s">
        <v>689</v>
      </c>
      <c r="G193" s="244"/>
      <c r="H193" s="248">
        <v>52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137</v>
      </c>
      <c r="AU193" s="254" t="s">
        <v>77</v>
      </c>
      <c r="AV193" s="13" t="s">
        <v>77</v>
      </c>
      <c r="AW193" s="13" t="s">
        <v>31</v>
      </c>
      <c r="AX193" s="13" t="s">
        <v>68</v>
      </c>
      <c r="AY193" s="254" t="s">
        <v>125</v>
      </c>
    </row>
    <row r="194" s="14" customFormat="1">
      <c r="A194" s="14"/>
      <c r="B194" s="255"/>
      <c r="C194" s="256"/>
      <c r="D194" s="245" t="s">
        <v>137</v>
      </c>
      <c r="E194" s="257" t="s">
        <v>19</v>
      </c>
      <c r="F194" s="258" t="s">
        <v>139</v>
      </c>
      <c r="G194" s="256"/>
      <c r="H194" s="259">
        <v>52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137</v>
      </c>
      <c r="AU194" s="265" t="s">
        <v>77</v>
      </c>
      <c r="AV194" s="14" t="s">
        <v>135</v>
      </c>
      <c r="AW194" s="14" t="s">
        <v>31</v>
      </c>
      <c r="AX194" s="14" t="s">
        <v>68</v>
      </c>
      <c r="AY194" s="265" t="s">
        <v>125</v>
      </c>
    </row>
    <row r="195" s="16" customFormat="1">
      <c r="A195" s="16"/>
      <c r="B195" s="276"/>
      <c r="C195" s="277"/>
      <c r="D195" s="245" t="s">
        <v>137</v>
      </c>
      <c r="E195" s="278" t="s">
        <v>19</v>
      </c>
      <c r="F195" s="279" t="s">
        <v>223</v>
      </c>
      <c r="G195" s="277"/>
      <c r="H195" s="280">
        <v>91.400000000000006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6" t="s">
        <v>137</v>
      </c>
      <c r="AU195" s="286" t="s">
        <v>77</v>
      </c>
      <c r="AV195" s="16" t="s">
        <v>130</v>
      </c>
      <c r="AW195" s="16" t="s">
        <v>31</v>
      </c>
      <c r="AX195" s="16" t="s">
        <v>68</v>
      </c>
      <c r="AY195" s="286" t="s">
        <v>125</v>
      </c>
    </row>
    <row r="196" s="13" customFormat="1">
      <c r="A196" s="13"/>
      <c r="B196" s="243"/>
      <c r="C196" s="244"/>
      <c r="D196" s="245" t="s">
        <v>137</v>
      </c>
      <c r="E196" s="246" t="s">
        <v>19</v>
      </c>
      <c r="F196" s="247" t="s">
        <v>690</v>
      </c>
      <c r="G196" s="244"/>
      <c r="H196" s="248">
        <v>27.420000000000002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137</v>
      </c>
      <c r="AU196" s="254" t="s">
        <v>77</v>
      </c>
      <c r="AV196" s="13" t="s">
        <v>77</v>
      </c>
      <c r="AW196" s="13" t="s">
        <v>31</v>
      </c>
      <c r="AX196" s="13" t="s">
        <v>75</v>
      </c>
      <c r="AY196" s="254" t="s">
        <v>125</v>
      </c>
    </row>
    <row r="197" s="2" customFormat="1" ht="16.5" customHeight="1">
      <c r="A197" s="40"/>
      <c r="B197" s="41"/>
      <c r="C197" s="229" t="s">
        <v>265</v>
      </c>
      <c r="D197" s="229" t="s">
        <v>131</v>
      </c>
      <c r="E197" s="230" t="s">
        <v>266</v>
      </c>
      <c r="F197" s="231" t="s">
        <v>267</v>
      </c>
      <c r="G197" s="232" t="s">
        <v>240</v>
      </c>
      <c r="H197" s="233">
        <v>26.100000000000001</v>
      </c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39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198</v>
      </c>
      <c r="AT197" s="241" t="s">
        <v>131</v>
      </c>
      <c r="AU197" s="241" t="s">
        <v>77</v>
      </c>
      <c r="AY197" s="19" t="s">
        <v>125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75</v>
      </c>
      <c r="BK197" s="242">
        <f>ROUND(I197*H197,2)</f>
        <v>0</v>
      </c>
      <c r="BL197" s="19" t="s">
        <v>198</v>
      </c>
      <c r="BM197" s="241" t="s">
        <v>691</v>
      </c>
    </row>
    <row r="198" s="15" customFormat="1">
      <c r="A198" s="15"/>
      <c r="B198" s="266"/>
      <c r="C198" s="267"/>
      <c r="D198" s="245" t="s">
        <v>137</v>
      </c>
      <c r="E198" s="268" t="s">
        <v>19</v>
      </c>
      <c r="F198" s="269" t="s">
        <v>242</v>
      </c>
      <c r="G198" s="267"/>
      <c r="H198" s="268" t="s">
        <v>19</v>
      </c>
      <c r="I198" s="270"/>
      <c r="J198" s="267"/>
      <c r="K198" s="267"/>
      <c r="L198" s="271"/>
      <c r="M198" s="272"/>
      <c r="N198" s="273"/>
      <c r="O198" s="273"/>
      <c r="P198" s="273"/>
      <c r="Q198" s="273"/>
      <c r="R198" s="273"/>
      <c r="S198" s="273"/>
      <c r="T198" s="27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5" t="s">
        <v>137</v>
      </c>
      <c r="AU198" s="275" t="s">
        <v>77</v>
      </c>
      <c r="AV198" s="15" t="s">
        <v>75</v>
      </c>
      <c r="AW198" s="15" t="s">
        <v>31</v>
      </c>
      <c r="AX198" s="15" t="s">
        <v>68</v>
      </c>
      <c r="AY198" s="275" t="s">
        <v>125</v>
      </c>
    </row>
    <row r="199" s="13" customFormat="1">
      <c r="A199" s="13"/>
      <c r="B199" s="243"/>
      <c r="C199" s="244"/>
      <c r="D199" s="245" t="s">
        <v>137</v>
      </c>
      <c r="E199" s="246" t="s">
        <v>19</v>
      </c>
      <c r="F199" s="247" t="s">
        <v>677</v>
      </c>
      <c r="G199" s="244"/>
      <c r="H199" s="248">
        <v>34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137</v>
      </c>
      <c r="AU199" s="254" t="s">
        <v>77</v>
      </c>
      <c r="AV199" s="13" t="s">
        <v>77</v>
      </c>
      <c r="AW199" s="13" t="s">
        <v>31</v>
      </c>
      <c r="AX199" s="13" t="s">
        <v>68</v>
      </c>
      <c r="AY199" s="254" t="s">
        <v>125</v>
      </c>
    </row>
    <row r="200" s="14" customFormat="1">
      <c r="A200" s="14"/>
      <c r="B200" s="255"/>
      <c r="C200" s="256"/>
      <c r="D200" s="245" t="s">
        <v>137</v>
      </c>
      <c r="E200" s="257" t="s">
        <v>19</v>
      </c>
      <c r="F200" s="258" t="s">
        <v>139</v>
      </c>
      <c r="G200" s="256"/>
      <c r="H200" s="259">
        <v>34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137</v>
      </c>
      <c r="AU200" s="265" t="s">
        <v>77</v>
      </c>
      <c r="AV200" s="14" t="s">
        <v>135</v>
      </c>
      <c r="AW200" s="14" t="s">
        <v>31</v>
      </c>
      <c r="AX200" s="14" t="s">
        <v>68</v>
      </c>
      <c r="AY200" s="265" t="s">
        <v>125</v>
      </c>
    </row>
    <row r="201" s="13" customFormat="1">
      <c r="A201" s="13"/>
      <c r="B201" s="243"/>
      <c r="C201" s="244"/>
      <c r="D201" s="245" t="s">
        <v>137</v>
      </c>
      <c r="E201" s="246" t="s">
        <v>19</v>
      </c>
      <c r="F201" s="247" t="s">
        <v>678</v>
      </c>
      <c r="G201" s="244"/>
      <c r="H201" s="248">
        <v>53</v>
      </c>
      <c r="I201" s="249"/>
      <c r="J201" s="244"/>
      <c r="K201" s="244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137</v>
      </c>
      <c r="AU201" s="254" t="s">
        <v>77</v>
      </c>
      <c r="AV201" s="13" t="s">
        <v>77</v>
      </c>
      <c r="AW201" s="13" t="s">
        <v>31</v>
      </c>
      <c r="AX201" s="13" t="s">
        <v>68</v>
      </c>
      <c r="AY201" s="254" t="s">
        <v>125</v>
      </c>
    </row>
    <row r="202" s="14" customFormat="1">
      <c r="A202" s="14"/>
      <c r="B202" s="255"/>
      <c r="C202" s="256"/>
      <c r="D202" s="245" t="s">
        <v>137</v>
      </c>
      <c r="E202" s="257" t="s">
        <v>19</v>
      </c>
      <c r="F202" s="258" t="s">
        <v>139</v>
      </c>
      <c r="G202" s="256"/>
      <c r="H202" s="259">
        <v>53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137</v>
      </c>
      <c r="AU202" s="265" t="s">
        <v>77</v>
      </c>
      <c r="AV202" s="14" t="s">
        <v>135</v>
      </c>
      <c r="AW202" s="14" t="s">
        <v>31</v>
      </c>
      <c r="AX202" s="14" t="s">
        <v>68</v>
      </c>
      <c r="AY202" s="265" t="s">
        <v>125</v>
      </c>
    </row>
    <row r="203" s="16" customFormat="1">
      <c r="A203" s="16"/>
      <c r="B203" s="276"/>
      <c r="C203" s="277"/>
      <c r="D203" s="245" t="s">
        <v>137</v>
      </c>
      <c r="E203" s="278" t="s">
        <v>19</v>
      </c>
      <c r="F203" s="279" t="s">
        <v>223</v>
      </c>
      <c r="G203" s="277"/>
      <c r="H203" s="280">
        <v>87</v>
      </c>
      <c r="I203" s="281"/>
      <c r="J203" s="277"/>
      <c r="K203" s="277"/>
      <c r="L203" s="282"/>
      <c r="M203" s="283"/>
      <c r="N203" s="284"/>
      <c r="O203" s="284"/>
      <c r="P203" s="284"/>
      <c r="Q203" s="284"/>
      <c r="R203" s="284"/>
      <c r="S203" s="284"/>
      <c r="T203" s="285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6" t="s">
        <v>137</v>
      </c>
      <c r="AU203" s="286" t="s">
        <v>77</v>
      </c>
      <c r="AV203" s="16" t="s">
        <v>130</v>
      </c>
      <c r="AW203" s="16" t="s">
        <v>31</v>
      </c>
      <c r="AX203" s="16" t="s">
        <v>68</v>
      </c>
      <c r="AY203" s="286" t="s">
        <v>125</v>
      </c>
    </row>
    <row r="204" s="13" customFormat="1">
      <c r="A204" s="13"/>
      <c r="B204" s="243"/>
      <c r="C204" s="244"/>
      <c r="D204" s="245" t="s">
        <v>137</v>
      </c>
      <c r="E204" s="246" t="s">
        <v>19</v>
      </c>
      <c r="F204" s="247" t="s">
        <v>679</v>
      </c>
      <c r="G204" s="244"/>
      <c r="H204" s="248">
        <v>26.100000000000001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137</v>
      </c>
      <c r="AU204" s="254" t="s">
        <v>77</v>
      </c>
      <c r="AV204" s="13" t="s">
        <v>77</v>
      </c>
      <c r="AW204" s="13" t="s">
        <v>31</v>
      </c>
      <c r="AX204" s="13" t="s">
        <v>75</v>
      </c>
      <c r="AY204" s="254" t="s">
        <v>125</v>
      </c>
    </row>
    <row r="205" s="2" customFormat="1" ht="16.5" customHeight="1">
      <c r="A205" s="40"/>
      <c r="B205" s="41"/>
      <c r="C205" s="229" t="s">
        <v>269</v>
      </c>
      <c r="D205" s="229" t="s">
        <v>131</v>
      </c>
      <c r="E205" s="230" t="s">
        <v>270</v>
      </c>
      <c r="F205" s="231" t="s">
        <v>271</v>
      </c>
      <c r="G205" s="232" t="s">
        <v>240</v>
      </c>
      <c r="H205" s="233">
        <v>167.22</v>
      </c>
      <c r="I205" s="234"/>
      <c r="J205" s="235">
        <f>ROUND(I205*H205,2)</f>
        <v>0</v>
      </c>
      <c r="K205" s="236"/>
      <c r="L205" s="46"/>
      <c r="M205" s="237" t="s">
        <v>19</v>
      </c>
      <c r="N205" s="238" t="s">
        <v>39</v>
      </c>
      <c r="O205" s="86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198</v>
      </c>
      <c r="AT205" s="241" t="s">
        <v>131</v>
      </c>
      <c r="AU205" s="241" t="s">
        <v>77</v>
      </c>
      <c r="AY205" s="19" t="s">
        <v>125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75</v>
      </c>
      <c r="BK205" s="242">
        <f>ROUND(I205*H205,2)</f>
        <v>0</v>
      </c>
      <c r="BL205" s="19" t="s">
        <v>198</v>
      </c>
      <c r="BM205" s="241" t="s">
        <v>692</v>
      </c>
    </row>
    <row r="206" s="15" customFormat="1">
      <c r="A206" s="15"/>
      <c r="B206" s="266"/>
      <c r="C206" s="267"/>
      <c r="D206" s="245" t="s">
        <v>137</v>
      </c>
      <c r="E206" s="268" t="s">
        <v>19</v>
      </c>
      <c r="F206" s="269" t="s">
        <v>250</v>
      </c>
      <c r="G206" s="267"/>
      <c r="H206" s="268" t="s">
        <v>19</v>
      </c>
      <c r="I206" s="270"/>
      <c r="J206" s="267"/>
      <c r="K206" s="267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137</v>
      </c>
      <c r="AU206" s="275" t="s">
        <v>77</v>
      </c>
      <c r="AV206" s="15" t="s">
        <v>75</v>
      </c>
      <c r="AW206" s="15" t="s">
        <v>31</v>
      </c>
      <c r="AX206" s="15" t="s">
        <v>68</v>
      </c>
      <c r="AY206" s="275" t="s">
        <v>125</v>
      </c>
    </row>
    <row r="207" s="13" customFormat="1">
      <c r="A207" s="13"/>
      <c r="B207" s="243"/>
      <c r="C207" s="244"/>
      <c r="D207" s="245" t="s">
        <v>137</v>
      </c>
      <c r="E207" s="246" t="s">
        <v>19</v>
      </c>
      <c r="F207" s="247" t="s">
        <v>681</v>
      </c>
      <c r="G207" s="244"/>
      <c r="H207" s="248">
        <v>420</v>
      </c>
      <c r="I207" s="249"/>
      <c r="J207" s="244"/>
      <c r="K207" s="244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137</v>
      </c>
      <c r="AU207" s="254" t="s">
        <v>77</v>
      </c>
      <c r="AV207" s="13" t="s">
        <v>77</v>
      </c>
      <c r="AW207" s="13" t="s">
        <v>31</v>
      </c>
      <c r="AX207" s="13" t="s">
        <v>68</v>
      </c>
      <c r="AY207" s="254" t="s">
        <v>125</v>
      </c>
    </row>
    <row r="208" s="14" customFormat="1">
      <c r="A208" s="14"/>
      <c r="B208" s="255"/>
      <c r="C208" s="256"/>
      <c r="D208" s="245" t="s">
        <v>137</v>
      </c>
      <c r="E208" s="257" t="s">
        <v>19</v>
      </c>
      <c r="F208" s="258" t="s">
        <v>139</v>
      </c>
      <c r="G208" s="256"/>
      <c r="H208" s="259">
        <v>420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137</v>
      </c>
      <c r="AU208" s="265" t="s">
        <v>77</v>
      </c>
      <c r="AV208" s="14" t="s">
        <v>135</v>
      </c>
      <c r="AW208" s="14" t="s">
        <v>31</v>
      </c>
      <c r="AX208" s="14" t="s">
        <v>68</v>
      </c>
      <c r="AY208" s="265" t="s">
        <v>125</v>
      </c>
    </row>
    <row r="209" s="13" customFormat="1">
      <c r="A209" s="13"/>
      <c r="B209" s="243"/>
      <c r="C209" s="244"/>
      <c r="D209" s="245" t="s">
        <v>137</v>
      </c>
      <c r="E209" s="246" t="s">
        <v>19</v>
      </c>
      <c r="F209" s="247" t="s">
        <v>682</v>
      </c>
      <c r="G209" s="244"/>
      <c r="H209" s="248">
        <v>28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137</v>
      </c>
      <c r="AU209" s="254" t="s">
        <v>77</v>
      </c>
      <c r="AV209" s="13" t="s">
        <v>77</v>
      </c>
      <c r="AW209" s="13" t="s">
        <v>31</v>
      </c>
      <c r="AX209" s="13" t="s">
        <v>68</v>
      </c>
      <c r="AY209" s="254" t="s">
        <v>125</v>
      </c>
    </row>
    <row r="210" s="14" customFormat="1">
      <c r="A210" s="14"/>
      <c r="B210" s="255"/>
      <c r="C210" s="256"/>
      <c r="D210" s="245" t="s">
        <v>137</v>
      </c>
      <c r="E210" s="257" t="s">
        <v>19</v>
      </c>
      <c r="F210" s="258" t="s">
        <v>139</v>
      </c>
      <c r="G210" s="256"/>
      <c r="H210" s="259">
        <v>28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137</v>
      </c>
      <c r="AU210" s="265" t="s">
        <v>77</v>
      </c>
      <c r="AV210" s="14" t="s">
        <v>135</v>
      </c>
      <c r="AW210" s="14" t="s">
        <v>31</v>
      </c>
      <c r="AX210" s="14" t="s">
        <v>68</v>
      </c>
      <c r="AY210" s="265" t="s">
        <v>125</v>
      </c>
    </row>
    <row r="211" s="13" customFormat="1">
      <c r="A211" s="13"/>
      <c r="B211" s="243"/>
      <c r="C211" s="244"/>
      <c r="D211" s="245" t="s">
        <v>137</v>
      </c>
      <c r="E211" s="246" t="s">
        <v>19</v>
      </c>
      <c r="F211" s="247" t="s">
        <v>683</v>
      </c>
      <c r="G211" s="244"/>
      <c r="H211" s="248">
        <v>40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137</v>
      </c>
      <c r="AU211" s="254" t="s">
        <v>77</v>
      </c>
      <c r="AV211" s="13" t="s">
        <v>77</v>
      </c>
      <c r="AW211" s="13" t="s">
        <v>31</v>
      </c>
      <c r="AX211" s="13" t="s">
        <v>68</v>
      </c>
      <c r="AY211" s="254" t="s">
        <v>125</v>
      </c>
    </row>
    <row r="212" s="14" customFormat="1">
      <c r="A212" s="14"/>
      <c r="B212" s="255"/>
      <c r="C212" s="256"/>
      <c r="D212" s="245" t="s">
        <v>137</v>
      </c>
      <c r="E212" s="257" t="s">
        <v>19</v>
      </c>
      <c r="F212" s="258" t="s">
        <v>139</v>
      </c>
      <c r="G212" s="256"/>
      <c r="H212" s="259">
        <v>40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137</v>
      </c>
      <c r="AU212" s="265" t="s">
        <v>77</v>
      </c>
      <c r="AV212" s="14" t="s">
        <v>135</v>
      </c>
      <c r="AW212" s="14" t="s">
        <v>31</v>
      </c>
      <c r="AX212" s="14" t="s">
        <v>68</v>
      </c>
      <c r="AY212" s="265" t="s">
        <v>125</v>
      </c>
    </row>
    <row r="213" s="13" customFormat="1">
      <c r="A213" s="13"/>
      <c r="B213" s="243"/>
      <c r="C213" s="244"/>
      <c r="D213" s="245" t="s">
        <v>137</v>
      </c>
      <c r="E213" s="246" t="s">
        <v>19</v>
      </c>
      <c r="F213" s="247" t="s">
        <v>684</v>
      </c>
      <c r="G213" s="244"/>
      <c r="H213" s="248">
        <v>30</v>
      </c>
      <c r="I213" s="249"/>
      <c r="J213" s="244"/>
      <c r="K213" s="244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137</v>
      </c>
      <c r="AU213" s="254" t="s">
        <v>77</v>
      </c>
      <c r="AV213" s="13" t="s">
        <v>77</v>
      </c>
      <c r="AW213" s="13" t="s">
        <v>31</v>
      </c>
      <c r="AX213" s="13" t="s">
        <v>68</v>
      </c>
      <c r="AY213" s="254" t="s">
        <v>125</v>
      </c>
    </row>
    <row r="214" s="14" customFormat="1">
      <c r="A214" s="14"/>
      <c r="B214" s="255"/>
      <c r="C214" s="256"/>
      <c r="D214" s="245" t="s">
        <v>137</v>
      </c>
      <c r="E214" s="257" t="s">
        <v>19</v>
      </c>
      <c r="F214" s="258" t="s">
        <v>139</v>
      </c>
      <c r="G214" s="256"/>
      <c r="H214" s="259">
        <v>30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137</v>
      </c>
      <c r="AU214" s="265" t="s">
        <v>77</v>
      </c>
      <c r="AV214" s="14" t="s">
        <v>135</v>
      </c>
      <c r="AW214" s="14" t="s">
        <v>31</v>
      </c>
      <c r="AX214" s="14" t="s">
        <v>68</v>
      </c>
      <c r="AY214" s="265" t="s">
        <v>125</v>
      </c>
    </row>
    <row r="215" s="13" customFormat="1">
      <c r="A215" s="13"/>
      <c r="B215" s="243"/>
      <c r="C215" s="244"/>
      <c r="D215" s="245" t="s">
        <v>137</v>
      </c>
      <c r="E215" s="246" t="s">
        <v>19</v>
      </c>
      <c r="F215" s="247" t="s">
        <v>685</v>
      </c>
      <c r="G215" s="244"/>
      <c r="H215" s="248">
        <v>39.399999999999999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137</v>
      </c>
      <c r="AU215" s="254" t="s">
        <v>77</v>
      </c>
      <c r="AV215" s="13" t="s">
        <v>77</v>
      </c>
      <c r="AW215" s="13" t="s">
        <v>31</v>
      </c>
      <c r="AX215" s="13" t="s">
        <v>68</v>
      </c>
      <c r="AY215" s="254" t="s">
        <v>125</v>
      </c>
    </row>
    <row r="216" s="14" customFormat="1">
      <c r="A216" s="14"/>
      <c r="B216" s="255"/>
      <c r="C216" s="256"/>
      <c r="D216" s="245" t="s">
        <v>137</v>
      </c>
      <c r="E216" s="257" t="s">
        <v>19</v>
      </c>
      <c r="F216" s="258" t="s">
        <v>139</v>
      </c>
      <c r="G216" s="256"/>
      <c r="H216" s="259">
        <v>39.399999999999999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137</v>
      </c>
      <c r="AU216" s="265" t="s">
        <v>77</v>
      </c>
      <c r="AV216" s="14" t="s">
        <v>135</v>
      </c>
      <c r="AW216" s="14" t="s">
        <v>31</v>
      </c>
      <c r="AX216" s="14" t="s">
        <v>68</v>
      </c>
      <c r="AY216" s="265" t="s">
        <v>125</v>
      </c>
    </row>
    <row r="217" s="16" customFormat="1">
      <c r="A217" s="16"/>
      <c r="B217" s="276"/>
      <c r="C217" s="277"/>
      <c r="D217" s="245" t="s">
        <v>137</v>
      </c>
      <c r="E217" s="278" t="s">
        <v>19</v>
      </c>
      <c r="F217" s="279" t="s">
        <v>223</v>
      </c>
      <c r="G217" s="277"/>
      <c r="H217" s="280">
        <v>557.39999999999998</v>
      </c>
      <c r="I217" s="281"/>
      <c r="J217" s="277"/>
      <c r="K217" s="277"/>
      <c r="L217" s="282"/>
      <c r="M217" s="283"/>
      <c r="N217" s="284"/>
      <c r="O217" s="284"/>
      <c r="P217" s="284"/>
      <c r="Q217" s="284"/>
      <c r="R217" s="284"/>
      <c r="S217" s="284"/>
      <c r="T217" s="285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6" t="s">
        <v>137</v>
      </c>
      <c r="AU217" s="286" t="s">
        <v>77</v>
      </c>
      <c r="AV217" s="16" t="s">
        <v>130</v>
      </c>
      <c r="AW217" s="16" t="s">
        <v>31</v>
      </c>
      <c r="AX217" s="16" t="s">
        <v>68</v>
      </c>
      <c r="AY217" s="286" t="s">
        <v>125</v>
      </c>
    </row>
    <row r="218" s="13" customFormat="1">
      <c r="A218" s="13"/>
      <c r="B218" s="243"/>
      <c r="C218" s="244"/>
      <c r="D218" s="245" t="s">
        <v>137</v>
      </c>
      <c r="E218" s="246" t="s">
        <v>19</v>
      </c>
      <c r="F218" s="247" t="s">
        <v>686</v>
      </c>
      <c r="G218" s="244"/>
      <c r="H218" s="248">
        <v>167.22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137</v>
      </c>
      <c r="AU218" s="254" t="s">
        <v>77</v>
      </c>
      <c r="AV218" s="13" t="s">
        <v>77</v>
      </c>
      <c r="AW218" s="13" t="s">
        <v>31</v>
      </c>
      <c r="AX218" s="13" t="s">
        <v>75</v>
      </c>
      <c r="AY218" s="254" t="s">
        <v>125</v>
      </c>
    </row>
    <row r="219" s="2" customFormat="1" ht="16.5" customHeight="1">
      <c r="A219" s="40"/>
      <c r="B219" s="41"/>
      <c r="C219" s="229" t="s">
        <v>273</v>
      </c>
      <c r="D219" s="229" t="s">
        <v>131</v>
      </c>
      <c r="E219" s="230" t="s">
        <v>274</v>
      </c>
      <c r="F219" s="231" t="s">
        <v>275</v>
      </c>
      <c r="G219" s="232" t="s">
        <v>240</v>
      </c>
      <c r="H219" s="233">
        <v>27.420000000000002</v>
      </c>
      <c r="I219" s="234"/>
      <c r="J219" s="235">
        <f>ROUND(I219*H219,2)</f>
        <v>0</v>
      </c>
      <c r="K219" s="236"/>
      <c r="L219" s="46"/>
      <c r="M219" s="237" t="s">
        <v>19</v>
      </c>
      <c r="N219" s="238" t="s">
        <v>39</v>
      </c>
      <c r="O219" s="86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1" t="s">
        <v>198</v>
      </c>
      <c r="AT219" s="241" t="s">
        <v>131</v>
      </c>
      <c r="AU219" s="241" t="s">
        <v>77</v>
      </c>
      <c r="AY219" s="19" t="s">
        <v>125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75</v>
      </c>
      <c r="BK219" s="242">
        <f>ROUND(I219*H219,2)</f>
        <v>0</v>
      </c>
      <c r="BL219" s="19" t="s">
        <v>198</v>
      </c>
      <c r="BM219" s="241" t="s">
        <v>693</v>
      </c>
    </row>
    <row r="220" s="15" customFormat="1">
      <c r="A220" s="15"/>
      <c r="B220" s="266"/>
      <c r="C220" s="267"/>
      <c r="D220" s="245" t="s">
        <v>137</v>
      </c>
      <c r="E220" s="268" t="s">
        <v>19</v>
      </c>
      <c r="F220" s="269" t="s">
        <v>261</v>
      </c>
      <c r="G220" s="267"/>
      <c r="H220" s="268" t="s">
        <v>19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137</v>
      </c>
      <c r="AU220" s="275" t="s">
        <v>77</v>
      </c>
      <c r="AV220" s="15" t="s">
        <v>75</v>
      </c>
      <c r="AW220" s="15" t="s">
        <v>31</v>
      </c>
      <c r="AX220" s="15" t="s">
        <v>68</v>
      </c>
      <c r="AY220" s="275" t="s">
        <v>125</v>
      </c>
    </row>
    <row r="221" s="13" customFormat="1">
      <c r="A221" s="13"/>
      <c r="B221" s="243"/>
      <c r="C221" s="244"/>
      <c r="D221" s="245" t="s">
        <v>137</v>
      </c>
      <c r="E221" s="246" t="s">
        <v>19</v>
      </c>
      <c r="F221" s="247" t="s">
        <v>688</v>
      </c>
      <c r="G221" s="244"/>
      <c r="H221" s="248">
        <v>39.399999999999999</v>
      </c>
      <c r="I221" s="249"/>
      <c r="J221" s="244"/>
      <c r="K221" s="244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137</v>
      </c>
      <c r="AU221" s="254" t="s">
        <v>77</v>
      </c>
      <c r="AV221" s="13" t="s">
        <v>77</v>
      </c>
      <c r="AW221" s="13" t="s">
        <v>31</v>
      </c>
      <c r="AX221" s="13" t="s">
        <v>68</v>
      </c>
      <c r="AY221" s="254" t="s">
        <v>125</v>
      </c>
    </row>
    <row r="222" s="14" customFormat="1">
      <c r="A222" s="14"/>
      <c r="B222" s="255"/>
      <c r="C222" s="256"/>
      <c r="D222" s="245" t="s">
        <v>137</v>
      </c>
      <c r="E222" s="257" t="s">
        <v>19</v>
      </c>
      <c r="F222" s="258" t="s">
        <v>139</v>
      </c>
      <c r="G222" s="256"/>
      <c r="H222" s="259">
        <v>39.399999999999999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137</v>
      </c>
      <c r="AU222" s="265" t="s">
        <v>77</v>
      </c>
      <c r="AV222" s="14" t="s">
        <v>135</v>
      </c>
      <c r="AW222" s="14" t="s">
        <v>31</v>
      </c>
      <c r="AX222" s="14" t="s">
        <v>68</v>
      </c>
      <c r="AY222" s="265" t="s">
        <v>125</v>
      </c>
    </row>
    <row r="223" s="13" customFormat="1">
      <c r="A223" s="13"/>
      <c r="B223" s="243"/>
      <c r="C223" s="244"/>
      <c r="D223" s="245" t="s">
        <v>137</v>
      </c>
      <c r="E223" s="246" t="s">
        <v>19</v>
      </c>
      <c r="F223" s="247" t="s">
        <v>689</v>
      </c>
      <c r="G223" s="244"/>
      <c r="H223" s="248">
        <v>52</v>
      </c>
      <c r="I223" s="249"/>
      <c r="J223" s="244"/>
      <c r="K223" s="244"/>
      <c r="L223" s="250"/>
      <c r="M223" s="251"/>
      <c r="N223" s="252"/>
      <c r="O223" s="252"/>
      <c r="P223" s="252"/>
      <c r="Q223" s="252"/>
      <c r="R223" s="252"/>
      <c r="S223" s="252"/>
      <c r="T223" s="25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4" t="s">
        <v>137</v>
      </c>
      <c r="AU223" s="254" t="s">
        <v>77</v>
      </c>
      <c r="AV223" s="13" t="s">
        <v>77</v>
      </c>
      <c r="AW223" s="13" t="s">
        <v>31</v>
      </c>
      <c r="AX223" s="13" t="s">
        <v>68</v>
      </c>
      <c r="AY223" s="254" t="s">
        <v>125</v>
      </c>
    </row>
    <row r="224" s="14" customFormat="1">
      <c r="A224" s="14"/>
      <c r="B224" s="255"/>
      <c r="C224" s="256"/>
      <c r="D224" s="245" t="s">
        <v>137</v>
      </c>
      <c r="E224" s="257" t="s">
        <v>19</v>
      </c>
      <c r="F224" s="258" t="s">
        <v>139</v>
      </c>
      <c r="G224" s="256"/>
      <c r="H224" s="259">
        <v>52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137</v>
      </c>
      <c r="AU224" s="265" t="s">
        <v>77</v>
      </c>
      <c r="AV224" s="14" t="s">
        <v>135</v>
      </c>
      <c r="AW224" s="14" t="s">
        <v>31</v>
      </c>
      <c r="AX224" s="14" t="s">
        <v>68</v>
      </c>
      <c r="AY224" s="265" t="s">
        <v>125</v>
      </c>
    </row>
    <row r="225" s="16" customFormat="1">
      <c r="A225" s="16"/>
      <c r="B225" s="276"/>
      <c r="C225" s="277"/>
      <c r="D225" s="245" t="s">
        <v>137</v>
      </c>
      <c r="E225" s="278" t="s">
        <v>19</v>
      </c>
      <c r="F225" s="279" t="s">
        <v>223</v>
      </c>
      <c r="G225" s="277"/>
      <c r="H225" s="280">
        <v>91.400000000000006</v>
      </c>
      <c r="I225" s="281"/>
      <c r="J225" s="277"/>
      <c r="K225" s="277"/>
      <c r="L225" s="282"/>
      <c r="M225" s="283"/>
      <c r="N225" s="284"/>
      <c r="O225" s="284"/>
      <c r="P225" s="284"/>
      <c r="Q225" s="284"/>
      <c r="R225" s="284"/>
      <c r="S225" s="284"/>
      <c r="T225" s="285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6" t="s">
        <v>137</v>
      </c>
      <c r="AU225" s="286" t="s">
        <v>77</v>
      </c>
      <c r="AV225" s="16" t="s">
        <v>130</v>
      </c>
      <c r="AW225" s="16" t="s">
        <v>31</v>
      </c>
      <c r="AX225" s="16" t="s">
        <v>68</v>
      </c>
      <c r="AY225" s="286" t="s">
        <v>125</v>
      </c>
    </row>
    <row r="226" s="13" customFormat="1">
      <c r="A226" s="13"/>
      <c r="B226" s="243"/>
      <c r="C226" s="244"/>
      <c r="D226" s="245" t="s">
        <v>137</v>
      </c>
      <c r="E226" s="246" t="s">
        <v>19</v>
      </c>
      <c r="F226" s="247" t="s">
        <v>690</v>
      </c>
      <c r="G226" s="244"/>
      <c r="H226" s="248">
        <v>27.420000000000002</v>
      </c>
      <c r="I226" s="249"/>
      <c r="J226" s="244"/>
      <c r="K226" s="244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137</v>
      </c>
      <c r="AU226" s="254" t="s">
        <v>77</v>
      </c>
      <c r="AV226" s="13" t="s">
        <v>77</v>
      </c>
      <c r="AW226" s="13" t="s">
        <v>31</v>
      </c>
      <c r="AX226" s="13" t="s">
        <v>75</v>
      </c>
      <c r="AY226" s="254" t="s">
        <v>125</v>
      </c>
    </row>
    <row r="227" s="2" customFormat="1" ht="16.5" customHeight="1">
      <c r="A227" s="40"/>
      <c r="B227" s="41"/>
      <c r="C227" s="287" t="s">
        <v>277</v>
      </c>
      <c r="D227" s="287" t="s">
        <v>278</v>
      </c>
      <c r="E227" s="288" t="s">
        <v>279</v>
      </c>
      <c r="F227" s="289" t="s">
        <v>280</v>
      </c>
      <c r="G227" s="290" t="s">
        <v>281</v>
      </c>
      <c r="H227" s="291">
        <v>5.4729999999999999</v>
      </c>
      <c r="I227" s="292"/>
      <c r="J227" s="293">
        <f>ROUND(I227*H227,2)</f>
        <v>0</v>
      </c>
      <c r="K227" s="294"/>
      <c r="L227" s="295"/>
      <c r="M227" s="296" t="s">
        <v>19</v>
      </c>
      <c r="N227" s="297" t="s">
        <v>39</v>
      </c>
      <c r="O227" s="86"/>
      <c r="P227" s="239">
        <f>O227*H227</f>
        <v>0</v>
      </c>
      <c r="Q227" s="239">
        <v>0.55000000000000004</v>
      </c>
      <c r="R227" s="239">
        <f>Q227*H227</f>
        <v>3.0101500000000003</v>
      </c>
      <c r="S227" s="239">
        <v>0</v>
      </c>
      <c r="T227" s="24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1" t="s">
        <v>282</v>
      </c>
      <c r="AT227" s="241" t="s">
        <v>278</v>
      </c>
      <c r="AU227" s="241" t="s">
        <v>77</v>
      </c>
      <c r="AY227" s="19" t="s">
        <v>125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75</v>
      </c>
      <c r="BK227" s="242">
        <f>ROUND(I227*H227,2)</f>
        <v>0</v>
      </c>
      <c r="BL227" s="19" t="s">
        <v>198</v>
      </c>
      <c r="BM227" s="241" t="s">
        <v>694</v>
      </c>
    </row>
    <row r="228" s="13" customFormat="1">
      <c r="A228" s="13"/>
      <c r="B228" s="243"/>
      <c r="C228" s="244"/>
      <c r="D228" s="245" t="s">
        <v>137</v>
      </c>
      <c r="E228" s="246" t="s">
        <v>19</v>
      </c>
      <c r="F228" s="247" t="s">
        <v>695</v>
      </c>
      <c r="G228" s="244"/>
      <c r="H228" s="248">
        <v>0.29199999999999998</v>
      </c>
      <c r="I228" s="249"/>
      <c r="J228" s="244"/>
      <c r="K228" s="244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137</v>
      </c>
      <c r="AU228" s="254" t="s">
        <v>77</v>
      </c>
      <c r="AV228" s="13" t="s">
        <v>77</v>
      </c>
      <c r="AW228" s="13" t="s">
        <v>31</v>
      </c>
      <c r="AX228" s="13" t="s">
        <v>68</v>
      </c>
      <c r="AY228" s="254" t="s">
        <v>125</v>
      </c>
    </row>
    <row r="229" s="13" customFormat="1">
      <c r="A229" s="13"/>
      <c r="B229" s="243"/>
      <c r="C229" s="244"/>
      <c r="D229" s="245" t="s">
        <v>137</v>
      </c>
      <c r="E229" s="246" t="s">
        <v>19</v>
      </c>
      <c r="F229" s="247" t="s">
        <v>696</v>
      </c>
      <c r="G229" s="244"/>
      <c r="H229" s="248">
        <v>3.762</v>
      </c>
      <c r="I229" s="249"/>
      <c r="J229" s="244"/>
      <c r="K229" s="244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137</v>
      </c>
      <c r="AU229" s="254" t="s">
        <v>77</v>
      </c>
      <c r="AV229" s="13" t="s">
        <v>77</v>
      </c>
      <c r="AW229" s="13" t="s">
        <v>31</v>
      </c>
      <c r="AX229" s="13" t="s">
        <v>68</v>
      </c>
      <c r="AY229" s="254" t="s">
        <v>125</v>
      </c>
    </row>
    <row r="230" s="13" customFormat="1">
      <c r="A230" s="13"/>
      <c r="B230" s="243"/>
      <c r="C230" s="244"/>
      <c r="D230" s="245" t="s">
        <v>137</v>
      </c>
      <c r="E230" s="246" t="s">
        <v>19</v>
      </c>
      <c r="F230" s="247" t="s">
        <v>697</v>
      </c>
      <c r="G230" s="244"/>
      <c r="H230" s="248">
        <v>0.92100000000000004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137</v>
      </c>
      <c r="AU230" s="254" t="s">
        <v>77</v>
      </c>
      <c r="AV230" s="13" t="s">
        <v>77</v>
      </c>
      <c r="AW230" s="13" t="s">
        <v>31</v>
      </c>
      <c r="AX230" s="13" t="s">
        <v>68</v>
      </c>
      <c r="AY230" s="254" t="s">
        <v>125</v>
      </c>
    </row>
    <row r="231" s="14" customFormat="1">
      <c r="A231" s="14"/>
      <c r="B231" s="255"/>
      <c r="C231" s="256"/>
      <c r="D231" s="245" t="s">
        <v>137</v>
      </c>
      <c r="E231" s="257" t="s">
        <v>19</v>
      </c>
      <c r="F231" s="258" t="s">
        <v>139</v>
      </c>
      <c r="G231" s="256"/>
      <c r="H231" s="259">
        <v>4.9750000000000005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137</v>
      </c>
      <c r="AU231" s="265" t="s">
        <v>77</v>
      </c>
      <c r="AV231" s="14" t="s">
        <v>135</v>
      </c>
      <c r="AW231" s="14" t="s">
        <v>31</v>
      </c>
      <c r="AX231" s="14" t="s">
        <v>68</v>
      </c>
      <c r="AY231" s="265" t="s">
        <v>125</v>
      </c>
    </row>
    <row r="232" s="13" customFormat="1">
      <c r="A232" s="13"/>
      <c r="B232" s="243"/>
      <c r="C232" s="244"/>
      <c r="D232" s="245" t="s">
        <v>137</v>
      </c>
      <c r="E232" s="246" t="s">
        <v>19</v>
      </c>
      <c r="F232" s="247" t="s">
        <v>698</v>
      </c>
      <c r="G232" s="244"/>
      <c r="H232" s="248">
        <v>5.4729999999999999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137</v>
      </c>
      <c r="AU232" s="254" t="s">
        <v>77</v>
      </c>
      <c r="AV232" s="13" t="s">
        <v>77</v>
      </c>
      <c r="AW232" s="13" t="s">
        <v>31</v>
      </c>
      <c r="AX232" s="13" t="s">
        <v>75</v>
      </c>
      <c r="AY232" s="254" t="s">
        <v>125</v>
      </c>
    </row>
    <row r="233" s="2" customFormat="1" ht="16.5" customHeight="1">
      <c r="A233" s="40"/>
      <c r="B233" s="41"/>
      <c r="C233" s="229" t="s">
        <v>293</v>
      </c>
      <c r="D233" s="229" t="s">
        <v>131</v>
      </c>
      <c r="E233" s="230" t="s">
        <v>289</v>
      </c>
      <c r="F233" s="231" t="s">
        <v>290</v>
      </c>
      <c r="G233" s="232" t="s">
        <v>134</v>
      </c>
      <c r="H233" s="233">
        <v>393.30000000000001</v>
      </c>
      <c r="I233" s="234"/>
      <c r="J233" s="235">
        <f>ROUND(I233*H233,2)</f>
        <v>0</v>
      </c>
      <c r="K233" s="236"/>
      <c r="L233" s="46"/>
      <c r="M233" s="237" t="s">
        <v>19</v>
      </c>
      <c r="N233" s="238" t="s">
        <v>39</v>
      </c>
      <c r="O233" s="86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1" t="s">
        <v>198</v>
      </c>
      <c r="AT233" s="241" t="s">
        <v>131</v>
      </c>
      <c r="AU233" s="241" t="s">
        <v>77</v>
      </c>
      <c r="AY233" s="19" t="s">
        <v>125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9" t="s">
        <v>75</v>
      </c>
      <c r="BK233" s="242">
        <f>ROUND(I233*H233,2)</f>
        <v>0</v>
      </c>
      <c r="BL233" s="19" t="s">
        <v>198</v>
      </c>
      <c r="BM233" s="241" t="s">
        <v>699</v>
      </c>
    </row>
    <row r="234" s="15" customFormat="1">
      <c r="A234" s="15"/>
      <c r="B234" s="266"/>
      <c r="C234" s="267"/>
      <c r="D234" s="245" t="s">
        <v>137</v>
      </c>
      <c r="E234" s="268" t="s">
        <v>19</v>
      </c>
      <c r="F234" s="269" t="s">
        <v>221</v>
      </c>
      <c r="G234" s="267"/>
      <c r="H234" s="268" t="s">
        <v>19</v>
      </c>
      <c r="I234" s="270"/>
      <c r="J234" s="267"/>
      <c r="K234" s="267"/>
      <c r="L234" s="271"/>
      <c r="M234" s="272"/>
      <c r="N234" s="273"/>
      <c r="O234" s="273"/>
      <c r="P234" s="273"/>
      <c r="Q234" s="273"/>
      <c r="R234" s="273"/>
      <c r="S234" s="273"/>
      <c r="T234" s="27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5" t="s">
        <v>137</v>
      </c>
      <c r="AU234" s="275" t="s">
        <v>77</v>
      </c>
      <c r="AV234" s="15" t="s">
        <v>75</v>
      </c>
      <c r="AW234" s="15" t="s">
        <v>31</v>
      </c>
      <c r="AX234" s="15" t="s">
        <v>68</v>
      </c>
      <c r="AY234" s="275" t="s">
        <v>125</v>
      </c>
    </row>
    <row r="235" s="13" customFormat="1">
      <c r="A235" s="13"/>
      <c r="B235" s="243"/>
      <c r="C235" s="244"/>
      <c r="D235" s="245" t="s">
        <v>137</v>
      </c>
      <c r="E235" s="246" t="s">
        <v>19</v>
      </c>
      <c r="F235" s="247" t="s">
        <v>671</v>
      </c>
      <c r="G235" s="244"/>
      <c r="H235" s="248">
        <v>342</v>
      </c>
      <c r="I235" s="249"/>
      <c r="J235" s="244"/>
      <c r="K235" s="244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137</v>
      </c>
      <c r="AU235" s="254" t="s">
        <v>77</v>
      </c>
      <c r="AV235" s="13" t="s">
        <v>77</v>
      </c>
      <c r="AW235" s="13" t="s">
        <v>31</v>
      </c>
      <c r="AX235" s="13" t="s">
        <v>68</v>
      </c>
      <c r="AY235" s="254" t="s">
        <v>125</v>
      </c>
    </row>
    <row r="236" s="14" customFormat="1">
      <c r="A236" s="14"/>
      <c r="B236" s="255"/>
      <c r="C236" s="256"/>
      <c r="D236" s="245" t="s">
        <v>137</v>
      </c>
      <c r="E236" s="257" t="s">
        <v>19</v>
      </c>
      <c r="F236" s="258" t="s">
        <v>139</v>
      </c>
      <c r="G236" s="256"/>
      <c r="H236" s="259">
        <v>342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137</v>
      </c>
      <c r="AU236" s="265" t="s">
        <v>77</v>
      </c>
      <c r="AV236" s="14" t="s">
        <v>135</v>
      </c>
      <c r="AW236" s="14" t="s">
        <v>31</v>
      </c>
      <c r="AX236" s="14" t="s">
        <v>68</v>
      </c>
      <c r="AY236" s="265" t="s">
        <v>125</v>
      </c>
    </row>
    <row r="237" s="16" customFormat="1">
      <c r="A237" s="16"/>
      <c r="B237" s="276"/>
      <c r="C237" s="277"/>
      <c r="D237" s="245" t="s">
        <v>137</v>
      </c>
      <c r="E237" s="278" t="s">
        <v>19</v>
      </c>
      <c r="F237" s="279" t="s">
        <v>223</v>
      </c>
      <c r="G237" s="277"/>
      <c r="H237" s="280">
        <v>342</v>
      </c>
      <c r="I237" s="281"/>
      <c r="J237" s="277"/>
      <c r="K237" s="277"/>
      <c r="L237" s="282"/>
      <c r="M237" s="283"/>
      <c r="N237" s="284"/>
      <c r="O237" s="284"/>
      <c r="P237" s="284"/>
      <c r="Q237" s="284"/>
      <c r="R237" s="284"/>
      <c r="S237" s="284"/>
      <c r="T237" s="285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86" t="s">
        <v>137</v>
      </c>
      <c r="AU237" s="286" t="s">
        <v>77</v>
      </c>
      <c r="AV237" s="16" t="s">
        <v>130</v>
      </c>
      <c r="AW237" s="16" t="s">
        <v>31</v>
      </c>
      <c r="AX237" s="16" t="s">
        <v>75</v>
      </c>
      <c r="AY237" s="286" t="s">
        <v>125</v>
      </c>
    </row>
    <row r="238" s="13" customFormat="1">
      <c r="A238" s="13"/>
      <c r="B238" s="243"/>
      <c r="C238" s="244"/>
      <c r="D238" s="245" t="s">
        <v>137</v>
      </c>
      <c r="E238" s="244"/>
      <c r="F238" s="247" t="s">
        <v>700</v>
      </c>
      <c r="G238" s="244"/>
      <c r="H238" s="248">
        <v>393.30000000000001</v>
      </c>
      <c r="I238" s="249"/>
      <c r="J238" s="244"/>
      <c r="K238" s="244"/>
      <c r="L238" s="250"/>
      <c r="M238" s="251"/>
      <c r="N238" s="252"/>
      <c r="O238" s="252"/>
      <c r="P238" s="252"/>
      <c r="Q238" s="252"/>
      <c r="R238" s="252"/>
      <c r="S238" s="252"/>
      <c r="T238" s="25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4" t="s">
        <v>137</v>
      </c>
      <c r="AU238" s="254" t="s">
        <v>77</v>
      </c>
      <c r="AV238" s="13" t="s">
        <v>77</v>
      </c>
      <c r="AW238" s="13" t="s">
        <v>4</v>
      </c>
      <c r="AX238" s="13" t="s">
        <v>75</v>
      </c>
      <c r="AY238" s="254" t="s">
        <v>125</v>
      </c>
    </row>
    <row r="239" s="2" customFormat="1" ht="16.5" customHeight="1">
      <c r="A239" s="40"/>
      <c r="B239" s="41"/>
      <c r="C239" s="287" t="s">
        <v>128</v>
      </c>
      <c r="D239" s="287" t="s">
        <v>278</v>
      </c>
      <c r="E239" s="288" t="s">
        <v>294</v>
      </c>
      <c r="F239" s="289" t="s">
        <v>295</v>
      </c>
      <c r="G239" s="290" t="s">
        <v>281</v>
      </c>
      <c r="H239" s="291">
        <v>3.8679999999999999</v>
      </c>
      <c r="I239" s="292"/>
      <c r="J239" s="293">
        <f>ROUND(I239*H239,2)</f>
        <v>0</v>
      </c>
      <c r="K239" s="294"/>
      <c r="L239" s="295"/>
      <c r="M239" s="296" t="s">
        <v>19</v>
      </c>
      <c r="N239" s="297" t="s">
        <v>39</v>
      </c>
      <c r="O239" s="86"/>
      <c r="P239" s="239">
        <f>O239*H239</f>
        <v>0</v>
      </c>
      <c r="Q239" s="239">
        <v>0.55000000000000004</v>
      </c>
      <c r="R239" s="239">
        <f>Q239*H239</f>
        <v>2.1274000000000002</v>
      </c>
      <c r="S239" s="239">
        <v>0</v>
      </c>
      <c r="T239" s="24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1" t="s">
        <v>282</v>
      </c>
      <c r="AT239" s="241" t="s">
        <v>278</v>
      </c>
      <c r="AU239" s="241" t="s">
        <v>77</v>
      </c>
      <c r="AY239" s="19" t="s">
        <v>125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9" t="s">
        <v>75</v>
      </c>
      <c r="BK239" s="242">
        <f>ROUND(I239*H239,2)</f>
        <v>0</v>
      </c>
      <c r="BL239" s="19" t="s">
        <v>198</v>
      </c>
      <c r="BM239" s="241" t="s">
        <v>701</v>
      </c>
    </row>
    <row r="240" s="13" customFormat="1">
      <c r="A240" s="13"/>
      <c r="B240" s="243"/>
      <c r="C240" s="244"/>
      <c r="D240" s="245" t="s">
        <v>137</v>
      </c>
      <c r="E240" s="246" t="s">
        <v>19</v>
      </c>
      <c r="F240" s="247" t="s">
        <v>702</v>
      </c>
      <c r="G240" s="244"/>
      <c r="H240" s="248">
        <v>3.415</v>
      </c>
      <c r="I240" s="249"/>
      <c r="J240" s="244"/>
      <c r="K240" s="244"/>
      <c r="L240" s="250"/>
      <c r="M240" s="251"/>
      <c r="N240" s="252"/>
      <c r="O240" s="252"/>
      <c r="P240" s="252"/>
      <c r="Q240" s="252"/>
      <c r="R240" s="252"/>
      <c r="S240" s="252"/>
      <c r="T240" s="25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4" t="s">
        <v>137</v>
      </c>
      <c r="AU240" s="254" t="s">
        <v>77</v>
      </c>
      <c r="AV240" s="13" t="s">
        <v>77</v>
      </c>
      <c r="AW240" s="13" t="s">
        <v>31</v>
      </c>
      <c r="AX240" s="13" t="s">
        <v>68</v>
      </c>
      <c r="AY240" s="254" t="s">
        <v>125</v>
      </c>
    </row>
    <row r="241" s="14" customFormat="1">
      <c r="A241" s="14"/>
      <c r="B241" s="255"/>
      <c r="C241" s="256"/>
      <c r="D241" s="245" t="s">
        <v>137</v>
      </c>
      <c r="E241" s="257" t="s">
        <v>19</v>
      </c>
      <c r="F241" s="258" t="s">
        <v>139</v>
      </c>
      <c r="G241" s="256"/>
      <c r="H241" s="259">
        <v>3.415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137</v>
      </c>
      <c r="AU241" s="265" t="s">
        <v>77</v>
      </c>
      <c r="AV241" s="14" t="s">
        <v>135</v>
      </c>
      <c r="AW241" s="14" t="s">
        <v>31</v>
      </c>
      <c r="AX241" s="14" t="s">
        <v>68</v>
      </c>
      <c r="AY241" s="265" t="s">
        <v>125</v>
      </c>
    </row>
    <row r="242" s="13" customFormat="1">
      <c r="A242" s="13"/>
      <c r="B242" s="243"/>
      <c r="C242" s="244"/>
      <c r="D242" s="245" t="s">
        <v>137</v>
      </c>
      <c r="E242" s="246" t="s">
        <v>19</v>
      </c>
      <c r="F242" s="247" t="s">
        <v>703</v>
      </c>
      <c r="G242" s="244"/>
      <c r="H242" s="248">
        <v>0.10100000000000001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137</v>
      </c>
      <c r="AU242" s="254" t="s">
        <v>77</v>
      </c>
      <c r="AV242" s="13" t="s">
        <v>77</v>
      </c>
      <c r="AW242" s="13" t="s">
        <v>31</v>
      </c>
      <c r="AX242" s="13" t="s">
        <v>68</v>
      </c>
      <c r="AY242" s="254" t="s">
        <v>125</v>
      </c>
    </row>
    <row r="243" s="14" customFormat="1">
      <c r="A243" s="14"/>
      <c r="B243" s="255"/>
      <c r="C243" s="256"/>
      <c r="D243" s="245" t="s">
        <v>137</v>
      </c>
      <c r="E243" s="257" t="s">
        <v>19</v>
      </c>
      <c r="F243" s="258" t="s">
        <v>139</v>
      </c>
      <c r="G243" s="256"/>
      <c r="H243" s="259">
        <v>0.10100000000000001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137</v>
      </c>
      <c r="AU243" s="265" t="s">
        <v>77</v>
      </c>
      <c r="AV243" s="14" t="s">
        <v>135</v>
      </c>
      <c r="AW243" s="14" t="s">
        <v>31</v>
      </c>
      <c r="AX243" s="14" t="s">
        <v>68</v>
      </c>
      <c r="AY243" s="265" t="s">
        <v>125</v>
      </c>
    </row>
    <row r="244" s="16" customFormat="1">
      <c r="A244" s="16"/>
      <c r="B244" s="276"/>
      <c r="C244" s="277"/>
      <c r="D244" s="245" t="s">
        <v>137</v>
      </c>
      <c r="E244" s="278" t="s">
        <v>19</v>
      </c>
      <c r="F244" s="279" t="s">
        <v>223</v>
      </c>
      <c r="G244" s="277"/>
      <c r="H244" s="280">
        <v>3.516</v>
      </c>
      <c r="I244" s="281"/>
      <c r="J244" s="277"/>
      <c r="K244" s="277"/>
      <c r="L244" s="282"/>
      <c r="M244" s="283"/>
      <c r="N244" s="284"/>
      <c r="O244" s="284"/>
      <c r="P244" s="284"/>
      <c r="Q244" s="284"/>
      <c r="R244" s="284"/>
      <c r="S244" s="284"/>
      <c r="T244" s="285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86" t="s">
        <v>137</v>
      </c>
      <c r="AU244" s="286" t="s">
        <v>77</v>
      </c>
      <c r="AV244" s="16" t="s">
        <v>130</v>
      </c>
      <c r="AW244" s="16" t="s">
        <v>31</v>
      </c>
      <c r="AX244" s="16" t="s">
        <v>75</v>
      </c>
      <c r="AY244" s="286" t="s">
        <v>125</v>
      </c>
    </row>
    <row r="245" s="13" customFormat="1">
      <c r="A245" s="13"/>
      <c r="B245" s="243"/>
      <c r="C245" s="244"/>
      <c r="D245" s="245" t="s">
        <v>137</v>
      </c>
      <c r="E245" s="244"/>
      <c r="F245" s="247" t="s">
        <v>704</v>
      </c>
      <c r="G245" s="244"/>
      <c r="H245" s="248">
        <v>3.8679999999999999</v>
      </c>
      <c r="I245" s="249"/>
      <c r="J245" s="244"/>
      <c r="K245" s="244"/>
      <c r="L245" s="250"/>
      <c r="M245" s="251"/>
      <c r="N245" s="252"/>
      <c r="O245" s="252"/>
      <c r="P245" s="252"/>
      <c r="Q245" s="252"/>
      <c r="R245" s="252"/>
      <c r="S245" s="252"/>
      <c r="T245" s="25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137</v>
      </c>
      <c r="AU245" s="254" t="s">
        <v>77</v>
      </c>
      <c r="AV245" s="13" t="s">
        <v>77</v>
      </c>
      <c r="AW245" s="13" t="s">
        <v>4</v>
      </c>
      <c r="AX245" s="13" t="s">
        <v>75</v>
      </c>
      <c r="AY245" s="254" t="s">
        <v>125</v>
      </c>
    </row>
    <row r="246" s="2" customFormat="1" ht="16.5" customHeight="1">
      <c r="A246" s="40"/>
      <c r="B246" s="41"/>
      <c r="C246" s="229" t="s">
        <v>282</v>
      </c>
      <c r="D246" s="229" t="s">
        <v>131</v>
      </c>
      <c r="E246" s="230" t="s">
        <v>300</v>
      </c>
      <c r="F246" s="231" t="s">
        <v>301</v>
      </c>
      <c r="G246" s="232" t="s">
        <v>240</v>
      </c>
      <c r="H246" s="233">
        <v>420</v>
      </c>
      <c r="I246" s="234"/>
      <c r="J246" s="235">
        <f>ROUND(I246*H246,2)</f>
        <v>0</v>
      </c>
      <c r="K246" s="236"/>
      <c r="L246" s="46"/>
      <c r="M246" s="237" t="s">
        <v>19</v>
      </c>
      <c r="N246" s="238" t="s">
        <v>39</v>
      </c>
      <c r="O246" s="86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41" t="s">
        <v>198</v>
      </c>
      <c r="AT246" s="241" t="s">
        <v>131</v>
      </c>
      <c r="AU246" s="241" t="s">
        <v>77</v>
      </c>
      <c r="AY246" s="19" t="s">
        <v>125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9" t="s">
        <v>75</v>
      </c>
      <c r="BK246" s="242">
        <f>ROUND(I246*H246,2)</f>
        <v>0</v>
      </c>
      <c r="BL246" s="19" t="s">
        <v>198</v>
      </c>
      <c r="BM246" s="241" t="s">
        <v>705</v>
      </c>
    </row>
    <row r="247" s="13" customFormat="1">
      <c r="A247" s="13"/>
      <c r="B247" s="243"/>
      <c r="C247" s="244"/>
      <c r="D247" s="245" t="s">
        <v>137</v>
      </c>
      <c r="E247" s="246" t="s">
        <v>19</v>
      </c>
      <c r="F247" s="247" t="s">
        <v>681</v>
      </c>
      <c r="G247" s="244"/>
      <c r="H247" s="248">
        <v>420</v>
      </c>
      <c r="I247" s="249"/>
      <c r="J247" s="244"/>
      <c r="K247" s="244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137</v>
      </c>
      <c r="AU247" s="254" t="s">
        <v>77</v>
      </c>
      <c r="AV247" s="13" t="s">
        <v>77</v>
      </c>
      <c r="AW247" s="13" t="s">
        <v>31</v>
      </c>
      <c r="AX247" s="13" t="s">
        <v>68</v>
      </c>
      <c r="AY247" s="254" t="s">
        <v>125</v>
      </c>
    </row>
    <row r="248" s="14" customFormat="1">
      <c r="A248" s="14"/>
      <c r="B248" s="255"/>
      <c r="C248" s="256"/>
      <c r="D248" s="245" t="s">
        <v>137</v>
      </c>
      <c r="E248" s="257" t="s">
        <v>19</v>
      </c>
      <c r="F248" s="258" t="s">
        <v>139</v>
      </c>
      <c r="G248" s="256"/>
      <c r="H248" s="259">
        <v>420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137</v>
      </c>
      <c r="AU248" s="265" t="s">
        <v>77</v>
      </c>
      <c r="AV248" s="14" t="s">
        <v>135</v>
      </c>
      <c r="AW248" s="14" t="s">
        <v>31</v>
      </c>
      <c r="AX248" s="14" t="s">
        <v>68</v>
      </c>
      <c r="AY248" s="265" t="s">
        <v>125</v>
      </c>
    </row>
    <row r="249" s="16" customFormat="1">
      <c r="A249" s="16"/>
      <c r="B249" s="276"/>
      <c r="C249" s="277"/>
      <c r="D249" s="245" t="s">
        <v>137</v>
      </c>
      <c r="E249" s="278" t="s">
        <v>19</v>
      </c>
      <c r="F249" s="279" t="s">
        <v>223</v>
      </c>
      <c r="G249" s="277"/>
      <c r="H249" s="280">
        <v>420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6" t="s">
        <v>137</v>
      </c>
      <c r="AU249" s="286" t="s">
        <v>77</v>
      </c>
      <c r="AV249" s="16" t="s">
        <v>130</v>
      </c>
      <c r="AW249" s="16" t="s">
        <v>31</v>
      </c>
      <c r="AX249" s="16" t="s">
        <v>75</v>
      </c>
      <c r="AY249" s="286" t="s">
        <v>125</v>
      </c>
    </row>
    <row r="250" s="2" customFormat="1" ht="16.5" customHeight="1">
      <c r="A250" s="40"/>
      <c r="B250" s="41"/>
      <c r="C250" s="287" t="s">
        <v>303</v>
      </c>
      <c r="D250" s="287" t="s">
        <v>278</v>
      </c>
      <c r="E250" s="288" t="s">
        <v>294</v>
      </c>
      <c r="F250" s="289" t="s">
        <v>295</v>
      </c>
      <c r="G250" s="290" t="s">
        <v>281</v>
      </c>
      <c r="H250" s="291">
        <v>1.159</v>
      </c>
      <c r="I250" s="292"/>
      <c r="J250" s="293">
        <f>ROUND(I250*H250,2)</f>
        <v>0</v>
      </c>
      <c r="K250" s="294"/>
      <c r="L250" s="295"/>
      <c r="M250" s="296" t="s">
        <v>19</v>
      </c>
      <c r="N250" s="297" t="s">
        <v>39</v>
      </c>
      <c r="O250" s="86"/>
      <c r="P250" s="239">
        <f>O250*H250</f>
        <v>0</v>
      </c>
      <c r="Q250" s="239">
        <v>0.55000000000000004</v>
      </c>
      <c r="R250" s="239">
        <f>Q250*H250</f>
        <v>0.63745000000000007</v>
      </c>
      <c r="S250" s="239">
        <v>0</v>
      </c>
      <c r="T250" s="24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41" t="s">
        <v>282</v>
      </c>
      <c r="AT250" s="241" t="s">
        <v>278</v>
      </c>
      <c r="AU250" s="241" t="s">
        <v>77</v>
      </c>
      <c r="AY250" s="19" t="s">
        <v>125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9" t="s">
        <v>75</v>
      </c>
      <c r="BK250" s="242">
        <f>ROUND(I250*H250,2)</f>
        <v>0</v>
      </c>
      <c r="BL250" s="19" t="s">
        <v>198</v>
      </c>
      <c r="BM250" s="241" t="s">
        <v>706</v>
      </c>
    </row>
    <row r="251" s="13" customFormat="1">
      <c r="A251" s="13"/>
      <c r="B251" s="243"/>
      <c r="C251" s="244"/>
      <c r="D251" s="245" t="s">
        <v>137</v>
      </c>
      <c r="E251" s="246" t="s">
        <v>19</v>
      </c>
      <c r="F251" s="247" t="s">
        <v>707</v>
      </c>
      <c r="G251" s="244"/>
      <c r="H251" s="248">
        <v>1.008</v>
      </c>
      <c r="I251" s="249"/>
      <c r="J251" s="244"/>
      <c r="K251" s="244"/>
      <c r="L251" s="250"/>
      <c r="M251" s="251"/>
      <c r="N251" s="252"/>
      <c r="O251" s="252"/>
      <c r="P251" s="252"/>
      <c r="Q251" s="252"/>
      <c r="R251" s="252"/>
      <c r="S251" s="252"/>
      <c r="T251" s="25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4" t="s">
        <v>137</v>
      </c>
      <c r="AU251" s="254" t="s">
        <v>77</v>
      </c>
      <c r="AV251" s="13" t="s">
        <v>77</v>
      </c>
      <c r="AW251" s="13" t="s">
        <v>31</v>
      </c>
      <c r="AX251" s="13" t="s">
        <v>68</v>
      </c>
      <c r="AY251" s="254" t="s">
        <v>125</v>
      </c>
    </row>
    <row r="252" s="14" customFormat="1">
      <c r="A252" s="14"/>
      <c r="B252" s="255"/>
      <c r="C252" s="256"/>
      <c r="D252" s="245" t="s">
        <v>137</v>
      </c>
      <c r="E252" s="257" t="s">
        <v>19</v>
      </c>
      <c r="F252" s="258" t="s">
        <v>139</v>
      </c>
      <c r="G252" s="256"/>
      <c r="H252" s="259">
        <v>1.008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5" t="s">
        <v>137</v>
      </c>
      <c r="AU252" s="265" t="s">
        <v>77</v>
      </c>
      <c r="AV252" s="14" t="s">
        <v>135</v>
      </c>
      <c r="AW252" s="14" t="s">
        <v>31</v>
      </c>
      <c r="AX252" s="14" t="s">
        <v>68</v>
      </c>
      <c r="AY252" s="265" t="s">
        <v>125</v>
      </c>
    </row>
    <row r="253" s="13" customFormat="1">
      <c r="A253" s="13"/>
      <c r="B253" s="243"/>
      <c r="C253" s="244"/>
      <c r="D253" s="245" t="s">
        <v>137</v>
      </c>
      <c r="E253" s="246" t="s">
        <v>19</v>
      </c>
      <c r="F253" s="247" t="s">
        <v>708</v>
      </c>
      <c r="G253" s="244"/>
      <c r="H253" s="248">
        <v>1.159</v>
      </c>
      <c r="I253" s="249"/>
      <c r="J253" s="244"/>
      <c r="K253" s="244"/>
      <c r="L253" s="250"/>
      <c r="M253" s="251"/>
      <c r="N253" s="252"/>
      <c r="O253" s="252"/>
      <c r="P253" s="252"/>
      <c r="Q253" s="252"/>
      <c r="R253" s="252"/>
      <c r="S253" s="252"/>
      <c r="T253" s="25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4" t="s">
        <v>137</v>
      </c>
      <c r="AU253" s="254" t="s">
        <v>77</v>
      </c>
      <c r="AV253" s="13" t="s">
        <v>77</v>
      </c>
      <c r="AW253" s="13" t="s">
        <v>31</v>
      </c>
      <c r="AX253" s="13" t="s">
        <v>75</v>
      </c>
      <c r="AY253" s="254" t="s">
        <v>125</v>
      </c>
    </row>
    <row r="254" s="2" customFormat="1" ht="16.5" customHeight="1">
      <c r="A254" s="40"/>
      <c r="B254" s="41"/>
      <c r="C254" s="229" t="s">
        <v>307</v>
      </c>
      <c r="D254" s="229" t="s">
        <v>131</v>
      </c>
      <c r="E254" s="230" t="s">
        <v>308</v>
      </c>
      <c r="F254" s="231" t="s">
        <v>309</v>
      </c>
      <c r="G254" s="232" t="s">
        <v>134</v>
      </c>
      <c r="H254" s="233">
        <v>393.30000000000001</v>
      </c>
      <c r="I254" s="234"/>
      <c r="J254" s="235">
        <f>ROUND(I254*H254,2)</f>
        <v>0</v>
      </c>
      <c r="K254" s="236"/>
      <c r="L254" s="46"/>
      <c r="M254" s="237" t="s">
        <v>19</v>
      </c>
      <c r="N254" s="238" t="s">
        <v>39</v>
      </c>
      <c r="O254" s="86"/>
      <c r="P254" s="239">
        <f>O254*H254</f>
        <v>0</v>
      </c>
      <c r="Q254" s="239">
        <v>0</v>
      </c>
      <c r="R254" s="239">
        <f>Q254*H254</f>
        <v>0</v>
      </c>
      <c r="S254" s="239">
        <v>0.0070000000000000001</v>
      </c>
      <c r="T254" s="240">
        <f>S254*H254</f>
        <v>2.7531000000000003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41" t="s">
        <v>198</v>
      </c>
      <c r="AT254" s="241" t="s">
        <v>131</v>
      </c>
      <c r="AU254" s="241" t="s">
        <v>77</v>
      </c>
      <c r="AY254" s="19" t="s">
        <v>125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9" t="s">
        <v>75</v>
      </c>
      <c r="BK254" s="242">
        <f>ROUND(I254*H254,2)</f>
        <v>0</v>
      </c>
      <c r="BL254" s="19" t="s">
        <v>198</v>
      </c>
      <c r="BM254" s="241" t="s">
        <v>709</v>
      </c>
    </row>
    <row r="255" s="15" customFormat="1">
      <c r="A255" s="15"/>
      <c r="B255" s="266"/>
      <c r="C255" s="267"/>
      <c r="D255" s="245" t="s">
        <v>137</v>
      </c>
      <c r="E255" s="268" t="s">
        <v>19</v>
      </c>
      <c r="F255" s="269" t="s">
        <v>221</v>
      </c>
      <c r="G255" s="267"/>
      <c r="H255" s="268" t="s">
        <v>19</v>
      </c>
      <c r="I255" s="270"/>
      <c r="J255" s="267"/>
      <c r="K255" s="267"/>
      <c r="L255" s="271"/>
      <c r="M255" s="272"/>
      <c r="N255" s="273"/>
      <c r="O255" s="273"/>
      <c r="P255" s="273"/>
      <c r="Q255" s="273"/>
      <c r="R255" s="273"/>
      <c r="S255" s="273"/>
      <c r="T255" s="27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5" t="s">
        <v>137</v>
      </c>
      <c r="AU255" s="275" t="s">
        <v>77</v>
      </c>
      <c r="AV255" s="15" t="s">
        <v>75</v>
      </c>
      <c r="AW255" s="15" t="s">
        <v>31</v>
      </c>
      <c r="AX255" s="15" t="s">
        <v>68</v>
      </c>
      <c r="AY255" s="275" t="s">
        <v>125</v>
      </c>
    </row>
    <row r="256" s="13" customFormat="1">
      <c r="A256" s="13"/>
      <c r="B256" s="243"/>
      <c r="C256" s="244"/>
      <c r="D256" s="245" t="s">
        <v>137</v>
      </c>
      <c r="E256" s="246" t="s">
        <v>19</v>
      </c>
      <c r="F256" s="247" t="s">
        <v>671</v>
      </c>
      <c r="G256" s="244"/>
      <c r="H256" s="248">
        <v>342</v>
      </c>
      <c r="I256" s="249"/>
      <c r="J256" s="244"/>
      <c r="K256" s="244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137</v>
      </c>
      <c r="AU256" s="254" t="s">
        <v>77</v>
      </c>
      <c r="AV256" s="13" t="s">
        <v>77</v>
      </c>
      <c r="AW256" s="13" t="s">
        <v>31</v>
      </c>
      <c r="AX256" s="13" t="s">
        <v>68</v>
      </c>
      <c r="AY256" s="254" t="s">
        <v>125</v>
      </c>
    </row>
    <row r="257" s="14" customFormat="1">
      <c r="A257" s="14"/>
      <c r="B257" s="255"/>
      <c r="C257" s="256"/>
      <c r="D257" s="245" t="s">
        <v>137</v>
      </c>
      <c r="E257" s="257" t="s">
        <v>19</v>
      </c>
      <c r="F257" s="258" t="s">
        <v>139</v>
      </c>
      <c r="G257" s="256"/>
      <c r="H257" s="259">
        <v>342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137</v>
      </c>
      <c r="AU257" s="265" t="s">
        <v>77</v>
      </c>
      <c r="AV257" s="14" t="s">
        <v>135</v>
      </c>
      <c r="AW257" s="14" t="s">
        <v>31</v>
      </c>
      <c r="AX257" s="14" t="s">
        <v>68</v>
      </c>
      <c r="AY257" s="265" t="s">
        <v>125</v>
      </c>
    </row>
    <row r="258" s="16" customFormat="1">
      <c r="A258" s="16"/>
      <c r="B258" s="276"/>
      <c r="C258" s="277"/>
      <c r="D258" s="245" t="s">
        <v>137</v>
      </c>
      <c r="E258" s="278" t="s">
        <v>19</v>
      </c>
      <c r="F258" s="279" t="s">
        <v>223</v>
      </c>
      <c r="G258" s="277"/>
      <c r="H258" s="280">
        <v>342</v>
      </c>
      <c r="I258" s="281"/>
      <c r="J258" s="277"/>
      <c r="K258" s="277"/>
      <c r="L258" s="282"/>
      <c r="M258" s="283"/>
      <c r="N258" s="284"/>
      <c r="O258" s="284"/>
      <c r="P258" s="284"/>
      <c r="Q258" s="284"/>
      <c r="R258" s="284"/>
      <c r="S258" s="284"/>
      <c r="T258" s="285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86" t="s">
        <v>137</v>
      </c>
      <c r="AU258" s="286" t="s">
        <v>77</v>
      </c>
      <c r="AV258" s="16" t="s">
        <v>130</v>
      </c>
      <c r="AW258" s="16" t="s">
        <v>31</v>
      </c>
      <c r="AX258" s="16" t="s">
        <v>68</v>
      </c>
      <c r="AY258" s="286" t="s">
        <v>125</v>
      </c>
    </row>
    <row r="259" s="13" customFormat="1">
      <c r="A259" s="13"/>
      <c r="B259" s="243"/>
      <c r="C259" s="244"/>
      <c r="D259" s="245" t="s">
        <v>137</v>
      </c>
      <c r="E259" s="246" t="s">
        <v>19</v>
      </c>
      <c r="F259" s="247" t="s">
        <v>672</v>
      </c>
      <c r="G259" s="244"/>
      <c r="H259" s="248">
        <v>393.30000000000001</v>
      </c>
      <c r="I259" s="249"/>
      <c r="J259" s="244"/>
      <c r="K259" s="244"/>
      <c r="L259" s="250"/>
      <c r="M259" s="251"/>
      <c r="N259" s="252"/>
      <c r="O259" s="252"/>
      <c r="P259" s="252"/>
      <c r="Q259" s="252"/>
      <c r="R259" s="252"/>
      <c r="S259" s="252"/>
      <c r="T259" s="25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4" t="s">
        <v>137</v>
      </c>
      <c r="AU259" s="254" t="s">
        <v>77</v>
      </c>
      <c r="AV259" s="13" t="s">
        <v>77</v>
      </c>
      <c r="AW259" s="13" t="s">
        <v>31</v>
      </c>
      <c r="AX259" s="13" t="s">
        <v>75</v>
      </c>
      <c r="AY259" s="254" t="s">
        <v>125</v>
      </c>
    </row>
    <row r="260" s="2" customFormat="1" ht="16.5" customHeight="1">
      <c r="A260" s="40"/>
      <c r="B260" s="41"/>
      <c r="C260" s="229" t="s">
        <v>311</v>
      </c>
      <c r="D260" s="229" t="s">
        <v>131</v>
      </c>
      <c r="E260" s="230" t="s">
        <v>312</v>
      </c>
      <c r="F260" s="231" t="s">
        <v>313</v>
      </c>
      <c r="G260" s="232" t="s">
        <v>281</v>
      </c>
      <c r="H260" s="233">
        <v>8.3979999999999997</v>
      </c>
      <c r="I260" s="234"/>
      <c r="J260" s="235">
        <f>ROUND(I260*H260,2)</f>
        <v>0</v>
      </c>
      <c r="K260" s="236"/>
      <c r="L260" s="46"/>
      <c r="M260" s="237" t="s">
        <v>19</v>
      </c>
      <c r="N260" s="238" t="s">
        <v>39</v>
      </c>
      <c r="O260" s="86"/>
      <c r="P260" s="239">
        <f>O260*H260</f>
        <v>0</v>
      </c>
      <c r="Q260" s="239">
        <v>0.023369999999999998</v>
      </c>
      <c r="R260" s="239">
        <f>Q260*H260</f>
        <v>0.19626125999999999</v>
      </c>
      <c r="S260" s="239">
        <v>0</v>
      </c>
      <c r="T260" s="24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41" t="s">
        <v>198</v>
      </c>
      <c r="AT260" s="241" t="s">
        <v>131</v>
      </c>
      <c r="AU260" s="241" t="s">
        <v>77</v>
      </c>
      <c r="AY260" s="19" t="s">
        <v>125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9" t="s">
        <v>75</v>
      </c>
      <c r="BK260" s="242">
        <f>ROUND(I260*H260,2)</f>
        <v>0</v>
      </c>
      <c r="BL260" s="19" t="s">
        <v>198</v>
      </c>
      <c r="BM260" s="241" t="s">
        <v>710</v>
      </c>
    </row>
    <row r="261" s="13" customFormat="1">
      <c r="A261" s="13"/>
      <c r="B261" s="243"/>
      <c r="C261" s="244"/>
      <c r="D261" s="245" t="s">
        <v>137</v>
      </c>
      <c r="E261" s="246" t="s">
        <v>19</v>
      </c>
      <c r="F261" s="247" t="s">
        <v>711</v>
      </c>
      <c r="G261" s="244"/>
      <c r="H261" s="248">
        <v>5.4729999999999999</v>
      </c>
      <c r="I261" s="249"/>
      <c r="J261" s="244"/>
      <c r="K261" s="244"/>
      <c r="L261" s="250"/>
      <c r="M261" s="251"/>
      <c r="N261" s="252"/>
      <c r="O261" s="252"/>
      <c r="P261" s="252"/>
      <c r="Q261" s="252"/>
      <c r="R261" s="252"/>
      <c r="S261" s="252"/>
      <c r="T261" s="25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4" t="s">
        <v>137</v>
      </c>
      <c r="AU261" s="254" t="s">
        <v>77</v>
      </c>
      <c r="AV261" s="13" t="s">
        <v>77</v>
      </c>
      <c r="AW261" s="13" t="s">
        <v>31</v>
      </c>
      <c r="AX261" s="13" t="s">
        <v>68</v>
      </c>
      <c r="AY261" s="254" t="s">
        <v>125</v>
      </c>
    </row>
    <row r="262" s="13" customFormat="1">
      <c r="A262" s="13"/>
      <c r="B262" s="243"/>
      <c r="C262" s="244"/>
      <c r="D262" s="245" t="s">
        <v>137</v>
      </c>
      <c r="E262" s="246" t="s">
        <v>19</v>
      </c>
      <c r="F262" s="247" t="s">
        <v>712</v>
      </c>
      <c r="G262" s="244"/>
      <c r="H262" s="248">
        <v>2.9249999999999998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137</v>
      </c>
      <c r="AU262" s="254" t="s">
        <v>77</v>
      </c>
      <c r="AV262" s="13" t="s">
        <v>77</v>
      </c>
      <c r="AW262" s="13" t="s">
        <v>31</v>
      </c>
      <c r="AX262" s="13" t="s">
        <v>68</v>
      </c>
      <c r="AY262" s="254" t="s">
        <v>125</v>
      </c>
    </row>
    <row r="263" s="14" customFormat="1">
      <c r="A263" s="14"/>
      <c r="B263" s="255"/>
      <c r="C263" s="256"/>
      <c r="D263" s="245" t="s">
        <v>137</v>
      </c>
      <c r="E263" s="257" t="s">
        <v>19</v>
      </c>
      <c r="F263" s="258" t="s">
        <v>139</v>
      </c>
      <c r="G263" s="256"/>
      <c r="H263" s="259">
        <v>8.3979999999999997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137</v>
      </c>
      <c r="AU263" s="265" t="s">
        <v>77</v>
      </c>
      <c r="AV263" s="14" t="s">
        <v>135</v>
      </c>
      <c r="AW263" s="14" t="s">
        <v>31</v>
      </c>
      <c r="AX263" s="14" t="s">
        <v>75</v>
      </c>
      <c r="AY263" s="265" t="s">
        <v>125</v>
      </c>
    </row>
    <row r="264" s="2" customFormat="1" ht="16.5" customHeight="1">
      <c r="A264" s="40"/>
      <c r="B264" s="41"/>
      <c r="C264" s="229" t="s">
        <v>317</v>
      </c>
      <c r="D264" s="229" t="s">
        <v>131</v>
      </c>
      <c r="E264" s="230" t="s">
        <v>318</v>
      </c>
      <c r="F264" s="231" t="s">
        <v>319</v>
      </c>
      <c r="G264" s="232" t="s">
        <v>184</v>
      </c>
      <c r="H264" s="233">
        <v>4.8150000000000004</v>
      </c>
      <c r="I264" s="234"/>
      <c r="J264" s="235">
        <f>ROUND(I264*H264,2)</f>
        <v>0</v>
      </c>
      <c r="K264" s="236"/>
      <c r="L264" s="46"/>
      <c r="M264" s="237" t="s">
        <v>19</v>
      </c>
      <c r="N264" s="238" t="s">
        <v>39</v>
      </c>
      <c r="O264" s="86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41" t="s">
        <v>198</v>
      </c>
      <c r="AT264" s="241" t="s">
        <v>131</v>
      </c>
      <c r="AU264" s="241" t="s">
        <v>77</v>
      </c>
      <c r="AY264" s="19" t="s">
        <v>125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9" t="s">
        <v>75</v>
      </c>
      <c r="BK264" s="242">
        <f>ROUND(I264*H264,2)</f>
        <v>0</v>
      </c>
      <c r="BL264" s="19" t="s">
        <v>198</v>
      </c>
      <c r="BM264" s="241" t="s">
        <v>713</v>
      </c>
    </row>
    <row r="265" s="2" customFormat="1" ht="16.5" customHeight="1">
      <c r="A265" s="40"/>
      <c r="B265" s="41"/>
      <c r="C265" s="229" t="s">
        <v>321</v>
      </c>
      <c r="D265" s="229" t="s">
        <v>131</v>
      </c>
      <c r="E265" s="230" t="s">
        <v>322</v>
      </c>
      <c r="F265" s="231" t="s">
        <v>323</v>
      </c>
      <c r="G265" s="232" t="s">
        <v>184</v>
      </c>
      <c r="H265" s="233">
        <v>4.8150000000000004</v>
      </c>
      <c r="I265" s="234"/>
      <c r="J265" s="235">
        <f>ROUND(I265*H265,2)</f>
        <v>0</v>
      </c>
      <c r="K265" s="236"/>
      <c r="L265" s="46"/>
      <c r="M265" s="237" t="s">
        <v>19</v>
      </c>
      <c r="N265" s="238" t="s">
        <v>39</v>
      </c>
      <c r="O265" s="86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1" t="s">
        <v>198</v>
      </c>
      <c r="AT265" s="241" t="s">
        <v>131</v>
      </c>
      <c r="AU265" s="241" t="s">
        <v>77</v>
      </c>
      <c r="AY265" s="19" t="s">
        <v>125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9" t="s">
        <v>75</v>
      </c>
      <c r="BK265" s="242">
        <f>ROUND(I265*H265,2)</f>
        <v>0</v>
      </c>
      <c r="BL265" s="19" t="s">
        <v>198</v>
      </c>
      <c r="BM265" s="241" t="s">
        <v>714</v>
      </c>
    </row>
    <row r="266" s="12" customFormat="1" ht="22.8" customHeight="1">
      <c r="A266" s="12"/>
      <c r="B266" s="213"/>
      <c r="C266" s="214"/>
      <c r="D266" s="215" t="s">
        <v>67</v>
      </c>
      <c r="E266" s="227" t="s">
        <v>325</v>
      </c>
      <c r="F266" s="227" t="s">
        <v>326</v>
      </c>
      <c r="G266" s="214"/>
      <c r="H266" s="214"/>
      <c r="I266" s="217"/>
      <c r="J266" s="228">
        <f>BK266</f>
        <v>0</v>
      </c>
      <c r="K266" s="214"/>
      <c r="L266" s="219"/>
      <c r="M266" s="220"/>
      <c r="N266" s="221"/>
      <c r="O266" s="221"/>
      <c r="P266" s="222">
        <f>SUM(P267:P373)</f>
        <v>0</v>
      </c>
      <c r="Q266" s="221"/>
      <c r="R266" s="222">
        <f>SUM(R267:R373)</f>
        <v>3.4631822000000008</v>
      </c>
      <c r="S266" s="221"/>
      <c r="T266" s="223">
        <f>SUM(T267:T373)</f>
        <v>3.1975739999999999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4" t="s">
        <v>77</v>
      </c>
      <c r="AT266" s="225" t="s">
        <v>67</v>
      </c>
      <c r="AU266" s="225" t="s">
        <v>75</v>
      </c>
      <c r="AY266" s="224" t="s">
        <v>125</v>
      </c>
      <c r="BK266" s="226">
        <f>SUM(BK267:BK373)</f>
        <v>0</v>
      </c>
    </row>
    <row r="267" s="2" customFormat="1" ht="16.5" customHeight="1">
      <c r="A267" s="40"/>
      <c r="B267" s="41"/>
      <c r="C267" s="229" t="s">
        <v>327</v>
      </c>
      <c r="D267" s="229" t="s">
        <v>131</v>
      </c>
      <c r="E267" s="230" t="s">
        <v>328</v>
      </c>
      <c r="F267" s="231" t="s">
        <v>329</v>
      </c>
      <c r="G267" s="232" t="s">
        <v>240</v>
      </c>
      <c r="H267" s="233">
        <v>48.299999999999997</v>
      </c>
      <c r="I267" s="234"/>
      <c r="J267" s="235">
        <f>ROUND(I267*H267,2)</f>
        <v>0</v>
      </c>
      <c r="K267" s="236"/>
      <c r="L267" s="46"/>
      <c r="M267" s="237" t="s">
        <v>19</v>
      </c>
      <c r="N267" s="238" t="s">
        <v>39</v>
      </c>
      <c r="O267" s="86"/>
      <c r="P267" s="239">
        <f>O267*H267</f>
        <v>0</v>
      </c>
      <c r="Q267" s="239">
        <v>0</v>
      </c>
      <c r="R267" s="239">
        <f>Q267*H267</f>
        <v>0</v>
      </c>
      <c r="S267" s="239">
        <v>0.0017600000000000001</v>
      </c>
      <c r="T267" s="240">
        <f>S267*H267</f>
        <v>0.085008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41" t="s">
        <v>198</v>
      </c>
      <c r="AT267" s="241" t="s">
        <v>131</v>
      </c>
      <c r="AU267" s="241" t="s">
        <v>77</v>
      </c>
      <c r="AY267" s="19" t="s">
        <v>125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9" t="s">
        <v>75</v>
      </c>
      <c r="BK267" s="242">
        <f>ROUND(I267*H267,2)</f>
        <v>0</v>
      </c>
      <c r="BL267" s="19" t="s">
        <v>198</v>
      </c>
      <c r="BM267" s="241" t="s">
        <v>715</v>
      </c>
    </row>
    <row r="268" s="13" customFormat="1">
      <c r="A268" s="13"/>
      <c r="B268" s="243"/>
      <c r="C268" s="244"/>
      <c r="D268" s="245" t="s">
        <v>137</v>
      </c>
      <c r="E268" s="246" t="s">
        <v>19</v>
      </c>
      <c r="F268" s="247" t="s">
        <v>716</v>
      </c>
      <c r="G268" s="244"/>
      <c r="H268" s="248">
        <v>42</v>
      </c>
      <c r="I268" s="249"/>
      <c r="J268" s="244"/>
      <c r="K268" s="244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137</v>
      </c>
      <c r="AU268" s="254" t="s">
        <v>77</v>
      </c>
      <c r="AV268" s="13" t="s">
        <v>77</v>
      </c>
      <c r="AW268" s="13" t="s">
        <v>31</v>
      </c>
      <c r="AX268" s="13" t="s">
        <v>68</v>
      </c>
      <c r="AY268" s="254" t="s">
        <v>125</v>
      </c>
    </row>
    <row r="269" s="14" customFormat="1">
      <c r="A269" s="14"/>
      <c r="B269" s="255"/>
      <c r="C269" s="256"/>
      <c r="D269" s="245" t="s">
        <v>137</v>
      </c>
      <c r="E269" s="257" t="s">
        <v>19</v>
      </c>
      <c r="F269" s="258" t="s">
        <v>139</v>
      </c>
      <c r="G269" s="256"/>
      <c r="H269" s="259">
        <v>42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5" t="s">
        <v>137</v>
      </c>
      <c r="AU269" s="265" t="s">
        <v>77</v>
      </c>
      <c r="AV269" s="14" t="s">
        <v>135</v>
      </c>
      <c r="AW269" s="14" t="s">
        <v>31</v>
      </c>
      <c r="AX269" s="14" t="s">
        <v>68</v>
      </c>
      <c r="AY269" s="265" t="s">
        <v>125</v>
      </c>
    </row>
    <row r="270" s="13" customFormat="1">
      <c r="A270" s="13"/>
      <c r="B270" s="243"/>
      <c r="C270" s="244"/>
      <c r="D270" s="245" t="s">
        <v>137</v>
      </c>
      <c r="E270" s="246" t="s">
        <v>19</v>
      </c>
      <c r="F270" s="247" t="s">
        <v>717</v>
      </c>
      <c r="G270" s="244"/>
      <c r="H270" s="248">
        <v>48.299999999999997</v>
      </c>
      <c r="I270" s="249"/>
      <c r="J270" s="244"/>
      <c r="K270" s="244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137</v>
      </c>
      <c r="AU270" s="254" t="s">
        <v>77</v>
      </c>
      <c r="AV270" s="13" t="s">
        <v>77</v>
      </c>
      <c r="AW270" s="13" t="s">
        <v>31</v>
      </c>
      <c r="AX270" s="13" t="s">
        <v>75</v>
      </c>
      <c r="AY270" s="254" t="s">
        <v>125</v>
      </c>
    </row>
    <row r="271" s="2" customFormat="1" ht="16.5" customHeight="1">
      <c r="A271" s="40"/>
      <c r="B271" s="41"/>
      <c r="C271" s="229" t="s">
        <v>332</v>
      </c>
      <c r="D271" s="229" t="s">
        <v>131</v>
      </c>
      <c r="E271" s="230" t="s">
        <v>333</v>
      </c>
      <c r="F271" s="231" t="s">
        <v>334</v>
      </c>
      <c r="G271" s="232" t="s">
        <v>134</v>
      </c>
      <c r="H271" s="233">
        <v>393.30000000000001</v>
      </c>
      <c r="I271" s="234"/>
      <c r="J271" s="235">
        <f>ROUND(I271*H271,2)</f>
        <v>0</v>
      </c>
      <c r="K271" s="236"/>
      <c r="L271" s="46"/>
      <c r="M271" s="237" t="s">
        <v>19</v>
      </c>
      <c r="N271" s="238" t="s">
        <v>39</v>
      </c>
      <c r="O271" s="86"/>
      <c r="P271" s="239">
        <f>O271*H271</f>
        <v>0</v>
      </c>
      <c r="Q271" s="239">
        <v>0</v>
      </c>
      <c r="R271" s="239">
        <f>Q271*H271</f>
        <v>0</v>
      </c>
      <c r="S271" s="239">
        <v>0.00594</v>
      </c>
      <c r="T271" s="240">
        <f>S271*H271</f>
        <v>2.3362020000000001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41" t="s">
        <v>198</v>
      </c>
      <c r="AT271" s="241" t="s">
        <v>131</v>
      </c>
      <c r="AU271" s="241" t="s">
        <v>77</v>
      </c>
      <c r="AY271" s="19" t="s">
        <v>125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9" t="s">
        <v>75</v>
      </c>
      <c r="BK271" s="242">
        <f>ROUND(I271*H271,2)</f>
        <v>0</v>
      </c>
      <c r="BL271" s="19" t="s">
        <v>198</v>
      </c>
      <c r="BM271" s="241" t="s">
        <v>718</v>
      </c>
    </row>
    <row r="272" s="13" customFormat="1">
      <c r="A272" s="13"/>
      <c r="B272" s="243"/>
      <c r="C272" s="244"/>
      <c r="D272" s="245" t="s">
        <v>137</v>
      </c>
      <c r="E272" s="246" t="s">
        <v>19</v>
      </c>
      <c r="F272" s="247" t="s">
        <v>671</v>
      </c>
      <c r="G272" s="244"/>
      <c r="H272" s="248">
        <v>342</v>
      </c>
      <c r="I272" s="249"/>
      <c r="J272" s="244"/>
      <c r="K272" s="244"/>
      <c r="L272" s="250"/>
      <c r="M272" s="251"/>
      <c r="N272" s="252"/>
      <c r="O272" s="252"/>
      <c r="P272" s="252"/>
      <c r="Q272" s="252"/>
      <c r="R272" s="252"/>
      <c r="S272" s="252"/>
      <c r="T272" s="25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4" t="s">
        <v>137</v>
      </c>
      <c r="AU272" s="254" t="s">
        <v>77</v>
      </c>
      <c r="AV272" s="13" t="s">
        <v>77</v>
      </c>
      <c r="AW272" s="13" t="s">
        <v>31</v>
      </c>
      <c r="AX272" s="13" t="s">
        <v>68</v>
      </c>
      <c r="AY272" s="254" t="s">
        <v>125</v>
      </c>
    </row>
    <row r="273" s="14" customFormat="1">
      <c r="A273" s="14"/>
      <c r="B273" s="255"/>
      <c r="C273" s="256"/>
      <c r="D273" s="245" t="s">
        <v>137</v>
      </c>
      <c r="E273" s="257" t="s">
        <v>19</v>
      </c>
      <c r="F273" s="258" t="s">
        <v>139</v>
      </c>
      <c r="G273" s="256"/>
      <c r="H273" s="259">
        <v>342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5" t="s">
        <v>137</v>
      </c>
      <c r="AU273" s="265" t="s">
        <v>77</v>
      </c>
      <c r="AV273" s="14" t="s">
        <v>135</v>
      </c>
      <c r="AW273" s="14" t="s">
        <v>31</v>
      </c>
      <c r="AX273" s="14" t="s">
        <v>68</v>
      </c>
      <c r="AY273" s="265" t="s">
        <v>125</v>
      </c>
    </row>
    <row r="274" s="16" customFormat="1">
      <c r="A274" s="16"/>
      <c r="B274" s="276"/>
      <c r="C274" s="277"/>
      <c r="D274" s="245" t="s">
        <v>137</v>
      </c>
      <c r="E274" s="278" t="s">
        <v>19</v>
      </c>
      <c r="F274" s="279" t="s">
        <v>223</v>
      </c>
      <c r="G274" s="277"/>
      <c r="H274" s="280">
        <v>342</v>
      </c>
      <c r="I274" s="281"/>
      <c r="J274" s="277"/>
      <c r="K274" s="277"/>
      <c r="L274" s="282"/>
      <c r="M274" s="283"/>
      <c r="N274" s="284"/>
      <c r="O274" s="284"/>
      <c r="P274" s="284"/>
      <c r="Q274" s="284"/>
      <c r="R274" s="284"/>
      <c r="S274" s="284"/>
      <c r="T274" s="285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6" t="s">
        <v>137</v>
      </c>
      <c r="AU274" s="286" t="s">
        <v>77</v>
      </c>
      <c r="AV274" s="16" t="s">
        <v>130</v>
      </c>
      <c r="AW274" s="16" t="s">
        <v>31</v>
      </c>
      <c r="AX274" s="16" t="s">
        <v>68</v>
      </c>
      <c r="AY274" s="286" t="s">
        <v>125</v>
      </c>
    </row>
    <row r="275" s="13" customFormat="1">
      <c r="A275" s="13"/>
      <c r="B275" s="243"/>
      <c r="C275" s="244"/>
      <c r="D275" s="245" t="s">
        <v>137</v>
      </c>
      <c r="E275" s="246" t="s">
        <v>19</v>
      </c>
      <c r="F275" s="247" t="s">
        <v>672</v>
      </c>
      <c r="G275" s="244"/>
      <c r="H275" s="248">
        <v>393.30000000000001</v>
      </c>
      <c r="I275" s="249"/>
      <c r="J275" s="244"/>
      <c r="K275" s="244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137</v>
      </c>
      <c r="AU275" s="254" t="s">
        <v>77</v>
      </c>
      <c r="AV275" s="13" t="s">
        <v>77</v>
      </c>
      <c r="AW275" s="13" t="s">
        <v>31</v>
      </c>
      <c r="AX275" s="13" t="s">
        <v>75</v>
      </c>
      <c r="AY275" s="254" t="s">
        <v>125</v>
      </c>
    </row>
    <row r="276" s="2" customFormat="1" ht="16.5" customHeight="1">
      <c r="A276" s="40"/>
      <c r="B276" s="41"/>
      <c r="C276" s="229" t="s">
        <v>336</v>
      </c>
      <c r="D276" s="229" t="s">
        <v>131</v>
      </c>
      <c r="E276" s="230" t="s">
        <v>337</v>
      </c>
      <c r="F276" s="231" t="s">
        <v>338</v>
      </c>
      <c r="G276" s="232" t="s">
        <v>240</v>
      </c>
      <c r="H276" s="233">
        <v>27</v>
      </c>
      <c r="I276" s="234"/>
      <c r="J276" s="235">
        <f>ROUND(I276*H276,2)</f>
        <v>0</v>
      </c>
      <c r="K276" s="236"/>
      <c r="L276" s="46"/>
      <c r="M276" s="237" t="s">
        <v>19</v>
      </c>
      <c r="N276" s="238" t="s">
        <v>39</v>
      </c>
      <c r="O276" s="86"/>
      <c r="P276" s="239">
        <f>O276*H276</f>
        <v>0</v>
      </c>
      <c r="Q276" s="239">
        <v>0</v>
      </c>
      <c r="R276" s="239">
        <f>Q276*H276</f>
        <v>0</v>
      </c>
      <c r="S276" s="239">
        <v>0.0018699999999999999</v>
      </c>
      <c r="T276" s="240">
        <f>S276*H276</f>
        <v>0.05049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1" t="s">
        <v>198</v>
      </c>
      <c r="AT276" s="241" t="s">
        <v>131</v>
      </c>
      <c r="AU276" s="241" t="s">
        <v>77</v>
      </c>
      <c r="AY276" s="19" t="s">
        <v>125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9" t="s">
        <v>75</v>
      </c>
      <c r="BK276" s="242">
        <f>ROUND(I276*H276,2)</f>
        <v>0</v>
      </c>
      <c r="BL276" s="19" t="s">
        <v>198</v>
      </c>
      <c r="BM276" s="241" t="s">
        <v>719</v>
      </c>
    </row>
    <row r="277" s="13" customFormat="1">
      <c r="A277" s="13"/>
      <c r="B277" s="243"/>
      <c r="C277" s="244"/>
      <c r="D277" s="245" t="s">
        <v>137</v>
      </c>
      <c r="E277" s="246" t="s">
        <v>19</v>
      </c>
      <c r="F277" s="247" t="s">
        <v>720</v>
      </c>
      <c r="G277" s="244"/>
      <c r="H277" s="248">
        <v>27</v>
      </c>
      <c r="I277" s="249"/>
      <c r="J277" s="244"/>
      <c r="K277" s="244"/>
      <c r="L277" s="250"/>
      <c r="M277" s="251"/>
      <c r="N277" s="252"/>
      <c r="O277" s="252"/>
      <c r="P277" s="252"/>
      <c r="Q277" s="252"/>
      <c r="R277" s="252"/>
      <c r="S277" s="252"/>
      <c r="T277" s="25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4" t="s">
        <v>137</v>
      </c>
      <c r="AU277" s="254" t="s">
        <v>77</v>
      </c>
      <c r="AV277" s="13" t="s">
        <v>77</v>
      </c>
      <c r="AW277" s="13" t="s">
        <v>31</v>
      </c>
      <c r="AX277" s="13" t="s">
        <v>68</v>
      </c>
      <c r="AY277" s="254" t="s">
        <v>125</v>
      </c>
    </row>
    <row r="278" s="14" customFormat="1">
      <c r="A278" s="14"/>
      <c r="B278" s="255"/>
      <c r="C278" s="256"/>
      <c r="D278" s="245" t="s">
        <v>137</v>
      </c>
      <c r="E278" s="257" t="s">
        <v>19</v>
      </c>
      <c r="F278" s="258" t="s">
        <v>139</v>
      </c>
      <c r="G278" s="256"/>
      <c r="H278" s="259">
        <v>27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5" t="s">
        <v>137</v>
      </c>
      <c r="AU278" s="265" t="s">
        <v>77</v>
      </c>
      <c r="AV278" s="14" t="s">
        <v>135</v>
      </c>
      <c r="AW278" s="14" t="s">
        <v>31</v>
      </c>
      <c r="AX278" s="14" t="s">
        <v>75</v>
      </c>
      <c r="AY278" s="265" t="s">
        <v>125</v>
      </c>
    </row>
    <row r="279" s="2" customFormat="1" ht="16.5" customHeight="1">
      <c r="A279" s="40"/>
      <c r="B279" s="41"/>
      <c r="C279" s="229" t="s">
        <v>342</v>
      </c>
      <c r="D279" s="229" t="s">
        <v>131</v>
      </c>
      <c r="E279" s="230" t="s">
        <v>343</v>
      </c>
      <c r="F279" s="231" t="s">
        <v>344</v>
      </c>
      <c r="G279" s="232" t="s">
        <v>240</v>
      </c>
      <c r="H279" s="233">
        <v>16</v>
      </c>
      <c r="I279" s="234"/>
      <c r="J279" s="235">
        <f>ROUND(I279*H279,2)</f>
        <v>0</v>
      </c>
      <c r="K279" s="236"/>
      <c r="L279" s="46"/>
      <c r="M279" s="237" t="s">
        <v>19</v>
      </c>
      <c r="N279" s="238" t="s">
        <v>39</v>
      </c>
      <c r="O279" s="86"/>
      <c r="P279" s="239">
        <f>O279*H279</f>
        <v>0</v>
      </c>
      <c r="Q279" s="239">
        <v>0</v>
      </c>
      <c r="R279" s="239">
        <f>Q279*H279</f>
        <v>0</v>
      </c>
      <c r="S279" s="239">
        <v>0.00348</v>
      </c>
      <c r="T279" s="240">
        <f>S279*H279</f>
        <v>0.05568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1" t="s">
        <v>198</v>
      </c>
      <c r="AT279" s="241" t="s">
        <v>131</v>
      </c>
      <c r="AU279" s="241" t="s">
        <v>77</v>
      </c>
      <c r="AY279" s="19" t="s">
        <v>125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9" t="s">
        <v>75</v>
      </c>
      <c r="BK279" s="242">
        <f>ROUND(I279*H279,2)</f>
        <v>0</v>
      </c>
      <c r="BL279" s="19" t="s">
        <v>198</v>
      </c>
      <c r="BM279" s="241" t="s">
        <v>721</v>
      </c>
    </row>
    <row r="280" s="13" customFormat="1">
      <c r="A280" s="13"/>
      <c r="B280" s="243"/>
      <c r="C280" s="244"/>
      <c r="D280" s="245" t="s">
        <v>137</v>
      </c>
      <c r="E280" s="246" t="s">
        <v>19</v>
      </c>
      <c r="F280" s="247" t="s">
        <v>722</v>
      </c>
      <c r="G280" s="244"/>
      <c r="H280" s="248">
        <v>16</v>
      </c>
      <c r="I280" s="249"/>
      <c r="J280" s="244"/>
      <c r="K280" s="244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137</v>
      </c>
      <c r="AU280" s="254" t="s">
        <v>77</v>
      </c>
      <c r="AV280" s="13" t="s">
        <v>77</v>
      </c>
      <c r="AW280" s="13" t="s">
        <v>31</v>
      </c>
      <c r="AX280" s="13" t="s">
        <v>68</v>
      </c>
      <c r="AY280" s="254" t="s">
        <v>125</v>
      </c>
    </row>
    <row r="281" s="14" customFormat="1">
      <c r="A281" s="14"/>
      <c r="B281" s="255"/>
      <c r="C281" s="256"/>
      <c r="D281" s="245" t="s">
        <v>137</v>
      </c>
      <c r="E281" s="257" t="s">
        <v>19</v>
      </c>
      <c r="F281" s="258" t="s">
        <v>139</v>
      </c>
      <c r="G281" s="256"/>
      <c r="H281" s="259">
        <v>16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137</v>
      </c>
      <c r="AU281" s="265" t="s">
        <v>77</v>
      </c>
      <c r="AV281" s="14" t="s">
        <v>135</v>
      </c>
      <c r="AW281" s="14" t="s">
        <v>31</v>
      </c>
      <c r="AX281" s="14" t="s">
        <v>75</v>
      </c>
      <c r="AY281" s="265" t="s">
        <v>125</v>
      </c>
    </row>
    <row r="282" s="2" customFormat="1" ht="16.5" customHeight="1">
      <c r="A282" s="40"/>
      <c r="B282" s="41"/>
      <c r="C282" s="229" t="s">
        <v>347</v>
      </c>
      <c r="D282" s="229" t="s">
        <v>131</v>
      </c>
      <c r="E282" s="230" t="s">
        <v>348</v>
      </c>
      <c r="F282" s="231" t="s">
        <v>349</v>
      </c>
      <c r="G282" s="232" t="s">
        <v>240</v>
      </c>
      <c r="H282" s="233">
        <v>32</v>
      </c>
      <c r="I282" s="234"/>
      <c r="J282" s="235">
        <f>ROUND(I282*H282,2)</f>
        <v>0</v>
      </c>
      <c r="K282" s="236"/>
      <c r="L282" s="46"/>
      <c r="M282" s="237" t="s">
        <v>19</v>
      </c>
      <c r="N282" s="238" t="s">
        <v>39</v>
      </c>
      <c r="O282" s="86"/>
      <c r="P282" s="239">
        <f>O282*H282</f>
        <v>0</v>
      </c>
      <c r="Q282" s="239">
        <v>0</v>
      </c>
      <c r="R282" s="239">
        <f>Q282*H282</f>
        <v>0</v>
      </c>
      <c r="S282" s="239">
        <v>0.0016999999999999999</v>
      </c>
      <c r="T282" s="240">
        <f>S282*H282</f>
        <v>0.054399999999999997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1" t="s">
        <v>198</v>
      </c>
      <c r="AT282" s="241" t="s">
        <v>131</v>
      </c>
      <c r="AU282" s="241" t="s">
        <v>77</v>
      </c>
      <c r="AY282" s="19" t="s">
        <v>125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9" t="s">
        <v>75</v>
      </c>
      <c r="BK282" s="242">
        <f>ROUND(I282*H282,2)</f>
        <v>0</v>
      </c>
      <c r="BL282" s="19" t="s">
        <v>198</v>
      </c>
      <c r="BM282" s="241" t="s">
        <v>723</v>
      </c>
    </row>
    <row r="283" s="13" customFormat="1">
      <c r="A283" s="13"/>
      <c r="B283" s="243"/>
      <c r="C283" s="244"/>
      <c r="D283" s="245" t="s">
        <v>137</v>
      </c>
      <c r="E283" s="246" t="s">
        <v>19</v>
      </c>
      <c r="F283" s="247" t="s">
        <v>724</v>
      </c>
      <c r="G283" s="244"/>
      <c r="H283" s="248">
        <v>32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137</v>
      </c>
      <c r="AU283" s="254" t="s">
        <v>77</v>
      </c>
      <c r="AV283" s="13" t="s">
        <v>77</v>
      </c>
      <c r="AW283" s="13" t="s">
        <v>31</v>
      </c>
      <c r="AX283" s="13" t="s">
        <v>68</v>
      </c>
      <c r="AY283" s="254" t="s">
        <v>125</v>
      </c>
    </row>
    <row r="284" s="14" customFormat="1">
      <c r="A284" s="14"/>
      <c r="B284" s="255"/>
      <c r="C284" s="256"/>
      <c r="D284" s="245" t="s">
        <v>137</v>
      </c>
      <c r="E284" s="257" t="s">
        <v>19</v>
      </c>
      <c r="F284" s="258" t="s">
        <v>139</v>
      </c>
      <c r="G284" s="256"/>
      <c r="H284" s="259">
        <v>32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137</v>
      </c>
      <c r="AU284" s="265" t="s">
        <v>77</v>
      </c>
      <c r="AV284" s="14" t="s">
        <v>135</v>
      </c>
      <c r="AW284" s="14" t="s">
        <v>31</v>
      </c>
      <c r="AX284" s="14" t="s">
        <v>75</v>
      </c>
      <c r="AY284" s="265" t="s">
        <v>125</v>
      </c>
    </row>
    <row r="285" s="2" customFormat="1" ht="16.5" customHeight="1">
      <c r="A285" s="40"/>
      <c r="B285" s="41"/>
      <c r="C285" s="229" t="s">
        <v>352</v>
      </c>
      <c r="D285" s="229" t="s">
        <v>131</v>
      </c>
      <c r="E285" s="230" t="s">
        <v>353</v>
      </c>
      <c r="F285" s="231" t="s">
        <v>354</v>
      </c>
      <c r="G285" s="232" t="s">
        <v>159</v>
      </c>
      <c r="H285" s="233">
        <v>4</v>
      </c>
      <c r="I285" s="234"/>
      <c r="J285" s="235">
        <f>ROUND(I285*H285,2)</f>
        <v>0</v>
      </c>
      <c r="K285" s="236"/>
      <c r="L285" s="46"/>
      <c r="M285" s="237" t="s">
        <v>19</v>
      </c>
      <c r="N285" s="238" t="s">
        <v>39</v>
      </c>
      <c r="O285" s="86"/>
      <c r="P285" s="239">
        <f>O285*H285</f>
        <v>0</v>
      </c>
      <c r="Q285" s="239">
        <v>0</v>
      </c>
      <c r="R285" s="239">
        <f>Q285*H285</f>
        <v>0</v>
      </c>
      <c r="S285" s="239">
        <v>0.0090600000000000003</v>
      </c>
      <c r="T285" s="240">
        <f>S285*H285</f>
        <v>0.036240000000000001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1" t="s">
        <v>198</v>
      </c>
      <c r="AT285" s="241" t="s">
        <v>131</v>
      </c>
      <c r="AU285" s="241" t="s">
        <v>77</v>
      </c>
      <c r="AY285" s="19" t="s">
        <v>125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9" t="s">
        <v>75</v>
      </c>
      <c r="BK285" s="242">
        <f>ROUND(I285*H285,2)</f>
        <v>0</v>
      </c>
      <c r="BL285" s="19" t="s">
        <v>198</v>
      </c>
      <c r="BM285" s="241" t="s">
        <v>725</v>
      </c>
    </row>
    <row r="286" s="13" customFormat="1">
      <c r="A286" s="13"/>
      <c r="B286" s="243"/>
      <c r="C286" s="244"/>
      <c r="D286" s="245" t="s">
        <v>137</v>
      </c>
      <c r="E286" s="246" t="s">
        <v>19</v>
      </c>
      <c r="F286" s="247" t="s">
        <v>356</v>
      </c>
      <c r="G286" s="244"/>
      <c r="H286" s="248">
        <v>4</v>
      </c>
      <c r="I286" s="249"/>
      <c r="J286" s="244"/>
      <c r="K286" s="244"/>
      <c r="L286" s="250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137</v>
      </c>
      <c r="AU286" s="254" t="s">
        <v>77</v>
      </c>
      <c r="AV286" s="13" t="s">
        <v>77</v>
      </c>
      <c r="AW286" s="13" t="s">
        <v>31</v>
      </c>
      <c r="AX286" s="13" t="s">
        <v>68</v>
      </c>
      <c r="AY286" s="254" t="s">
        <v>125</v>
      </c>
    </row>
    <row r="287" s="14" customFormat="1">
      <c r="A287" s="14"/>
      <c r="B287" s="255"/>
      <c r="C287" s="256"/>
      <c r="D287" s="245" t="s">
        <v>137</v>
      </c>
      <c r="E287" s="257" t="s">
        <v>19</v>
      </c>
      <c r="F287" s="258" t="s">
        <v>139</v>
      </c>
      <c r="G287" s="256"/>
      <c r="H287" s="259">
        <v>4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137</v>
      </c>
      <c r="AU287" s="265" t="s">
        <v>77</v>
      </c>
      <c r="AV287" s="14" t="s">
        <v>135</v>
      </c>
      <c r="AW287" s="14" t="s">
        <v>31</v>
      </c>
      <c r="AX287" s="14" t="s">
        <v>75</v>
      </c>
      <c r="AY287" s="265" t="s">
        <v>125</v>
      </c>
    </row>
    <row r="288" s="2" customFormat="1" ht="16.5" customHeight="1">
      <c r="A288" s="40"/>
      <c r="B288" s="41"/>
      <c r="C288" s="229" t="s">
        <v>357</v>
      </c>
      <c r="D288" s="229" t="s">
        <v>131</v>
      </c>
      <c r="E288" s="230" t="s">
        <v>358</v>
      </c>
      <c r="F288" s="231" t="s">
        <v>359</v>
      </c>
      <c r="G288" s="232" t="s">
        <v>240</v>
      </c>
      <c r="H288" s="233">
        <v>38</v>
      </c>
      <c r="I288" s="234"/>
      <c r="J288" s="235">
        <f>ROUND(I288*H288,2)</f>
        <v>0</v>
      </c>
      <c r="K288" s="236"/>
      <c r="L288" s="46"/>
      <c r="M288" s="237" t="s">
        <v>19</v>
      </c>
      <c r="N288" s="238" t="s">
        <v>39</v>
      </c>
      <c r="O288" s="86"/>
      <c r="P288" s="239">
        <f>O288*H288</f>
        <v>0</v>
      </c>
      <c r="Q288" s="239">
        <v>0</v>
      </c>
      <c r="R288" s="239">
        <f>Q288*H288</f>
        <v>0</v>
      </c>
      <c r="S288" s="239">
        <v>0.002</v>
      </c>
      <c r="T288" s="240">
        <f>S288*H288</f>
        <v>0.075999999999999998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41" t="s">
        <v>198</v>
      </c>
      <c r="AT288" s="241" t="s">
        <v>131</v>
      </c>
      <c r="AU288" s="241" t="s">
        <v>77</v>
      </c>
      <c r="AY288" s="19" t="s">
        <v>125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9" t="s">
        <v>75</v>
      </c>
      <c r="BK288" s="242">
        <f>ROUND(I288*H288,2)</f>
        <v>0</v>
      </c>
      <c r="BL288" s="19" t="s">
        <v>198</v>
      </c>
      <c r="BM288" s="241" t="s">
        <v>726</v>
      </c>
    </row>
    <row r="289" s="13" customFormat="1">
      <c r="A289" s="13"/>
      <c r="B289" s="243"/>
      <c r="C289" s="244"/>
      <c r="D289" s="245" t="s">
        <v>137</v>
      </c>
      <c r="E289" s="246" t="s">
        <v>19</v>
      </c>
      <c r="F289" s="247" t="s">
        <v>727</v>
      </c>
      <c r="G289" s="244"/>
      <c r="H289" s="248">
        <v>38</v>
      </c>
      <c r="I289" s="249"/>
      <c r="J289" s="244"/>
      <c r="K289" s="244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137</v>
      </c>
      <c r="AU289" s="254" t="s">
        <v>77</v>
      </c>
      <c r="AV289" s="13" t="s">
        <v>77</v>
      </c>
      <c r="AW289" s="13" t="s">
        <v>31</v>
      </c>
      <c r="AX289" s="13" t="s">
        <v>68</v>
      </c>
      <c r="AY289" s="254" t="s">
        <v>125</v>
      </c>
    </row>
    <row r="290" s="14" customFormat="1">
      <c r="A290" s="14"/>
      <c r="B290" s="255"/>
      <c r="C290" s="256"/>
      <c r="D290" s="245" t="s">
        <v>137</v>
      </c>
      <c r="E290" s="257" t="s">
        <v>19</v>
      </c>
      <c r="F290" s="258" t="s">
        <v>139</v>
      </c>
      <c r="G290" s="256"/>
      <c r="H290" s="259">
        <v>38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137</v>
      </c>
      <c r="AU290" s="265" t="s">
        <v>77</v>
      </c>
      <c r="AV290" s="14" t="s">
        <v>135</v>
      </c>
      <c r="AW290" s="14" t="s">
        <v>31</v>
      </c>
      <c r="AX290" s="14" t="s">
        <v>75</v>
      </c>
      <c r="AY290" s="265" t="s">
        <v>125</v>
      </c>
    </row>
    <row r="291" s="2" customFormat="1" ht="16.5" customHeight="1">
      <c r="A291" s="40"/>
      <c r="B291" s="41"/>
      <c r="C291" s="229" t="s">
        <v>362</v>
      </c>
      <c r="D291" s="229" t="s">
        <v>131</v>
      </c>
      <c r="E291" s="230" t="s">
        <v>363</v>
      </c>
      <c r="F291" s="231" t="s">
        <v>364</v>
      </c>
      <c r="G291" s="232" t="s">
        <v>240</v>
      </c>
      <c r="H291" s="233">
        <v>72</v>
      </c>
      <c r="I291" s="234"/>
      <c r="J291" s="235">
        <f>ROUND(I291*H291,2)</f>
        <v>0</v>
      </c>
      <c r="K291" s="236"/>
      <c r="L291" s="46"/>
      <c r="M291" s="237" t="s">
        <v>19</v>
      </c>
      <c r="N291" s="238" t="s">
        <v>39</v>
      </c>
      <c r="O291" s="86"/>
      <c r="P291" s="239">
        <f>O291*H291</f>
        <v>0</v>
      </c>
      <c r="Q291" s="239">
        <v>0</v>
      </c>
      <c r="R291" s="239">
        <f>Q291*H291</f>
        <v>0</v>
      </c>
      <c r="S291" s="239">
        <v>0.00191</v>
      </c>
      <c r="T291" s="240">
        <f>S291*H291</f>
        <v>0.13752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41" t="s">
        <v>198</v>
      </c>
      <c r="AT291" s="241" t="s">
        <v>131</v>
      </c>
      <c r="AU291" s="241" t="s">
        <v>77</v>
      </c>
      <c r="AY291" s="19" t="s">
        <v>125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9" t="s">
        <v>75</v>
      </c>
      <c r="BK291" s="242">
        <f>ROUND(I291*H291,2)</f>
        <v>0</v>
      </c>
      <c r="BL291" s="19" t="s">
        <v>198</v>
      </c>
      <c r="BM291" s="241" t="s">
        <v>728</v>
      </c>
    </row>
    <row r="292" s="13" customFormat="1">
      <c r="A292" s="13"/>
      <c r="B292" s="243"/>
      <c r="C292" s="244"/>
      <c r="D292" s="245" t="s">
        <v>137</v>
      </c>
      <c r="E292" s="246" t="s">
        <v>19</v>
      </c>
      <c r="F292" s="247" t="s">
        <v>367</v>
      </c>
      <c r="G292" s="244"/>
      <c r="H292" s="248">
        <v>15</v>
      </c>
      <c r="I292" s="249"/>
      <c r="J292" s="244"/>
      <c r="K292" s="244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137</v>
      </c>
      <c r="AU292" s="254" t="s">
        <v>77</v>
      </c>
      <c r="AV292" s="13" t="s">
        <v>77</v>
      </c>
      <c r="AW292" s="13" t="s">
        <v>31</v>
      </c>
      <c r="AX292" s="13" t="s">
        <v>68</v>
      </c>
      <c r="AY292" s="254" t="s">
        <v>125</v>
      </c>
    </row>
    <row r="293" s="13" customFormat="1">
      <c r="A293" s="13"/>
      <c r="B293" s="243"/>
      <c r="C293" s="244"/>
      <c r="D293" s="245" t="s">
        <v>137</v>
      </c>
      <c r="E293" s="246" t="s">
        <v>19</v>
      </c>
      <c r="F293" s="247" t="s">
        <v>729</v>
      </c>
      <c r="G293" s="244"/>
      <c r="H293" s="248">
        <v>9</v>
      </c>
      <c r="I293" s="249"/>
      <c r="J293" s="244"/>
      <c r="K293" s="244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137</v>
      </c>
      <c r="AU293" s="254" t="s">
        <v>77</v>
      </c>
      <c r="AV293" s="13" t="s">
        <v>77</v>
      </c>
      <c r="AW293" s="13" t="s">
        <v>31</v>
      </c>
      <c r="AX293" s="13" t="s">
        <v>68</v>
      </c>
      <c r="AY293" s="254" t="s">
        <v>125</v>
      </c>
    </row>
    <row r="294" s="13" customFormat="1">
      <c r="A294" s="13"/>
      <c r="B294" s="243"/>
      <c r="C294" s="244"/>
      <c r="D294" s="245" t="s">
        <v>137</v>
      </c>
      <c r="E294" s="246" t="s">
        <v>19</v>
      </c>
      <c r="F294" s="247" t="s">
        <v>730</v>
      </c>
      <c r="G294" s="244"/>
      <c r="H294" s="248">
        <v>9</v>
      </c>
      <c r="I294" s="249"/>
      <c r="J294" s="244"/>
      <c r="K294" s="244"/>
      <c r="L294" s="250"/>
      <c r="M294" s="251"/>
      <c r="N294" s="252"/>
      <c r="O294" s="252"/>
      <c r="P294" s="252"/>
      <c r="Q294" s="252"/>
      <c r="R294" s="252"/>
      <c r="S294" s="252"/>
      <c r="T294" s="25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137</v>
      </c>
      <c r="AU294" s="254" t="s">
        <v>77</v>
      </c>
      <c r="AV294" s="13" t="s">
        <v>77</v>
      </c>
      <c r="AW294" s="13" t="s">
        <v>31</v>
      </c>
      <c r="AX294" s="13" t="s">
        <v>68</v>
      </c>
      <c r="AY294" s="254" t="s">
        <v>125</v>
      </c>
    </row>
    <row r="295" s="13" customFormat="1">
      <c r="A295" s="13"/>
      <c r="B295" s="243"/>
      <c r="C295" s="244"/>
      <c r="D295" s="245" t="s">
        <v>137</v>
      </c>
      <c r="E295" s="246" t="s">
        <v>19</v>
      </c>
      <c r="F295" s="247" t="s">
        <v>731</v>
      </c>
      <c r="G295" s="244"/>
      <c r="H295" s="248">
        <v>34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137</v>
      </c>
      <c r="AU295" s="254" t="s">
        <v>77</v>
      </c>
      <c r="AV295" s="13" t="s">
        <v>77</v>
      </c>
      <c r="AW295" s="13" t="s">
        <v>31</v>
      </c>
      <c r="AX295" s="13" t="s">
        <v>68</v>
      </c>
      <c r="AY295" s="254" t="s">
        <v>125</v>
      </c>
    </row>
    <row r="296" s="13" customFormat="1">
      <c r="A296" s="13"/>
      <c r="B296" s="243"/>
      <c r="C296" s="244"/>
      <c r="D296" s="245" t="s">
        <v>137</v>
      </c>
      <c r="E296" s="246" t="s">
        <v>19</v>
      </c>
      <c r="F296" s="247" t="s">
        <v>732</v>
      </c>
      <c r="G296" s="244"/>
      <c r="H296" s="248">
        <v>5</v>
      </c>
      <c r="I296" s="249"/>
      <c r="J296" s="244"/>
      <c r="K296" s="244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137</v>
      </c>
      <c r="AU296" s="254" t="s">
        <v>77</v>
      </c>
      <c r="AV296" s="13" t="s">
        <v>77</v>
      </c>
      <c r="AW296" s="13" t="s">
        <v>31</v>
      </c>
      <c r="AX296" s="13" t="s">
        <v>68</v>
      </c>
      <c r="AY296" s="254" t="s">
        <v>125</v>
      </c>
    </row>
    <row r="297" s="14" customFormat="1">
      <c r="A297" s="14"/>
      <c r="B297" s="255"/>
      <c r="C297" s="256"/>
      <c r="D297" s="245" t="s">
        <v>137</v>
      </c>
      <c r="E297" s="257" t="s">
        <v>19</v>
      </c>
      <c r="F297" s="258" t="s">
        <v>139</v>
      </c>
      <c r="G297" s="256"/>
      <c r="H297" s="259">
        <v>72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137</v>
      </c>
      <c r="AU297" s="265" t="s">
        <v>77</v>
      </c>
      <c r="AV297" s="14" t="s">
        <v>135</v>
      </c>
      <c r="AW297" s="14" t="s">
        <v>31</v>
      </c>
      <c r="AX297" s="14" t="s">
        <v>75</v>
      </c>
      <c r="AY297" s="265" t="s">
        <v>125</v>
      </c>
    </row>
    <row r="298" s="2" customFormat="1" ht="16.5" customHeight="1">
      <c r="A298" s="40"/>
      <c r="B298" s="41"/>
      <c r="C298" s="229" t="s">
        <v>733</v>
      </c>
      <c r="D298" s="229" t="s">
        <v>131</v>
      </c>
      <c r="E298" s="230" t="s">
        <v>734</v>
      </c>
      <c r="F298" s="231" t="s">
        <v>735</v>
      </c>
      <c r="G298" s="232" t="s">
        <v>240</v>
      </c>
      <c r="H298" s="233">
        <v>7.7999999999999998</v>
      </c>
      <c r="I298" s="234"/>
      <c r="J298" s="235">
        <f>ROUND(I298*H298,2)</f>
        <v>0</v>
      </c>
      <c r="K298" s="236"/>
      <c r="L298" s="46"/>
      <c r="M298" s="237" t="s">
        <v>19</v>
      </c>
      <c r="N298" s="238" t="s">
        <v>39</v>
      </c>
      <c r="O298" s="86"/>
      <c r="P298" s="239">
        <f>O298*H298</f>
        <v>0</v>
      </c>
      <c r="Q298" s="239">
        <v>0</v>
      </c>
      <c r="R298" s="239">
        <f>Q298*H298</f>
        <v>0</v>
      </c>
      <c r="S298" s="239">
        <v>0.0022300000000000002</v>
      </c>
      <c r="T298" s="240">
        <f>S298*H298</f>
        <v>0.017394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1" t="s">
        <v>198</v>
      </c>
      <c r="AT298" s="241" t="s">
        <v>131</v>
      </c>
      <c r="AU298" s="241" t="s">
        <v>77</v>
      </c>
      <c r="AY298" s="19" t="s">
        <v>125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9" t="s">
        <v>75</v>
      </c>
      <c r="BK298" s="242">
        <f>ROUND(I298*H298,2)</f>
        <v>0</v>
      </c>
      <c r="BL298" s="19" t="s">
        <v>198</v>
      </c>
      <c r="BM298" s="241" t="s">
        <v>736</v>
      </c>
    </row>
    <row r="299" s="13" customFormat="1">
      <c r="A299" s="13"/>
      <c r="B299" s="243"/>
      <c r="C299" s="244"/>
      <c r="D299" s="245" t="s">
        <v>137</v>
      </c>
      <c r="E299" s="246" t="s">
        <v>19</v>
      </c>
      <c r="F299" s="247" t="s">
        <v>737</v>
      </c>
      <c r="G299" s="244"/>
      <c r="H299" s="248">
        <v>7.7999999999999998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137</v>
      </c>
      <c r="AU299" s="254" t="s">
        <v>77</v>
      </c>
      <c r="AV299" s="13" t="s">
        <v>77</v>
      </c>
      <c r="AW299" s="13" t="s">
        <v>31</v>
      </c>
      <c r="AX299" s="13" t="s">
        <v>68</v>
      </c>
      <c r="AY299" s="254" t="s">
        <v>125</v>
      </c>
    </row>
    <row r="300" s="14" customFormat="1">
      <c r="A300" s="14"/>
      <c r="B300" s="255"/>
      <c r="C300" s="256"/>
      <c r="D300" s="245" t="s">
        <v>137</v>
      </c>
      <c r="E300" s="257" t="s">
        <v>19</v>
      </c>
      <c r="F300" s="258" t="s">
        <v>139</v>
      </c>
      <c r="G300" s="256"/>
      <c r="H300" s="259">
        <v>7.7999999999999998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137</v>
      </c>
      <c r="AU300" s="265" t="s">
        <v>77</v>
      </c>
      <c r="AV300" s="14" t="s">
        <v>135</v>
      </c>
      <c r="AW300" s="14" t="s">
        <v>31</v>
      </c>
      <c r="AX300" s="14" t="s">
        <v>75</v>
      </c>
      <c r="AY300" s="265" t="s">
        <v>125</v>
      </c>
    </row>
    <row r="301" s="2" customFormat="1" ht="16.5" customHeight="1">
      <c r="A301" s="40"/>
      <c r="B301" s="41"/>
      <c r="C301" s="229" t="s">
        <v>369</v>
      </c>
      <c r="D301" s="229" t="s">
        <v>131</v>
      </c>
      <c r="E301" s="230" t="s">
        <v>370</v>
      </c>
      <c r="F301" s="231" t="s">
        <v>371</v>
      </c>
      <c r="G301" s="232" t="s">
        <v>159</v>
      </c>
      <c r="H301" s="233">
        <v>10</v>
      </c>
      <c r="I301" s="234"/>
      <c r="J301" s="235">
        <f>ROUND(I301*H301,2)</f>
        <v>0</v>
      </c>
      <c r="K301" s="236"/>
      <c r="L301" s="46"/>
      <c r="M301" s="237" t="s">
        <v>19</v>
      </c>
      <c r="N301" s="238" t="s">
        <v>39</v>
      </c>
      <c r="O301" s="86"/>
      <c r="P301" s="239">
        <f>O301*H301</f>
        <v>0</v>
      </c>
      <c r="Q301" s="239">
        <v>0</v>
      </c>
      <c r="R301" s="239">
        <f>Q301*H301</f>
        <v>0</v>
      </c>
      <c r="S301" s="239">
        <v>0.0018799999999999999</v>
      </c>
      <c r="T301" s="240">
        <f>S301*H301</f>
        <v>0.018800000000000001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41" t="s">
        <v>198</v>
      </c>
      <c r="AT301" s="241" t="s">
        <v>131</v>
      </c>
      <c r="AU301" s="241" t="s">
        <v>77</v>
      </c>
      <c r="AY301" s="19" t="s">
        <v>125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9" t="s">
        <v>75</v>
      </c>
      <c r="BK301" s="242">
        <f>ROUND(I301*H301,2)</f>
        <v>0</v>
      </c>
      <c r="BL301" s="19" t="s">
        <v>198</v>
      </c>
      <c r="BM301" s="241" t="s">
        <v>738</v>
      </c>
    </row>
    <row r="302" s="13" customFormat="1">
      <c r="A302" s="13"/>
      <c r="B302" s="243"/>
      <c r="C302" s="244"/>
      <c r="D302" s="245" t="s">
        <v>137</v>
      </c>
      <c r="E302" s="246" t="s">
        <v>19</v>
      </c>
      <c r="F302" s="247" t="s">
        <v>373</v>
      </c>
      <c r="G302" s="244"/>
      <c r="H302" s="248">
        <v>4</v>
      </c>
      <c r="I302" s="249"/>
      <c r="J302" s="244"/>
      <c r="K302" s="244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137</v>
      </c>
      <c r="AU302" s="254" t="s">
        <v>77</v>
      </c>
      <c r="AV302" s="13" t="s">
        <v>77</v>
      </c>
      <c r="AW302" s="13" t="s">
        <v>31</v>
      </c>
      <c r="AX302" s="13" t="s">
        <v>68</v>
      </c>
      <c r="AY302" s="254" t="s">
        <v>125</v>
      </c>
    </row>
    <row r="303" s="13" customFormat="1">
      <c r="A303" s="13"/>
      <c r="B303" s="243"/>
      <c r="C303" s="244"/>
      <c r="D303" s="245" t="s">
        <v>137</v>
      </c>
      <c r="E303" s="246" t="s">
        <v>19</v>
      </c>
      <c r="F303" s="247" t="s">
        <v>374</v>
      </c>
      <c r="G303" s="244"/>
      <c r="H303" s="248">
        <v>4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137</v>
      </c>
      <c r="AU303" s="254" t="s">
        <v>77</v>
      </c>
      <c r="AV303" s="13" t="s">
        <v>77</v>
      </c>
      <c r="AW303" s="13" t="s">
        <v>31</v>
      </c>
      <c r="AX303" s="13" t="s">
        <v>68</v>
      </c>
      <c r="AY303" s="254" t="s">
        <v>125</v>
      </c>
    </row>
    <row r="304" s="13" customFormat="1">
      <c r="A304" s="13"/>
      <c r="B304" s="243"/>
      <c r="C304" s="244"/>
      <c r="D304" s="245" t="s">
        <v>137</v>
      </c>
      <c r="E304" s="246" t="s">
        <v>19</v>
      </c>
      <c r="F304" s="247" t="s">
        <v>375</v>
      </c>
      <c r="G304" s="244"/>
      <c r="H304" s="248">
        <v>2</v>
      </c>
      <c r="I304" s="249"/>
      <c r="J304" s="244"/>
      <c r="K304" s="244"/>
      <c r="L304" s="250"/>
      <c r="M304" s="251"/>
      <c r="N304" s="252"/>
      <c r="O304" s="252"/>
      <c r="P304" s="252"/>
      <c r="Q304" s="252"/>
      <c r="R304" s="252"/>
      <c r="S304" s="252"/>
      <c r="T304" s="25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137</v>
      </c>
      <c r="AU304" s="254" t="s">
        <v>77</v>
      </c>
      <c r="AV304" s="13" t="s">
        <v>77</v>
      </c>
      <c r="AW304" s="13" t="s">
        <v>31</v>
      </c>
      <c r="AX304" s="13" t="s">
        <v>68</v>
      </c>
      <c r="AY304" s="254" t="s">
        <v>125</v>
      </c>
    </row>
    <row r="305" s="14" customFormat="1">
      <c r="A305" s="14"/>
      <c r="B305" s="255"/>
      <c r="C305" s="256"/>
      <c r="D305" s="245" t="s">
        <v>137</v>
      </c>
      <c r="E305" s="257" t="s">
        <v>19</v>
      </c>
      <c r="F305" s="258" t="s">
        <v>139</v>
      </c>
      <c r="G305" s="256"/>
      <c r="H305" s="259">
        <v>10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137</v>
      </c>
      <c r="AU305" s="265" t="s">
        <v>77</v>
      </c>
      <c r="AV305" s="14" t="s">
        <v>135</v>
      </c>
      <c r="AW305" s="14" t="s">
        <v>31</v>
      </c>
      <c r="AX305" s="14" t="s">
        <v>75</v>
      </c>
      <c r="AY305" s="265" t="s">
        <v>125</v>
      </c>
    </row>
    <row r="306" s="2" customFormat="1" ht="16.5" customHeight="1">
      <c r="A306" s="40"/>
      <c r="B306" s="41"/>
      <c r="C306" s="229" t="s">
        <v>376</v>
      </c>
      <c r="D306" s="229" t="s">
        <v>131</v>
      </c>
      <c r="E306" s="230" t="s">
        <v>377</v>
      </c>
      <c r="F306" s="231" t="s">
        <v>378</v>
      </c>
      <c r="G306" s="232" t="s">
        <v>240</v>
      </c>
      <c r="H306" s="233">
        <v>42</v>
      </c>
      <c r="I306" s="234"/>
      <c r="J306" s="235">
        <f>ROUND(I306*H306,2)</f>
        <v>0</v>
      </c>
      <c r="K306" s="236"/>
      <c r="L306" s="46"/>
      <c r="M306" s="237" t="s">
        <v>19</v>
      </c>
      <c r="N306" s="238" t="s">
        <v>39</v>
      </c>
      <c r="O306" s="86"/>
      <c r="P306" s="239">
        <f>O306*H306</f>
        <v>0</v>
      </c>
      <c r="Q306" s="239">
        <v>0</v>
      </c>
      <c r="R306" s="239">
        <f>Q306*H306</f>
        <v>0</v>
      </c>
      <c r="S306" s="239">
        <v>0.0025999999999999999</v>
      </c>
      <c r="T306" s="240">
        <f>S306*H306</f>
        <v>0.10919999999999999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41" t="s">
        <v>198</v>
      </c>
      <c r="AT306" s="241" t="s">
        <v>131</v>
      </c>
      <c r="AU306" s="241" t="s">
        <v>77</v>
      </c>
      <c r="AY306" s="19" t="s">
        <v>125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9" t="s">
        <v>75</v>
      </c>
      <c r="BK306" s="242">
        <f>ROUND(I306*H306,2)</f>
        <v>0</v>
      </c>
      <c r="BL306" s="19" t="s">
        <v>198</v>
      </c>
      <c r="BM306" s="241" t="s">
        <v>739</v>
      </c>
    </row>
    <row r="307" s="13" customFormat="1">
      <c r="A307" s="13"/>
      <c r="B307" s="243"/>
      <c r="C307" s="244"/>
      <c r="D307" s="245" t="s">
        <v>137</v>
      </c>
      <c r="E307" s="246" t="s">
        <v>19</v>
      </c>
      <c r="F307" s="247" t="s">
        <v>716</v>
      </c>
      <c r="G307" s="244"/>
      <c r="H307" s="248">
        <v>42</v>
      </c>
      <c r="I307" s="249"/>
      <c r="J307" s="244"/>
      <c r="K307" s="244"/>
      <c r="L307" s="250"/>
      <c r="M307" s="251"/>
      <c r="N307" s="252"/>
      <c r="O307" s="252"/>
      <c r="P307" s="252"/>
      <c r="Q307" s="252"/>
      <c r="R307" s="252"/>
      <c r="S307" s="252"/>
      <c r="T307" s="25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4" t="s">
        <v>137</v>
      </c>
      <c r="AU307" s="254" t="s">
        <v>77</v>
      </c>
      <c r="AV307" s="13" t="s">
        <v>77</v>
      </c>
      <c r="AW307" s="13" t="s">
        <v>31</v>
      </c>
      <c r="AX307" s="13" t="s">
        <v>68</v>
      </c>
      <c r="AY307" s="254" t="s">
        <v>125</v>
      </c>
    </row>
    <row r="308" s="14" customFormat="1">
      <c r="A308" s="14"/>
      <c r="B308" s="255"/>
      <c r="C308" s="256"/>
      <c r="D308" s="245" t="s">
        <v>137</v>
      </c>
      <c r="E308" s="257" t="s">
        <v>19</v>
      </c>
      <c r="F308" s="258" t="s">
        <v>139</v>
      </c>
      <c r="G308" s="256"/>
      <c r="H308" s="259">
        <v>42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137</v>
      </c>
      <c r="AU308" s="265" t="s">
        <v>77</v>
      </c>
      <c r="AV308" s="14" t="s">
        <v>135</v>
      </c>
      <c r="AW308" s="14" t="s">
        <v>31</v>
      </c>
      <c r="AX308" s="14" t="s">
        <v>75</v>
      </c>
      <c r="AY308" s="265" t="s">
        <v>125</v>
      </c>
    </row>
    <row r="309" s="2" customFormat="1" ht="16.5" customHeight="1">
      <c r="A309" s="40"/>
      <c r="B309" s="41"/>
      <c r="C309" s="229" t="s">
        <v>380</v>
      </c>
      <c r="D309" s="229" t="s">
        <v>131</v>
      </c>
      <c r="E309" s="230" t="s">
        <v>381</v>
      </c>
      <c r="F309" s="231" t="s">
        <v>382</v>
      </c>
      <c r="G309" s="232" t="s">
        <v>240</v>
      </c>
      <c r="H309" s="233">
        <v>56</v>
      </c>
      <c r="I309" s="234"/>
      <c r="J309" s="235">
        <f>ROUND(I309*H309,2)</f>
        <v>0</v>
      </c>
      <c r="K309" s="236"/>
      <c r="L309" s="46"/>
      <c r="M309" s="237" t="s">
        <v>19</v>
      </c>
      <c r="N309" s="238" t="s">
        <v>39</v>
      </c>
      <c r="O309" s="86"/>
      <c r="P309" s="239">
        <f>O309*H309</f>
        <v>0</v>
      </c>
      <c r="Q309" s="239">
        <v>0</v>
      </c>
      <c r="R309" s="239">
        <f>Q309*H309</f>
        <v>0</v>
      </c>
      <c r="S309" s="239">
        <v>0.0039399999999999999</v>
      </c>
      <c r="T309" s="240">
        <f>S309*H309</f>
        <v>0.22064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41" t="s">
        <v>198</v>
      </c>
      <c r="AT309" s="241" t="s">
        <v>131</v>
      </c>
      <c r="AU309" s="241" t="s">
        <v>77</v>
      </c>
      <c r="AY309" s="19" t="s">
        <v>125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9" t="s">
        <v>75</v>
      </c>
      <c r="BK309" s="242">
        <f>ROUND(I309*H309,2)</f>
        <v>0</v>
      </c>
      <c r="BL309" s="19" t="s">
        <v>198</v>
      </c>
      <c r="BM309" s="241" t="s">
        <v>740</v>
      </c>
    </row>
    <row r="310" s="13" customFormat="1">
      <c r="A310" s="13"/>
      <c r="B310" s="243"/>
      <c r="C310" s="244"/>
      <c r="D310" s="245" t="s">
        <v>137</v>
      </c>
      <c r="E310" s="246" t="s">
        <v>19</v>
      </c>
      <c r="F310" s="247" t="s">
        <v>449</v>
      </c>
      <c r="G310" s="244"/>
      <c r="H310" s="248">
        <v>56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137</v>
      </c>
      <c r="AU310" s="254" t="s">
        <v>77</v>
      </c>
      <c r="AV310" s="13" t="s">
        <v>77</v>
      </c>
      <c r="AW310" s="13" t="s">
        <v>31</v>
      </c>
      <c r="AX310" s="13" t="s">
        <v>68</v>
      </c>
      <c r="AY310" s="254" t="s">
        <v>125</v>
      </c>
    </row>
    <row r="311" s="14" customFormat="1">
      <c r="A311" s="14"/>
      <c r="B311" s="255"/>
      <c r="C311" s="256"/>
      <c r="D311" s="245" t="s">
        <v>137</v>
      </c>
      <c r="E311" s="257" t="s">
        <v>19</v>
      </c>
      <c r="F311" s="258" t="s">
        <v>139</v>
      </c>
      <c r="G311" s="256"/>
      <c r="H311" s="259">
        <v>56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137</v>
      </c>
      <c r="AU311" s="265" t="s">
        <v>77</v>
      </c>
      <c r="AV311" s="14" t="s">
        <v>135</v>
      </c>
      <c r="AW311" s="14" t="s">
        <v>31</v>
      </c>
      <c r="AX311" s="14" t="s">
        <v>75</v>
      </c>
      <c r="AY311" s="265" t="s">
        <v>125</v>
      </c>
    </row>
    <row r="312" s="2" customFormat="1" ht="24" customHeight="1">
      <c r="A312" s="40"/>
      <c r="B312" s="41"/>
      <c r="C312" s="229" t="s">
        <v>385</v>
      </c>
      <c r="D312" s="229" t="s">
        <v>131</v>
      </c>
      <c r="E312" s="230" t="s">
        <v>386</v>
      </c>
      <c r="F312" s="231" t="s">
        <v>387</v>
      </c>
      <c r="G312" s="232" t="s">
        <v>134</v>
      </c>
      <c r="H312" s="233">
        <v>393.30000000000001</v>
      </c>
      <c r="I312" s="234"/>
      <c r="J312" s="235">
        <f>ROUND(I312*H312,2)</f>
        <v>0</v>
      </c>
      <c r="K312" s="236"/>
      <c r="L312" s="46"/>
      <c r="M312" s="237" t="s">
        <v>19</v>
      </c>
      <c r="N312" s="238" t="s">
        <v>39</v>
      </c>
      <c r="O312" s="86"/>
      <c r="P312" s="239">
        <f>O312*H312</f>
        <v>0</v>
      </c>
      <c r="Q312" s="239">
        <v>0.0057099999999999998</v>
      </c>
      <c r="R312" s="239">
        <f>Q312*H312</f>
        <v>2.245743</v>
      </c>
      <c r="S312" s="239">
        <v>0</v>
      </c>
      <c r="T312" s="24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1" t="s">
        <v>198</v>
      </c>
      <c r="AT312" s="241" t="s">
        <v>131</v>
      </c>
      <c r="AU312" s="241" t="s">
        <v>77</v>
      </c>
      <c r="AY312" s="19" t="s">
        <v>125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9" t="s">
        <v>75</v>
      </c>
      <c r="BK312" s="242">
        <f>ROUND(I312*H312,2)</f>
        <v>0</v>
      </c>
      <c r="BL312" s="19" t="s">
        <v>198</v>
      </c>
      <c r="BM312" s="241" t="s">
        <v>741</v>
      </c>
    </row>
    <row r="313" s="15" customFormat="1">
      <c r="A313" s="15"/>
      <c r="B313" s="266"/>
      <c r="C313" s="267"/>
      <c r="D313" s="245" t="s">
        <v>137</v>
      </c>
      <c r="E313" s="268" t="s">
        <v>19</v>
      </c>
      <c r="F313" s="269" t="s">
        <v>221</v>
      </c>
      <c r="G313" s="267"/>
      <c r="H313" s="268" t="s">
        <v>19</v>
      </c>
      <c r="I313" s="270"/>
      <c r="J313" s="267"/>
      <c r="K313" s="267"/>
      <c r="L313" s="271"/>
      <c r="M313" s="272"/>
      <c r="N313" s="273"/>
      <c r="O313" s="273"/>
      <c r="P313" s="273"/>
      <c r="Q313" s="273"/>
      <c r="R313" s="273"/>
      <c r="S313" s="273"/>
      <c r="T313" s="27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5" t="s">
        <v>137</v>
      </c>
      <c r="AU313" s="275" t="s">
        <v>77</v>
      </c>
      <c r="AV313" s="15" t="s">
        <v>75</v>
      </c>
      <c r="AW313" s="15" t="s">
        <v>31</v>
      </c>
      <c r="AX313" s="15" t="s">
        <v>68</v>
      </c>
      <c r="AY313" s="275" t="s">
        <v>125</v>
      </c>
    </row>
    <row r="314" s="13" customFormat="1">
      <c r="A314" s="13"/>
      <c r="B314" s="243"/>
      <c r="C314" s="244"/>
      <c r="D314" s="245" t="s">
        <v>137</v>
      </c>
      <c r="E314" s="246" t="s">
        <v>19</v>
      </c>
      <c r="F314" s="247" t="s">
        <v>671</v>
      </c>
      <c r="G314" s="244"/>
      <c r="H314" s="248">
        <v>342</v>
      </c>
      <c r="I314" s="249"/>
      <c r="J314" s="244"/>
      <c r="K314" s="244"/>
      <c r="L314" s="250"/>
      <c r="M314" s="251"/>
      <c r="N314" s="252"/>
      <c r="O314" s="252"/>
      <c r="P314" s="252"/>
      <c r="Q314" s="252"/>
      <c r="R314" s="252"/>
      <c r="S314" s="252"/>
      <c r="T314" s="25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4" t="s">
        <v>137</v>
      </c>
      <c r="AU314" s="254" t="s">
        <v>77</v>
      </c>
      <c r="AV314" s="13" t="s">
        <v>77</v>
      </c>
      <c r="AW314" s="13" t="s">
        <v>31</v>
      </c>
      <c r="AX314" s="13" t="s">
        <v>68</v>
      </c>
      <c r="AY314" s="254" t="s">
        <v>125</v>
      </c>
    </row>
    <row r="315" s="14" customFormat="1">
      <c r="A315" s="14"/>
      <c r="B315" s="255"/>
      <c r="C315" s="256"/>
      <c r="D315" s="245" t="s">
        <v>137</v>
      </c>
      <c r="E315" s="257" t="s">
        <v>19</v>
      </c>
      <c r="F315" s="258" t="s">
        <v>139</v>
      </c>
      <c r="G315" s="256"/>
      <c r="H315" s="259">
        <v>342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5" t="s">
        <v>137</v>
      </c>
      <c r="AU315" s="265" t="s">
        <v>77</v>
      </c>
      <c r="AV315" s="14" t="s">
        <v>135</v>
      </c>
      <c r="AW315" s="14" t="s">
        <v>31</v>
      </c>
      <c r="AX315" s="14" t="s">
        <v>68</v>
      </c>
      <c r="AY315" s="265" t="s">
        <v>125</v>
      </c>
    </row>
    <row r="316" s="16" customFormat="1">
      <c r="A316" s="16"/>
      <c r="B316" s="276"/>
      <c r="C316" s="277"/>
      <c r="D316" s="245" t="s">
        <v>137</v>
      </c>
      <c r="E316" s="278" t="s">
        <v>19</v>
      </c>
      <c r="F316" s="279" t="s">
        <v>223</v>
      </c>
      <c r="G316" s="277"/>
      <c r="H316" s="280">
        <v>342</v>
      </c>
      <c r="I316" s="281"/>
      <c r="J316" s="277"/>
      <c r="K316" s="277"/>
      <c r="L316" s="282"/>
      <c r="M316" s="283"/>
      <c r="N316" s="284"/>
      <c r="O316" s="284"/>
      <c r="P316" s="284"/>
      <c r="Q316" s="284"/>
      <c r="R316" s="284"/>
      <c r="S316" s="284"/>
      <c r="T316" s="285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86" t="s">
        <v>137</v>
      </c>
      <c r="AU316" s="286" t="s">
        <v>77</v>
      </c>
      <c r="AV316" s="16" t="s">
        <v>130</v>
      </c>
      <c r="AW316" s="16" t="s">
        <v>31</v>
      </c>
      <c r="AX316" s="16" t="s">
        <v>68</v>
      </c>
      <c r="AY316" s="286" t="s">
        <v>125</v>
      </c>
    </row>
    <row r="317" s="13" customFormat="1">
      <c r="A317" s="13"/>
      <c r="B317" s="243"/>
      <c r="C317" s="244"/>
      <c r="D317" s="245" t="s">
        <v>137</v>
      </c>
      <c r="E317" s="246" t="s">
        <v>19</v>
      </c>
      <c r="F317" s="247" t="s">
        <v>672</v>
      </c>
      <c r="G317" s="244"/>
      <c r="H317" s="248">
        <v>393.30000000000001</v>
      </c>
      <c r="I317" s="249"/>
      <c r="J317" s="244"/>
      <c r="K317" s="244"/>
      <c r="L317" s="250"/>
      <c r="M317" s="251"/>
      <c r="N317" s="252"/>
      <c r="O317" s="252"/>
      <c r="P317" s="252"/>
      <c r="Q317" s="252"/>
      <c r="R317" s="252"/>
      <c r="S317" s="252"/>
      <c r="T317" s="25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137</v>
      </c>
      <c r="AU317" s="254" t="s">
        <v>77</v>
      </c>
      <c r="AV317" s="13" t="s">
        <v>77</v>
      </c>
      <c r="AW317" s="13" t="s">
        <v>31</v>
      </c>
      <c r="AX317" s="13" t="s">
        <v>75</v>
      </c>
      <c r="AY317" s="254" t="s">
        <v>125</v>
      </c>
    </row>
    <row r="318" s="2" customFormat="1" ht="16.5" customHeight="1">
      <c r="A318" s="40"/>
      <c r="B318" s="41"/>
      <c r="C318" s="229" t="s">
        <v>389</v>
      </c>
      <c r="D318" s="229" t="s">
        <v>131</v>
      </c>
      <c r="E318" s="230" t="s">
        <v>390</v>
      </c>
      <c r="F318" s="231" t="s">
        <v>391</v>
      </c>
      <c r="G318" s="232" t="s">
        <v>159</v>
      </c>
      <c r="H318" s="233">
        <v>4</v>
      </c>
      <c r="I318" s="234"/>
      <c r="J318" s="235">
        <f>ROUND(I318*H318,2)</f>
        <v>0</v>
      </c>
      <c r="K318" s="236"/>
      <c r="L318" s="46"/>
      <c r="M318" s="237" t="s">
        <v>19</v>
      </c>
      <c r="N318" s="238" t="s">
        <v>39</v>
      </c>
      <c r="O318" s="86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41" t="s">
        <v>198</v>
      </c>
      <c r="AT318" s="241" t="s">
        <v>131</v>
      </c>
      <c r="AU318" s="241" t="s">
        <v>77</v>
      </c>
      <c r="AY318" s="19" t="s">
        <v>125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9" t="s">
        <v>75</v>
      </c>
      <c r="BK318" s="242">
        <f>ROUND(I318*H318,2)</f>
        <v>0</v>
      </c>
      <c r="BL318" s="19" t="s">
        <v>198</v>
      </c>
      <c r="BM318" s="241" t="s">
        <v>742</v>
      </c>
    </row>
    <row r="319" s="13" customFormat="1">
      <c r="A319" s="13"/>
      <c r="B319" s="243"/>
      <c r="C319" s="244"/>
      <c r="D319" s="245" t="s">
        <v>137</v>
      </c>
      <c r="E319" s="246" t="s">
        <v>19</v>
      </c>
      <c r="F319" s="247" t="s">
        <v>356</v>
      </c>
      <c r="G319" s="244"/>
      <c r="H319" s="248">
        <v>4</v>
      </c>
      <c r="I319" s="249"/>
      <c r="J319" s="244"/>
      <c r="K319" s="244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137</v>
      </c>
      <c r="AU319" s="254" t="s">
        <v>77</v>
      </c>
      <c r="AV319" s="13" t="s">
        <v>77</v>
      </c>
      <c r="AW319" s="13" t="s">
        <v>31</v>
      </c>
      <c r="AX319" s="13" t="s">
        <v>68</v>
      </c>
      <c r="AY319" s="254" t="s">
        <v>125</v>
      </c>
    </row>
    <row r="320" s="14" customFormat="1">
      <c r="A320" s="14"/>
      <c r="B320" s="255"/>
      <c r="C320" s="256"/>
      <c r="D320" s="245" t="s">
        <v>137</v>
      </c>
      <c r="E320" s="257" t="s">
        <v>19</v>
      </c>
      <c r="F320" s="258" t="s">
        <v>139</v>
      </c>
      <c r="G320" s="256"/>
      <c r="H320" s="259">
        <v>4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137</v>
      </c>
      <c r="AU320" s="265" t="s">
        <v>77</v>
      </c>
      <c r="AV320" s="14" t="s">
        <v>135</v>
      </c>
      <c r="AW320" s="14" t="s">
        <v>31</v>
      </c>
      <c r="AX320" s="14" t="s">
        <v>75</v>
      </c>
      <c r="AY320" s="265" t="s">
        <v>125</v>
      </c>
    </row>
    <row r="321" s="2" customFormat="1" ht="16.5" customHeight="1">
      <c r="A321" s="40"/>
      <c r="B321" s="41"/>
      <c r="C321" s="287" t="s">
        <v>393</v>
      </c>
      <c r="D321" s="287" t="s">
        <v>278</v>
      </c>
      <c r="E321" s="288" t="s">
        <v>394</v>
      </c>
      <c r="F321" s="289" t="s">
        <v>395</v>
      </c>
      <c r="G321" s="290" t="s">
        <v>159</v>
      </c>
      <c r="H321" s="291">
        <v>4</v>
      </c>
      <c r="I321" s="292"/>
      <c r="J321" s="293">
        <f>ROUND(I321*H321,2)</f>
        <v>0</v>
      </c>
      <c r="K321" s="294"/>
      <c r="L321" s="295"/>
      <c r="M321" s="296" t="s">
        <v>19</v>
      </c>
      <c r="N321" s="297" t="s">
        <v>39</v>
      </c>
      <c r="O321" s="86"/>
      <c r="P321" s="239">
        <f>O321*H321</f>
        <v>0</v>
      </c>
      <c r="Q321" s="239">
        <v>0.014</v>
      </c>
      <c r="R321" s="239">
        <f>Q321*H321</f>
        <v>0.056000000000000001</v>
      </c>
      <c r="S321" s="239">
        <v>0</v>
      </c>
      <c r="T321" s="24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41" t="s">
        <v>282</v>
      </c>
      <c r="AT321" s="241" t="s">
        <v>278</v>
      </c>
      <c r="AU321" s="241" t="s">
        <v>77</v>
      </c>
      <c r="AY321" s="19" t="s">
        <v>125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9" t="s">
        <v>75</v>
      </c>
      <c r="BK321" s="242">
        <f>ROUND(I321*H321,2)</f>
        <v>0</v>
      </c>
      <c r="BL321" s="19" t="s">
        <v>198</v>
      </c>
      <c r="BM321" s="241" t="s">
        <v>743</v>
      </c>
    </row>
    <row r="322" s="13" customFormat="1">
      <c r="A322" s="13"/>
      <c r="B322" s="243"/>
      <c r="C322" s="244"/>
      <c r="D322" s="245" t="s">
        <v>137</v>
      </c>
      <c r="E322" s="246" t="s">
        <v>19</v>
      </c>
      <c r="F322" s="247" t="s">
        <v>130</v>
      </c>
      <c r="G322" s="244"/>
      <c r="H322" s="248">
        <v>4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137</v>
      </c>
      <c r="AU322" s="254" t="s">
        <v>77</v>
      </c>
      <c r="AV322" s="13" t="s">
        <v>77</v>
      </c>
      <c r="AW322" s="13" t="s">
        <v>31</v>
      </c>
      <c r="AX322" s="13" t="s">
        <v>68</v>
      </c>
      <c r="AY322" s="254" t="s">
        <v>125</v>
      </c>
    </row>
    <row r="323" s="14" customFormat="1">
      <c r="A323" s="14"/>
      <c r="B323" s="255"/>
      <c r="C323" s="256"/>
      <c r="D323" s="245" t="s">
        <v>137</v>
      </c>
      <c r="E323" s="257" t="s">
        <v>19</v>
      </c>
      <c r="F323" s="258" t="s">
        <v>139</v>
      </c>
      <c r="G323" s="256"/>
      <c r="H323" s="259">
        <v>4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137</v>
      </c>
      <c r="AU323" s="265" t="s">
        <v>77</v>
      </c>
      <c r="AV323" s="14" t="s">
        <v>135</v>
      </c>
      <c r="AW323" s="14" t="s">
        <v>31</v>
      </c>
      <c r="AX323" s="14" t="s">
        <v>75</v>
      </c>
      <c r="AY323" s="265" t="s">
        <v>125</v>
      </c>
    </row>
    <row r="324" s="2" customFormat="1" ht="16.5" customHeight="1">
      <c r="A324" s="40"/>
      <c r="B324" s="41"/>
      <c r="C324" s="229" t="s">
        <v>397</v>
      </c>
      <c r="D324" s="229" t="s">
        <v>131</v>
      </c>
      <c r="E324" s="230" t="s">
        <v>398</v>
      </c>
      <c r="F324" s="231" t="s">
        <v>399</v>
      </c>
      <c r="G324" s="232" t="s">
        <v>240</v>
      </c>
      <c r="H324" s="233">
        <v>27</v>
      </c>
      <c r="I324" s="234"/>
      <c r="J324" s="235">
        <f>ROUND(I324*H324,2)</f>
        <v>0</v>
      </c>
      <c r="K324" s="236"/>
      <c r="L324" s="46"/>
      <c r="M324" s="237" t="s">
        <v>19</v>
      </c>
      <c r="N324" s="238" t="s">
        <v>39</v>
      </c>
      <c r="O324" s="86"/>
      <c r="P324" s="239">
        <f>O324*H324</f>
        <v>0</v>
      </c>
      <c r="Q324" s="239">
        <v>0.0050400000000000002</v>
      </c>
      <c r="R324" s="239">
        <f>Q324*H324</f>
        <v>0.13608000000000001</v>
      </c>
      <c r="S324" s="239">
        <v>0</v>
      </c>
      <c r="T324" s="24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41" t="s">
        <v>198</v>
      </c>
      <c r="AT324" s="241" t="s">
        <v>131</v>
      </c>
      <c r="AU324" s="241" t="s">
        <v>77</v>
      </c>
      <c r="AY324" s="19" t="s">
        <v>125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9" t="s">
        <v>75</v>
      </c>
      <c r="BK324" s="242">
        <f>ROUND(I324*H324,2)</f>
        <v>0</v>
      </c>
      <c r="BL324" s="19" t="s">
        <v>198</v>
      </c>
      <c r="BM324" s="241" t="s">
        <v>744</v>
      </c>
    </row>
    <row r="325" s="13" customFormat="1">
      <c r="A325" s="13"/>
      <c r="B325" s="243"/>
      <c r="C325" s="244"/>
      <c r="D325" s="245" t="s">
        <v>137</v>
      </c>
      <c r="E325" s="246" t="s">
        <v>19</v>
      </c>
      <c r="F325" s="247" t="s">
        <v>720</v>
      </c>
      <c r="G325" s="244"/>
      <c r="H325" s="248">
        <v>27</v>
      </c>
      <c r="I325" s="249"/>
      <c r="J325" s="244"/>
      <c r="K325" s="244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137</v>
      </c>
      <c r="AU325" s="254" t="s">
        <v>77</v>
      </c>
      <c r="AV325" s="13" t="s">
        <v>77</v>
      </c>
      <c r="AW325" s="13" t="s">
        <v>31</v>
      </c>
      <c r="AX325" s="13" t="s">
        <v>68</v>
      </c>
      <c r="AY325" s="254" t="s">
        <v>125</v>
      </c>
    </row>
    <row r="326" s="14" customFormat="1">
      <c r="A326" s="14"/>
      <c r="B326" s="255"/>
      <c r="C326" s="256"/>
      <c r="D326" s="245" t="s">
        <v>137</v>
      </c>
      <c r="E326" s="257" t="s">
        <v>19</v>
      </c>
      <c r="F326" s="258" t="s">
        <v>139</v>
      </c>
      <c r="G326" s="256"/>
      <c r="H326" s="259">
        <v>27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137</v>
      </c>
      <c r="AU326" s="265" t="s">
        <v>77</v>
      </c>
      <c r="AV326" s="14" t="s">
        <v>135</v>
      </c>
      <c r="AW326" s="14" t="s">
        <v>31</v>
      </c>
      <c r="AX326" s="14" t="s">
        <v>75</v>
      </c>
      <c r="AY326" s="265" t="s">
        <v>125</v>
      </c>
    </row>
    <row r="327" s="2" customFormat="1" ht="16.5" customHeight="1">
      <c r="A327" s="40"/>
      <c r="B327" s="41"/>
      <c r="C327" s="229" t="s">
        <v>401</v>
      </c>
      <c r="D327" s="229" t="s">
        <v>131</v>
      </c>
      <c r="E327" s="230" t="s">
        <v>402</v>
      </c>
      <c r="F327" s="231" t="s">
        <v>403</v>
      </c>
      <c r="G327" s="232" t="s">
        <v>240</v>
      </c>
      <c r="H327" s="233">
        <v>32</v>
      </c>
      <c r="I327" s="234"/>
      <c r="J327" s="235">
        <f>ROUND(I327*H327,2)</f>
        <v>0</v>
      </c>
      <c r="K327" s="236"/>
      <c r="L327" s="46"/>
      <c r="M327" s="237" t="s">
        <v>19</v>
      </c>
      <c r="N327" s="238" t="s">
        <v>39</v>
      </c>
      <c r="O327" s="86"/>
      <c r="P327" s="239">
        <f>O327*H327</f>
        <v>0</v>
      </c>
      <c r="Q327" s="239">
        <v>0.0050400000000000002</v>
      </c>
      <c r="R327" s="239">
        <f>Q327*H327</f>
        <v>0.16128000000000001</v>
      </c>
      <c r="S327" s="239">
        <v>0</v>
      </c>
      <c r="T327" s="240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41" t="s">
        <v>198</v>
      </c>
      <c r="AT327" s="241" t="s">
        <v>131</v>
      </c>
      <c r="AU327" s="241" t="s">
        <v>77</v>
      </c>
      <c r="AY327" s="19" t="s">
        <v>125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9" t="s">
        <v>75</v>
      </c>
      <c r="BK327" s="242">
        <f>ROUND(I327*H327,2)</f>
        <v>0</v>
      </c>
      <c r="BL327" s="19" t="s">
        <v>198</v>
      </c>
      <c r="BM327" s="241" t="s">
        <v>745</v>
      </c>
    </row>
    <row r="328" s="13" customFormat="1">
      <c r="A328" s="13"/>
      <c r="B328" s="243"/>
      <c r="C328" s="244"/>
      <c r="D328" s="245" t="s">
        <v>137</v>
      </c>
      <c r="E328" s="246" t="s">
        <v>19</v>
      </c>
      <c r="F328" s="247" t="s">
        <v>724</v>
      </c>
      <c r="G328" s="244"/>
      <c r="H328" s="248">
        <v>32</v>
      </c>
      <c r="I328" s="249"/>
      <c r="J328" s="244"/>
      <c r="K328" s="244"/>
      <c r="L328" s="250"/>
      <c r="M328" s="251"/>
      <c r="N328" s="252"/>
      <c r="O328" s="252"/>
      <c r="P328" s="252"/>
      <c r="Q328" s="252"/>
      <c r="R328" s="252"/>
      <c r="S328" s="252"/>
      <c r="T328" s="25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4" t="s">
        <v>137</v>
      </c>
      <c r="AU328" s="254" t="s">
        <v>77</v>
      </c>
      <c r="AV328" s="13" t="s">
        <v>77</v>
      </c>
      <c r="AW328" s="13" t="s">
        <v>31</v>
      </c>
      <c r="AX328" s="13" t="s">
        <v>68</v>
      </c>
      <c r="AY328" s="254" t="s">
        <v>125</v>
      </c>
    </row>
    <row r="329" s="14" customFormat="1">
      <c r="A329" s="14"/>
      <c r="B329" s="255"/>
      <c r="C329" s="256"/>
      <c r="D329" s="245" t="s">
        <v>137</v>
      </c>
      <c r="E329" s="257" t="s">
        <v>19</v>
      </c>
      <c r="F329" s="258" t="s">
        <v>139</v>
      </c>
      <c r="G329" s="256"/>
      <c r="H329" s="259">
        <v>32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5" t="s">
        <v>137</v>
      </c>
      <c r="AU329" s="265" t="s">
        <v>77</v>
      </c>
      <c r="AV329" s="14" t="s">
        <v>135</v>
      </c>
      <c r="AW329" s="14" t="s">
        <v>31</v>
      </c>
      <c r="AX329" s="14" t="s">
        <v>75</v>
      </c>
      <c r="AY329" s="265" t="s">
        <v>125</v>
      </c>
    </row>
    <row r="330" s="2" customFormat="1" ht="16.5" customHeight="1">
      <c r="A330" s="40"/>
      <c r="B330" s="41"/>
      <c r="C330" s="229" t="s">
        <v>405</v>
      </c>
      <c r="D330" s="229" t="s">
        <v>131</v>
      </c>
      <c r="E330" s="230" t="s">
        <v>406</v>
      </c>
      <c r="F330" s="231" t="s">
        <v>407</v>
      </c>
      <c r="G330" s="232" t="s">
        <v>240</v>
      </c>
      <c r="H330" s="233">
        <v>16</v>
      </c>
      <c r="I330" s="234"/>
      <c r="J330" s="235">
        <f>ROUND(I330*H330,2)</f>
        <v>0</v>
      </c>
      <c r="K330" s="236"/>
      <c r="L330" s="46"/>
      <c r="M330" s="237" t="s">
        <v>19</v>
      </c>
      <c r="N330" s="238" t="s">
        <v>39</v>
      </c>
      <c r="O330" s="86"/>
      <c r="P330" s="239">
        <f>O330*H330</f>
        <v>0</v>
      </c>
      <c r="Q330" s="239">
        <v>0.00348</v>
      </c>
      <c r="R330" s="239">
        <f>Q330*H330</f>
        <v>0.05568</v>
      </c>
      <c r="S330" s="239">
        <v>0</v>
      </c>
      <c r="T330" s="24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41" t="s">
        <v>198</v>
      </c>
      <c r="AT330" s="241" t="s">
        <v>131</v>
      </c>
      <c r="AU330" s="241" t="s">
        <v>77</v>
      </c>
      <c r="AY330" s="19" t="s">
        <v>125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9" t="s">
        <v>75</v>
      </c>
      <c r="BK330" s="242">
        <f>ROUND(I330*H330,2)</f>
        <v>0</v>
      </c>
      <c r="BL330" s="19" t="s">
        <v>198</v>
      </c>
      <c r="BM330" s="241" t="s">
        <v>746</v>
      </c>
    </row>
    <row r="331" s="13" customFormat="1">
      <c r="A331" s="13"/>
      <c r="B331" s="243"/>
      <c r="C331" s="244"/>
      <c r="D331" s="245" t="s">
        <v>137</v>
      </c>
      <c r="E331" s="246" t="s">
        <v>19</v>
      </c>
      <c r="F331" s="247" t="s">
        <v>722</v>
      </c>
      <c r="G331" s="244"/>
      <c r="H331" s="248">
        <v>16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137</v>
      </c>
      <c r="AU331" s="254" t="s">
        <v>77</v>
      </c>
      <c r="AV331" s="13" t="s">
        <v>77</v>
      </c>
      <c r="AW331" s="13" t="s">
        <v>31</v>
      </c>
      <c r="AX331" s="13" t="s">
        <v>68</v>
      </c>
      <c r="AY331" s="254" t="s">
        <v>125</v>
      </c>
    </row>
    <row r="332" s="14" customFormat="1">
      <c r="A332" s="14"/>
      <c r="B332" s="255"/>
      <c r="C332" s="256"/>
      <c r="D332" s="245" t="s">
        <v>137</v>
      </c>
      <c r="E332" s="257" t="s">
        <v>19</v>
      </c>
      <c r="F332" s="258" t="s">
        <v>139</v>
      </c>
      <c r="G332" s="256"/>
      <c r="H332" s="259">
        <v>16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137</v>
      </c>
      <c r="AU332" s="265" t="s">
        <v>77</v>
      </c>
      <c r="AV332" s="14" t="s">
        <v>135</v>
      </c>
      <c r="AW332" s="14" t="s">
        <v>31</v>
      </c>
      <c r="AX332" s="14" t="s">
        <v>75</v>
      </c>
      <c r="AY332" s="265" t="s">
        <v>125</v>
      </c>
    </row>
    <row r="333" s="2" customFormat="1" ht="16.5" customHeight="1">
      <c r="A333" s="40"/>
      <c r="B333" s="41"/>
      <c r="C333" s="229" t="s">
        <v>409</v>
      </c>
      <c r="D333" s="229" t="s">
        <v>131</v>
      </c>
      <c r="E333" s="230" t="s">
        <v>410</v>
      </c>
      <c r="F333" s="231" t="s">
        <v>411</v>
      </c>
      <c r="G333" s="232" t="s">
        <v>240</v>
      </c>
      <c r="H333" s="233">
        <v>42</v>
      </c>
      <c r="I333" s="234"/>
      <c r="J333" s="235">
        <f>ROUND(I333*H333,2)</f>
        <v>0</v>
      </c>
      <c r="K333" s="236"/>
      <c r="L333" s="46"/>
      <c r="M333" s="237" t="s">
        <v>19</v>
      </c>
      <c r="N333" s="238" t="s">
        <v>39</v>
      </c>
      <c r="O333" s="86"/>
      <c r="P333" s="239">
        <f>O333*H333</f>
        <v>0</v>
      </c>
      <c r="Q333" s="239">
        <v>0.0018</v>
      </c>
      <c r="R333" s="239">
        <f>Q333*H333</f>
        <v>0.075600000000000001</v>
      </c>
      <c r="S333" s="239">
        <v>0</v>
      </c>
      <c r="T333" s="24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41" t="s">
        <v>198</v>
      </c>
      <c r="AT333" s="241" t="s">
        <v>131</v>
      </c>
      <c r="AU333" s="241" t="s">
        <v>77</v>
      </c>
      <c r="AY333" s="19" t="s">
        <v>125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9" t="s">
        <v>75</v>
      </c>
      <c r="BK333" s="242">
        <f>ROUND(I333*H333,2)</f>
        <v>0</v>
      </c>
      <c r="BL333" s="19" t="s">
        <v>198</v>
      </c>
      <c r="BM333" s="241" t="s">
        <v>747</v>
      </c>
    </row>
    <row r="334" s="13" customFormat="1">
      <c r="A334" s="13"/>
      <c r="B334" s="243"/>
      <c r="C334" s="244"/>
      <c r="D334" s="245" t="s">
        <v>137</v>
      </c>
      <c r="E334" s="246" t="s">
        <v>19</v>
      </c>
      <c r="F334" s="247" t="s">
        <v>716</v>
      </c>
      <c r="G334" s="244"/>
      <c r="H334" s="248">
        <v>42</v>
      </c>
      <c r="I334" s="249"/>
      <c r="J334" s="244"/>
      <c r="K334" s="244"/>
      <c r="L334" s="250"/>
      <c r="M334" s="251"/>
      <c r="N334" s="252"/>
      <c r="O334" s="252"/>
      <c r="P334" s="252"/>
      <c r="Q334" s="252"/>
      <c r="R334" s="252"/>
      <c r="S334" s="252"/>
      <c r="T334" s="25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4" t="s">
        <v>137</v>
      </c>
      <c r="AU334" s="254" t="s">
        <v>77</v>
      </c>
      <c r="AV334" s="13" t="s">
        <v>77</v>
      </c>
      <c r="AW334" s="13" t="s">
        <v>31</v>
      </c>
      <c r="AX334" s="13" t="s">
        <v>68</v>
      </c>
      <c r="AY334" s="254" t="s">
        <v>125</v>
      </c>
    </row>
    <row r="335" s="14" customFormat="1">
      <c r="A335" s="14"/>
      <c r="B335" s="255"/>
      <c r="C335" s="256"/>
      <c r="D335" s="245" t="s">
        <v>137</v>
      </c>
      <c r="E335" s="257" t="s">
        <v>19</v>
      </c>
      <c r="F335" s="258" t="s">
        <v>139</v>
      </c>
      <c r="G335" s="256"/>
      <c r="H335" s="259">
        <v>42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5" t="s">
        <v>137</v>
      </c>
      <c r="AU335" s="265" t="s">
        <v>77</v>
      </c>
      <c r="AV335" s="14" t="s">
        <v>135</v>
      </c>
      <c r="AW335" s="14" t="s">
        <v>31</v>
      </c>
      <c r="AX335" s="14" t="s">
        <v>75</v>
      </c>
      <c r="AY335" s="265" t="s">
        <v>125</v>
      </c>
    </row>
    <row r="336" s="2" customFormat="1" ht="16.5" customHeight="1">
      <c r="A336" s="40"/>
      <c r="B336" s="41"/>
      <c r="C336" s="229" t="s">
        <v>413</v>
      </c>
      <c r="D336" s="229" t="s">
        <v>131</v>
      </c>
      <c r="E336" s="230" t="s">
        <v>414</v>
      </c>
      <c r="F336" s="231" t="s">
        <v>415</v>
      </c>
      <c r="G336" s="232" t="s">
        <v>240</v>
      </c>
      <c r="H336" s="233">
        <v>72</v>
      </c>
      <c r="I336" s="234"/>
      <c r="J336" s="235">
        <f>ROUND(I336*H336,2)</f>
        <v>0</v>
      </c>
      <c r="K336" s="236"/>
      <c r="L336" s="46"/>
      <c r="M336" s="237" t="s">
        <v>19</v>
      </c>
      <c r="N336" s="238" t="s">
        <v>39</v>
      </c>
      <c r="O336" s="86"/>
      <c r="P336" s="239">
        <f>O336*H336</f>
        <v>0</v>
      </c>
      <c r="Q336" s="239">
        <v>0.0041999999999999997</v>
      </c>
      <c r="R336" s="239">
        <f>Q336*H336</f>
        <v>0.3024</v>
      </c>
      <c r="S336" s="239">
        <v>0</v>
      </c>
      <c r="T336" s="24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41" t="s">
        <v>198</v>
      </c>
      <c r="AT336" s="241" t="s">
        <v>131</v>
      </c>
      <c r="AU336" s="241" t="s">
        <v>77</v>
      </c>
      <c r="AY336" s="19" t="s">
        <v>125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9" t="s">
        <v>75</v>
      </c>
      <c r="BK336" s="242">
        <f>ROUND(I336*H336,2)</f>
        <v>0</v>
      </c>
      <c r="BL336" s="19" t="s">
        <v>198</v>
      </c>
      <c r="BM336" s="241" t="s">
        <v>748</v>
      </c>
    </row>
    <row r="337" s="13" customFormat="1">
      <c r="A337" s="13"/>
      <c r="B337" s="243"/>
      <c r="C337" s="244"/>
      <c r="D337" s="245" t="s">
        <v>137</v>
      </c>
      <c r="E337" s="246" t="s">
        <v>19</v>
      </c>
      <c r="F337" s="247" t="s">
        <v>367</v>
      </c>
      <c r="G337" s="244"/>
      <c r="H337" s="248">
        <v>15</v>
      </c>
      <c r="I337" s="249"/>
      <c r="J337" s="244"/>
      <c r="K337" s="244"/>
      <c r="L337" s="250"/>
      <c r="M337" s="251"/>
      <c r="N337" s="252"/>
      <c r="O337" s="252"/>
      <c r="P337" s="252"/>
      <c r="Q337" s="252"/>
      <c r="R337" s="252"/>
      <c r="S337" s="252"/>
      <c r="T337" s="25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4" t="s">
        <v>137</v>
      </c>
      <c r="AU337" s="254" t="s">
        <v>77</v>
      </c>
      <c r="AV337" s="13" t="s">
        <v>77</v>
      </c>
      <c r="AW337" s="13" t="s">
        <v>31</v>
      </c>
      <c r="AX337" s="13" t="s">
        <v>68</v>
      </c>
      <c r="AY337" s="254" t="s">
        <v>125</v>
      </c>
    </row>
    <row r="338" s="13" customFormat="1">
      <c r="A338" s="13"/>
      <c r="B338" s="243"/>
      <c r="C338" s="244"/>
      <c r="D338" s="245" t="s">
        <v>137</v>
      </c>
      <c r="E338" s="246" t="s">
        <v>19</v>
      </c>
      <c r="F338" s="247" t="s">
        <v>729</v>
      </c>
      <c r="G338" s="244"/>
      <c r="H338" s="248">
        <v>9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137</v>
      </c>
      <c r="AU338" s="254" t="s">
        <v>77</v>
      </c>
      <c r="AV338" s="13" t="s">
        <v>77</v>
      </c>
      <c r="AW338" s="13" t="s">
        <v>31</v>
      </c>
      <c r="AX338" s="13" t="s">
        <v>68</v>
      </c>
      <c r="AY338" s="254" t="s">
        <v>125</v>
      </c>
    </row>
    <row r="339" s="13" customFormat="1">
      <c r="A339" s="13"/>
      <c r="B339" s="243"/>
      <c r="C339" s="244"/>
      <c r="D339" s="245" t="s">
        <v>137</v>
      </c>
      <c r="E339" s="246" t="s">
        <v>19</v>
      </c>
      <c r="F339" s="247" t="s">
        <v>730</v>
      </c>
      <c r="G339" s="244"/>
      <c r="H339" s="248">
        <v>9</v>
      </c>
      <c r="I339" s="249"/>
      <c r="J339" s="244"/>
      <c r="K339" s="244"/>
      <c r="L339" s="250"/>
      <c r="M339" s="251"/>
      <c r="N339" s="252"/>
      <c r="O339" s="252"/>
      <c r="P339" s="252"/>
      <c r="Q339" s="252"/>
      <c r="R339" s="252"/>
      <c r="S339" s="252"/>
      <c r="T339" s="25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4" t="s">
        <v>137</v>
      </c>
      <c r="AU339" s="254" t="s">
        <v>77</v>
      </c>
      <c r="AV339" s="13" t="s">
        <v>77</v>
      </c>
      <c r="AW339" s="13" t="s">
        <v>31</v>
      </c>
      <c r="AX339" s="13" t="s">
        <v>68</v>
      </c>
      <c r="AY339" s="254" t="s">
        <v>125</v>
      </c>
    </row>
    <row r="340" s="13" customFormat="1">
      <c r="A340" s="13"/>
      <c r="B340" s="243"/>
      <c r="C340" s="244"/>
      <c r="D340" s="245" t="s">
        <v>137</v>
      </c>
      <c r="E340" s="246" t="s">
        <v>19</v>
      </c>
      <c r="F340" s="247" t="s">
        <v>731</v>
      </c>
      <c r="G340" s="244"/>
      <c r="H340" s="248">
        <v>34</v>
      </c>
      <c r="I340" s="249"/>
      <c r="J340" s="244"/>
      <c r="K340" s="244"/>
      <c r="L340" s="250"/>
      <c r="M340" s="251"/>
      <c r="N340" s="252"/>
      <c r="O340" s="252"/>
      <c r="P340" s="252"/>
      <c r="Q340" s="252"/>
      <c r="R340" s="252"/>
      <c r="S340" s="252"/>
      <c r="T340" s="25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4" t="s">
        <v>137</v>
      </c>
      <c r="AU340" s="254" t="s">
        <v>77</v>
      </c>
      <c r="AV340" s="13" t="s">
        <v>77</v>
      </c>
      <c r="AW340" s="13" t="s">
        <v>31</v>
      </c>
      <c r="AX340" s="13" t="s">
        <v>68</v>
      </c>
      <c r="AY340" s="254" t="s">
        <v>125</v>
      </c>
    </row>
    <row r="341" s="13" customFormat="1">
      <c r="A341" s="13"/>
      <c r="B341" s="243"/>
      <c r="C341" s="244"/>
      <c r="D341" s="245" t="s">
        <v>137</v>
      </c>
      <c r="E341" s="246" t="s">
        <v>19</v>
      </c>
      <c r="F341" s="247" t="s">
        <v>732</v>
      </c>
      <c r="G341" s="244"/>
      <c r="H341" s="248">
        <v>5</v>
      </c>
      <c r="I341" s="249"/>
      <c r="J341" s="244"/>
      <c r="K341" s="244"/>
      <c r="L341" s="250"/>
      <c r="M341" s="251"/>
      <c r="N341" s="252"/>
      <c r="O341" s="252"/>
      <c r="P341" s="252"/>
      <c r="Q341" s="252"/>
      <c r="R341" s="252"/>
      <c r="S341" s="252"/>
      <c r="T341" s="25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4" t="s">
        <v>137</v>
      </c>
      <c r="AU341" s="254" t="s">
        <v>77</v>
      </c>
      <c r="AV341" s="13" t="s">
        <v>77</v>
      </c>
      <c r="AW341" s="13" t="s">
        <v>31</v>
      </c>
      <c r="AX341" s="13" t="s">
        <v>68</v>
      </c>
      <c r="AY341" s="254" t="s">
        <v>125</v>
      </c>
    </row>
    <row r="342" s="14" customFormat="1">
      <c r="A342" s="14"/>
      <c r="B342" s="255"/>
      <c r="C342" s="256"/>
      <c r="D342" s="245" t="s">
        <v>137</v>
      </c>
      <c r="E342" s="257" t="s">
        <v>19</v>
      </c>
      <c r="F342" s="258" t="s">
        <v>139</v>
      </c>
      <c r="G342" s="256"/>
      <c r="H342" s="259">
        <v>72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5" t="s">
        <v>137</v>
      </c>
      <c r="AU342" s="265" t="s">
        <v>77</v>
      </c>
      <c r="AV342" s="14" t="s">
        <v>135</v>
      </c>
      <c r="AW342" s="14" t="s">
        <v>31</v>
      </c>
      <c r="AX342" s="14" t="s">
        <v>75</v>
      </c>
      <c r="AY342" s="265" t="s">
        <v>125</v>
      </c>
    </row>
    <row r="343" s="2" customFormat="1" ht="16.5" customHeight="1">
      <c r="A343" s="40"/>
      <c r="B343" s="41"/>
      <c r="C343" s="229" t="s">
        <v>749</v>
      </c>
      <c r="D343" s="229" t="s">
        <v>131</v>
      </c>
      <c r="E343" s="230" t="s">
        <v>750</v>
      </c>
      <c r="F343" s="231" t="s">
        <v>751</v>
      </c>
      <c r="G343" s="232" t="s">
        <v>134</v>
      </c>
      <c r="H343" s="233">
        <v>8.9700000000000006</v>
      </c>
      <c r="I343" s="234"/>
      <c r="J343" s="235">
        <f>ROUND(I343*H343,2)</f>
        <v>0</v>
      </c>
      <c r="K343" s="236"/>
      <c r="L343" s="46"/>
      <c r="M343" s="237" t="s">
        <v>19</v>
      </c>
      <c r="N343" s="238" t="s">
        <v>39</v>
      </c>
      <c r="O343" s="86"/>
      <c r="P343" s="239">
        <f>O343*H343</f>
        <v>0</v>
      </c>
      <c r="Q343" s="239">
        <v>0.0053600000000000002</v>
      </c>
      <c r="R343" s="239">
        <f>Q343*H343</f>
        <v>0.048079200000000002</v>
      </c>
      <c r="S343" s="239">
        <v>0</v>
      </c>
      <c r="T343" s="24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41" t="s">
        <v>198</v>
      </c>
      <c r="AT343" s="241" t="s">
        <v>131</v>
      </c>
      <c r="AU343" s="241" t="s">
        <v>77</v>
      </c>
      <c r="AY343" s="19" t="s">
        <v>125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9" t="s">
        <v>75</v>
      </c>
      <c r="BK343" s="242">
        <f>ROUND(I343*H343,2)</f>
        <v>0</v>
      </c>
      <c r="BL343" s="19" t="s">
        <v>198</v>
      </c>
      <c r="BM343" s="241" t="s">
        <v>752</v>
      </c>
    </row>
    <row r="344" s="13" customFormat="1">
      <c r="A344" s="13"/>
      <c r="B344" s="243"/>
      <c r="C344" s="244"/>
      <c r="D344" s="245" t="s">
        <v>137</v>
      </c>
      <c r="E344" s="246" t="s">
        <v>19</v>
      </c>
      <c r="F344" s="247" t="s">
        <v>753</v>
      </c>
      <c r="G344" s="244"/>
      <c r="H344" s="248">
        <v>8.9700000000000006</v>
      </c>
      <c r="I344" s="249"/>
      <c r="J344" s="244"/>
      <c r="K344" s="244"/>
      <c r="L344" s="250"/>
      <c r="M344" s="251"/>
      <c r="N344" s="252"/>
      <c r="O344" s="252"/>
      <c r="P344" s="252"/>
      <c r="Q344" s="252"/>
      <c r="R344" s="252"/>
      <c r="S344" s="252"/>
      <c r="T344" s="25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4" t="s">
        <v>137</v>
      </c>
      <c r="AU344" s="254" t="s">
        <v>77</v>
      </c>
      <c r="AV344" s="13" t="s">
        <v>77</v>
      </c>
      <c r="AW344" s="13" t="s">
        <v>31</v>
      </c>
      <c r="AX344" s="13" t="s">
        <v>68</v>
      </c>
      <c r="AY344" s="254" t="s">
        <v>125</v>
      </c>
    </row>
    <row r="345" s="14" customFormat="1">
      <c r="A345" s="14"/>
      <c r="B345" s="255"/>
      <c r="C345" s="256"/>
      <c r="D345" s="245" t="s">
        <v>137</v>
      </c>
      <c r="E345" s="257" t="s">
        <v>19</v>
      </c>
      <c r="F345" s="258" t="s">
        <v>139</v>
      </c>
      <c r="G345" s="256"/>
      <c r="H345" s="259">
        <v>8.9700000000000006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5" t="s">
        <v>137</v>
      </c>
      <c r="AU345" s="265" t="s">
        <v>77</v>
      </c>
      <c r="AV345" s="14" t="s">
        <v>135</v>
      </c>
      <c r="AW345" s="14" t="s">
        <v>31</v>
      </c>
      <c r="AX345" s="14" t="s">
        <v>75</v>
      </c>
      <c r="AY345" s="265" t="s">
        <v>125</v>
      </c>
    </row>
    <row r="346" s="2" customFormat="1" ht="16.5" customHeight="1">
      <c r="A346" s="40"/>
      <c r="B346" s="41"/>
      <c r="C346" s="229" t="s">
        <v>754</v>
      </c>
      <c r="D346" s="229" t="s">
        <v>131</v>
      </c>
      <c r="E346" s="230" t="s">
        <v>755</v>
      </c>
      <c r="F346" s="231" t="s">
        <v>756</v>
      </c>
      <c r="G346" s="232" t="s">
        <v>159</v>
      </c>
      <c r="H346" s="233">
        <v>2</v>
      </c>
      <c r="I346" s="234"/>
      <c r="J346" s="235">
        <f>ROUND(I346*H346,2)</f>
        <v>0</v>
      </c>
      <c r="K346" s="236"/>
      <c r="L346" s="46"/>
      <c r="M346" s="237" t="s">
        <v>19</v>
      </c>
      <c r="N346" s="238" t="s">
        <v>39</v>
      </c>
      <c r="O346" s="86"/>
      <c r="P346" s="239">
        <f>O346*H346</f>
        <v>0</v>
      </c>
      <c r="Q346" s="239">
        <v>0</v>
      </c>
      <c r="R346" s="239">
        <f>Q346*H346</f>
        <v>0</v>
      </c>
      <c r="S346" s="239">
        <v>0</v>
      </c>
      <c r="T346" s="240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41" t="s">
        <v>198</v>
      </c>
      <c r="AT346" s="241" t="s">
        <v>131</v>
      </c>
      <c r="AU346" s="241" t="s">
        <v>77</v>
      </c>
      <c r="AY346" s="19" t="s">
        <v>125</v>
      </c>
      <c r="BE346" s="242">
        <f>IF(N346="základní",J346,0)</f>
        <v>0</v>
      </c>
      <c r="BF346" s="242">
        <f>IF(N346="snížená",J346,0)</f>
        <v>0</v>
      </c>
      <c r="BG346" s="242">
        <f>IF(N346="zákl. přenesená",J346,0)</f>
        <v>0</v>
      </c>
      <c r="BH346" s="242">
        <f>IF(N346="sníž. přenesená",J346,0)</f>
        <v>0</v>
      </c>
      <c r="BI346" s="242">
        <f>IF(N346="nulová",J346,0)</f>
        <v>0</v>
      </c>
      <c r="BJ346" s="19" t="s">
        <v>75</v>
      </c>
      <c r="BK346" s="242">
        <f>ROUND(I346*H346,2)</f>
        <v>0</v>
      </c>
      <c r="BL346" s="19" t="s">
        <v>198</v>
      </c>
      <c r="BM346" s="241" t="s">
        <v>757</v>
      </c>
    </row>
    <row r="347" s="13" customFormat="1">
      <c r="A347" s="13"/>
      <c r="B347" s="243"/>
      <c r="C347" s="244"/>
      <c r="D347" s="245" t="s">
        <v>137</v>
      </c>
      <c r="E347" s="246" t="s">
        <v>19</v>
      </c>
      <c r="F347" s="247" t="s">
        <v>77</v>
      </c>
      <c r="G347" s="244"/>
      <c r="H347" s="248">
        <v>2</v>
      </c>
      <c r="I347" s="249"/>
      <c r="J347" s="244"/>
      <c r="K347" s="244"/>
      <c r="L347" s="250"/>
      <c r="M347" s="251"/>
      <c r="N347" s="252"/>
      <c r="O347" s="252"/>
      <c r="P347" s="252"/>
      <c r="Q347" s="252"/>
      <c r="R347" s="252"/>
      <c r="S347" s="252"/>
      <c r="T347" s="25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4" t="s">
        <v>137</v>
      </c>
      <c r="AU347" s="254" t="s">
        <v>77</v>
      </c>
      <c r="AV347" s="13" t="s">
        <v>77</v>
      </c>
      <c r="AW347" s="13" t="s">
        <v>31</v>
      </c>
      <c r="AX347" s="13" t="s">
        <v>68</v>
      </c>
      <c r="AY347" s="254" t="s">
        <v>125</v>
      </c>
    </row>
    <row r="348" s="14" customFormat="1">
      <c r="A348" s="14"/>
      <c r="B348" s="255"/>
      <c r="C348" s="256"/>
      <c r="D348" s="245" t="s">
        <v>137</v>
      </c>
      <c r="E348" s="257" t="s">
        <v>19</v>
      </c>
      <c r="F348" s="258" t="s">
        <v>139</v>
      </c>
      <c r="G348" s="256"/>
      <c r="H348" s="259">
        <v>2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5" t="s">
        <v>137</v>
      </c>
      <c r="AU348" s="265" t="s">
        <v>77</v>
      </c>
      <c r="AV348" s="14" t="s">
        <v>135</v>
      </c>
      <c r="AW348" s="14" t="s">
        <v>31</v>
      </c>
      <c r="AX348" s="14" t="s">
        <v>75</v>
      </c>
      <c r="AY348" s="265" t="s">
        <v>125</v>
      </c>
    </row>
    <row r="349" s="2" customFormat="1" ht="16.5" customHeight="1">
      <c r="A349" s="40"/>
      <c r="B349" s="41"/>
      <c r="C349" s="229" t="s">
        <v>422</v>
      </c>
      <c r="D349" s="229" t="s">
        <v>131</v>
      </c>
      <c r="E349" s="230" t="s">
        <v>418</v>
      </c>
      <c r="F349" s="231" t="s">
        <v>419</v>
      </c>
      <c r="G349" s="232" t="s">
        <v>134</v>
      </c>
      <c r="H349" s="233">
        <v>0.47999999999999998</v>
      </c>
      <c r="I349" s="234"/>
      <c r="J349" s="235">
        <f>ROUND(I349*H349,2)</f>
        <v>0</v>
      </c>
      <c r="K349" s="236"/>
      <c r="L349" s="46"/>
      <c r="M349" s="237" t="s">
        <v>19</v>
      </c>
      <c r="N349" s="238" t="s">
        <v>39</v>
      </c>
      <c r="O349" s="86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41" t="s">
        <v>198</v>
      </c>
      <c r="AT349" s="241" t="s">
        <v>131</v>
      </c>
      <c r="AU349" s="241" t="s">
        <v>77</v>
      </c>
      <c r="AY349" s="19" t="s">
        <v>125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9" t="s">
        <v>75</v>
      </c>
      <c r="BK349" s="242">
        <f>ROUND(I349*H349,2)</f>
        <v>0</v>
      </c>
      <c r="BL349" s="19" t="s">
        <v>198</v>
      </c>
      <c r="BM349" s="241" t="s">
        <v>758</v>
      </c>
    </row>
    <row r="350" s="13" customFormat="1">
      <c r="A350" s="13"/>
      <c r="B350" s="243"/>
      <c r="C350" s="244"/>
      <c r="D350" s="245" t="s">
        <v>137</v>
      </c>
      <c r="E350" s="246" t="s">
        <v>19</v>
      </c>
      <c r="F350" s="247" t="s">
        <v>421</v>
      </c>
      <c r="G350" s="244"/>
      <c r="H350" s="248">
        <v>0.47999999999999998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137</v>
      </c>
      <c r="AU350" s="254" t="s">
        <v>77</v>
      </c>
      <c r="AV350" s="13" t="s">
        <v>77</v>
      </c>
      <c r="AW350" s="13" t="s">
        <v>31</v>
      </c>
      <c r="AX350" s="13" t="s">
        <v>68</v>
      </c>
      <c r="AY350" s="254" t="s">
        <v>125</v>
      </c>
    </row>
    <row r="351" s="14" customFormat="1">
      <c r="A351" s="14"/>
      <c r="B351" s="255"/>
      <c r="C351" s="256"/>
      <c r="D351" s="245" t="s">
        <v>137</v>
      </c>
      <c r="E351" s="257" t="s">
        <v>19</v>
      </c>
      <c r="F351" s="258" t="s">
        <v>139</v>
      </c>
      <c r="G351" s="256"/>
      <c r="H351" s="259">
        <v>0.47999999999999998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137</v>
      </c>
      <c r="AU351" s="265" t="s">
        <v>77</v>
      </c>
      <c r="AV351" s="14" t="s">
        <v>135</v>
      </c>
      <c r="AW351" s="14" t="s">
        <v>31</v>
      </c>
      <c r="AX351" s="14" t="s">
        <v>75</v>
      </c>
      <c r="AY351" s="265" t="s">
        <v>125</v>
      </c>
    </row>
    <row r="352" s="2" customFormat="1" ht="16.5" customHeight="1">
      <c r="A352" s="40"/>
      <c r="B352" s="41"/>
      <c r="C352" s="287" t="s">
        <v>288</v>
      </c>
      <c r="D352" s="287" t="s">
        <v>278</v>
      </c>
      <c r="E352" s="288" t="s">
        <v>423</v>
      </c>
      <c r="F352" s="289" t="s">
        <v>424</v>
      </c>
      <c r="G352" s="290" t="s">
        <v>184</v>
      </c>
      <c r="H352" s="291">
        <v>0.0040000000000000001</v>
      </c>
      <c r="I352" s="292"/>
      <c r="J352" s="293">
        <f>ROUND(I352*H352,2)</f>
        <v>0</v>
      </c>
      <c r="K352" s="294"/>
      <c r="L352" s="295"/>
      <c r="M352" s="296" t="s">
        <v>19</v>
      </c>
      <c r="N352" s="297" t="s">
        <v>39</v>
      </c>
      <c r="O352" s="86"/>
      <c r="P352" s="239">
        <f>O352*H352</f>
        <v>0</v>
      </c>
      <c r="Q352" s="239">
        <v>1</v>
      </c>
      <c r="R352" s="239">
        <f>Q352*H352</f>
        <v>0.0040000000000000001</v>
      </c>
      <c r="S352" s="239">
        <v>0</v>
      </c>
      <c r="T352" s="24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41" t="s">
        <v>282</v>
      </c>
      <c r="AT352" s="241" t="s">
        <v>278</v>
      </c>
      <c r="AU352" s="241" t="s">
        <v>77</v>
      </c>
      <c r="AY352" s="19" t="s">
        <v>125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9" t="s">
        <v>75</v>
      </c>
      <c r="BK352" s="242">
        <f>ROUND(I352*H352,2)</f>
        <v>0</v>
      </c>
      <c r="BL352" s="19" t="s">
        <v>198</v>
      </c>
      <c r="BM352" s="241" t="s">
        <v>759</v>
      </c>
    </row>
    <row r="353" s="13" customFormat="1">
      <c r="A353" s="13"/>
      <c r="B353" s="243"/>
      <c r="C353" s="244"/>
      <c r="D353" s="245" t="s">
        <v>137</v>
      </c>
      <c r="E353" s="246" t="s">
        <v>19</v>
      </c>
      <c r="F353" s="247" t="s">
        <v>426</v>
      </c>
      <c r="G353" s="244"/>
      <c r="H353" s="248">
        <v>0.0030000000000000001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137</v>
      </c>
      <c r="AU353" s="254" t="s">
        <v>77</v>
      </c>
      <c r="AV353" s="13" t="s">
        <v>77</v>
      </c>
      <c r="AW353" s="13" t="s">
        <v>31</v>
      </c>
      <c r="AX353" s="13" t="s">
        <v>68</v>
      </c>
      <c r="AY353" s="254" t="s">
        <v>125</v>
      </c>
    </row>
    <row r="354" s="13" customFormat="1">
      <c r="A354" s="13"/>
      <c r="B354" s="243"/>
      <c r="C354" s="244"/>
      <c r="D354" s="245" t="s">
        <v>137</v>
      </c>
      <c r="E354" s="246" t="s">
        <v>19</v>
      </c>
      <c r="F354" s="247" t="s">
        <v>427</v>
      </c>
      <c r="G354" s="244"/>
      <c r="H354" s="248">
        <v>0.0040000000000000001</v>
      </c>
      <c r="I354" s="249"/>
      <c r="J354" s="244"/>
      <c r="K354" s="244"/>
      <c r="L354" s="250"/>
      <c r="M354" s="251"/>
      <c r="N354" s="252"/>
      <c r="O354" s="252"/>
      <c r="P354" s="252"/>
      <c r="Q354" s="252"/>
      <c r="R354" s="252"/>
      <c r="S354" s="252"/>
      <c r="T354" s="25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4" t="s">
        <v>137</v>
      </c>
      <c r="AU354" s="254" t="s">
        <v>77</v>
      </c>
      <c r="AV354" s="13" t="s">
        <v>77</v>
      </c>
      <c r="AW354" s="13" t="s">
        <v>31</v>
      </c>
      <c r="AX354" s="13" t="s">
        <v>75</v>
      </c>
      <c r="AY354" s="254" t="s">
        <v>125</v>
      </c>
    </row>
    <row r="355" s="2" customFormat="1" ht="16.5" customHeight="1">
      <c r="A355" s="40"/>
      <c r="B355" s="41"/>
      <c r="C355" s="229" t="s">
        <v>428</v>
      </c>
      <c r="D355" s="229" t="s">
        <v>131</v>
      </c>
      <c r="E355" s="230" t="s">
        <v>429</v>
      </c>
      <c r="F355" s="231" t="s">
        <v>430</v>
      </c>
      <c r="G355" s="232" t="s">
        <v>134</v>
      </c>
      <c r="H355" s="233">
        <v>2</v>
      </c>
      <c r="I355" s="234"/>
      <c r="J355" s="235">
        <f>ROUND(I355*H355,2)</f>
        <v>0</v>
      </c>
      <c r="K355" s="236"/>
      <c r="L355" s="46"/>
      <c r="M355" s="237" t="s">
        <v>19</v>
      </c>
      <c r="N355" s="238" t="s">
        <v>39</v>
      </c>
      <c r="O355" s="86"/>
      <c r="P355" s="239">
        <f>O355*H355</f>
        <v>0</v>
      </c>
      <c r="Q355" s="239">
        <v>0.0058399999999999997</v>
      </c>
      <c r="R355" s="239">
        <f>Q355*H355</f>
        <v>0.011679999999999999</v>
      </c>
      <c r="S355" s="239">
        <v>0</v>
      </c>
      <c r="T355" s="240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41" t="s">
        <v>198</v>
      </c>
      <c r="AT355" s="241" t="s">
        <v>131</v>
      </c>
      <c r="AU355" s="241" t="s">
        <v>77</v>
      </c>
      <c r="AY355" s="19" t="s">
        <v>125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9" t="s">
        <v>75</v>
      </c>
      <c r="BK355" s="242">
        <f>ROUND(I355*H355,2)</f>
        <v>0</v>
      </c>
      <c r="BL355" s="19" t="s">
        <v>198</v>
      </c>
      <c r="BM355" s="241" t="s">
        <v>760</v>
      </c>
    </row>
    <row r="356" s="13" customFormat="1">
      <c r="A356" s="13"/>
      <c r="B356" s="243"/>
      <c r="C356" s="244"/>
      <c r="D356" s="245" t="s">
        <v>137</v>
      </c>
      <c r="E356" s="246" t="s">
        <v>19</v>
      </c>
      <c r="F356" s="247" t="s">
        <v>432</v>
      </c>
      <c r="G356" s="244"/>
      <c r="H356" s="248">
        <v>2</v>
      </c>
      <c r="I356" s="249"/>
      <c r="J356" s="244"/>
      <c r="K356" s="244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137</v>
      </c>
      <c r="AU356" s="254" t="s">
        <v>77</v>
      </c>
      <c r="AV356" s="13" t="s">
        <v>77</v>
      </c>
      <c r="AW356" s="13" t="s">
        <v>31</v>
      </c>
      <c r="AX356" s="13" t="s">
        <v>68</v>
      </c>
      <c r="AY356" s="254" t="s">
        <v>125</v>
      </c>
    </row>
    <row r="357" s="14" customFormat="1">
      <c r="A357" s="14"/>
      <c r="B357" s="255"/>
      <c r="C357" s="256"/>
      <c r="D357" s="245" t="s">
        <v>137</v>
      </c>
      <c r="E357" s="257" t="s">
        <v>19</v>
      </c>
      <c r="F357" s="258" t="s">
        <v>139</v>
      </c>
      <c r="G357" s="256"/>
      <c r="H357" s="259">
        <v>2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137</v>
      </c>
      <c r="AU357" s="265" t="s">
        <v>77</v>
      </c>
      <c r="AV357" s="14" t="s">
        <v>135</v>
      </c>
      <c r="AW357" s="14" t="s">
        <v>31</v>
      </c>
      <c r="AX357" s="14" t="s">
        <v>75</v>
      </c>
      <c r="AY357" s="265" t="s">
        <v>125</v>
      </c>
    </row>
    <row r="358" s="2" customFormat="1" ht="16.5" customHeight="1">
      <c r="A358" s="40"/>
      <c r="B358" s="41"/>
      <c r="C358" s="229" t="s">
        <v>433</v>
      </c>
      <c r="D358" s="229" t="s">
        <v>131</v>
      </c>
      <c r="E358" s="230" t="s">
        <v>434</v>
      </c>
      <c r="F358" s="231" t="s">
        <v>435</v>
      </c>
      <c r="G358" s="232" t="s">
        <v>240</v>
      </c>
      <c r="H358" s="233">
        <v>42</v>
      </c>
      <c r="I358" s="234"/>
      <c r="J358" s="235">
        <f>ROUND(I358*H358,2)</f>
        <v>0</v>
      </c>
      <c r="K358" s="236"/>
      <c r="L358" s="46"/>
      <c r="M358" s="237" t="s">
        <v>19</v>
      </c>
      <c r="N358" s="238" t="s">
        <v>39</v>
      </c>
      <c r="O358" s="86"/>
      <c r="P358" s="239">
        <f>O358*H358</f>
        <v>0</v>
      </c>
      <c r="Q358" s="239">
        <v>0.0032200000000000002</v>
      </c>
      <c r="R358" s="239">
        <f>Q358*H358</f>
        <v>0.13524</v>
      </c>
      <c r="S358" s="239">
        <v>0</v>
      </c>
      <c r="T358" s="240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41" t="s">
        <v>198</v>
      </c>
      <c r="AT358" s="241" t="s">
        <v>131</v>
      </c>
      <c r="AU358" s="241" t="s">
        <v>77</v>
      </c>
      <c r="AY358" s="19" t="s">
        <v>125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9" t="s">
        <v>75</v>
      </c>
      <c r="BK358" s="242">
        <f>ROUND(I358*H358,2)</f>
        <v>0</v>
      </c>
      <c r="BL358" s="19" t="s">
        <v>198</v>
      </c>
      <c r="BM358" s="241" t="s">
        <v>761</v>
      </c>
    </row>
    <row r="359" s="13" customFormat="1">
      <c r="A359" s="13"/>
      <c r="B359" s="243"/>
      <c r="C359" s="244"/>
      <c r="D359" s="245" t="s">
        <v>137</v>
      </c>
      <c r="E359" s="246" t="s">
        <v>19</v>
      </c>
      <c r="F359" s="247" t="s">
        <v>716</v>
      </c>
      <c r="G359" s="244"/>
      <c r="H359" s="248">
        <v>42</v>
      </c>
      <c r="I359" s="249"/>
      <c r="J359" s="244"/>
      <c r="K359" s="244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137</v>
      </c>
      <c r="AU359" s="254" t="s">
        <v>77</v>
      </c>
      <c r="AV359" s="13" t="s">
        <v>77</v>
      </c>
      <c r="AW359" s="13" t="s">
        <v>31</v>
      </c>
      <c r="AX359" s="13" t="s">
        <v>68</v>
      </c>
      <c r="AY359" s="254" t="s">
        <v>125</v>
      </c>
    </row>
    <row r="360" s="14" customFormat="1">
      <c r="A360" s="14"/>
      <c r="B360" s="255"/>
      <c r="C360" s="256"/>
      <c r="D360" s="245" t="s">
        <v>137</v>
      </c>
      <c r="E360" s="257" t="s">
        <v>19</v>
      </c>
      <c r="F360" s="258" t="s">
        <v>139</v>
      </c>
      <c r="G360" s="256"/>
      <c r="H360" s="259">
        <v>42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137</v>
      </c>
      <c r="AU360" s="265" t="s">
        <v>77</v>
      </c>
      <c r="AV360" s="14" t="s">
        <v>135</v>
      </c>
      <c r="AW360" s="14" t="s">
        <v>31</v>
      </c>
      <c r="AX360" s="14" t="s">
        <v>75</v>
      </c>
      <c r="AY360" s="265" t="s">
        <v>125</v>
      </c>
    </row>
    <row r="361" s="2" customFormat="1" ht="16.5" customHeight="1">
      <c r="A361" s="40"/>
      <c r="B361" s="41"/>
      <c r="C361" s="229" t="s">
        <v>437</v>
      </c>
      <c r="D361" s="229" t="s">
        <v>131</v>
      </c>
      <c r="E361" s="230" t="s">
        <v>438</v>
      </c>
      <c r="F361" s="231" t="s">
        <v>439</v>
      </c>
      <c r="G361" s="232" t="s">
        <v>159</v>
      </c>
      <c r="H361" s="233">
        <v>3</v>
      </c>
      <c r="I361" s="234"/>
      <c r="J361" s="235">
        <f>ROUND(I361*H361,2)</f>
        <v>0</v>
      </c>
      <c r="K361" s="236"/>
      <c r="L361" s="46"/>
      <c r="M361" s="237" t="s">
        <v>19</v>
      </c>
      <c r="N361" s="238" t="s">
        <v>39</v>
      </c>
      <c r="O361" s="86"/>
      <c r="P361" s="239">
        <f>O361*H361</f>
        <v>0</v>
      </c>
      <c r="Q361" s="239">
        <v>0.002</v>
      </c>
      <c r="R361" s="239">
        <f>Q361*H361</f>
        <v>0.0060000000000000001</v>
      </c>
      <c r="S361" s="239">
        <v>0</v>
      </c>
      <c r="T361" s="24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41" t="s">
        <v>198</v>
      </c>
      <c r="AT361" s="241" t="s">
        <v>131</v>
      </c>
      <c r="AU361" s="241" t="s">
        <v>77</v>
      </c>
      <c r="AY361" s="19" t="s">
        <v>125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9" t="s">
        <v>75</v>
      </c>
      <c r="BK361" s="242">
        <f>ROUND(I361*H361,2)</f>
        <v>0</v>
      </c>
      <c r="BL361" s="19" t="s">
        <v>198</v>
      </c>
      <c r="BM361" s="241" t="s">
        <v>762</v>
      </c>
    </row>
    <row r="362" s="13" customFormat="1">
      <c r="A362" s="13"/>
      <c r="B362" s="243"/>
      <c r="C362" s="244"/>
      <c r="D362" s="245" t="s">
        <v>137</v>
      </c>
      <c r="E362" s="246" t="s">
        <v>19</v>
      </c>
      <c r="F362" s="247" t="s">
        <v>135</v>
      </c>
      <c r="G362" s="244"/>
      <c r="H362" s="248">
        <v>3</v>
      </c>
      <c r="I362" s="249"/>
      <c r="J362" s="244"/>
      <c r="K362" s="244"/>
      <c r="L362" s="250"/>
      <c r="M362" s="251"/>
      <c r="N362" s="252"/>
      <c r="O362" s="252"/>
      <c r="P362" s="252"/>
      <c r="Q362" s="252"/>
      <c r="R362" s="252"/>
      <c r="S362" s="252"/>
      <c r="T362" s="25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137</v>
      </c>
      <c r="AU362" s="254" t="s">
        <v>77</v>
      </c>
      <c r="AV362" s="13" t="s">
        <v>77</v>
      </c>
      <c r="AW362" s="13" t="s">
        <v>31</v>
      </c>
      <c r="AX362" s="13" t="s">
        <v>68</v>
      </c>
      <c r="AY362" s="254" t="s">
        <v>125</v>
      </c>
    </row>
    <row r="363" s="14" customFormat="1">
      <c r="A363" s="14"/>
      <c r="B363" s="255"/>
      <c r="C363" s="256"/>
      <c r="D363" s="245" t="s">
        <v>137</v>
      </c>
      <c r="E363" s="257" t="s">
        <v>19</v>
      </c>
      <c r="F363" s="258" t="s">
        <v>139</v>
      </c>
      <c r="G363" s="256"/>
      <c r="H363" s="259">
        <v>3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5" t="s">
        <v>137</v>
      </c>
      <c r="AU363" s="265" t="s">
        <v>77</v>
      </c>
      <c r="AV363" s="14" t="s">
        <v>135</v>
      </c>
      <c r="AW363" s="14" t="s">
        <v>31</v>
      </c>
      <c r="AX363" s="14" t="s">
        <v>75</v>
      </c>
      <c r="AY363" s="265" t="s">
        <v>125</v>
      </c>
    </row>
    <row r="364" s="2" customFormat="1" ht="16.5" customHeight="1">
      <c r="A364" s="40"/>
      <c r="B364" s="41"/>
      <c r="C364" s="229" t="s">
        <v>441</v>
      </c>
      <c r="D364" s="229" t="s">
        <v>131</v>
      </c>
      <c r="E364" s="230" t="s">
        <v>442</v>
      </c>
      <c r="F364" s="231" t="s">
        <v>443</v>
      </c>
      <c r="G364" s="232" t="s">
        <v>159</v>
      </c>
      <c r="H364" s="233">
        <v>4</v>
      </c>
      <c r="I364" s="234"/>
      <c r="J364" s="235">
        <f>ROUND(I364*H364,2)</f>
        <v>0</v>
      </c>
      <c r="K364" s="236"/>
      <c r="L364" s="46"/>
      <c r="M364" s="237" t="s">
        <v>19</v>
      </c>
      <c r="N364" s="238" t="s">
        <v>39</v>
      </c>
      <c r="O364" s="86"/>
      <c r="P364" s="239">
        <f>O364*H364</f>
        <v>0</v>
      </c>
      <c r="Q364" s="239">
        <v>0.0035699999999999998</v>
      </c>
      <c r="R364" s="239">
        <f>Q364*H364</f>
        <v>0.014279999999999999</v>
      </c>
      <c r="S364" s="239">
        <v>0</v>
      </c>
      <c r="T364" s="240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41" t="s">
        <v>198</v>
      </c>
      <c r="AT364" s="241" t="s">
        <v>131</v>
      </c>
      <c r="AU364" s="241" t="s">
        <v>77</v>
      </c>
      <c r="AY364" s="19" t="s">
        <v>125</v>
      </c>
      <c r="BE364" s="242">
        <f>IF(N364="základní",J364,0)</f>
        <v>0</v>
      </c>
      <c r="BF364" s="242">
        <f>IF(N364="snížená",J364,0)</f>
        <v>0</v>
      </c>
      <c r="BG364" s="242">
        <f>IF(N364="zákl. přenesená",J364,0)</f>
        <v>0</v>
      </c>
      <c r="BH364" s="242">
        <f>IF(N364="sníž. přenesená",J364,0)</f>
        <v>0</v>
      </c>
      <c r="BI364" s="242">
        <f>IF(N364="nulová",J364,0)</f>
        <v>0</v>
      </c>
      <c r="BJ364" s="19" t="s">
        <v>75</v>
      </c>
      <c r="BK364" s="242">
        <f>ROUND(I364*H364,2)</f>
        <v>0</v>
      </c>
      <c r="BL364" s="19" t="s">
        <v>198</v>
      </c>
      <c r="BM364" s="241" t="s">
        <v>763</v>
      </c>
    </row>
    <row r="365" s="13" customFormat="1">
      <c r="A365" s="13"/>
      <c r="B365" s="243"/>
      <c r="C365" s="244"/>
      <c r="D365" s="245" t="s">
        <v>137</v>
      </c>
      <c r="E365" s="246" t="s">
        <v>19</v>
      </c>
      <c r="F365" s="247" t="s">
        <v>230</v>
      </c>
      <c r="G365" s="244"/>
      <c r="H365" s="248">
        <v>4</v>
      </c>
      <c r="I365" s="249"/>
      <c r="J365" s="244"/>
      <c r="K365" s="244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137</v>
      </c>
      <c r="AU365" s="254" t="s">
        <v>77</v>
      </c>
      <c r="AV365" s="13" t="s">
        <v>77</v>
      </c>
      <c r="AW365" s="13" t="s">
        <v>31</v>
      </c>
      <c r="AX365" s="13" t="s">
        <v>68</v>
      </c>
      <c r="AY365" s="254" t="s">
        <v>125</v>
      </c>
    </row>
    <row r="366" s="14" customFormat="1">
      <c r="A366" s="14"/>
      <c r="B366" s="255"/>
      <c r="C366" s="256"/>
      <c r="D366" s="245" t="s">
        <v>137</v>
      </c>
      <c r="E366" s="257" t="s">
        <v>19</v>
      </c>
      <c r="F366" s="258" t="s">
        <v>139</v>
      </c>
      <c r="G366" s="256"/>
      <c r="H366" s="259">
        <v>4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5" t="s">
        <v>137</v>
      </c>
      <c r="AU366" s="265" t="s">
        <v>77</v>
      </c>
      <c r="AV366" s="14" t="s">
        <v>135</v>
      </c>
      <c r="AW366" s="14" t="s">
        <v>31</v>
      </c>
      <c r="AX366" s="14" t="s">
        <v>75</v>
      </c>
      <c r="AY366" s="265" t="s">
        <v>125</v>
      </c>
    </row>
    <row r="367" s="2" customFormat="1" ht="16.5" customHeight="1">
      <c r="A367" s="40"/>
      <c r="B367" s="41"/>
      <c r="C367" s="229" t="s">
        <v>445</v>
      </c>
      <c r="D367" s="229" t="s">
        <v>131</v>
      </c>
      <c r="E367" s="230" t="s">
        <v>446</v>
      </c>
      <c r="F367" s="231" t="s">
        <v>447</v>
      </c>
      <c r="G367" s="232" t="s">
        <v>240</v>
      </c>
      <c r="H367" s="233">
        <v>56</v>
      </c>
      <c r="I367" s="234"/>
      <c r="J367" s="235">
        <f>ROUND(I367*H367,2)</f>
        <v>0</v>
      </c>
      <c r="K367" s="236"/>
      <c r="L367" s="46"/>
      <c r="M367" s="237" t="s">
        <v>19</v>
      </c>
      <c r="N367" s="238" t="s">
        <v>39</v>
      </c>
      <c r="O367" s="86"/>
      <c r="P367" s="239">
        <f>O367*H367</f>
        <v>0</v>
      </c>
      <c r="Q367" s="239">
        <v>0.0037699999999999999</v>
      </c>
      <c r="R367" s="239">
        <f>Q367*H367</f>
        <v>0.21112</v>
      </c>
      <c r="S367" s="239">
        <v>0</v>
      </c>
      <c r="T367" s="240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1" t="s">
        <v>198</v>
      </c>
      <c r="AT367" s="241" t="s">
        <v>131</v>
      </c>
      <c r="AU367" s="241" t="s">
        <v>77</v>
      </c>
      <c r="AY367" s="19" t="s">
        <v>125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9" t="s">
        <v>75</v>
      </c>
      <c r="BK367" s="242">
        <f>ROUND(I367*H367,2)</f>
        <v>0</v>
      </c>
      <c r="BL367" s="19" t="s">
        <v>198</v>
      </c>
      <c r="BM367" s="241" t="s">
        <v>764</v>
      </c>
    </row>
    <row r="368" s="13" customFormat="1">
      <c r="A368" s="13"/>
      <c r="B368" s="243"/>
      <c r="C368" s="244"/>
      <c r="D368" s="245" t="s">
        <v>137</v>
      </c>
      <c r="E368" s="246" t="s">
        <v>19</v>
      </c>
      <c r="F368" s="247" t="s">
        <v>449</v>
      </c>
      <c r="G368" s="244"/>
      <c r="H368" s="248">
        <v>56</v>
      </c>
      <c r="I368" s="249"/>
      <c r="J368" s="244"/>
      <c r="K368" s="244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137</v>
      </c>
      <c r="AU368" s="254" t="s">
        <v>77</v>
      </c>
      <c r="AV368" s="13" t="s">
        <v>77</v>
      </c>
      <c r="AW368" s="13" t="s">
        <v>31</v>
      </c>
      <c r="AX368" s="13" t="s">
        <v>68</v>
      </c>
      <c r="AY368" s="254" t="s">
        <v>125</v>
      </c>
    </row>
    <row r="369" s="14" customFormat="1">
      <c r="A369" s="14"/>
      <c r="B369" s="255"/>
      <c r="C369" s="256"/>
      <c r="D369" s="245" t="s">
        <v>137</v>
      </c>
      <c r="E369" s="257" t="s">
        <v>19</v>
      </c>
      <c r="F369" s="258" t="s">
        <v>139</v>
      </c>
      <c r="G369" s="256"/>
      <c r="H369" s="259">
        <v>56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137</v>
      </c>
      <c r="AU369" s="265" t="s">
        <v>77</v>
      </c>
      <c r="AV369" s="14" t="s">
        <v>135</v>
      </c>
      <c r="AW369" s="14" t="s">
        <v>31</v>
      </c>
      <c r="AX369" s="14" t="s">
        <v>75</v>
      </c>
      <c r="AY369" s="265" t="s">
        <v>125</v>
      </c>
    </row>
    <row r="370" s="2" customFormat="1" ht="16.5" customHeight="1">
      <c r="A370" s="40"/>
      <c r="B370" s="41"/>
      <c r="C370" s="229" t="s">
        <v>450</v>
      </c>
      <c r="D370" s="229" t="s">
        <v>131</v>
      </c>
      <c r="E370" s="230" t="s">
        <v>451</v>
      </c>
      <c r="F370" s="231" t="s">
        <v>452</v>
      </c>
      <c r="G370" s="232" t="s">
        <v>453</v>
      </c>
      <c r="H370" s="233">
        <v>4</v>
      </c>
      <c r="I370" s="234"/>
      <c r="J370" s="235">
        <f>ROUND(I370*H370,2)</f>
        <v>0</v>
      </c>
      <c r="K370" s="236"/>
      <c r="L370" s="46"/>
      <c r="M370" s="237" t="s">
        <v>19</v>
      </c>
      <c r="N370" s="238" t="s">
        <v>39</v>
      </c>
      <c r="O370" s="86"/>
      <c r="P370" s="239">
        <f>O370*H370</f>
        <v>0</v>
      </c>
      <c r="Q370" s="239">
        <v>0</v>
      </c>
      <c r="R370" s="239">
        <f>Q370*H370</f>
        <v>0</v>
      </c>
      <c r="S370" s="239">
        <v>0</v>
      </c>
      <c r="T370" s="24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41" t="s">
        <v>198</v>
      </c>
      <c r="AT370" s="241" t="s">
        <v>131</v>
      </c>
      <c r="AU370" s="241" t="s">
        <v>77</v>
      </c>
      <c r="AY370" s="19" t="s">
        <v>125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9" t="s">
        <v>75</v>
      </c>
      <c r="BK370" s="242">
        <f>ROUND(I370*H370,2)</f>
        <v>0</v>
      </c>
      <c r="BL370" s="19" t="s">
        <v>198</v>
      </c>
      <c r="BM370" s="241" t="s">
        <v>765</v>
      </c>
    </row>
    <row r="371" s="13" customFormat="1">
      <c r="A371" s="13"/>
      <c r="B371" s="243"/>
      <c r="C371" s="244"/>
      <c r="D371" s="245" t="s">
        <v>137</v>
      </c>
      <c r="E371" s="246" t="s">
        <v>19</v>
      </c>
      <c r="F371" s="247" t="s">
        <v>373</v>
      </c>
      <c r="G371" s="244"/>
      <c r="H371" s="248">
        <v>4</v>
      </c>
      <c r="I371" s="249"/>
      <c r="J371" s="244"/>
      <c r="K371" s="244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137</v>
      </c>
      <c r="AU371" s="254" t="s">
        <v>77</v>
      </c>
      <c r="AV371" s="13" t="s">
        <v>77</v>
      </c>
      <c r="AW371" s="13" t="s">
        <v>31</v>
      </c>
      <c r="AX371" s="13" t="s">
        <v>68</v>
      </c>
      <c r="AY371" s="254" t="s">
        <v>125</v>
      </c>
    </row>
    <row r="372" s="14" customFormat="1">
      <c r="A372" s="14"/>
      <c r="B372" s="255"/>
      <c r="C372" s="256"/>
      <c r="D372" s="245" t="s">
        <v>137</v>
      </c>
      <c r="E372" s="257" t="s">
        <v>19</v>
      </c>
      <c r="F372" s="258" t="s">
        <v>139</v>
      </c>
      <c r="G372" s="256"/>
      <c r="H372" s="259">
        <v>4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5" t="s">
        <v>137</v>
      </c>
      <c r="AU372" s="265" t="s">
        <v>77</v>
      </c>
      <c r="AV372" s="14" t="s">
        <v>135</v>
      </c>
      <c r="AW372" s="14" t="s">
        <v>31</v>
      </c>
      <c r="AX372" s="14" t="s">
        <v>75</v>
      </c>
      <c r="AY372" s="265" t="s">
        <v>125</v>
      </c>
    </row>
    <row r="373" s="2" customFormat="1" ht="16.5" customHeight="1">
      <c r="A373" s="40"/>
      <c r="B373" s="41"/>
      <c r="C373" s="229" t="s">
        <v>455</v>
      </c>
      <c r="D373" s="229" t="s">
        <v>131</v>
      </c>
      <c r="E373" s="230" t="s">
        <v>456</v>
      </c>
      <c r="F373" s="231" t="s">
        <v>457</v>
      </c>
      <c r="G373" s="232" t="s">
        <v>184</v>
      </c>
      <c r="H373" s="233">
        <v>3.4630000000000001</v>
      </c>
      <c r="I373" s="234"/>
      <c r="J373" s="235">
        <f>ROUND(I373*H373,2)</f>
        <v>0</v>
      </c>
      <c r="K373" s="236"/>
      <c r="L373" s="46"/>
      <c r="M373" s="237" t="s">
        <v>19</v>
      </c>
      <c r="N373" s="238" t="s">
        <v>39</v>
      </c>
      <c r="O373" s="86"/>
      <c r="P373" s="239">
        <f>O373*H373</f>
        <v>0</v>
      </c>
      <c r="Q373" s="239">
        <v>0</v>
      </c>
      <c r="R373" s="239">
        <f>Q373*H373</f>
        <v>0</v>
      </c>
      <c r="S373" s="239">
        <v>0</v>
      </c>
      <c r="T373" s="240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41" t="s">
        <v>198</v>
      </c>
      <c r="AT373" s="241" t="s">
        <v>131</v>
      </c>
      <c r="AU373" s="241" t="s">
        <v>77</v>
      </c>
      <c r="AY373" s="19" t="s">
        <v>125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9" t="s">
        <v>75</v>
      </c>
      <c r="BK373" s="242">
        <f>ROUND(I373*H373,2)</f>
        <v>0</v>
      </c>
      <c r="BL373" s="19" t="s">
        <v>198</v>
      </c>
      <c r="BM373" s="241" t="s">
        <v>766</v>
      </c>
    </row>
    <row r="374" s="12" customFormat="1" ht="22.8" customHeight="1">
      <c r="A374" s="12"/>
      <c r="B374" s="213"/>
      <c r="C374" s="214"/>
      <c r="D374" s="215" t="s">
        <v>67</v>
      </c>
      <c r="E374" s="227" t="s">
        <v>459</v>
      </c>
      <c r="F374" s="227" t="s">
        <v>460</v>
      </c>
      <c r="G374" s="214"/>
      <c r="H374" s="214"/>
      <c r="I374" s="217"/>
      <c r="J374" s="228">
        <f>BK374</f>
        <v>0</v>
      </c>
      <c r="K374" s="214"/>
      <c r="L374" s="219"/>
      <c r="M374" s="220"/>
      <c r="N374" s="221"/>
      <c r="O374" s="221"/>
      <c r="P374" s="222">
        <f>SUM(P375:P403)</f>
        <v>0</v>
      </c>
      <c r="Q374" s="221"/>
      <c r="R374" s="222">
        <f>SUM(R375:R403)</f>
        <v>0.16931940000000001</v>
      </c>
      <c r="S374" s="221"/>
      <c r="T374" s="223">
        <f>SUM(T375:T403)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4" t="s">
        <v>77</v>
      </c>
      <c r="AT374" s="225" t="s">
        <v>67</v>
      </c>
      <c r="AU374" s="225" t="s">
        <v>75</v>
      </c>
      <c r="AY374" s="224" t="s">
        <v>125</v>
      </c>
      <c r="BK374" s="226">
        <f>SUM(BK375:BK403)</f>
        <v>0</v>
      </c>
    </row>
    <row r="375" s="2" customFormat="1" ht="16.5" customHeight="1">
      <c r="A375" s="40"/>
      <c r="B375" s="41"/>
      <c r="C375" s="229" t="s">
        <v>767</v>
      </c>
      <c r="D375" s="229" t="s">
        <v>131</v>
      </c>
      <c r="E375" s="230" t="s">
        <v>768</v>
      </c>
      <c r="F375" s="231" t="s">
        <v>769</v>
      </c>
      <c r="G375" s="232" t="s">
        <v>453</v>
      </c>
      <c r="H375" s="233">
        <v>13</v>
      </c>
      <c r="I375" s="234"/>
      <c r="J375" s="235">
        <f>ROUND(I375*H375,2)</f>
        <v>0</v>
      </c>
      <c r="K375" s="236"/>
      <c r="L375" s="46"/>
      <c r="M375" s="237" t="s">
        <v>19</v>
      </c>
      <c r="N375" s="238" t="s">
        <v>39</v>
      </c>
      <c r="O375" s="86"/>
      <c r="P375" s="239">
        <f>O375*H375</f>
        <v>0</v>
      </c>
      <c r="Q375" s="239">
        <v>0</v>
      </c>
      <c r="R375" s="239">
        <f>Q375*H375</f>
        <v>0</v>
      </c>
      <c r="S375" s="239">
        <v>0</v>
      </c>
      <c r="T375" s="240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41" t="s">
        <v>198</v>
      </c>
      <c r="AT375" s="241" t="s">
        <v>131</v>
      </c>
      <c r="AU375" s="241" t="s">
        <v>77</v>
      </c>
      <c r="AY375" s="19" t="s">
        <v>125</v>
      </c>
      <c r="BE375" s="242">
        <f>IF(N375="základní",J375,0)</f>
        <v>0</v>
      </c>
      <c r="BF375" s="242">
        <f>IF(N375="snížená",J375,0)</f>
        <v>0</v>
      </c>
      <c r="BG375" s="242">
        <f>IF(N375="zákl. přenesená",J375,0)</f>
        <v>0</v>
      </c>
      <c r="BH375" s="242">
        <f>IF(N375="sníž. přenesená",J375,0)</f>
        <v>0</v>
      </c>
      <c r="BI375" s="242">
        <f>IF(N375="nulová",J375,0)</f>
        <v>0</v>
      </c>
      <c r="BJ375" s="19" t="s">
        <v>75</v>
      </c>
      <c r="BK375" s="242">
        <f>ROUND(I375*H375,2)</f>
        <v>0</v>
      </c>
      <c r="BL375" s="19" t="s">
        <v>198</v>
      </c>
      <c r="BM375" s="241" t="s">
        <v>770</v>
      </c>
    </row>
    <row r="376" s="13" customFormat="1">
      <c r="A376" s="13"/>
      <c r="B376" s="243"/>
      <c r="C376" s="244"/>
      <c r="D376" s="245" t="s">
        <v>137</v>
      </c>
      <c r="E376" s="246" t="s">
        <v>19</v>
      </c>
      <c r="F376" s="247" t="s">
        <v>771</v>
      </c>
      <c r="G376" s="244"/>
      <c r="H376" s="248">
        <v>13</v>
      </c>
      <c r="I376" s="249"/>
      <c r="J376" s="244"/>
      <c r="K376" s="244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137</v>
      </c>
      <c r="AU376" s="254" t="s">
        <v>77</v>
      </c>
      <c r="AV376" s="13" t="s">
        <v>77</v>
      </c>
      <c r="AW376" s="13" t="s">
        <v>31</v>
      </c>
      <c r="AX376" s="13" t="s">
        <v>68</v>
      </c>
      <c r="AY376" s="254" t="s">
        <v>125</v>
      </c>
    </row>
    <row r="377" s="14" customFormat="1">
      <c r="A377" s="14"/>
      <c r="B377" s="255"/>
      <c r="C377" s="256"/>
      <c r="D377" s="245" t="s">
        <v>137</v>
      </c>
      <c r="E377" s="257" t="s">
        <v>19</v>
      </c>
      <c r="F377" s="258" t="s">
        <v>139</v>
      </c>
      <c r="G377" s="256"/>
      <c r="H377" s="259">
        <v>13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5" t="s">
        <v>137</v>
      </c>
      <c r="AU377" s="265" t="s">
        <v>77</v>
      </c>
      <c r="AV377" s="14" t="s">
        <v>135</v>
      </c>
      <c r="AW377" s="14" t="s">
        <v>31</v>
      </c>
      <c r="AX377" s="14" t="s">
        <v>75</v>
      </c>
      <c r="AY377" s="265" t="s">
        <v>125</v>
      </c>
    </row>
    <row r="378" s="2" customFormat="1" ht="16.5" customHeight="1">
      <c r="A378" s="40"/>
      <c r="B378" s="41"/>
      <c r="C378" s="229" t="s">
        <v>461</v>
      </c>
      <c r="D378" s="229" t="s">
        <v>131</v>
      </c>
      <c r="E378" s="230" t="s">
        <v>462</v>
      </c>
      <c r="F378" s="231" t="s">
        <v>463</v>
      </c>
      <c r="G378" s="232" t="s">
        <v>240</v>
      </c>
      <c r="H378" s="233">
        <v>42</v>
      </c>
      <c r="I378" s="234"/>
      <c r="J378" s="235">
        <f>ROUND(I378*H378,2)</f>
        <v>0</v>
      </c>
      <c r="K378" s="236"/>
      <c r="L378" s="46"/>
      <c r="M378" s="237" t="s">
        <v>19</v>
      </c>
      <c r="N378" s="238" t="s">
        <v>39</v>
      </c>
      <c r="O378" s="86"/>
      <c r="P378" s="239">
        <f>O378*H378</f>
        <v>0</v>
      </c>
      <c r="Q378" s="239">
        <v>0</v>
      </c>
      <c r="R378" s="239">
        <f>Q378*H378</f>
        <v>0</v>
      </c>
      <c r="S378" s="239">
        <v>0</v>
      </c>
      <c r="T378" s="240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41" t="s">
        <v>198</v>
      </c>
      <c r="AT378" s="241" t="s">
        <v>131</v>
      </c>
      <c r="AU378" s="241" t="s">
        <v>77</v>
      </c>
      <c r="AY378" s="19" t="s">
        <v>125</v>
      </c>
      <c r="BE378" s="242">
        <f>IF(N378="základní",J378,0)</f>
        <v>0</v>
      </c>
      <c r="BF378" s="242">
        <f>IF(N378="snížená",J378,0)</f>
        <v>0</v>
      </c>
      <c r="BG378" s="242">
        <f>IF(N378="zákl. přenesená",J378,0)</f>
        <v>0</v>
      </c>
      <c r="BH378" s="242">
        <f>IF(N378="sníž. přenesená",J378,0)</f>
        <v>0</v>
      </c>
      <c r="BI378" s="242">
        <f>IF(N378="nulová",J378,0)</f>
        <v>0</v>
      </c>
      <c r="BJ378" s="19" t="s">
        <v>75</v>
      </c>
      <c r="BK378" s="242">
        <f>ROUND(I378*H378,2)</f>
        <v>0</v>
      </c>
      <c r="BL378" s="19" t="s">
        <v>198</v>
      </c>
      <c r="BM378" s="241" t="s">
        <v>772</v>
      </c>
    </row>
    <row r="379" s="13" customFormat="1">
      <c r="A379" s="13"/>
      <c r="B379" s="243"/>
      <c r="C379" s="244"/>
      <c r="D379" s="245" t="s">
        <v>137</v>
      </c>
      <c r="E379" s="246" t="s">
        <v>19</v>
      </c>
      <c r="F379" s="247" t="s">
        <v>773</v>
      </c>
      <c r="G379" s="244"/>
      <c r="H379" s="248">
        <v>42</v>
      </c>
      <c r="I379" s="249"/>
      <c r="J379" s="244"/>
      <c r="K379" s="244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137</v>
      </c>
      <c r="AU379" s="254" t="s">
        <v>77</v>
      </c>
      <c r="AV379" s="13" t="s">
        <v>77</v>
      </c>
      <c r="AW379" s="13" t="s">
        <v>31</v>
      </c>
      <c r="AX379" s="13" t="s">
        <v>68</v>
      </c>
      <c r="AY379" s="254" t="s">
        <v>125</v>
      </c>
    </row>
    <row r="380" s="14" customFormat="1">
      <c r="A380" s="14"/>
      <c r="B380" s="255"/>
      <c r="C380" s="256"/>
      <c r="D380" s="245" t="s">
        <v>137</v>
      </c>
      <c r="E380" s="257" t="s">
        <v>19</v>
      </c>
      <c r="F380" s="258" t="s">
        <v>139</v>
      </c>
      <c r="G380" s="256"/>
      <c r="H380" s="259">
        <v>42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137</v>
      </c>
      <c r="AU380" s="265" t="s">
        <v>77</v>
      </c>
      <c r="AV380" s="14" t="s">
        <v>135</v>
      </c>
      <c r="AW380" s="14" t="s">
        <v>31</v>
      </c>
      <c r="AX380" s="14" t="s">
        <v>75</v>
      </c>
      <c r="AY380" s="265" t="s">
        <v>125</v>
      </c>
    </row>
    <row r="381" s="2" customFormat="1" ht="16.5" customHeight="1">
      <c r="A381" s="40"/>
      <c r="B381" s="41"/>
      <c r="C381" s="229" t="s">
        <v>465</v>
      </c>
      <c r="D381" s="229" t="s">
        <v>131</v>
      </c>
      <c r="E381" s="230" t="s">
        <v>466</v>
      </c>
      <c r="F381" s="231" t="s">
        <v>467</v>
      </c>
      <c r="G381" s="232" t="s">
        <v>240</v>
      </c>
      <c r="H381" s="233">
        <v>42</v>
      </c>
      <c r="I381" s="234"/>
      <c r="J381" s="235">
        <f>ROUND(I381*H381,2)</f>
        <v>0</v>
      </c>
      <c r="K381" s="236"/>
      <c r="L381" s="46"/>
      <c r="M381" s="237" t="s">
        <v>19</v>
      </c>
      <c r="N381" s="238" t="s">
        <v>39</v>
      </c>
      <c r="O381" s="86"/>
      <c r="P381" s="239">
        <f>O381*H381</f>
        <v>0</v>
      </c>
      <c r="Q381" s="239">
        <v>1.0000000000000001E-05</v>
      </c>
      <c r="R381" s="239">
        <f>Q381*H381</f>
        <v>0.00042000000000000002</v>
      </c>
      <c r="S381" s="239">
        <v>0</v>
      </c>
      <c r="T381" s="240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41" t="s">
        <v>198</v>
      </c>
      <c r="AT381" s="241" t="s">
        <v>131</v>
      </c>
      <c r="AU381" s="241" t="s">
        <v>77</v>
      </c>
      <c r="AY381" s="19" t="s">
        <v>125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9" t="s">
        <v>75</v>
      </c>
      <c r="BK381" s="242">
        <f>ROUND(I381*H381,2)</f>
        <v>0</v>
      </c>
      <c r="BL381" s="19" t="s">
        <v>198</v>
      </c>
      <c r="BM381" s="241" t="s">
        <v>774</v>
      </c>
    </row>
    <row r="382" s="13" customFormat="1">
      <c r="A382" s="13"/>
      <c r="B382" s="243"/>
      <c r="C382" s="244"/>
      <c r="D382" s="245" t="s">
        <v>137</v>
      </c>
      <c r="E382" s="246" t="s">
        <v>19</v>
      </c>
      <c r="F382" s="247" t="s">
        <v>775</v>
      </c>
      <c r="G382" s="244"/>
      <c r="H382" s="248">
        <v>42</v>
      </c>
      <c r="I382" s="249"/>
      <c r="J382" s="244"/>
      <c r="K382" s="244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137</v>
      </c>
      <c r="AU382" s="254" t="s">
        <v>77</v>
      </c>
      <c r="AV382" s="13" t="s">
        <v>77</v>
      </c>
      <c r="AW382" s="13" t="s">
        <v>31</v>
      </c>
      <c r="AX382" s="13" t="s">
        <v>68</v>
      </c>
      <c r="AY382" s="254" t="s">
        <v>125</v>
      </c>
    </row>
    <row r="383" s="14" customFormat="1">
      <c r="A383" s="14"/>
      <c r="B383" s="255"/>
      <c r="C383" s="256"/>
      <c r="D383" s="245" t="s">
        <v>137</v>
      </c>
      <c r="E383" s="257" t="s">
        <v>19</v>
      </c>
      <c r="F383" s="258" t="s">
        <v>139</v>
      </c>
      <c r="G383" s="256"/>
      <c r="H383" s="259">
        <v>42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137</v>
      </c>
      <c r="AU383" s="265" t="s">
        <v>77</v>
      </c>
      <c r="AV383" s="14" t="s">
        <v>135</v>
      </c>
      <c r="AW383" s="14" t="s">
        <v>31</v>
      </c>
      <c r="AX383" s="14" t="s">
        <v>75</v>
      </c>
      <c r="AY383" s="265" t="s">
        <v>125</v>
      </c>
    </row>
    <row r="384" s="2" customFormat="1" ht="16.5" customHeight="1">
      <c r="A384" s="40"/>
      <c r="B384" s="41"/>
      <c r="C384" s="287" t="s">
        <v>470</v>
      </c>
      <c r="D384" s="287" t="s">
        <v>278</v>
      </c>
      <c r="E384" s="288" t="s">
        <v>471</v>
      </c>
      <c r="F384" s="289" t="s">
        <v>472</v>
      </c>
      <c r="G384" s="290" t="s">
        <v>159</v>
      </c>
      <c r="H384" s="291">
        <v>9</v>
      </c>
      <c r="I384" s="292"/>
      <c r="J384" s="293">
        <f>ROUND(I384*H384,2)</f>
        <v>0</v>
      </c>
      <c r="K384" s="294"/>
      <c r="L384" s="295"/>
      <c r="M384" s="296" t="s">
        <v>19</v>
      </c>
      <c r="N384" s="297" t="s">
        <v>39</v>
      </c>
      <c r="O384" s="86"/>
      <c r="P384" s="239">
        <f>O384*H384</f>
        <v>0</v>
      </c>
      <c r="Q384" s="239">
        <v>0.00050000000000000001</v>
      </c>
      <c r="R384" s="239">
        <f>Q384*H384</f>
        <v>0.0045000000000000005</v>
      </c>
      <c r="S384" s="239">
        <v>0</v>
      </c>
      <c r="T384" s="24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41" t="s">
        <v>282</v>
      </c>
      <c r="AT384" s="241" t="s">
        <v>278</v>
      </c>
      <c r="AU384" s="241" t="s">
        <v>77</v>
      </c>
      <c r="AY384" s="19" t="s">
        <v>125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9" t="s">
        <v>75</v>
      </c>
      <c r="BK384" s="242">
        <f>ROUND(I384*H384,2)</f>
        <v>0</v>
      </c>
      <c r="BL384" s="19" t="s">
        <v>198</v>
      </c>
      <c r="BM384" s="241" t="s">
        <v>776</v>
      </c>
    </row>
    <row r="385" s="13" customFormat="1">
      <c r="A385" s="13"/>
      <c r="B385" s="243"/>
      <c r="C385" s="244"/>
      <c r="D385" s="245" t="s">
        <v>137</v>
      </c>
      <c r="E385" s="246" t="s">
        <v>19</v>
      </c>
      <c r="F385" s="247" t="s">
        <v>126</v>
      </c>
      <c r="G385" s="244"/>
      <c r="H385" s="248">
        <v>9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137</v>
      </c>
      <c r="AU385" s="254" t="s">
        <v>77</v>
      </c>
      <c r="AV385" s="13" t="s">
        <v>77</v>
      </c>
      <c r="AW385" s="13" t="s">
        <v>31</v>
      </c>
      <c r="AX385" s="13" t="s">
        <v>68</v>
      </c>
      <c r="AY385" s="254" t="s">
        <v>125</v>
      </c>
    </row>
    <row r="386" s="14" customFormat="1">
      <c r="A386" s="14"/>
      <c r="B386" s="255"/>
      <c r="C386" s="256"/>
      <c r="D386" s="245" t="s">
        <v>137</v>
      </c>
      <c r="E386" s="257" t="s">
        <v>19</v>
      </c>
      <c r="F386" s="258" t="s">
        <v>139</v>
      </c>
      <c r="G386" s="256"/>
      <c r="H386" s="259">
        <v>9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137</v>
      </c>
      <c r="AU386" s="265" t="s">
        <v>77</v>
      </c>
      <c r="AV386" s="14" t="s">
        <v>135</v>
      </c>
      <c r="AW386" s="14" t="s">
        <v>31</v>
      </c>
      <c r="AX386" s="14" t="s">
        <v>75</v>
      </c>
      <c r="AY386" s="265" t="s">
        <v>125</v>
      </c>
    </row>
    <row r="387" s="2" customFormat="1" ht="24" customHeight="1">
      <c r="A387" s="40"/>
      <c r="B387" s="41"/>
      <c r="C387" s="229" t="s">
        <v>777</v>
      </c>
      <c r="D387" s="229" t="s">
        <v>131</v>
      </c>
      <c r="E387" s="230" t="s">
        <v>778</v>
      </c>
      <c r="F387" s="231" t="s">
        <v>779</v>
      </c>
      <c r="G387" s="232" t="s">
        <v>240</v>
      </c>
      <c r="H387" s="233">
        <v>1</v>
      </c>
      <c r="I387" s="234"/>
      <c r="J387" s="235">
        <f>ROUND(I387*H387,2)</f>
        <v>0</v>
      </c>
      <c r="K387" s="236"/>
      <c r="L387" s="46"/>
      <c r="M387" s="237" t="s">
        <v>19</v>
      </c>
      <c r="N387" s="238" t="s">
        <v>39</v>
      </c>
      <c r="O387" s="86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41" t="s">
        <v>198</v>
      </c>
      <c r="AT387" s="241" t="s">
        <v>131</v>
      </c>
      <c r="AU387" s="241" t="s">
        <v>77</v>
      </c>
      <c r="AY387" s="19" t="s">
        <v>125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9" t="s">
        <v>75</v>
      </c>
      <c r="BK387" s="242">
        <f>ROUND(I387*H387,2)</f>
        <v>0</v>
      </c>
      <c r="BL387" s="19" t="s">
        <v>198</v>
      </c>
      <c r="BM387" s="241" t="s">
        <v>780</v>
      </c>
    </row>
    <row r="388" s="13" customFormat="1">
      <c r="A388" s="13"/>
      <c r="B388" s="243"/>
      <c r="C388" s="244"/>
      <c r="D388" s="245" t="s">
        <v>137</v>
      </c>
      <c r="E388" s="246" t="s">
        <v>19</v>
      </c>
      <c r="F388" s="247" t="s">
        <v>781</v>
      </c>
      <c r="G388" s="244"/>
      <c r="H388" s="248">
        <v>1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137</v>
      </c>
      <c r="AU388" s="254" t="s">
        <v>77</v>
      </c>
      <c r="AV388" s="13" t="s">
        <v>77</v>
      </c>
      <c r="AW388" s="13" t="s">
        <v>31</v>
      </c>
      <c r="AX388" s="13" t="s">
        <v>68</v>
      </c>
      <c r="AY388" s="254" t="s">
        <v>125</v>
      </c>
    </row>
    <row r="389" s="14" customFormat="1">
      <c r="A389" s="14"/>
      <c r="B389" s="255"/>
      <c r="C389" s="256"/>
      <c r="D389" s="245" t="s">
        <v>137</v>
      </c>
      <c r="E389" s="257" t="s">
        <v>19</v>
      </c>
      <c r="F389" s="258" t="s">
        <v>139</v>
      </c>
      <c r="G389" s="256"/>
      <c r="H389" s="259">
        <v>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137</v>
      </c>
      <c r="AU389" s="265" t="s">
        <v>77</v>
      </c>
      <c r="AV389" s="14" t="s">
        <v>135</v>
      </c>
      <c r="AW389" s="14" t="s">
        <v>31</v>
      </c>
      <c r="AX389" s="14" t="s">
        <v>75</v>
      </c>
      <c r="AY389" s="265" t="s">
        <v>125</v>
      </c>
    </row>
    <row r="390" s="2" customFormat="1" ht="16.5" customHeight="1">
      <c r="A390" s="40"/>
      <c r="B390" s="41"/>
      <c r="C390" s="229" t="s">
        <v>782</v>
      </c>
      <c r="D390" s="229" t="s">
        <v>131</v>
      </c>
      <c r="E390" s="230" t="s">
        <v>783</v>
      </c>
      <c r="F390" s="231" t="s">
        <v>784</v>
      </c>
      <c r="G390" s="232" t="s">
        <v>240</v>
      </c>
      <c r="H390" s="233">
        <v>1</v>
      </c>
      <c r="I390" s="234"/>
      <c r="J390" s="235">
        <f>ROUND(I390*H390,2)</f>
        <v>0</v>
      </c>
      <c r="K390" s="236"/>
      <c r="L390" s="46"/>
      <c r="M390" s="237" t="s">
        <v>19</v>
      </c>
      <c r="N390" s="238" t="s">
        <v>39</v>
      </c>
      <c r="O390" s="86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41" t="s">
        <v>198</v>
      </c>
      <c r="AT390" s="241" t="s">
        <v>131</v>
      </c>
      <c r="AU390" s="241" t="s">
        <v>77</v>
      </c>
      <c r="AY390" s="19" t="s">
        <v>125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9" t="s">
        <v>75</v>
      </c>
      <c r="BK390" s="242">
        <f>ROUND(I390*H390,2)</f>
        <v>0</v>
      </c>
      <c r="BL390" s="19" t="s">
        <v>198</v>
      </c>
      <c r="BM390" s="241" t="s">
        <v>785</v>
      </c>
    </row>
    <row r="391" s="13" customFormat="1">
      <c r="A391" s="13"/>
      <c r="B391" s="243"/>
      <c r="C391" s="244"/>
      <c r="D391" s="245" t="s">
        <v>137</v>
      </c>
      <c r="E391" s="246" t="s">
        <v>19</v>
      </c>
      <c r="F391" s="247" t="s">
        <v>75</v>
      </c>
      <c r="G391" s="244"/>
      <c r="H391" s="248">
        <v>1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137</v>
      </c>
      <c r="AU391" s="254" t="s">
        <v>77</v>
      </c>
      <c r="AV391" s="13" t="s">
        <v>77</v>
      </c>
      <c r="AW391" s="13" t="s">
        <v>31</v>
      </c>
      <c r="AX391" s="13" t="s">
        <v>68</v>
      </c>
      <c r="AY391" s="254" t="s">
        <v>125</v>
      </c>
    </row>
    <row r="392" s="14" customFormat="1">
      <c r="A392" s="14"/>
      <c r="B392" s="255"/>
      <c r="C392" s="256"/>
      <c r="D392" s="245" t="s">
        <v>137</v>
      </c>
      <c r="E392" s="257" t="s">
        <v>19</v>
      </c>
      <c r="F392" s="258" t="s">
        <v>139</v>
      </c>
      <c r="G392" s="256"/>
      <c r="H392" s="259">
        <v>1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5" t="s">
        <v>137</v>
      </c>
      <c r="AU392" s="265" t="s">
        <v>77</v>
      </c>
      <c r="AV392" s="14" t="s">
        <v>135</v>
      </c>
      <c r="AW392" s="14" t="s">
        <v>31</v>
      </c>
      <c r="AX392" s="14" t="s">
        <v>75</v>
      </c>
      <c r="AY392" s="265" t="s">
        <v>125</v>
      </c>
    </row>
    <row r="393" s="2" customFormat="1" ht="16.5" customHeight="1">
      <c r="A393" s="40"/>
      <c r="B393" s="41"/>
      <c r="C393" s="229" t="s">
        <v>474</v>
      </c>
      <c r="D393" s="229" t="s">
        <v>131</v>
      </c>
      <c r="E393" s="230" t="s">
        <v>475</v>
      </c>
      <c r="F393" s="231" t="s">
        <v>476</v>
      </c>
      <c r="G393" s="232" t="s">
        <v>134</v>
      </c>
      <c r="H393" s="233">
        <v>393.30000000000001</v>
      </c>
      <c r="I393" s="234"/>
      <c r="J393" s="235">
        <f>ROUND(I393*H393,2)</f>
        <v>0</v>
      </c>
      <c r="K393" s="236"/>
      <c r="L393" s="46"/>
      <c r="M393" s="237" t="s">
        <v>19</v>
      </c>
      <c r="N393" s="238" t="s">
        <v>39</v>
      </c>
      <c r="O393" s="86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41" t="s">
        <v>198</v>
      </c>
      <c r="AT393" s="241" t="s">
        <v>131</v>
      </c>
      <c r="AU393" s="241" t="s">
        <v>77</v>
      </c>
      <c r="AY393" s="19" t="s">
        <v>125</v>
      </c>
      <c r="BE393" s="242">
        <f>IF(N393="základní",J393,0)</f>
        <v>0</v>
      </c>
      <c r="BF393" s="242">
        <f>IF(N393="snížená",J393,0)</f>
        <v>0</v>
      </c>
      <c r="BG393" s="242">
        <f>IF(N393="zákl. přenesená",J393,0)</f>
        <v>0</v>
      </c>
      <c r="BH393" s="242">
        <f>IF(N393="sníž. přenesená",J393,0)</f>
        <v>0</v>
      </c>
      <c r="BI393" s="242">
        <f>IF(N393="nulová",J393,0)</f>
        <v>0</v>
      </c>
      <c r="BJ393" s="19" t="s">
        <v>75</v>
      </c>
      <c r="BK393" s="242">
        <f>ROUND(I393*H393,2)</f>
        <v>0</v>
      </c>
      <c r="BL393" s="19" t="s">
        <v>198</v>
      </c>
      <c r="BM393" s="241" t="s">
        <v>786</v>
      </c>
    </row>
    <row r="394" s="15" customFormat="1">
      <c r="A394" s="15"/>
      <c r="B394" s="266"/>
      <c r="C394" s="267"/>
      <c r="D394" s="245" t="s">
        <v>137</v>
      </c>
      <c r="E394" s="268" t="s">
        <v>19</v>
      </c>
      <c r="F394" s="269" t="s">
        <v>221</v>
      </c>
      <c r="G394" s="267"/>
      <c r="H394" s="268" t="s">
        <v>19</v>
      </c>
      <c r="I394" s="270"/>
      <c r="J394" s="267"/>
      <c r="K394" s="267"/>
      <c r="L394" s="271"/>
      <c r="M394" s="272"/>
      <c r="N394" s="273"/>
      <c r="O394" s="273"/>
      <c r="P394" s="273"/>
      <c r="Q394" s="273"/>
      <c r="R394" s="273"/>
      <c r="S394" s="273"/>
      <c r="T394" s="27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5" t="s">
        <v>137</v>
      </c>
      <c r="AU394" s="275" t="s">
        <v>77</v>
      </c>
      <c r="AV394" s="15" t="s">
        <v>75</v>
      </c>
      <c r="AW394" s="15" t="s">
        <v>31</v>
      </c>
      <c r="AX394" s="15" t="s">
        <v>68</v>
      </c>
      <c r="AY394" s="275" t="s">
        <v>125</v>
      </c>
    </row>
    <row r="395" s="13" customFormat="1">
      <c r="A395" s="13"/>
      <c r="B395" s="243"/>
      <c r="C395" s="244"/>
      <c r="D395" s="245" t="s">
        <v>137</v>
      </c>
      <c r="E395" s="246" t="s">
        <v>19</v>
      </c>
      <c r="F395" s="247" t="s">
        <v>671</v>
      </c>
      <c r="G395" s="244"/>
      <c r="H395" s="248">
        <v>342</v>
      </c>
      <c r="I395" s="249"/>
      <c r="J395" s="244"/>
      <c r="K395" s="244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137</v>
      </c>
      <c r="AU395" s="254" t="s">
        <v>77</v>
      </c>
      <c r="AV395" s="13" t="s">
        <v>77</v>
      </c>
      <c r="AW395" s="13" t="s">
        <v>31</v>
      </c>
      <c r="AX395" s="13" t="s">
        <v>68</v>
      </c>
      <c r="AY395" s="254" t="s">
        <v>125</v>
      </c>
    </row>
    <row r="396" s="14" customFormat="1">
      <c r="A396" s="14"/>
      <c r="B396" s="255"/>
      <c r="C396" s="256"/>
      <c r="D396" s="245" t="s">
        <v>137</v>
      </c>
      <c r="E396" s="257" t="s">
        <v>19</v>
      </c>
      <c r="F396" s="258" t="s">
        <v>139</v>
      </c>
      <c r="G396" s="256"/>
      <c r="H396" s="259">
        <v>342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5" t="s">
        <v>137</v>
      </c>
      <c r="AU396" s="265" t="s">
        <v>77</v>
      </c>
      <c r="AV396" s="14" t="s">
        <v>135</v>
      </c>
      <c r="AW396" s="14" t="s">
        <v>31</v>
      </c>
      <c r="AX396" s="14" t="s">
        <v>68</v>
      </c>
      <c r="AY396" s="265" t="s">
        <v>125</v>
      </c>
    </row>
    <row r="397" s="16" customFormat="1">
      <c r="A397" s="16"/>
      <c r="B397" s="276"/>
      <c r="C397" s="277"/>
      <c r="D397" s="245" t="s">
        <v>137</v>
      </c>
      <c r="E397" s="278" t="s">
        <v>19</v>
      </c>
      <c r="F397" s="279" t="s">
        <v>223</v>
      </c>
      <c r="G397" s="277"/>
      <c r="H397" s="280">
        <v>342</v>
      </c>
      <c r="I397" s="281"/>
      <c r="J397" s="277"/>
      <c r="K397" s="277"/>
      <c r="L397" s="282"/>
      <c r="M397" s="283"/>
      <c r="N397" s="284"/>
      <c r="O397" s="284"/>
      <c r="P397" s="284"/>
      <c r="Q397" s="284"/>
      <c r="R397" s="284"/>
      <c r="S397" s="284"/>
      <c r="T397" s="285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86" t="s">
        <v>137</v>
      </c>
      <c r="AU397" s="286" t="s">
        <v>77</v>
      </c>
      <c r="AV397" s="16" t="s">
        <v>130</v>
      </c>
      <c r="AW397" s="16" t="s">
        <v>31</v>
      </c>
      <c r="AX397" s="16" t="s">
        <v>68</v>
      </c>
      <c r="AY397" s="286" t="s">
        <v>125</v>
      </c>
    </row>
    <row r="398" s="13" customFormat="1">
      <c r="A398" s="13"/>
      <c r="B398" s="243"/>
      <c r="C398" s="244"/>
      <c r="D398" s="245" t="s">
        <v>137</v>
      </c>
      <c r="E398" s="246" t="s">
        <v>19</v>
      </c>
      <c r="F398" s="247" t="s">
        <v>672</v>
      </c>
      <c r="G398" s="244"/>
      <c r="H398" s="248">
        <v>393.30000000000001</v>
      </c>
      <c r="I398" s="249"/>
      <c r="J398" s="244"/>
      <c r="K398" s="244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137</v>
      </c>
      <c r="AU398" s="254" t="s">
        <v>77</v>
      </c>
      <c r="AV398" s="13" t="s">
        <v>77</v>
      </c>
      <c r="AW398" s="13" t="s">
        <v>31</v>
      </c>
      <c r="AX398" s="13" t="s">
        <v>75</v>
      </c>
      <c r="AY398" s="254" t="s">
        <v>125</v>
      </c>
    </row>
    <row r="399" s="2" customFormat="1" ht="16.5" customHeight="1">
      <c r="A399" s="40"/>
      <c r="B399" s="41"/>
      <c r="C399" s="287" t="s">
        <v>478</v>
      </c>
      <c r="D399" s="287" t="s">
        <v>278</v>
      </c>
      <c r="E399" s="288" t="s">
        <v>479</v>
      </c>
      <c r="F399" s="289" t="s">
        <v>480</v>
      </c>
      <c r="G399" s="290" t="s">
        <v>134</v>
      </c>
      <c r="H399" s="291">
        <v>432.63</v>
      </c>
      <c r="I399" s="292"/>
      <c r="J399" s="293">
        <f>ROUND(I399*H399,2)</f>
        <v>0</v>
      </c>
      <c r="K399" s="294"/>
      <c r="L399" s="295"/>
      <c r="M399" s="296" t="s">
        <v>19</v>
      </c>
      <c r="N399" s="297" t="s">
        <v>39</v>
      </c>
      <c r="O399" s="86"/>
      <c r="P399" s="239">
        <f>O399*H399</f>
        <v>0</v>
      </c>
      <c r="Q399" s="239">
        <v>0.00038000000000000002</v>
      </c>
      <c r="R399" s="239">
        <f>Q399*H399</f>
        <v>0.1643994</v>
      </c>
      <c r="S399" s="239">
        <v>0</v>
      </c>
      <c r="T399" s="240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41" t="s">
        <v>282</v>
      </c>
      <c r="AT399" s="241" t="s">
        <v>278</v>
      </c>
      <c r="AU399" s="241" t="s">
        <v>77</v>
      </c>
      <c r="AY399" s="19" t="s">
        <v>125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9" t="s">
        <v>75</v>
      </c>
      <c r="BK399" s="242">
        <f>ROUND(I399*H399,2)</f>
        <v>0</v>
      </c>
      <c r="BL399" s="19" t="s">
        <v>198</v>
      </c>
      <c r="BM399" s="241" t="s">
        <v>787</v>
      </c>
    </row>
    <row r="400" s="13" customFormat="1">
      <c r="A400" s="13"/>
      <c r="B400" s="243"/>
      <c r="C400" s="244"/>
      <c r="D400" s="245" t="s">
        <v>137</v>
      </c>
      <c r="E400" s="246" t="s">
        <v>19</v>
      </c>
      <c r="F400" s="247" t="s">
        <v>788</v>
      </c>
      <c r="G400" s="244"/>
      <c r="H400" s="248">
        <v>393.30000000000001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137</v>
      </c>
      <c r="AU400" s="254" t="s">
        <v>77</v>
      </c>
      <c r="AV400" s="13" t="s">
        <v>77</v>
      </c>
      <c r="AW400" s="13" t="s">
        <v>31</v>
      </c>
      <c r="AX400" s="13" t="s">
        <v>68</v>
      </c>
      <c r="AY400" s="254" t="s">
        <v>125</v>
      </c>
    </row>
    <row r="401" s="14" customFormat="1">
      <c r="A401" s="14"/>
      <c r="B401" s="255"/>
      <c r="C401" s="256"/>
      <c r="D401" s="245" t="s">
        <v>137</v>
      </c>
      <c r="E401" s="257" t="s">
        <v>19</v>
      </c>
      <c r="F401" s="258" t="s">
        <v>139</v>
      </c>
      <c r="G401" s="256"/>
      <c r="H401" s="259">
        <v>393.30000000000001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137</v>
      </c>
      <c r="AU401" s="265" t="s">
        <v>77</v>
      </c>
      <c r="AV401" s="14" t="s">
        <v>135</v>
      </c>
      <c r="AW401" s="14" t="s">
        <v>31</v>
      </c>
      <c r="AX401" s="14" t="s">
        <v>68</v>
      </c>
      <c r="AY401" s="265" t="s">
        <v>125</v>
      </c>
    </row>
    <row r="402" s="13" customFormat="1">
      <c r="A402" s="13"/>
      <c r="B402" s="243"/>
      <c r="C402" s="244"/>
      <c r="D402" s="245" t="s">
        <v>137</v>
      </c>
      <c r="E402" s="246" t="s">
        <v>19</v>
      </c>
      <c r="F402" s="247" t="s">
        <v>789</v>
      </c>
      <c r="G402" s="244"/>
      <c r="H402" s="248">
        <v>432.63</v>
      </c>
      <c r="I402" s="249"/>
      <c r="J402" s="244"/>
      <c r="K402" s="244"/>
      <c r="L402" s="250"/>
      <c r="M402" s="251"/>
      <c r="N402" s="252"/>
      <c r="O402" s="252"/>
      <c r="P402" s="252"/>
      <c r="Q402" s="252"/>
      <c r="R402" s="252"/>
      <c r="S402" s="252"/>
      <c r="T402" s="25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4" t="s">
        <v>137</v>
      </c>
      <c r="AU402" s="254" t="s">
        <v>77</v>
      </c>
      <c r="AV402" s="13" t="s">
        <v>77</v>
      </c>
      <c r="AW402" s="13" t="s">
        <v>31</v>
      </c>
      <c r="AX402" s="13" t="s">
        <v>75</v>
      </c>
      <c r="AY402" s="254" t="s">
        <v>125</v>
      </c>
    </row>
    <row r="403" s="2" customFormat="1" ht="16.5" customHeight="1">
      <c r="A403" s="40"/>
      <c r="B403" s="41"/>
      <c r="C403" s="229" t="s">
        <v>484</v>
      </c>
      <c r="D403" s="229" t="s">
        <v>131</v>
      </c>
      <c r="E403" s="230" t="s">
        <v>485</v>
      </c>
      <c r="F403" s="231" t="s">
        <v>486</v>
      </c>
      <c r="G403" s="232" t="s">
        <v>184</v>
      </c>
      <c r="H403" s="233">
        <v>0.16900000000000001</v>
      </c>
      <c r="I403" s="234"/>
      <c r="J403" s="235">
        <f>ROUND(I403*H403,2)</f>
        <v>0</v>
      </c>
      <c r="K403" s="236"/>
      <c r="L403" s="46"/>
      <c r="M403" s="237" t="s">
        <v>19</v>
      </c>
      <c r="N403" s="238" t="s">
        <v>39</v>
      </c>
      <c r="O403" s="86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41" t="s">
        <v>198</v>
      </c>
      <c r="AT403" s="241" t="s">
        <v>131</v>
      </c>
      <c r="AU403" s="241" t="s">
        <v>77</v>
      </c>
      <c r="AY403" s="19" t="s">
        <v>125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9" t="s">
        <v>75</v>
      </c>
      <c r="BK403" s="242">
        <f>ROUND(I403*H403,2)</f>
        <v>0</v>
      </c>
      <c r="BL403" s="19" t="s">
        <v>198</v>
      </c>
      <c r="BM403" s="241" t="s">
        <v>790</v>
      </c>
    </row>
    <row r="404" s="12" customFormat="1" ht="22.8" customHeight="1">
      <c r="A404" s="12"/>
      <c r="B404" s="213"/>
      <c r="C404" s="214"/>
      <c r="D404" s="215" t="s">
        <v>67</v>
      </c>
      <c r="E404" s="227" t="s">
        <v>488</v>
      </c>
      <c r="F404" s="227" t="s">
        <v>489</v>
      </c>
      <c r="G404" s="214"/>
      <c r="H404" s="214"/>
      <c r="I404" s="217"/>
      <c r="J404" s="228">
        <f>BK404</f>
        <v>0</v>
      </c>
      <c r="K404" s="214"/>
      <c r="L404" s="219"/>
      <c r="M404" s="220"/>
      <c r="N404" s="221"/>
      <c r="O404" s="221"/>
      <c r="P404" s="222">
        <f>SUM(P405:P467)</f>
        <v>0</v>
      </c>
      <c r="Q404" s="221"/>
      <c r="R404" s="222">
        <f>SUM(R405:R467)</f>
        <v>0.30070170999999996</v>
      </c>
      <c r="S404" s="221"/>
      <c r="T404" s="223">
        <f>SUM(T405:T467)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4" t="s">
        <v>77</v>
      </c>
      <c r="AT404" s="225" t="s">
        <v>67</v>
      </c>
      <c r="AU404" s="225" t="s">
        <v>75</v>
      </c>
      <c r="AY404" s="224" t="s">
        <v>125</v>
      </c>
      <c r="BK404" s="226">
        <f>SUM(BK405:BK467)</f>
        <v>0</v>
      </c>
    </row>
    <row r="405" s="2" customFormat="1" ht="16.5" customHeight="1">
      <c r="A405" s="40"/>
      <c r="B405" s="41"/>
      <c r="C405" s="229" t="s">
        <v>490</v>
      </c>
      <c r="D405" s="229" t="s">
        <v>131</v>
      </c>
      <c r="E405" s="230" t="s">
        <v>491</v>
      </c>
      <c r="F405" s="231" t="s">
        <v>492</v>
      </c>
      <c r="G405" s="232" t="s">
        <v>134</v>
      </c>
      <c r="H405" s="233">
        <v>134.66200000000001</v>
      </c>
      <c r="I405" s="234"/>
      <c r="J405" s="235">
        <f>ROUND(I405*H405,2)</f>
        <v>0</v>
      </c>
      <c r="K405" s="236"/>
      <c r="L405" s="46"/>
      <c r="M405" s="237" t="s">
        <v>19</v>
      </c>
      <c r="N405" s="238" t="s">
        <v>39</v>
      </c>
      <c r="O405" s="86"/>
      <c r="P405" s="239">
        <f>O405*H405</f>
        <v>0</v>
      </c>
      <c r="Q405" s="239">
        <v>0.00022000000000000001</v>
      </c>
      <c r="R405" s="239">
        <f>Q405*H405</f>
        <v>0.029625640000000002</v>
      </c>
      <c r="S405" s="239">
        <v>0</v>
      </c>
      <c r="T405" s="240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41" t="s">
        <v>198</v>
      </c>
      <c r="AT405" s="241" t="s">
        <v>131</v>
      </c>
      <c r="AU405" s="241" t="s">
        <v>77</v>
      </c>
      <c r="AY405" s="19" t="s">
        <v>125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9" t="s">
        <v>75</v>
      </c>
      <c r="BK405" s="242">
        <f>ROUND(I405*H405,2)</f>
        <v>0</v>
      </c>
      <c r="BL405" s="19" t="s">
        <v>198</v>
      </c>
      <c r="BM405" s="241" t="s">
        <v>791</v>
      </c>
    </row>
    <row r="406" s="13" customFormat="1">
      <c r="A406" s="13"/>
      <c r="B406" s="243"/>
      <c r="C406" s="244"/>
      <c r="D406" s="245" t="s">
        <v>137</v>
      </c>
      <c r="E406" s="246" t="s">
        <v>19</v>
      </c>
      <c r="F406" s="247" t="s">
        <v>792</v>
      </c>
      <c r="G406" s="244"/>
      <c r="H406" s="248">
        <v>38.280000000000001</v>
      </c>
      <c r="I406" s="249"/>
      <c r="J406" s="244"/>
      <c r="K406" s="244"/>
      <c r="L406" s="250"/>
      <c r="M406" s="251"/>
      <c r="N406" s="252"/>
      <c r="O406" s="252"/>
      <c r="P406" s="252"/>
      <c r="Q406" s="252"/>
      <c r="R406" s="252"/>
      <c r="S406" s="252"/>
      <c r="T406" s="25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137</v>
      </c>
      <c r="AU406" s="254" t="s">
        <v>77</v>
      </c>
      <c r="AV406" s="13" t="s">
        <v>77</v>
      </c>
      <c r="AW406" s="13" t="s">
        <v>31</v>
      </c>
      <c r="AX406" s="13" t="s">
        <v>68</v>
      </c>
      <c r="AY406" s="254" t="s">
        <v>125</v>
      </c>
    </row>
    <row r="407" s="13" customFormat="1">
      <c r="A407" s="13"/>
      <c r="B407" s="243"/>
      <c r="C407" s="244"/>
      <c r="D407" s="245" t="s">
        <v>137</v>
      </c>
      <c r="E407" s="246" t="s">
        <v>19</v>
      </c>
      <c r="F407" s="247" t="s">
        <v>793</v>
      </c>
      <c r="G407" s="244"/>
      <c r="H407" s="248">
        <v>341.12900000000002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137</v>
      </c>
      <c r="AU407" s="254" t="s">
        <v>77</v>
      </c>
      <c r="AV407" s="13" t="s">
        <v>77</v>
      </c>
      <c r="AW407" s="13" t="s">
        <v>31</v>
      </c>
      <c r="AX407" s="13" t="s">
        <v>68</v>
      </c>
      <c r="AY407" s="254" t="s">
        <v>125</v>
      </c>
    </row>
    <row r="408" s="13" customFormat="1">
      <c r="A408" s="13"/>
      <c r="B408" s="243"/>
      <c r="C408" s="244"/>
      <c r="D408" s="245" t="s">
        <v>137</v>
      </c>
      <c r="E408" s="246" t="s">
        <v>19</v>
      </c>
      <c r="F408" s="247" t="s">
        <v>794</v>
      </c>
      <c r="G408" s="244"/>
      <c r="H408" s="248">
        <v>69.463999999999999</v>
      </c>
      <c r="I408" s="249"/>
      <c r="J408" s="244"/>
      <c r="K408" s="244"/>
      <c r="L408" s="250"/>
      <c r="M408" s="251"/>
      <c r="N408" s="252"/>
      <c r="O408" s="252"/>
      <c r="P408" s="252"/>
      <c r="Q408" s="252"/>
      <c r="R408" s="252"/>
      <c r="S408" s="252"/>
      <c r="T408" s="25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137</v>
      </c>
      <c r="AU408" s="254" t="s">
        <v>77</v>
      </c>
      <c r="AV408" s="13" t="s">
        <v>77</v>
      </c>
      <c r="AW408" s="13" t="s">
        <v>31</v>
      </c>
      <c r="AX408" s="13" t="s">
        <v>68</v>
      </c>
      <c r="AY408" s="254" t="s">
        <v>125</v>
      </c>
    </row>
    <row r="409" s="14" customFormat="1">
      <c r="A409" s="14"/>
      <c r="B409" s="255"/>
      <c r="C409" s="256"/>
      <c r="D409" s="245" t="s">
        <v>137</v>
      </c>
      <c r="E409" s="257" t="s">
        <v>19</v>
      </c>
      <c r="F409" s="258" t="s">
        <v>139</v>
      </c>
      <c r="G409" s="256"/>
      <c r="H409" s="259">
        <v>448.87299999999999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5" t="s">
        <v>137</v>
      </c>
      <c r="AU409" s="265" t="s">
        <v>77</v>
      </c>
      <c r="AV409" s="14" t="s">
        <v>135</v>
      </c>
      <c r="AW409" s="14" t="s">
        <v>31</v>
      </c>
      <c r="AX409" s="14" t="s">
        <v>68</v>
      </c>
      <c r="AY409" s="265" t="s">
        <v>125</v>
      </c>
    </row>
    <row r="410" s="13" customFormat="1">
      <c r="A410" s="13"/>
      <c r="B410" s="243"/>
      <c r="C410" s="244"/>
      <c r="D410" s="245" t="s">
        <v>137</v>
      </c>
      <c r="E410" s="246" t="s">
        <v>19</v>
      </c>
      <c r="F410" s="247" t="s">
        <v>795</v>
      </c>
      <c r="G410" s="244"/>
      <c r="H410" s="248">
        <v>134.66200000000001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137</v>
      </c>
      <c r="AU410" s="254" t="s">
        <v>77</v>
      </c>
      <c r="AV410" s="13" t="s">
        <v>77</v>
      </c>
      <c r="AW410" s="13" t="s">
        <v>31</v>
      </c>
      <c r="AX410" s="13" t="s">
        <v>75</v>
      </c>
      <c r="AY410" s="254" t="s">
        <v>125</v>
      </c>
    </row>
    <row r="411" s="2" customFormat="1" ht="16.5" customHeight="1">
      <c r="A411" s="40"/>
      <c r="B411" s="41"/>
      <c r="C411" s="229" t="s">
        <v>498</v>
      </c>
      <c r="D411" s="229" t="s">
        <v>131</v>
      </c>
      <c r="E411" s="230" t="s">
        <v>499</v>
      </c>
      <c r="F411" s="231" t="s">
        <v>500</v>
      </c>
      <c r="G411" s="232" t="s">
        <v>134</v>
      </c>
      <c r="H411" s="233">
        <v>314.21100000000001</v>
      </c>
      <c r="I411" s="234"/>
      <c r="J411" s="235">
        <f>ROUND(I411*H411,2)</f>
        <v>0</v>
      </c>
      <c r="K411" s="236"/>
      <c r="L411" s="46"/>
      <c r="M411" s="237" t="s">
        <v>19</v>
      </c>
      <c r="N411" s="238" t="s">
        <v>39</v>
      </c>
      <c r="O411" s="86"/>
      <c r="P411" s="239">
        <f>O411*H411</f>
        <v>0</v>
      </c>
      <c r="Q411" s="239">
        <v>0.00022000000000000001</v>
      </c>
      <c r="R411" s="239">
        <f>Q411*H411</f>
        <v>0.069126420000000008</v>
      </c>
      <c r="S411" s="239">
        <v>0</v>
      </c>
      <c r="T411" s="240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41" t="s">
        <v>198</v>
      </c>
      <c r="AT411" s="241" t="s">
        <v>131</v>
      </c>
      <c r="AU411" s="241" t="s">
        <v>77</v>
      </c>
      <c r="AY411" s="19" t="s">
        <v>125</v>
      </c>
      <c r="BE411" s="242">
        <f>IF(N411="základní",J411,0)</f>
        <v>0</v>
      </c>
      <c r="BF411" s="242">
        <f>IF(N411="snížená",J411,0)</f>
        <v>0</v>
      </c>
      <c r="BG411" s="242">
        <f>IF(N411="zákl. přenesená",J411,0)</f>
        <v>0</v>
      </c>
      <c r="BH411" s="242">
        <f>IF(N411="sníž. přenesená",J411,0)</f>
        <v>0</v>
      </c>
      <c r="BI411" s="242">
        <f>IF(N411="nulová",J411,0)</f>
        <v>0</v>
      </c>
      <c r="BJ411" s="19" t="s">
        <v>75</v>
      </c>
      <c r="BK411" s="242">
        <f>ROUND(I411*H411,2)</f>
        <v>0</v>
      </c>
      <c r="BL411" s="19" t="s">
        <v>198</v>
      </c>
      <c r="BM411" s="241" t="s">
        <v>796</v>
      </c>
    </row>
    <row r="412" s="13" customFormat="1">
      <c r="A412" s="13"/>
      <c r="B412" s="243"/>
      <c r="C412" s="244"/>
      <c r="D412" s="245" t="s">
        <v>137</v>
      </c>
      <c r="E412" s="246" t="s">
        <v>19</v>
      </c>
      <c r="F412" s="247" t="s">
        <v>792</v>
      </c>
      <c r="G412" s="244"/>
      <c r="H412" s="248">
        <v>38.280000000000001</v>
      </c>
      <c r="I412" s="249"/>
      <c r="J412" s="244"/>
      <c r="K412" s="244"/>
      <c r="L412" s="250"/>
      <c r="M412" s="251"/>
      <c r="N412" s="252"/>
      <c r="O412" s="252"/>
      <c r="P412" s="252"/>
      <c r="Q412" s="252"/>
      <c r="R412" s="252"/>
      <c r="S412" s="252"/>
      <c r="T412" s="25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4" t="s">
        <v>137</v>
      </c>
      <c r="AU412" s="254" t="s">
        <v>77</v>
      </c>
      <c r="AV412" s="13" t="s">
        <v>77</v>
      </c>
      <c r="AW412" s="13" t="s">
        <v>31</v>
      </c>
      <c r="AX412" s="13" t="s">
        <v>68</v>
      </c>
      <c r="AY412" s="254" t="s">
        <v>125</v>
      </c>
    </row>
    <row r="413" s="13" customFormat="1">
      <c r="A413" s="13"/>
      <c r="B413" s="243"/>
      <c r="C413" s="244"/>
      <c r="D413" s="245" t="s">
        <v>137</v>
      </c>
      <c r="E413" s="246" t="s">
        <v>19</v>
      </c>
      <c r="F413" s="247" t="s">
        <v>793</v>
      </c>
      <c r="G413" s="244"/>
      <c r="H413" s="248">
        <v>341.12900000000002</v>
      </c>
      <c r="I413" s="249"/>
      <c r="J413" s="244"/>
      <c r="K413" s="244"/>
      <c r="L413" s="250"/>
      <c r="M413" s="251"/>
      <c r="N413" s="252"/>
      <c r="O413" s="252"/>
      <c r="P413" s="252"/>
      <c r="Q413" s="252"/>
      <c r="R413" s="252"/>
      <c r="S413" s="252"/>
      <c r="T413" s="25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4" t="s">
        <v>137</v>
      </c>
      <c r="AU413" s="254" t="s">
        <v>77</v>
      </c>
      <c r="AV413" s="13" t="s">
        <v>77</v>
      </c>
      <c r="AW413" s="13" t="s">
        <v>31</v>
      </c>
      <c r="AX413" s="13" t="s">
        <v>68</v>
      </c>
      <c r="AY413" s="254" t="s">
        <v>125</v>
      </c>
    </row>
    <row r="414" s="13" customFormat="1">
      <c r="A414" s="13"/>
      <c r="B414" s="243"/>
      <c r="C414" s="244"/>
      <c r="D414" s="245" t="s">
        <v>137</v>
      </c>
      <c r="E414" s="246" t="s">
        <v>19</v>
      </c>
      <c r="F414" s="247" t="s">
        <v>794</v>
      </c>
      <c r="G414" s="244"/>
      <c r="H414" s="248">
        <v>69.463999999999999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137</v>
      </c>
      <c r="AU414" s="254" t="s">
        <v>77</v>
      </c>
      <c r="AV414" s="13" t="s">
        <v>77</v>
      </c>
      <c r="AW414" s="13" t="s">
        <v>31</v>
      </c>
      <c r="AX414" s="13" t="s">
        <v>68</v>
      </c>
      <c r="AY414" s="254" t="s">
        <v>125</v>
      </c>
    </row>
    <row r="415" s="14" customFormat="1">
      <c r="A415" s="14"/>
      <c r="B415" s="255"/>
      <c r="C415" s="256"/>
      <c r="D415" s="245" t="s">
        <v>137</v>
      </c>
      <c r="E415" s="257" t="s">
        <v>19</v>
      </c>
      <c r="F415" s="258" t="s">
        <v>139</v>
      </c>
      <c r="G415" s="256"/>
      <c r="H415" s="259">
        <v>448.87299999999999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137</v>
      </c>
      <c r="AU415" s="265" t="s">
        <v>77</v>
      </c>
      <c r="AV415" s="14" t="s">
        <v>135</v>
      </c>
      <c r="AW415" s="14" t="s">
        <v>31</v>
      </c>
      <c r="AX415" s="14" t="s">
        <v>68</v>
      </c>
      <c r="AY415" s="265" t="s">
        <v>125</v>
      </c>
    </row>
    <row r="416" s="13" customFormat="1">
      <c r="A416" s="13"/>
      <c r="B416" s="243"/>
      <c r="C416" s="244"/>
      <c r="D416" s="245" t="s">
        <v>137</v>
      </c>
      <c r="E416" s="246" t="s">
        <v>19</v>
      </c>
      <c r="F416" s="247" t="s">
        <v>797</v>
      </c>
      <c r="G416" s="244"/>
      <c r="H416" s="248">
        <v>314.21100000000001</v>
      </c>
      <c r="I416" s="249"/>
      <c r="J416" s="244"/>
      <c r="K416" s="244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137</v>
      </c>
      <c r="AU416" s="254" t="s">
        <v>77</v>
      </c>
      <c r="AV416" s="13" t="s">
        <v>77</v>
      </c>
      <c r="AW416" s="13" t="s">
        <v>31</v>
      </c>
      <c r="AX416" s="13" t="s">
        <v>75</v>
      </c>
      <c r="AY416" s="254" t="s">
        <v>125</v>
      </c>
    </row>
    <row r="417" s="2" customFormat="1" ht="16.5" customHeight="1">
      <c r="A417" s="40"/>
      <c r="B417" s="41"/>
      <c r="C417" s="229" t="s">
        <v>503</v>
      </c>
      <c r="D417" s="229" t="s">
        <v>131</v>
      </c>
      <c r="E417" s="230" t="s">
        <v>504</v>
      </c>
      <c r="F417" s="231" t="s">
        <v>505</v>
      </c>
      <c r="G417" s="232" t="s">
        <v>134</v>
      </c>
      <c r="H417" s="233">
        <v>576.99900000000002</v>
      </c>
      <c r="I417" s="234"/>
      <c r="J417" s="235">
        <f>ROUND(I417*H417,2)</f>
        <v>0</v>
      </c>
      <c r="K417" s="236"/>
      <c r="L417" s="46"/>
      <c r="M417" s="237" t="s">
        <v>19</v>
      </c>
      <c r="N417" s="238" t="s">
        <v>39</v>
      </c>
      <c r="O417" s="86"/>
      <c r="P417" s="239">
        <f>O417*H417</f>
        <v>0</v>
      </c>
      <c r="Q417" s="239">
        <v>8.0000000000000007E-05</v>
      </c>
      <c r="R417" s="239">
        <f>Q417*H417</f>
        <v>0.046159920000000007</v>
      </c>
      <c r="S417" s="239">
        <v>0</v>
      </c>
      <c r="T417" s="240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41" t="s">
        <v>198</v>
      </c>
      <c r="AT417" s="241" t="s">
        <v>131</v>
      </c>
      <c r="AU417" s="241" t="s">
        <v>77</v>
      </c>
      <c r="AY417" s="19" t="s">
        <v>125</v>
      </c>
      <c r="BE417" s="242">
        <f>IF(N417="základní",J417,0)</f>
        <v>0</v>
      </c>
      <c r="BF417" s="242">
        <f>IF(N417="snížená",J417,0)</f>
        <v>0</v>
      </c>
      <c r="BG417" s="242">
        <f>IF(N417="zákl. přenesená",J417,0)</f>
        <v>0</v>
      </c>
      <c r="BH417" s="242">
        <f>IF(N417="sníž. přenesená",J417,0)</f>
        <v>0</v>
      </c>
      <c r="BI417" s="242">
        <f>IF(N417="nulová",J417,0)</f>
        <v>0</v>
      </c>
      <c r="BJ417" s="19" t="s">
        <v>75</v>
      </c>
      <c r="BK417" s="242">
        <f>ROUND(I417*H417,2)</f>
        <v>0</v>
      </c>
      <c r="BL417" s="19" t="s">
        <v>198</v>
      </c>
      <c r="BM417" s="241" t="s">
        <v>798</v>
      </c>
    </row>
    <row r="418" s="13" customFormat="1">
      <c r="A418" s="13"/>
      <c r="B418" s="243"/>
      <c r="C418" s="244"/>
      <c r="D418" s="245" t="s">
        <v>137</v>
      </c>
      <c r="E418" s="246" t="s">
        <v>19</v>
      </c>
      <c r="F418" s="247" t="s">
        <v>799</v>
      </c>
      <c r="G418" s="244"/>
      <c r="H418" s="248">
        <v>393.30000000000001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137</v>
      </c>
      <c r="AU418" s="254" t="s">
        <v>77</v>
      </c>
      <c r="AV418" s="13" t="s">
        <v>77</v>
      </c>
      <c r="AW418" s="13" t="s">
        <v>31</v>
      </c>
      <c r="AX418" s="13" t="s">
        <v>68</v>
      </c>
      <c r="AY418" s="254" t="s">
        <v>125</v>
      </c>
    </row>
    <row r="419" s="13" customFormat="1">
      <c r="A419" s="13"/>
      <c r="B419" s="243"/>
      <c r="C419" s="244"/>
      <c r="D419" s="245" t="s">
        <v>137</v>
      </c>
      <c r="E419" s="246" t="s">
        <v>19</v>
      </c>
      <c r="F419" s="247" t="s">
        <v>508</v>
      </c>
      <c r="G419" s="244"/>
      <c r="H419" s="248">
        <v>26.425000000000001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137</v>
      </c>
      <c r="AU419" s="254" t="s">
        <v>77</v>
      </c>
      <c r="AV419" s="13" t="s">
        <v>77</v>
      </c>
      <c r="AW419" s="13" t="s">
        <v>31</v>
      </c>
      <c r="AX419" s="13" t="s">
        <v>68</v>
      </c>
      <c r="AY419" s="254" t="s">
        <v>125</v>
      </c>
    </row>
    <row r="420" s="13" customFormat="1">
      <c r="A420" s="13"/>
      <c r="B420" s="243"/>
      <c r="C420" s="244"/>
      <c r="D420" s="245" t="s">
        <v>137</v>
      </c>
      <c r="E420" s="246" t="s">
        <v>19</v>
      </c>
      <c r="F420" s="247" t="s">
        <v>800</v>
      </c>
      <c r="G420" s="244"/>
      <c r="H420" s="248">
        <v>12.6</v>
      </c>
      <c r="I420" s="249"/>
      <c r="J420" s="244"/>
      <c r="K420" s="244"/>
      <c r="L420" s="250"/>
      <c r="M420" s="251"/>
      <c r="N420" s="252"/>
      <c r="O420" s="252"/>
      <c r="P420" s="252"/>
      <c r="Q420" s="252"/>
      <c r="R420" s="252"/>
      <c r="S420" s="252"/>
      <c r="T420" s="25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4" t="s">
        <v>137</v>
      </c>
      <c r="AU420" s="254" t="s">
        <v>77</v>
      </c>
      <c r="AV420" s="13" t="s">
        <v>77</v>
      </c>
      <c r="AW420" s="13" t="s">
        <v>31</v>
      </c>
      <c r="AX420" s="13" t="s">
        <v>68</v>
      </c>
      <c r="AY420" s="254" t="s">
        <v>125</v>
      </c>
    </row>
    <row r="421" s="13" customFormat="1">
      <c r="A421" s="13"/>
      <c r="B421" s="243"/>
      <c r="C421" s="244"/>
      <c r="D421" s="245" t="s">
        <v>137</v>
      </c>
      <c r="E421" s="246" t="s">
        <v>19</v>
      </c>
      <c r="F421" s="247" t="s">
        <v>801</v>
      </c>
      <c r="G421" s="244"/>
      <c r="H421" s="248">
        <v>43.713999999999999</v>
      </c>
      <c r="I421" s="249"/>
      <c r="J421" s="244"/>
      <c r="K421" s="244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137</v>
      </c>
      <c r="AU421" s="254" t="s">
        <v>77</v>
      </c>
      <c r="AV421" s="13" t="s">
        <v>77</v>
      </c>
      <c r="AW421" s="13" t="s">
        <v>31</v>
      </c>
      <c r="AX421" s="13" t="s">
        <v>68</v>
      </c>
      <c r="AY421" s="254" t="s">
        <v>125</v>
      </c>
    </row>
    <row r="422" s="13" customFormat="1">
      <c r="A422" s="13"/>
      <c r="B422" s="243"/>
      <c r="C422" s="244"/>
      <c r="D422" s="245" t="s">
        <v>137</v>
      </c>
      <c r="E422" s="246" t="s">
        <v>19</v>
      </c>
      <c r="F422" s="247" t="s">
        <v>512</v>
      </c>
      <c r="G422" s="244"/>
      <c r="H422" s="248">
        <v>10.5</v>
      </c>
      <c r="I422" s="249"/>
      <c r="J422" s="244"/>
      <c r="K422" s="244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137</v>
      </c>
      <c r="AU422" s="254" t="s">
        <v>77</v>
      </c>
      <c r="AV422" s="13" t="s">
        <v>77</v>
      </c>
      <c r="AW422" s="13" t="s">
        <v>31</v>
      </c>
      <c r="AX422" s="13" t="s">
        <v>68</v>
      </c>
      <c r="AY422" s="254" t="s">
        <v>125</v>
      </c>
    </row>
    <row r="423" s="13" customFormat="1">
      <c r="A423" s="13"/>
      <c r="B423" s="243"/>
      <c r="C423" s="244"/>
      <c r="D423" s="245" t="s">
        <v>137</v>
      </c>
      <c r="E423" s="246" t="s">
        <v>19</v>
      </c>
      <c r="F423" s="247" t="s">
        <v>802</v>
      </c>
      <c r="G423" s="244"/>
      <c r="H423" s="248">
        <v>6.2999999999999998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137</v>
      </c>
      <c r="AU423" s="254" t="s">
        <v>77</v>
      </c>
      <c r="AV423" s="13" t="s">
        <v>77</v>
      </c>
      <c r="AW423" s="13" t="s">
        <v>31</v>
      </c>
      <c r="AX423" s="13" t="s">
        <v>68</v>
      </c>
      <c r="AY423" s="254" t="s">
        <v>125</v>
      </c>
    </row>
    <row r="424" s="13" customFormat="1">
      <c r="A424" s="13"/>
      <c r="B424" s="243"/>
      <c r="C424" s="244"/>
      <c r="D424" s="245" t="s">
        <v>137</v>
      </c>
      <c r="E424" s="246" t="s">
        <v>19</v>
      </c>
      <c r="F424" s="247" t="s">
        <v>803</v>
      </c>
      <c r="G424" s="244"/>
      <c r="H424" s="248">
        <v>5.4000000000000004</v>
      </c>
      <c r="I424" s="249"/>
      <c r="J424" s="244"/>
      <c r="K424" s="244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137</v>
      </c>
      <c r="AU424" s="254" t="s">
        <v>77</v>
      </c>
      <c r="AV424" s="13" t="s">
        <v>77</v>
      </c>
      <c r="AW424" s="13" t="s">
        <v>31</v>
      </c>
      <c r="AX424" s="13" t="s">
        <v>68</v>
      </c>
      <c r="AY424" s="254" t="s">
        <v>125</v>
      </c>
    </row>
    <row r="425" s="13" customFormat="1">
      <c r="A425" s="13"/>
      <c r="B425" s="243"/>
      <c r="C425" s="244"/>
      <c r="D425" s="245" t="s">
        <v>137</v>
      </c>
      <c r="E425" s="246" t="s">
        <v>19</v>
      </c>
      <c r="F425" s="247" t="s">
        <v>804</v>
      </c>
      <c r="G425" s="244"/>
      <c r="H425" s="248">
        <v>20.399999999999999</v>
      </c>
      <c r="I425" s="249"/>
      <c r="J425" s="244"/>
      <c r="K425" s="244"/>
      <c r="L425" s="250"/>
      <c r="M425" s="251"/>
      <c r="N425" s="252"/>
      <c r="O425" s="252"/>
      <c r="P425" s="252"/>
      <c r="Q425" s="252"/>
      <c r="R425" s="252"/>
      <c r="S425" s="252"/>
      <c r="T425" s="25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137</v>
      </c>
      <c r="AU425" s="254" t="s">
        <v>77</v>
      </c>
      <c r="AV425" s="13" t="s">
        <v>77</v>
      </c>
      <c r="AW425" s="13" t="s">
        <v>31</v>
      </c>
      <c r="AX425" s="13" t="s">
        <v>68</v>
      </c>
      <c r="AY425" s="254" t="s">
        <v>125</v>
      </c>
    </row>
    <row r="426" s="13" customFormat="1">
      <c r="A426" s="13"/>
      <c r="B426" s="243"/>
      <c r="C426" s="244"/>
      <c r="D426" s="245" t="s">
        <v>137</v>
      </c>
      <c r="E426" s="246" t="s">
        <v>19</v>
      </c>
      <c r="F426" s="247" t="s">
        <v>805</v>
      </c>
      <c r="G426" s="244"/>
      <c r="H426" s="248">
        <v>3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137</v>
      </c>
      <c r="AU426" s="254" t="s">
        <v>77</v>
      </c>
      <c r="AV426" s="13" t="s">
        <v>77</v>
      </c>
      <c r="AW426" s="13" t="s">
        <v>31</v>
      </c>
      <c r="AX426" s="13" t="s">
        <v>68</v>
      </c>
      <c r="AY426" s="254" t="s">
        <v>125</v>
      </c>
    </row>
    <row r="427" s="13" customFormat="1">
      <c r="A427" s="13"/>
      <c r="B427" s="243"/>
      <c r="C427" s="244"/>
      <c r="D427" s="245" t="s">
        <v>137</v>
      </c>
      <c r="E427" s="246" t="s">
        <v>19</v>
      </c>
      <c r="F427" s="247" t="s">
        <v>806</v>
      </c>
      <c r="G427" s="244"/>
      <c r="H427" s="248">
        <v>9.3599999999999994</v>
      </c>
      <c r="I427" s="249"/>
      <c r="J427" s="244"/>
      <c r="K427" s="244"/>
      <c r="L427" s="250"/>
      <c r="M427" s="251"/>
      <c r="N427" s="252"/>
      <c r="O427" s="252"/>
      <c r="P427" s="252"/>
      <c r="Q427" s="252"/>
      <c r="R427" s="252"/>
      <c r="S427" s="252"/>
      <c r="T427" s="25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4" t="s">
        <v>137</v>
      </c>
      <c r="AU427" s="254" t="s">
        <v>77</v>
      </c>
      <c r="AV427" s="13" t="s">
        <v>77</v>
      </c>
      <c r="AW427" s="13" t="s">
        <v>31</v>
      </c>
      <c r="AX427" s="13" t="s">
        <v>68</v>
      </c>
      <c r="AY427" s="254" t="s">
        <v>125</v>
      </c>
    </row>
    <row r="428" s="13" customFormat="1">
      <c r="A428" s="13"/>
      <c r="B428" s="243"/>
      <c r="C428" s="244"/>
      <c r="D428" s="245" t="s">
        <v>137</v>
      </c>
      <c r="E428" s="246" t="s">
        <v>19</v>
      </c>
      <c r="F428" s="247" t="s">
        <v>514</v>
      </c>
      <c r="G428" s="244"/>
      <c r="H428" s="248">
        <v>1</v>
      </c>
      <c r="I428" s="249"/>
      <c r="J428" s="244"/>
      <c r="K428" s="244"/>
      <c r="L428" s="250"/>
      <c r="M428" s="251"/>
      <c r="N428" s="252"/>
      <c r="O428" s="252"/>
      <c r="P428" s="252"/>
      <c r="Q428" s="252"/>
      <c r="R428" s="252"/>
      <c r="S428" s="252"/>
      <c r="T428" s="25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4" t="s">
        <v>137</v>
      </c>
      <c r="AU428" s="254" t="s">
        <v>77</v>
      </c>
      <c r="AV428" s="13" t="s">
        <v>77</v>
      </c>
      <c r="AW428" s="13" t="s">
        <v>31</v>
      </c>
      <c r="AX428" s="13" t="s">
        <v>68</v>
      </c>
      <c r="AY428" s="254" t="s">
        <v>125</v>
      </c>
    </row>
    <row r="429" s="13" customFormat="1">
      <c r="A429" s="13"/>
      <c r="B429" s="243"/>
      <c r="C429" s="244"/>
      <c r="D429" s="245" t="s">
        <v>137</v>
      </c>
      <c r="E429" s="246" t="s">
        <v>19</v>
      </c>
      <c r="F429" s="247" t="s">
        <v>807</v>
      </c>
      <c r="G429" s="244"/>
      <c r="H429" s="248">
        <v>9.5999999999999996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137</v>
      </c>
      <c r="AU429" s="254" t="s">
        <v>77</v>
      </c>
      <c r="AV429" s="13" t="s">
        <v>77</v>
      </c>
      <c r="AW429" s="13" t="s">
        <v>31</v>
      </c>
      <c r="AX429" s="13" t="s">
        <v>68</v>
      </c>
      <c r="AY429" s="254" t="s">
        <v>125</v>
      </c>
    </row>
    <row r="430" s="13" customFormat="1">
      <c r="A430" s="13"/>
      <c r="B430" s="243"/>
      <c r="C430" s="244"/>
      <c r="D430" s="245" t="s">
        <v>137</v>
      </c>
      <c r="E430" s="246" t="s">
        <v>19</v>
      </c>
      <c r="F430" s="247" t="s">
        <v>808</v>
      </c>
      <c r="G430" s="244"/>
      <c r="H430" s="248">
        <v>19.199999999999999</v>
      </c>
      <c r="I430" s="249"/>
      <c r="J430" s="244"/>
      <c r="K430" s="244"/>
      <c r="L430" s="250"/>
      <c r="M430" s="251"/>
      <c r="N430" s="252"/>
      <c r="O430" s="252"/>
      <c r="P430" s="252"/>
      <c r="Q430" s="252"/>
      <c r="R430" s="252"/>
      <c r="S430" s="252"/>
      <c r="T430" s="25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4" t="s">
        <v>137</v>
      </c>
      <c r="AU430" s="254" t="s">
        <v>77</v>
      </c>
      <c r="AV430" s="13" t="s">
        <v>77</v>
      </c>
      <c r="AW430" s="13" t="s">
        <v>31</v>
      </c>
      <c r="AX430" s="13" t="s">
        <v>68</v>
      </c>
      <c r="AY430" s="254" t="s">
        <v>125</v>
      </c>
    </row>
    <row r="431" s="13" customFormat="1">
      <c r="A431" s="13"/>
      <c r="B431" s="243"/>
      <c r="C431" s="244"/>
      <c r="D431" s="245" t="s">
        <v>137</v>
      </c>
      <c r="E431" s="246" t="s">
        <v>19</v>
      </c>
      <c r="F431" s="247" t="s">
        <v>809</v>
      </c>
      <c r="G431" s="244"/>
      <c r="H431" s="248">
        <v>16.199999999999999</v>
      </c>
      <c r="I431" s="249"/>
      <c r="J431" s="244"/>
      <c r="K431" s="244"/>
      <c r="L431" s="250"/>
      <c r="M431" s="251"/>
      <c r="N431" s="252"/>
      <c r="O431" s="252"/>
      <c r="P431" s="252"/>
      <c r="Q431" s="252"/>
      <c r="R431" s="252"/>
      <c r="S431" s="252"/>
      <c r="T431" s="25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4" t="s">
        <v>137</v>
      </c>
      <c r="AU431" s="254" t="s">
        <v>77</v>
      </c>
      <c r="AV431" s="13" t="s">
        <v>77</v>
      </c>
      <c r="AW431" s="13" t="s">
        <v>31</v>
      </c>
      <c r="AX431" s="13" t="s">
        <v>68</v>
      </c>
      <c r="AY431" s="254" t="s">
        <v>125</v>
      </c>
    </row>
    <row r="432" s="14" customFormat="1">
      <c r="A432" s="14"/>
      <c r="B432" s="255"/>
      <c r="C432" s="256"/>
      <c r="D432" s="245" t="s">
        <v>137</v>
      </c>
      <c r="E432" s="257" t="s">
        <v>19</v>
      </c>
      <c r="F432" s="258" t="s">
        <v>139</v>
      </c>
      <c r="G432" s="256"/>
      <c r="H432" s="259">
        <v>576.99900000000014</v>
      </c>
      <c r="I432" s="260"/>
      <c r="J432" s="256"/>
      <c r="K432" s="256"/>
      <c r="L432" s="261"/>
      <c r="M432" s="262"/>
      <c r="N432" s="263"/>
      <c r="O432" s="263"/>
      <c r="P432" s="263"/>
      <c r="Q432" s="263"/>
      <c r="R432" s="263"/>
      <c r="S432" s="263"/>
      <c r="T432" s="26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5" t="s">
        <v>137</v>
      </c>
      <c r="AU432" s="265" t="s">
        <v>77</v>
      </c>
      <c r="AV432" s="14" t="s">
        <v>135</v>
      </c>
      <c r="AW432" s="14" t="s">
        <v>31</v>
      </c>
      <c r="AX432" s="14" t="s">
        <v>68</v>
      </c>
      <c r="AY432" s="265" t="s">
        <v>125</v>
      </c>
    </row>
    <row r="433" s="16" customFormat="1">
      <c r="A433" s="16"/>
      <c r="B433" s="276"/>
      <c r="C433" s="277"/>
      <c r="D433" s="245" t="s">
        <v>137</v>
      </c>
      <c r="E433" s="278" t="s">
        <v>19</v>
      </c>
      <c r="F433" s="279" t="s">
        <v>223</v>
      </c>
      <c r="G433" s="277"/>
      <c r="H433" s="280">
        <v>576.99900000000014</v>
      </c>
      <c r="I433" s="281"/>
      <c r="J433" s="277"/>
      <c r="K433" s="277"/>
      <c r="L433" s="282"/>
      <c r="M433" s="283"/>
      <c r="N433" s="284"/>
      <c r="O433" s="284"/>
      <c r="P433" s="284"/>
      <c r="Q433" s="284"/>
      <c r="R433" s="284"/>
      <c r="S433" s="284"/>
      <c r="T433" s="285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86" t="s">
        <v>137</v>
      </c>
      <c r="AU433" s="286" t="s">
        <v>77</v>
      </c>
      <c r="AV433" s="16" t="s">
        <v>130</v>
      </c>
      <c r="AW433" s="16" t="s">
        <v>31</v>
      </c>
      <c r="AX433" s="16" t="s">
        <v>75</v>
      </c>
      <c r="AY433" s="286" t="s">
        <v>125</v>
      </c>
    </row>
    <row r="434" s="2" customFormat="1" ht="16.5" customHeight="1">
      <c r="A434" s="40"/>
      <c r="B434" s="41"/>
      <c r="C434" s="229" t="s">
        <v>518</v>
      </c>
      <c r="D434" s="229" t="s">
        <v>131</v>
      </c>
      <c r="E434" s="230" t="s">
        <v>519</v>
      </c>
      <c r="F434" s="231" t="s">
        <v>520</v>
      </c>
      <c r="G434" s="232" t="s">
        <v>134</v>
      </c>
      <c r="H434" s="233">
        <v>576.99900000000002</v>
      </c>
      <c r="I434" s="234"/>
      <c r="J434" s="235">
        <f>ROUND(I434*H434,2)</f>
        <v>0</v>
      </c>
      <c r="K434" s="236"/>
      <c r="L434" s="46"/>
      <c r="M434" s="237" t="s">
        <v>19</v>
      </c>
      <c r="N434" s="238" t="s">
        <v>39</v>
      </c>
      <c r="O434" s="86"/>
      <c r="P434" s="239">
        <f>O434*H434</f>
        <v>0</v>
      </c>
      <c r="Q434" s="239">
        <v>0.00013999999999999999</v>
      </c>
      <c r="R434" s="239">
        <f>Q434*H434</f>
        <v>0.080779859999999995</v>
      </c>
      <c r="S434" s="239">
        <v>0</v>
      </c>
      <c r="T434" s="240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41" t="s">
        <v>198</v>
      </c>
      <c r="AT434" s="241" t="s">
        <v>131</v>
      </c>
      <c r="AU434" s="241" t="s">
        <v>77</v>
      </c>
      <c r="AY434" s="19" t="s">
        <v>125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9" t="s">
        <v>75</v>
      </c>
      <c r="BK434" s="242">
        <f>ROUND(I434*H434,2)</f>
        <v>0</v>
      </c>
      <c r="BL434" s="19" t="s">
        <v>198</v>
      </c>
      <c r="BM434" s="241" t="s">
        <v>810</v>
      </c>
    </row>
    <row r="435" s="13" customFormat="1">
      <c r="A435" s="13"/>
      <c r="B435" s="243"/>
      <c r="C435" s="244"/>
      <c r="D435" s="245" t="s">
        <v>137</v>
      </c>
      <c r="E435" s="246" t="s">
        <v>19</v>
      </c>
      <c r="F435" s="247" t="s">
        <v>799</v>
      </c>
      <c r="G435" s="244"/>
      <c r="H435" s="248">
        <v>393.30000000000001</v>
      </c>
      <c r="I435" s="249"/>
      <c r="J435" s="244"/>
      <c r="K435" s="244"/>
      <c r="L435" s="250"/>
      <c r="M435" s="251"/>
      <c r="N435" s="252"/>
      <c r="O435" s="252"/>
      <c r="P435" s="252"/>
      <c r="Q435" s="252"/>
      <c r="R435" s="252"/>
      <c r="S435" s="252"/>
      <c r="T435" s="25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4" t="s">
        <v>137</v>
      </c>
      <c r="AU435" s="254" t="s">
        <v>77</v>
      </c>
      <c r="AV435" s="13" t="s">
        <v>77</v>
      </c>
      <c r="AW435" s="13" t="s">
        <v>31</v>
      </c>
      <c r="AX435" s="13" t="s">
        <v>68</v>
      </c>
      <c r="AY435" s="254" t="s">
        <v>125</v>
      </c>
    </row>
    <row r="436" s="13" customFormat="1">
      <c r="A436" s="13"/>
      <c r="B436" s="243"/>
      <c r="C436" s="244"/>
      <c r="D436" s="245" t="s">
        <v>137</v>
      </c>
      <c r="E436" s="246" t="s">
        <v>19</v>
      </c>
      <c r="F436" s="247" t="s">
        <v>508</v>
      </c>
      <c r="G436" s="244"/>
      <c r="H436" s="248">
        <v>26.425000000000001</v>
      </c>
      <c r="I436" s="249"/>
      <c r="J436" s="244"/>
      <c r="K436" s="244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137</v>
      </c>
      <c r="AU436" s="254" t="s">
        <v>77</v>
      </c>
      <c r="AV436" s="13" t="s">
        <v>77</v>
      </c>
      <c r="AW436" s="13" t="s">
        <v>31</v>
      </c>
      <c r="AX436" s="13" t="s">
        <v>68</v>
      </c>
      <c r="AY436" s="254" t="s">
        <v>125</v>
      </c>
    </row>
    <row r="437" s="13" customFormat="1">
      <c r="A437" s="13"/>
      <c r="B437" s="243"/>
      <c r="C437" s="244"/>
      <c r="D437" s="245" t="s">
        <v>137</v>
      </c>
      <c r="E437" s="246" t="s">
        <v>19</v>
      </c>
      <c r="F437" s="247" t="s">
        <v>800</v>
      </c>
      <c r="G437" s="244"/>
      <c r="H437" s="248">
        <v>12.6</v>
      </c>
      <c r="I437" s="249"/>
      <c r="J437" s="244"/>
      <c r="K437" s="244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137</v>
      </c>
      <c r="AU437" s="254" t="s">
        <v>77</v>
      </c>
      <c r="AV437" s="13" t="s">
        <v>77</v>
      </c>
      <c r="AW437" s="13" t="s">
        <v>31</v>
      </c>
      <c r="AX437" s="13" t="s">
        <v>68</v>
      </c>
      <c r="AY437" s="254" t="s">
        <v>125</v>
      </c>
    </row>
    <row r="438" s="13" customFormat="1">
      <c r="A438" s="13"/>
      <c r="B438" s="243"/>
      <c r="C438" s="244"/>
      <c r="D438" s="245" t="s">
        <v>137</v>
      </c>
      <c r="E438" s="246" t="s">
        <v>19</v>
      </c>
      <c r="F438" s="247" t="s">
        <v>801</v>
      </c>
      <c r="G438" s="244"/>
      <c r="H438" s="248">
        <v>43.713999999999999</v>
      </c>
      <c r="I438" s="249"/>
      <c r="J438" s="244"/>
      <c r="K438" s="244"/>
      <c r="L438" s="250"/>
      <c r="M438" s="251"/>
      <c r="N438" s="252"/>
      <c r="O438" s="252"/>
      <c r="P438" s="252"/>
      <c r="Q438" s="252"/>
      <c r="R438" s="252"/>
      <c r="S438" s="252"/>
      <c r="T438" s="25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4" t="s">
        <v>137</v>
      </c>
      <c r="AU438" s="254" t="s">
        <v>77</v>
      </c>
      <c r="AV438" s="13" t="s">
        <v>77</v>
      </c>
      <c r="AW438" s="13" t="s">
        <v>31</v>
      </c>
      <c r="AX438" s="13" t="s">
        <v>68</v>
      </c>
      <c r="AY438" s="254" t="s">
        <v>125</v>
      </c>
    </row>
    <row r="439" s="13" customFormat="1">
      <c r="A439" s="13"/>
      <c r="B439" s="243"/>
      <c r="C439" s="244"/>
      <c r="D439" s="245" t="s">
        <v>137</v>
      </c>
      <c r="E439" s="246" t="s">
        <v>19</v>
      </c>
      <c r="F439" s="247" t="s">
        <v>512</v>
      </c>
      <c r="G439" s="244"/>
      <c r="H439" s="248">
        <v>10.5</v>
      </c>
      <c r="I439" s="249"/>
      <c r="J439" s="244"/>
      <c r="K439" s="244"/>
      <c r="L439" s="250"/>
      <c r="M439" s="251"/>
      <c r="N439" s="252"/>
      <c r="O439" s="252"/>
      <c r="P439" s="252"/>
      <c r="Q439" s="252"/>
      <c r="R439" s="252"/>
      <c r="S439" s="252"/>
      <c r="T439" s="25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137</v>
      </c>
      <c r="AU439" s="254" t="s">
        <v>77</v>
      </c>
      <c r="AV439" s="13" t="s">
        <v>77</v>
      </c>
      <c r="AW439" s="13" t="s">
        <v>31</v>
      </c>
      <c r="AX439" s="13" t="s">
        <v>68</v>
      </c>
      <c r="AY439" s="254" t="s">
        <v>125</v>
      </c>
    </row>
    <row r="440" s="13" customFormat="1">
      <c r="A440" s="13"/>
      <c r="B440" s="243"/>
      <c r="C440" s="244"/>
      <c r="D440" s="245" t="s">
        <v>137</v>
      </c>
      <c r="E440" s="246" t="s">
        <v>19</v>
      </c>
      <c r="F440" s="247" t="s">
        <v>802</v>
      </c>
      <c r="G440" s="244"/>
      <c r="H440" s="248">
        <v>6.2999999999999998</v>
      </c>
      <c r="I440" s="249"/>
      <c r="J440" s="244"/>
      <c r="K440" s="244"/>
      <c r="L440" s="250"/>
      <c r="M440" s="251"/>
      <c r="N440" s="252"/>
      <c r="O440" s="252"/>
      <c r="P440" s="252"/>
      <c r="Q440" s="252"/>
      <c r="R440" s="252"/>
      <c r="S440" s="252"/>
      <c r="T440" s="25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4" t="s">
        <v>137</v>
      </c>
      <c r="AU440" s="254" t="s">
        <v>77</v>
      </c>
      <c r="AV440" s="13" t="s">
        <v>77</v>
      </c>
      <c r="AW440" s="13" t="s">
        <v>31</v>
      </c>
      <c r="AX440" s="13" t="s">
        <v>68</v>
      </c>
      <c r="AY440" s="254" t="s">
        <v>125</v>
      </c>
    </row>
    <row r="441" s="13" customFormat="1">
      <c r="A441" s="13"/>
      <c r="B441" s="243"/>
      <c r="C441" s="244"/>
      <c r="D441" s="245" t="s">
        <v>137</v>
      </c>
      <c r="E441" s="246" t="s">
        <v>19</v>
      </c>
      <c r="F441" s="247" t="s">
        <v>803</v>
      </c>
      <c r="G441" s="244"/>
      <c r="H441" s="248">
        <v>5.4000000000000004</v>
      </c>
      <c r="I441" s="249"/>
      <c r="J441" s="244"/>
      <c r="K441" s="244"/>
      <c r="L441" s="250"/>
      <c r="M441" s="251"/>
      <c r="N441" s="252"/>
      <c r="O441" s="252"/>
      <c r="P441" s="252"/>
      <c r="Q441" s="252"/>
      <c r="R441" s="252"/>
      <c r="S441" s="252"/>
      <c r="T441" s="25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4" t="s">
        <v>137</v>
      </c>
      <c r="AU441" s="254" t="s">
        <v>77</v>
      </c>
      <c r="AV441" s="13" t="s">
        <v>77</v>
      </c>
      <c r="AW441" s="13" t="s">
        <v>31</v>
      </c>
      <c r="AX441" s="13" t="s">
        <v>68</v>
      </c>
      <c r="AY441" s="254" t="s">
        <v>125</v>
      </c>
    </row>
    <row r="442" s="13" customFormat="1">
      <c r="A442" s="13"/>
      <c r="B442" s="243"/>
      <c r="C442" s="244"/>
      <c r="D442" s="245" t="s">
        <v>137</v>
      </c>
      <c r="E442" s="246" t="s">
        <v>19</v>
      </c>
      <c r="F442" s="247" t="s">
        <v>804</v>
      </c>
      <c r="G442" s="244"/>
      <c r="H442" s="248">
        <v>20.399999999999999</v>
      </c>
      <c r="I442" s="249"/>
      <c r="J442" s="244"/>
      <c r="K442" s="244"/>
      <c r="L442" s="250"/>
      <c r="M442" s="251"/>
      <c r="N442" s="252"/>
      <c r="O442" s="252"/>
      <c r="P442" s="252"/>
      <c r="Q442" s="252"/>
      <c r="R442" s="252"/>
      <c r="S442" s="252"/>
      <c r="T442" s="25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4" t="s">
        <v>137</v>
      </c>
      <c r="AU442" s="254" t="s">
        <v>77</v>
      </c>
      <c r="AV442" s="13" t="s">
        <v>77</v>
      </c>
      <c r="AW442" s="13" t="s">
        <v>31</v>
      </c>
      <c r="AX442" s="13" t="s">
        <v>68</v>
      </c>
      <c r="AY442" s="254" t="s">
        <v>125</v>
      </c>
    </row>
    <row r="443" s="13" customFormat="1">
      <c r="A443" s="13"/>
      <c r="B443" s="243"/>
      <c r="C443" s="244"/>
      <c r="D443" s="245" t="s">
        <v>137</v>
      </c>
      <c r="E443" s="246" t="s">
        <v>19</v>
      </c>
      <c r="F443" s="247" t="s">
        <v>805</v>
      </c>
      <c r="G443" s="244"/>
      <c r="H443" s="248">
        <v>3</v>
      </c>
      <c r="I443" s="249"/>
      <c r="J443" s="244"/>
      <c r="K443" s="244"/>
      <c r="L443" s="250"/>
      <c r="M443" s="251"/>
      <c r="N443" s="252"/>
      <c r="O443" s="252"/>
      <c r="P443" s="252"/>
      <c r="Q443" s="252"/>
      <c r="R443" s="252"/>
      <c r="S443" s="252"/>
      <c r="T443" s="25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137</v>
      </c>
      <c r="AU443" s="254" t="s">
        <v>77</v>
      </c>
      <c r="AV443" s="13" t="s">
        <v>77</v>
      </c>
      <c r="AW443" s="13" t="s">
        <v>31</v>
      </c>
      <c r="AX443" s="13" t="s">
        <v>68</v>
      </c>
      <c r="AY443" s="254" t="s">
        <v>125</v>
      </c>
    </row>
    <row r="444" s="13" customFormat="1">
      <c r="A444" s="13"/>
      <c r="B444" s="243"/>
      <c r="C444" s="244"/>
      <c r="D444" s="245" t="s">
        <v>137</v>
      </c>
      <c r="E444" s="246" t="s">
        <v>19</v>
      </c>
      <c r="F444" s="247" t="s">
        <v>806</v>
      </c>
      <c r="G444" s="244"/>
      <c r="H444" s="248">
        <v>9.3599999999999994</v>
      </c>
      <c r="I444" s="249"/>
      <c r="J444" s="244"/>
      <c r="K444" s="244"/>
      <c r="L444" s="250"/>
      <c r="M444" s="251"/>
      <c r="N444" s="252"/>
      <c r="O444" s="252"/>
      <c r="P444" s="252"/>
      <c r="Q444" s="252"/>
      <c r="R444" s="252"/>
      <c r="S444" s="252"/>
      <c r="T444" s="25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137</v>
      </c>
      <c r="AU444" s="254" t="s">
        <v>77</v>
      </c>
      <c r="AV444" s="13" t="s">
        <v>77</v>
      </c>
      <c r="AW444" s="13" t="s">
        <v>31</v>
      </c>
      <c r="AX444" s="13" t="s">
        <v>68</v>
      </c>
      <c r="AY444" s="254" t="s">
        <v>125</v>
      </c>
    </row>
    <row r="445" s="13" customFormat="1">
      <c r="A445" s="13"/>
      <c r="B445" s="243"/>
      <c r="C445" s="244"/>
      <c r="D445" s="245" t="s">
        <v>137</v>
      </c>
      <c r="E445" s="246" t="s">
        <v>19</v>
      </c>
      <c r="F445" s="247" t="s">
        <v>514</v>
      </c>
      <c r="G445" s="244"/>
      <c r="H445" s="248">
        <v>1</v>
      </c>
      <c r="I445" s="249"/>
      <c r="J445" s="244"/>
      <c r="K445" s="244"/>
      <c r="L445" s="250"/>
      <c r="M445" s="251"/>
      <c r="N445" s="252"/>
      <c r="O445" s="252"/>
      <c r="P445" s="252"/>
      <c r="Q445" s="252"/>
      <c r="R445" s="252"/>
      <c r="S445" s="252"/>
      <c r="T445" s="25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4" t="s">
        <v>137</v>
      </c>
      <c r="AU445" s="254" t="s">
        <v>77</v>
      </c>
      <c r="AV445" s="13" t="s">
        <v>77</v>
      </c>
      <c r="AW445" s="13" t="s">
        <v>31</v>
      </c>
      <c r="AX445" s="13" t="s">
        <v>68</v>
      </c>
      <c r="AY445" s="254" t="s">
        <v>125</v>
      </c>
    </row>
    <row r="446" s="13" customFormat="1">
      <c r="A446" s="13"/>
      <c r="B446" s="243"/>
      <c r="C446" s="244"/>
      <c r="D446" s="245" t="s">
        <v>137</v>
      </c>
      <c r="E446" s="246" t="s">
        <v>19</v>
      </c>
      <c r="F446" s="247" t="s">
        <v>807</v>
      </c>
      <c r="G446" s="244"/>
      <c r="H446" s="248">
        <v>9.5999999999999996</v>
      </c>
      <c r="I446" s="249"/>
      <c r="J446" s="244"/>
      <c r="K446" s="244"/>
      <c r="L446" s="250"/>
      <c r="M446" s="251"/>
      <c r="N446" s="252"/>
      <c r="O446" s="252"/>
      <c r="P446" s="252"/>
      <c r="Q446" s="252"/>
      <c r="R446" s="252"/>
      <c r="S446" s="252"/>
      <c r="T446" s="25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4" t="s">
        <v>137</v>
      </c>
      <c r="AU446" s="254" t="s">
        <v>77</v>
      </c>
      <c r="AV446" s="13" t="s">
        <v>77</v>
      </c>
      <c r="AW446" s="13" t="s">
        <v>31</v>
      </c>
      <c r="AX446" s="13" t="s">
        <v>68</v>
      </c>
      <c r="AY446" s="254" t="s">
        <v>125</v>
      </c>
    </row>
    <row r="447" s="13" customFormat="1">
      <c r="A447" s="13"/>
      <c r="B447" s="243"/>
      <c r="C447" s="244"/>
      <c r="D447" s="245" t="s">
        <v>137</v>
      </c>
      <c r="E447" s="246" t="s">
        <v>19</v>
      </c>
      <c r="F447" s="247" t="s">
        <v>808</v>
      </c>
      <c r="G447" s="244"/>
      <c r="H447" s="248">
        <v>19.199999999999999</v>
      </c>
      <c r="I447" s="249"/>
      <c r="J447" s="244"/>
      <c r="K447" s="244"/>
      <c r="L447" s="250"/>
      <c r="M447" s="251"/>
      <c r="N447" s="252"/>
      <c r="O447" s="252"/>
      <c r="P447" s="252"/>
      <c r="Q447" s="252"/>
      <c r="R447" s="252"/>
      <c r="S447" s="252"/>
      <c r="T447" s="25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4" t="s">
        <v>137</v>
      </c>
      <c r="AU447" s="254" t="s">
        <v>77</v>
      </c>
      <c r="AV447" s="13" t="s">
        <v>77</v>
      </c>
      <c r="AW447" s="13" t="s">
        <v>31</v>
      </c>
      <c r="AX447" s="13" t="s">
        <v>68</v>
      </c>
      <c r="AY447" s="254" t="s">
        <v>125</v>
      </c>
    </row>
    <row r="448" s="13" customFormat="1">
      <c r="A448" s="13"/>
      <c r="B448" s="243"/>
      <c r="C448" s="244"/>
      <c r="D448" s="245" t="s">
        <v>137</v>
      </c>
      <c r="E448" s="246" t="s">
        <v>19</v>
      </c>
      <c r="F448" s="247" t="s">
        <v>809</v>
      </c>
      <c r="G448" s="244"/>
      <c r="H448" s="248">
        <v>16.199999999999999</v>
      </c>
      <c r="I448" s="249"/>
      <c r="J448" s="244"/>
      <c r="K448" s="244"/>
      <c r="L448" s="250"/>
      <c r="M448" s="251"/>
      <c r="N448" s="252"/>
      <c r="O448" s="252"/>
      <c r="P448" s="252"/>
      <c r="Q448" s="252"/>
      <c r="R448" s="252"/>
      <c r="S448" s="252"/>
      <c r="T448" s="25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137</v>
      </c>
      <c r="AU448" s="254" t="s">
        <v>77</v>
      </c>
      <c r="AV448" s="13" t="s">
        <v>77</v>
      </c>
      <c r="AW448" s="13" t="s">
        <v>31</v>
      </c>
      <c r="AX448" s="13" t="s">
        <v>68</v>
      </c>
      <c r="AY448" s="254" t="s">
        <v>125</v>
      </c>
    </row>
    <row r="449" s="14" customFormat="1">
      <c r="A449" s="14"/>
      <c r="B449" s="255"/>
      <c r="C449" s="256"/>
      <c r="D449" s="245" t="s">
        <v>137</v>
      </c>
      <c r="E449" s="257" t="s">
        <v>19</v>
      </c>
      <c r="F449" s="258" t="s">
        <v>139</v>
      </c>
      <c r="G449" s="256"/>
      <c r="H449" s="259">
        <v>576.99900000000014</v>
      </c>
      <c r="I449" s="260"/>
      <c r="J449" s="256"/>
      <c r="K449" s="256"/>
      <c r="L449" s="261"/>
      <c r="M449" s="262"/>
      <c r="N449" s="263"/>
      <c r="O449" s="263"/>
      <c r="P449" s="263"/>
      <c r="Q449" s="263"/>
      <c r="R449" s="263"/>
      <c r="S449" s="263"/>
      <c r="T449" s="26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5" t="s">
        <v>137</v>
      </c>
      <c r="AU449" s="265" t="s">
        <v>77</v>
      </c>
      <c r="AV449" s="14" t="s">
        <v>135</v>
      </c>
      <c r="AW449" s="14" t="s">
        <v>31</v>
      </c>
      <c r="AX449" s="14" t="s">
        <v>68</v>
      </c>
      <c r="AY449" s="265" t="s">
        <v>125</v>
      </c>
    </row>
    <row r="450" s="16" customFormat="1">
      <c r="A450" s="16"/>
      <c r="B450" s="276"/>
      <c r="C450" s="277"/>
      <c r="D450" s="245" t="s">
        <v>137</v>
      </c>
      <c r="E450" s="278" t="s">
        <v>19</v>
      </c>
      <c r="F450" s="279" t="s">
        <v>223</v>
      </c>
      <c r="G450" s="277"/>
      <c r="H450" s="280">
        <v>576.99900000000014</v>
      </c>
      <c r="I450" s="281"/>
      <c r="J450" s="277"/>
      <c r="K450" s="277"/>
      <c r="L450" s="282"/>
      <c r="M450" s="283"/>
      <c r="N450" s="284"/>
      <c r="O450" s="284"/>
      <c r="P450" s="284"/>
      <c r="Q450" s="284"/>
      <c r="R450" s="284"/>
      <c r="S450" s="284"/>
      <c r="T450" s="285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86" t="s">
        <v>137</v>
      </c>
      <c r="AU450" s="286" t="s">
        <v>77</v>
      </c>
      <c r="AV450" s="16" t="s">
        <v>130</v>
      </c>
      <c r="AW450" s="16" t="s">
        <v>31</v>
      </c>
      <c r="AX450" s="16" t="s">
        <v>75</v>
      </c>
      <c r="AY450" s="286" t="s">
        <v>125</v>
      </c>
    </row>
    <row r="451" s="2" customFormat="1" ht="16.5" customHeight="1">
      <c r="A451" s="40"/>
      <c r="B451" s="41"/>
      <c r="C451" s="229" t="s">
        <v>522</v>
      </c>
      <c r="D451" s="229" t="s">
        <v>131</v>
      </c>
      <c r="E451" s="230" t="s">
        <v>523</v>
      </c>
      <c r="F451" s="231" t="s">
        <v>524</v>
      </c>
      <c r="G451" s="232" t="s">
        <v>134</v>
      </c>
      <c r="H451" s="233">
        <v>576.99900000000002</v>
      </c>
      <c r="I451" s="234"/>
      <c r="J451" s="235">
        <f>ROUND(I451*H451,2)</f>
        <v>0</v>
      </c>
      <c r="K451" s="236"/>
      <c r="L451" s="46"/>
      <c r="M451" s="237" t="s">
        <v>19</v>
      </c>
      <c r="N451" s="238" t="s">
        <v>39</v>
      </c>
      <c r="O451" s="86"/>
      <c r="P451" s="239">
        <f>O451*H451</f>
        <v>0</v>
      </c>
      <c r="Q451" s="239">
        <v>0.00012999999999999999</v>
      </c>
      <c r="R451" s="239">
        <f>Q451*H451</f>
        <v>0.075009869999999992</v>
      </c>
      <c r="S451" s="239">
        <v>0</v>
      </c>
      <c r="T451" s="240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41" t="s">
        <v>198</v>
      </c>
      <c r="AT451" s="241" t="s">
        <v>131</v>
      </c>
      <c r="AU451" s="241" t="s">
        <v>77</v>
      </c>
      <c r="AY451" s="19" t="s">
        <v>125</v>
      </c>
      <c r="BE451" s="242">
        <f>IF(N451="základní",J451,0)</f>
        <v>0</v>
      </c>
      <c r="BF451" s="242">
        <f>IF(N451="snížená",J451,0)</f>
        <v>0</v>
      </c>
      <c r="BG451" s="242">
        <f>IF(N451="zákl. přenesená",J451,0)</f>
        <v>0</v>
      </c>
      <c r="BH451" s="242">
        <f>IF(N451="sníž. přenesená",J451,0)</f>
        <v>0</v>
      </c>
      <c r="BI451" s="242">
        <f>IF(N451="nulová",J451,0)</f>
        <v>0</v>
      </c>
      <c r="BJ451" s="19" t="s">
        <v>75</v>
      </c>
      <c r="BK451" s="242">
        <f>ROUND(I451*H451,2)</f>
        <v>0</v>
      </c>
      <c r="BL451" s="19" t="s">
        <v>198</v>
      </c>
      <c r="BM451" s="241" t="s">
        <v>811</v>
      </c>
    </row>
    <row r="452" s="13" customFormat="1">
      <c r="A452" s="13"/>
      <c r="B452" s="243"/>
      <c r="C452" s="244"/>
      <c r="D452" s="245" t="s">
        <v>137</v>
      </c>
      <c r="E452" s="246" t="s">
        <v>19</v>
      </c>
      <c r="F452" s="247" t="s">
        <v>799</v>
      </c>
      <c r="G452" s="244"/>
      <c r="H452" s="248">
        <v>393.30000000000001</v>
      </c>
      <c r="I452" s="249"/>
      <c r="J452" s="244"/>
      <c r="K452" s="244"/>
      <c r="L452" s="250"/>
      <c r="M452" s="251"/>
      <c r="N452" s="252"/>
      <c r="O452" s="252"/>
      <c r="P452" s="252"/>
      <c r="Q452" s="252"/>
      <c r="R452" s="252"/>
      <c r="S452" s="252"/>
      <c r="T452" s="25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4" t="s">
        <v>137</v>
      </c>
      <c r="AU452" s="254" t="s">
        <v>77</v>
      </c>
      <c r="AV452" s="13" t="s">
        <v>77</v>
      </c>
      <c r="AW452" s="13" t="s">
        <v>31</v>
      </c>
      <c r="AX452" s="13" t="s">
        <v>68</v>
      </c>
      <c r="AY452" s="254" t="s">
        <v>125</v>
      </c>
    </row>
    <row r="453" s="13" customFormat="1">
      <c r="A453" s="13"/>
      <c r="B453" s="243"/>
      <c r="C453" s="244"/>
      <c r="D453" s="245" t="s">
        <v>137</v>
      </c>
      <c r="E453" s="246" t="s">
        <v>19</v>
      </c>
      <c r="F453" s="247" t="s">
        <v>508</v>
      </c>
      <c r="G453" s="244"/>
      <c r="H453" s="248">
        <v>26.425000000000001</v>
      </c>
      <c r="I453" s="249"/>
      <c r="J453" s="244"/>
      <c r="K453" s="244"/>
      <c r="L453" s="250"/>
      <c r="M453" s="251"/>
      <c r="N453" s="252"/>
      <c r="O453" s="252"/>
      <c r="P453" s="252"/>
      <c r="Q453" s="252"/>
      <c r="R453" s="252"/>
      <c r="S453" s="252"/>
      <c r="T453" s="25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4" t="s">
        <v>137</v>
      </c>
      <c r="AU453" s="254" t="s">
        <v>77</v>
      </c>
      <c r="AV453" s="13" t="s">
        <v>77</v>
      </c>
      <c r="AW453" s="13" t="s">
        <v>31</v>
      </c>
      <c r="AX453" s="13" t="s">
        <v>68</v>
      </c>
      <c r="AY453" s="254" t="s">
        <v>125</v>
      </c>
    </row>
    <row r="454" s="13" customFormat="1">
      <c r="A454" s="13"/>
      <c r="B454" s="243"/>
      <c r="C454" s="244"/>
      <c r="D454" s="245" t="s">
        <v>137</v>
      </c>
      <c r="E454" s="246" t="s">
        <v>19</v>
      </c>
      <c r="F454" s="247" t="s">
        <v>800</v>
      </c>
      <c r="G454" s="244"/>
      <c r="H454" s="248">
        <v>12.6</v>
      </c>
      <c r="I454" s="249"/>
      <c r="J454" s="244"/>
      <c r="K454" s="244"/>
      <c r="L454" s="250"/>
      <c r="M454" s="251"/>
      <c r="N454" s="252"/>
      <c r="O454" s="252"/>
      <c r="P454" s="252"/>
      <c r="Q454" s="252"/>
      <c r="R454" s="252"/>
      <c r="S454" s="252"/>
      <c r="T454" s="25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4" t="s">
        <v>137</v>
      </c>
      <c r="AU454" s="254" t="s">
        <v>77</v>
      </c>
      <c r="AV454" s="13" t="s">
        <v>77</v>
      </c>
      <c r="AW454" s="13" t="s">
        <v>31</v>
      </c>
      <c r="AX454" s="13" t="s">
        <v>68</v>
      </c>
      <c r="AY454" s="254" t="s">
        <v>125</v>
      </c>
    </row>
    <row r="455" s="13" customFormat="1">
      <c r="A455" s="13"/>
      <c r="B455" s="243"/>
      <c r="C455" s="244"/>
      <c r="D455" s="245" t="s">
        <v>137</v>
      </c>
      <c r="E455" s="246" t="s">
        <v>19</v>
      </c>
      <c r="F455" s="247" t="s">
        <v>801</v>
      </c>
      <c r="G455" s="244"/>
      <c r="H455" s="248">
        <v>43.713999999999999</v>
      </c>
      <c r="I455" s="249"/>
      <c r="J455" s="244"/>
      <c r="K455" s="244"/>
      <c r="L455" s="250"/>
      <c r="M455" s="251"/>
      <c r="N455" s="252"/>
      <c r="O455" s="252"/>
      <c r="P455" s="252"/>
      <c r="Q455" s="252"/>
      <c r="R455" s="252"/>
      <c r="S455" s="252"/>
      <c r="T455" s="25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137</v>
      </c>
      <c r="AU455" s="254" t="s">
        <v>77</v>
      </c>
      <c r="AV455" s="13" t="s">
        <v>77</v>
      </c>
      <c r="AW455" s="13" t="s">
        <v>31</v>
      </c>
      <c r="AX455" s="13" t="s">
        <v>68</v>
      </c>
      <c r="AY455" s="254" t="s">
        <v>125</v>
      </c>
    </row>
    <row r="456" s="13" customFormat="1">
      <c r="A456" s="13"/>
      <c r="B456" s="243"/>
      <c r="C456" s="244"/>
      <c r="D456" s="245" t="s">
        <v>137</v>
      </c>
      <c r="E456" s="246" t="s">
        <v>19</v>
      </c>
      <c r="F456" s="247" t="s">
        <v>512</v>
      </c>
      <c r="G456" s="244"/>
      <c r="H456" s="248">
        <v>10.5</v>
      </c>
      <c r="I456" s="249"/>
      <c r="J456" s="244"/>
      <c r="K456" s="244"/>
      <c r="L456" s="250"/>
      <c r="M456" s="251"/>
      <c r="N456" s="252"/>
      <c r="O456" s="252"/>
      <c r="P456" s="252"/>
      <c r="Q456" s="252"/>
      <c r="R456" s="252"/>
      <c r="S456" s="252"/>
      <c r="T456" s="25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4" t="s">
        <v>137</v>
      </c>
      <c r="AU456" s="254" t="s">
        <v>77</v>
      </c>
      <c r="AV456" s="13" t="s">
        <v>77</v>
      </c>
      <c r="AW456" s="13" t="s">
        <v>31</v>
      </c>
      <c r="AX456" s="13" t="s">
        <v>68</v>
      </c>
      <c r="AY456" s="254" t="s">
        <v>125</v>
      </c>
    </row>
    <row r="457" s="13" customFormat="1">
      <c r="A457" s="13"/>
      <c r="B457" s="243"/>
      <c r="C457" s="244"/>
      <c r="D457" s="245" t="s">
        <v>137</v>
      </c>
      <c r="E457" s="246" t="s">
        <v>19</v>
      </c>
      <c r="F457" s="247" t="s">
        <v>802</v>
      </c>
      <c r="G457" s="244"/>
      <c r="H457" s="248">
        <v>6.2999999999999998</v>
      </c>
      <c r="I457" s="249"/>
      <c r="J457" s="244"/>
      <c r="K457" s="244"/>
      <c r="L457" s="250"/>
      <c r="M457" s="251"/>
      <c r="N457" s="252"/>
      <c r="O457" s="252"/>
      <c r="P457" s="252"/>
      <c r="Q457" s="252"/>
      <c r="R457" s="252"/>
      <c r="S457" s="252"/>
      <c r="T457" s="25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4" t="s">
        <v>137</v>
      </c>
      <c r="AU457" s="254" t="s">
        <v>77</v>
      </c>
      <c r="AV457" s="13" t="s">
        <v>77</v>
      </c>
      <c r="AW457" s="13" t="s">
        <v>31</v>
      </c>
      <c r="AX457" s="13" t="s">
        <v>68</v>
      </c>
      <c r="AY457" s="254" t="s">
        <v>125</v>
      </c>
    </row>
    <row r="458" s="13" customFormat="1">
      <c r="A458" s="13"/>
      <c r="B458" s="243"/>
      <c r="C458" s="244"/>
      <c r="D458" s="245" t="s">
        <v>137</v>
      </c>
      <c r="E458" s="246" t="s">
        <v>19</v>
      </c>
      <c r="F458" s="247" t="s">
        <v>803</v>
      </c>
      <c r="G458" s="244"/>
      <c r="H458" s="248">
        <v>5.4000000000000004</v>
      </c>
      <c r="I458" s="249"/>
      <c r="J458" s="244"/>
      <c r="K458" s="244"/>
      <c r="L458" s="250"/>
      <c r="M458" s="251"/>
      <c r="N458" s="252"/>
      <c r="O458" s="252"/>
      <c r="P458" s="252"/>
      <c r="Q458" s="252"/>
      <c r="R458" s="252"/>
      <c r="S458" s="252"/>
      <c r="T458" s="25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4" t="s">
        <v>137</v>
      </c>
      <c r="AU458" s="254" t="s">
        <v>77</v>
      </c>
      <c r="AV458" s="13" t="s">
        <v>77</v>
      </c>
      <c r="AW458" s="13" t="s">
        <v>31</v>
      </c>
      <c r="AX458" s="13" t="s">
        <v>68</v>
      </c>
      <c r="AY458" s="254" t="s">
        <v>125</v>
      </c>
    </row>
    <row r="459" s="13" customFormat="1">
      <c r="A459" s="13"/>
      <c r="B459" s="243"/>
      <c r="C459" s="244"/>
      <c r="D459" s="245" t="s">
        <v>137</v>
      </c>
      <c r="E459" s="246" t="s">
        <v>19</v>
      </c>
      <c r="F459" s="247" t="s">
        <v>804</v>
      </c>
      <c r="G459" s="244"/>
      <c r="H459" s="248">
        <v>20.399999999999999</v>
      </c>
      <c r="I459" s="249"/>
      <c r="J459" s="244"/>
      <c r="K459" s="244"/>
      <c r="L459" s="250"/>
      <c r="M459" s="251"/>
      <c r="N459" s="252"/>
      <c r="O459" s="252"/>
      <c r="P459" s="252"/>
      <c r="Q459" s="252"/>
      <c r="R459" s="252"/>
      <c r="S459" s="252"/>
      <c r="T459" s="25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137</v>
      </c>
      <c r="AU459" s="254" t="s">
        <v>77</v>
      </c>
      <c r="AV459" s="13" t="s">
        <v>77</v>
      </c>
      <c r="AW459" s="13" t="s">
        <v>31</v>
      </c>
      <c r="AX459" s="13" t="s">
        <v>68</v>
      </c>
      <c r="AY459" s="254" t="s">
        <v>125</v>
      </c>
    </row>
    <row r="460" s="13" customFormat="1">
      <c r="A460" s="13"/>
      <c r="B460" s="243"/>
      <c r="C460" s="244"/>
      <c r="D460" s="245" t="s">
        <v>137</v>
      </c>
      <c r="E460" s="246" t="s">
        <v>19</v>
      </c>
      <c r="F460" s="247" t="s">
        <v>805</v>
      </c>
      <c r="G460" s="244"/>
      <c r="H460" s="248">
        <v>3</v>
      </c>
      <c r="I460" s="249"/>
      <c r="J460" s="244"/>
      <c r="K460" s="244"/>
      <c r="L460" s="250"/>
      <c r="M460" s="251"/>
      <c r="N460" s="252"/>
      <c r="O460" s="252"/>
      <c r="P460" s="252"/>
      <c r="Q460" s="252"/>
      <c r="R460" s="252"/>
      <c r="S460" s="252"/>
      <c r="T460" s="25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4" t="s">
        <v>137</v>
      </c>
      <c r="AU460" s="254" t="s">
        <v>77</v>
      </c>
      <c r="AV460" s="13" t="s">
        <v>77</v>
      </c>
      <c r="AW460" s="13" t="s">
        <v>31</v>
      </c>
      <c r="AX460" s="13" t="s">
        <v>68</v>
      </c>
      <c r="AY460" s="254" t="s">
        <v>125</v>
      </c>
    </row>
    <row r="461" s="13" customFormat="1">
      <c r="A461" s="13"/>
      <c r="B461" s="243"/>
      <c r="C461" s="244"/>
      <c r="D461" s="245" t="s">
        <v>137</v>
      </c>
      <c r="E461" s="246" t="s">
        <v>19</v>
      </c>
      <c r="F461" s="247" t="s">
        <v>806</v>
      </c>
      <c r="G461" s="244"/>
      <c r="H461" s="248">
        <v>9.3599999999999994</v>
      </c>
      <c r="I461" s="249"/>
      <c r="J461" s="244"/>
      <c r="K461" s="244"/>
      <c r="L461" s="250"/>
      <c r="M461" s="251"/>
      <c r="N461" s="252"/>
      <c r="O461" s="252"/>
      <c r="P461" s="252"/>
      <c r="Q461" s="252"/>
      <c r="R461" s="252"/>
      <c r="S461" s="252"/>
      <c r="T461" s="25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4" t="s">
        <v>137</v>
      </c>
      <c r="AU461" s="254" t="s">
        <v>77</v>
      </c>
      <c r="AV461" s="13" t="s">
        <v>77</v>
      </c>
      <c r="AW461" s="13" t="s">
        <v>31</v>
      </c>
      <c r="AX461" s="13" t="s">
        <v>68</v>
      </c>
      <c r="AY461" s="254" t="s">
        <v>125</v>
      </c>
    </row>
    <row r="462" s="13" customFormat="1">
      <c r="A462" s="13"/>
      <c r="B462" s="243"/>
      <c r="C462" s="244"/>
      <c r="D462" s="245" t="s">
        <v>137</v>
      </c>
      <c r="E462" s="246" t="s">
        <v>19</v>
      </c>
      <c r="F462" s="247" t="s">
        <v>514</v>
      </c>
      <c r="G462" s="244"/>
      <c r="H462" s="248">
        <v>1</v>
      </c>
      <c r="I462" s="249"/>
      <c r="J462" s="244"/>
      <c r="K462" s="244"/>
      <c r="L462" s="250"/>
      <c r="M462" s="251"/>
      <c r="N462" s="252"/>
      <c r="O462" s="252"/>
      <c r="P462" s="252"/>
      <c r="Q462" s="252"/>
      <c r="R462" s="252"/>
      <c r="S462" s="252"/>
      <c r="T462" s="25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4" t="s">
        <v>137</v>
      </c>
      <c r="AU462" s="254" t="s">
        <v>77</v>
      </c>
      <c r="AV462" s="13" t="s">
        <v>77</v>
      </c>
      <c r="AW462" s="13" t="s">
        <v>31</v>
      </c>
      <c r="AX462" s="13" t="s">
        <v>68</v>
      </c>
      <c r="AY462" s="254" t="s">
        <v>125</v>
      </c>
    </row>
    <row r="463" s="13" customFormat="1">
      <c r="A463" s="13"/>
      <c r="B463" s="243"/>
      <c r="C463" s="244"/>
      <c r="D463" s="245" t="s">
        <v>137</v>
      </c>
      <c r="E463" s="246" t="s">
        <v>19</v>
      </c>
      <c r="F463" s="247" t="s">
        <v>807</v>
      </c>
      <c r="G463" s="244"/>
      <c r="H463" s="248">
        <v>9.5999999999999996</v>
      </c>
      <c r="I463" s="249"/>
      <c r="J463" s="244"/>
      <c r="K463" s="244"/>
      <c r="L463" s="250"/>
      <c r="M463" s="251"/>
      <c r="N463" s="252"/>
      <c r="O463" s="252"/>
      <c r="P463" s="252"/>
      <c r="Q463" s="252"/>
      <c r="R463" s="252"/>
      <c r="S463" s="252"/>
      <c r="T463" s="25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4" t="s">
        <v>137</v>
      </c>
      <c r="AU463" s="254" t="s">
        <v>77</v>
      </c>
      <c r="AV463" s="13" t="s">
        <v>77</v>
      </c>
      <c r="AW463" s="13" t="s">
        <v>31</v>
      </c>
      <c r="AX463" s="13" t="s">
        <v>68</v>
      </c>
      <c r="AY463" s="254" t="s">
        <v>125</v>
      </c>
    </row>
    <row r="464" s="13" customFormat="1">
      <c r="A464" s="13"/>
      <c r="B464" s="243"/>
      <c r="C464" s="244"/>
      <c r="D464" s="245" t="s">
        <v>137</v>
      </c>
      <c r="E464" s="246" t="s">
        <v>19</v>
      </c>
      <c r="F464" s="247" t="s">
        <v>808</v>
      </c>
      <c r="G464" s="244"/>
      <c r="H464" s="248">
        <v>19.199999999999999</v>
      </c>
      <c r="I464" s="249"/>
      <c r="J464" s="244"/>
      <c r="K464" s="244"/>
      <c r="L464" s="250"/>
      <c r="M464" s="251"/>
      <c r="N464" s="252"/>
      <c r="O464" s="252"/>
      <c r="P464" s="252"/>
      <c r="Q464" s="252"/>
      <c r="R464" s="252"/>
      <c r="S464" s="252"/>
      <c r="T464" s="25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4" t="s">
        <v>137</v>
      </c>
      <c r="AU464" s="254" t="s">
        <v>77</v>
      </c>
      <c r="AV464" s="13" t="s">
        <v>77</v>
      </c>
      <c r="AW464" s="13" t="s">
        <v>31</v>
      </c>
      <c r="AX464" s="13" t="s">
        <v>68</v>
      </c>
      <c r="AY464" s="254" t="s">
        <v>125</v>
      </c>
    </row>
    <row r="465" s="13" customFormat="1">
      <c r="A465" s="13"/>
      <c r="B465" s="243"/>
      <c r="C465" s="244"/>
      <c r="D465" s="245" t="s">
        <v>137</v>
      </c>
      <c r="E465" s="246" t="s">
        <v>19</v>
      </c>
      <c r="F465" s="247" t="s">
        <v>809</v>
      </c>
      <c r="G465" s="244"/>
      <c r="H465" s="248">
        <v>16.199999999999999</v>
      </c>
      <c r="I465" s="249"/>
      <c r="J465" s="244"/>
      <c r="K465" s="244"/>
      <c r="L465" s="250"/>
      <c r="M465" s="251"/>
      <c r="N465" s="252"/>
      <c r="O465" s="252"/>
      <c r="P465" s="252"/>
      <c r="Q465" s="252"/>
      <c r="R465" s="252"/>
      <c r="S465" s="252"/>
      <c r="T465" s="25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4" t="s">
        <v>137</v>
      </c>
      <c r="AU465" s="254" t="s">
        <v>77</v>
      </c>
      <c r="AV465" s="13" t="s">
        <v>77</v>
      </c>
      <c r="AW465" s="13" t="s">
        <v>31</v>
      </c>
      <c r="AX465" s="13" t="s">
        <v>68</v>
      </c>
      <c r="AY465" s="254" t="s">
        <v>125</v>
      </c>
    </row>
    <row r="466" s="14" customFormat="1">
      <c r="A466" s="14"/>
      <c r="B466" s="255"/>
      <c r="C466" s="256"/>
      <c r="D466" s="245" t="s">
        <v>137</v>
      </c>
      <c r="E466" s="257" t="s">
        <v>19</v>
      </c>
      <c r="F466" s="258" t="s">
        <v>139</v>
      </c>
      <c r="G466" s="256"/>
      <c r="H466" s="259">
        <v>576.99900000000014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5" t="s">
        <v>137</v>
      </c>
      <c r="AU466" s="265" t="s">
        <v>77</v>
      </c>
      <c r="AV466" s="14" t="s">
        <v>135</v>
      </c>
      <c r="AW466" s="14" t="s">
        <v>31</v>
      </c>
      <c r="AX466" s="14" t="s">
        <v>68</v>
      </c>
      <c r="AY466" s="265" t="s">
        <v>125</v>
      </c>
    </row>
    <row r="467" s="16" customFormat="1">
      <c r="A467" s="16"/>
      <c r="B467" s="276"/>
      <c r="C467" s="277"/>
      <c r="D467" s="245" t="s">
        <v>137</v>
      </c>
      <c r="E467" s="278" t="s">
        <v>19</v>
      </c>
      <c r="F467" s="279" t="s">
        <v>223</v>
      </c>
      <c r="G467" s="277"/>
      <c r="H467" s="280">
        <v>576.99900000000014</v>
      </c>
      <c r="I467" s="281"/>
      <c r="J467" s="277"/>
      <c r="K467" s="277"/>
      <c r="L467" s="282"/>
      <c r="M467" s="283"/>
      <c r="N467" s="284"/>
      <c r="O467" s="284"/>
      <c r="P467" s="284"/>
      <c r="Q467" s="284"/>
      <c r="R467" s="284"/>
      <c r="S467" s="284"/>
      <c r="T467" s="285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86" t="s">
        <v>137</v>
      </c>
      <c r="AU467" s="286" t="s">
        <v>77</v>
      </c>
      <c r="AV467" s="16" t="s">
        <v>130</v>
      </c>
      <c r="AW467" s="16" t="s">
        <v>31</v>
      </c>
      <c r="AX467" s="16" t="s">
        <v>75</v>
      </c>
      <c r="AY467" s="286" t="s">
        <v>125</v>
      </c>
    </row>
    <row r="468" s="12" customFormat="1" ht="25.92" customHeight="1">
      <c r="A468" s="12"/>
      <c r="B468" s="213"/>
      <c r="C468" s="214"/>
      <c r="D468" s="215" t="s">
        <v>67</v>
      </c>
      <c r="E468" s="216" t="s">
        <v>526</v>
      </c>
      <c r="F468" s="216" t="s">
        <v>527</v>
      </c>
      <c r="G468" s="214"/>
      <c r="H468" s="214"/>
      <c r="I468" s="217"/>
      <c r="J468" s="218">
        <f>BK468</f>
        <v>0</v>
      </c>
      <c r="K468" s="214"/>
      <c r="L468" s="219"/>
      <c r="M468" s="220"/>
      <c r="N468" s="221"/>
      <c r="O468" s="221"/>
      <c r="P468" s="222">
        <f>SUM(P469:P471)</f>
        <v>0</v>
      </c>
      <c r="Q468" s="221"/>
      <c r="R468" s="222">
        <f>SUM(R469:R471)</f>
        <v>0</v>
      </c>
      <c r="S468" s="221"/>
      <c r="T468" s="223">
        <f>SUM(T469:T471)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4" t="s">
        <v>130</v>
      </c>
      <c r="AT468" s="225" t="s">
        <v>67</v>
      </c>
      <c r="AU468" s="225" t="s">
        <v>68</v>
      </c>
      <c r="AY468" s="224" t="s">
        <v>125</v>
      </c>
      <c r="BK468" s="226">
        <f>SUM(BK469:BK471)</f>
        <v>0</v>
      </c>
    </row>
    <row r="469" s="2" customFormat="1" ht="16.5" customHeight="1">
      <c r="A469" s="40"/>
      <c r="B469" s="41"/>
      <c r="C469" s="229" t="s">
        <v>231</v>
      </c>
      <c r="D469" s="229" t="s">
        <v>131</v>
      </c>
      <c r="E469" s="230" t="s">
        <v>529</v>
      </c>
      <c r="F469" s="231" t="s">
        <v>530</v>
      </c>
      <c r="G469" s="232" t="s">
        <v>153</v>
      </c>
      <c r="H469" s="233">
        <v>60</v>
      </c>
      <c r="I469" s="234"/>
      <c r="J469" s="235">
        <f>ROUND(I469*H469,2)</f>
        <v>0</v>
      </c>
      <c r="K469" s="236"/>
      <c r="L469" s="46"/>
      <c r="M469" s="237" t="s">
        <v>19</v>
      </c>
      <c r="N469" s="238" t="s">
        <v>39</v>
      </c>
      <c r="O469" s="86"/>
      <c r="P469" s="239">
        <f>O469*H469</f>
        <v>0</v>
      </c>
      <c r="Q469" s="239">
        <v>0</v>
      </c>
      <c r="R469" s="239">
        <f>Q469*H469</f>
        <v>0</v>
      </c>
      <c r="S469" s="239">
        <v>0</v>
      </c>
      <c r="T469" s="240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41" t="s">
        <v>531</v>
      </c>
      <c r="AT469" s="241" t="s">
        <v>131</v>
      </c>
      <c r="AU469" s="241" t="s">
        <v>75</v>
      </c>
      <c r="AY469" s="19" t="s">
        <v>125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9" t="s">
        <v>75</v>
      </c>
      <c r="BK469" s="242">
        <f>ROUND(I469*H469,2)</f>
        <v>0</v>
      </c>
      <c r="BL469" s="19" t="s">
        <v>531</v>
      </c>
      <c r="BM469" s="241" t="s">
        <v>812</v>
      </c>
    </row>
    <row r="470" s="13" customFormat="1">
      <c r="A470" s="13"/>
      <c r="B470" s="243"/>
      <c r="C470" s="244"/>
      <c r="D470" s="245" t="s">
        <v>137</v>
      </c>
      <c r="E470" s="246" t="s">
        <v>19</v>
      </c>
      <c r="F470" s="247" t="s">
        <v>533</v>
      </c>
      <c r="G470" s="244"/>
      <c r="H470" s="248">
        <v>60</v>
      </c>
      <c r="I470" s="249"/>
      <c r="J470" s="244"/>
      <c r="K470" s="244"/>
      <c r="L470" s="250"/>
      <c r="M470" s="251"/>
      <c r="N470" s="252"/>
      <c r="O470" s="252"/>
      <c r="P470" s="252"/>
      <c r="Q470" s="252"/>
      <c r="R470" s="252"/>
      <c r="S470" s="252"/>
      <c r="T470" s="25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4" t="s">
        <v>137</v>
      </c>
      <c r="AU470" s="254" t="s">
        <v>75</v>
      </c>
      <c r="AV470" s="13" t="s">
        <v>77</v>
      </c>
      <c r="AW470" s="13" t="s">
        <v>31</v>
      </c>
      <c r="AX470" s="13" t="s">
        <v>68</v>
      </c>
      <c r="AY470" s="254" t="s">
        <v>125</v>
      </c>
    </row>
    <row r="471" s="14" customFormat="1">
      <c r="A471" s="14"/>
      <c r="B471" s="255"/>
      <c r="C471" s="256"/>
      <c r="D471" s="245" t="s">
        <v>137</v>
      </c>
      <c r="E471" s="257" t="s">
        <v>19</v>
      </c>
      <c r="F471" s="258" t="s">
        <v>139</v>
      </c>
      <c r="G471" s="256"/>
      <c r="H471" s="259">
        <v>60</v>
      </c>
      <c r="I471" s="260"/>
      <c r="J471" s="256"/>
      <c r="K471" s="256"/>
      <c r="L471" s="261"/>
      <c r="M471" s="262"/>
      <c r="N471" s="263"/>
      <c r="O471" s="263"/>
      <c r="P471" s="263"/>
      <c r="Q471" s="263"/>
      <c r="R471" s="263"/>
      <c r="S471" s="263"/>
      <c r="T471" s="26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5" t="s">
        <v>137</v>
      </c>
      <c r="AU471" s="265" t="s">
        <v>75</v>
      </c>
      <c r="AV471" s="14" t="s">
        <v>135</v>
      </c>
      <c r="AW471" s="14" t="s">
        <v>31</v>
      </c>
      <c r="AX471" s="14" t="s">
        <v>75</v>
      </c>
      <c r="AY471" s="265" t="s">
        <v>125</v>
      </c>
    </row>
    <row r="472" s="12" customFormat="1" ht="25.92" customHeight="1">
      <c r="A472" s="12"/>
      <c r="B472" s="213"/>
      <c r="C472" s="214"/>
      <c r="D472" s="215" t="s">
        <v>67</v>
      </c>
      <c r="E472" s="216" t="s">
        <v>534</v>
      </c>
      <c r="F472" s="216" t="s">
        <v>535</v>
      </c>
      <c r="G472" s="214"/>
      <c r="H472" s="214"/>
      <c r="I472" s="217"/>
      <c r="J472" s="218">
        <f>BK472</f>
        <v>0</v>
      </c>
      <c r="K472" s="214"/>
      <c r="L472" s="219"/>
      <c r="M472" s="220"/>
      <c r="N472" s="221"/>
      <c r="O472" s="221"/>
      <c r="P472" s="222">
        <f>SUM(P473:P487)</f>
        <v>0</v>
      </c>
      <c r="Q472" s="221"/>
      <c r="R472" s="222">
        <f>SUM(R473:R487)</f>
        <v>0</v>
      </c>
      <c r="S472" s="221"/>
      <c r="T472" s="223">
        <f>SUM(T473:T487)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4" t="s">
        <v>130</v>
      </c>
      <c r="AT472" s="225" t="s">
        <v>67</v>
      </c>
      <c r="AU472" s="225" t="s">
        <v>68</v>
      </c>
      <c r="AY472" s="224" t="s">
        <v>125</v>
      </c>
      <c r="BK472" s="226">
        <f>SUM(BK473:BK487)</f>
        <v>0</v>
      </c>
    </row>
    <row r="473" s="2" customFormat="1" ht="16.5" customHeight="1">
      <c r="A473" s="40"/>
      <c r="B473" s="41"/>
      <c r="C473" s="229" t="s">
        <v>536</v>
      </c>
      <c r="D473" s="229" t="s">
        <v>131</v>
      </c>
      <c r="E473" s="230" t="s">
        <v>537</v>
      </c>
      <c r="F473" s="231" t="s">
        <v>538</v>
      </c>
      <c r="G473" s="232" t="s">
        <v>539</v>
      </c>
      <c r="H473" s="233">
        <v>1</v>
      </c>
      <c r="I473" s="234"/>
      <c r="J473" s="235">
        <f>ROUND(I473*H473,2)</f>
        <v>0</v>
      </c>
      <c r="K473" s="236"/>
      <c r="L473" s="46"/>
      <c r="M473" s="237" t="s">
        <v>19</v>
      </c>
      <c r="N473" s="238" t="s">
        <v>39</v>
      </c>
      <c r="O473" s="86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41" t="s">
        <v>540</v>
      </c>
      <c r="AT473" s="241" t="s">
        <v>131</v>
      </c>
      <c r="AU473" s="241" t="s">
        <v>75</v>
      </c>
      <c r="AY473" s="19" t="s">
        <v>125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9" t="s">
        <v>75</v>
      </c>
      <c r="BK473" s="242">
        <f>ROUND(I473*H473,2)</f>
        <v>0</v>
      </c>
      <c r="BL473" s="19" t="s">
        <v>540</v>
      </c>
      <c r="BM473" s="241" t="s">
        <v>813</v>
      </c>
    </row>
    <row r="474" s="13" customFormat="1">
      <c r="A474" s="13"/>
      <c r="B474" s="243"/>
      <c r="C474" s="244"/>
      <c r="D474" s="245" t="s">
        <v>137</v>
      </c>
      <c r="E474" s="246" t="s">
        <v>19</v>
      </c>
      <c r="F474" s="247" t="s">
        <v>75</v>
      </c>
      <c r="G474" s="244"/>
      <c r="H474" s="248">
        <v>1</v>
      </c>
      <c r="I474" s="249"/>
      <c r="J474" s="244"/>
      <c r="K474" s="244"/>
      <c r="L474" s="250"/>
      <c r="M474" s="251"/>
      <c r="N474" s="252"/>
      <c r="O474" s="252"/>
      <c r="P474" s="252"/>
      <c r="Q474" s="252"/>
      <c r="R474" s="252"/>
      <c r="S474" s="252"/>
      <c r="T474" s="25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4" t="s">
        <v>137</v>
      </c>
      <c r="AU474" s="254" t="s">
        <v>75</v>
      </c>
      <c r="AV474" s="13" t="s">
        <v>77</v>
      </c>
      <c r="AW474" s="13" t="s">
        <v>31</v>
      </c>
      <c r="AX474" s="13" t="s">
        <v>68</v>
      </c>
      <c r="AY474" s="254" t="s">
        <v>125</v>
      </c>
    </row>
    <row r="475" s="14" customFormat="1">
      <c r="A475" s="14"/>
      <c r="B475" s="255"/>
      <c r="C475" s="256"/>
      <c r="D475" s="245" t="s">
        <v>137</v>
      </c>
      <c r="E475" s="257" t="s">
        <v>19</v>
      </c>
      <c r="F475" s="258" t="s">
        <v>139</v>
      </c>
      <c r="G475" s="256"/>
      <c r="H475" s="259">
        <v>1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5" t="s">
        <v>137</v>
      </c>
      <c r="AU475" s="265" t="s">
        <v>75</v>
      </c>
      <c r="AV475" s="14" t="s">
        <v>135</v>
      </c>
      <c r="AW475" s="14" t="s">
        <v>31</v>
      </c>
      <c r="AX475" s="14" t="s">
        <v>75</v>
      </c>
      <c r="AY475" s="265" t="s">
        <v>125</v>
      </c>
    </row>
    <row r="476" s="2" customFormat="1" ht="16.5" customHeight="1">
      <c r="A476" s="40"/>
      <c r="B476" s="41"/>
      <c r="C476" s="229" t="s">
        <v>542</v>
      </c>
      <c r="D476" s="229" t="s">
        <v>131</v>
      </c>
      <c r="E476" s="230" t="s">
        <v>543</v>
      </c>
      <c r="F476" s="231" t="s">
        <v>544</v>
      </c>
      <c r="G476" s="232" t="s">
        <v>539</v>
      </c>
      <c r="H476" s="233">
        <v>1</v>
      </c>
      <c r="I476" s="234"/>
      <c r="J476" s="235">
        <f>ROUND(I476*H476,2)</f>
        <v>0</v>
      </c>
      <c r="K476" s="236"/>
      <c r="L476" s="46"/>
      <c r="M476" s="237" t="s">
        <v>19</v>
      </c>
      <c r="N476" s="238" t="s">
        <v>39</v>
      </c>
      <c r="O476" s="86"/>
      <c r="P476" s="239">
        <f>O476*H476</f>
        <v>0</v>
      </c>
      <c r="Q476" s="239">
        <v>0</v>
      </c>
      <c r="R476" s="239">
        <f>Q476*H476</f>
        <v>0</v>
      </c>
      <c r="S476" s="239">
        <v>0</v>
      </c>
      <c r="T476" s="240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41" t="s">
        <v>540</v>
      </c>
      <c r="AT476" s="241" t="s">
        <v>131</v>
      </c>
      <c r="AU476" s="241" t="s">
        <v>75</v>
      </c>
      <c r="AY476" s="19" t="s">
        <v>125</v>
      </c>
      <c r="BE476" s="242">
        <f>IF(N476="základní",J476,0)</f>
        <v>0</v>
      </c>
      <c r="BF476" s="242">
        <f>IF(N476="snížená",J476,0)</f>
        <v>0</v>
      </c>
      <c r="BG476" s="242">
        <f>IF(N476="zákl. přenesená",J476,0)</f>
        <v>0</v>
      </c>
      <c r="BH476" s="242">
        <f>IF(N476="sníž. přenesená",J476,0)</f>
        <v>0</v>
      </c>
      <c r="BI476" s="242">
        <f>IF(N476="nulová",J476,0)</f>
        <v>0</v>
      </c>
      <c r="BJ476" s="19" t="s">
        <v>75</v>
      </c>
      <c r="BK476" s="242">
        <f>ROUND(I476*H476,2)</f>
        <v>0</v>
      </c>
      <c r="BL476" s="19" t="s">
        <v>540</v>
      </c>
      <c r="BM476" s="241" t="s">
        <v>814</v>
      </c>
    </row>
    <row r="477" s="13" customFormat="1">
      <c r="A477" s="13"/>
      <c r="B477" s="243"/>
      <c r="C477" s="244"/>
      <c r="D477" s="245" t="s">
        <v>137</v>
      </c>
      <c r="E477" s="246" t="s">
        <v>19</v>
      </c>
      <c r="F477" s="247" t="s">
        <v>75</v>
      </c>
      <c r="G477" s="244"/>
      <c r="H477" s="248">
        <v>1</v>
      </c>
      <c r="I477" s="249"/>
      <c r="J477" s="244"/>
      <c r="K477" s="244"/>
      <c r="L477" s="250"/>
      <c r="M477" s="251"/>
      <c r="N477" s="252"/>
      <c r="O477" s="252"/>
      <c r="P477" s="252"/>
      <c r="Q477" s="252"/>
      <c r="R477" s="252"/>
      <c r="S477" s="252"/>
      <c r="T477" s="25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4" t="s">
        <v>137</v>
      </c>
      <c r="AU477" s="254" t="s">
        <v>75</v>
      </c>
      <c r="AV477" s="13" t="s">
        <v>77</v>
      </c>
      <c r="AW477" s="13" t="s">
        <v>31</v>
      </c>
      <c r="AX477" s="13" t="s">
        <v>68</v>
      </c>
      <c r="AY477" s="254" t="s">
        <v>125</v>
      </c>
    </row>
    <row r="478" s="14" customFormat="1">
      <c r="A478" s="14"/>
      <c r="B478" s="255"/>
      <c r="C478" s="256"/>
      <c r="D478" s="245" t="s">
        <v>137</v>
      </c>
      <c r="E478" s="257" t="s">
        <v>19</v>
      </c>
      <c r="F478" s="258" t="s">
        <v>139</v>
      </c>
      <c r="G478" s="256"/>
      <c r="H478" s="259">
        <v>1</v>
      </c>
      <c r="I478" s="260"/>
      <c r="J478" s="256"/>
      <c r="K478" s="256"/>
      <c r="L478" s="261"/>
      <c r="M478" s="262"/>
      <c r="N478" s="263"/>
      <c r="O478" s="263"/>
      <c r="P478" s="263"/>
      <c r="Q478" s="263"/>
      <c r="R478" s="263"/>
      <c r="S478" s="263"/>
      <c r="T478" s="26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5" t="s">
        <v>137</v>
      </c>
      <c r="AU478" s="265" t="s">
        <v>75</v>
      </c>
      <c r="AV478" s="14" t="s">
        <v>135</v>
      </c>
      <c r="AW478" s="14" t="s">
        <v>31</v>
      </c>
      <c r="AX478" s="14" t="s">
        <v>75</v>
      </c>
      <c r="AY478" s="265" t="s">
        <v>125</v>
      </c>
    </row>
    <row r="479" s="2" customFormat="1" ht="16.5" customHeight="1">
      <c r="A479" s="40"/>
      <c r="B479" s="41"/>
      <c r="C479" s="229" t="s">
        <v>528</v>
      </c>
      <c r="D479" s="229" t="s">
        <v>131</v>
      </c>
      <c r="E479" s="230" t="s">
        <v>815</v>
      </c>
      <c r="F479" s="231" t="s">
        <v>816</v>
      </c>
      <c r="G479" s="232" t="s">
        <v>539</v>
      </c>
      <c r="H479" s="233">
        <v>1</v>
      </c>
      <c r="I479" s="234"/>
      <c r="J479" s="235">
        <f>ROUND(I479*H479,2)</f>
        <v>0</v>
      </c>
      <c r="K479" s="236"/>
      <c r="L479" s="46"/>
      <c r="M479" s="237" t="s">
        <v>19</v>
      </c>
      <c r="N479" s="238" t="s">
        <v>39</v>
      </c>
      <c r="O479" s="86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41" t="s">
        <v>540</v>
      </c>
      <c r="AT479" s="241" t="s">
        <v>131</v>
      </c>
      <c r="AU479" s="241" t="s">
        <v>75</v>
      </c>
      <c r="AY479" s="19" t="s">
        <v>125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9" t="s">
        <v>75</v>
      </c>
      <c r="BK479" s="242">
        <f>ROUND(I479*H479,2)</f>
        <v>0</v>
      </c>
      <c r="BL479" s="19" t="s">
        <v>540</v>
      </c>
      <c r="BM479" s="241" t="s">
        <v>817</v>
      </c>
    </row>
    <row r="480" s="13" customFormat="1">
      <c r="A480" s="13"/>
      <c r="B480" s="243"/>
      <c r="C480" s="244"/>
      <c r="D480" s="245" t="s">
        <v>137</v>
      </c>
      <c r="E480" s="246" t="s">
        <v>19</v>
      </c>
      <c r="F480" s="247" t="s">
        <v>75</v>
      </c>
      <c r="G480" s="244"/>
      <c r="H480" s="248">
        <v>1</v>
      </c>
      <c r="I480" s="249"/>
      <c r="J480" s="244"/>
      <c r="K480" s="244"/>
      <c r="L480" s="250"/>
      <c r="M480" s="251"/>
      <c r="N480" s="252"/>
      <c r="O480" s="252"/>
      <c r="P480" s="252"/>
      <c r="Q480" s="252"/>
      <c r="R480" s="252"/>
      <c r="S480" s="252"/>
      <c r="T480" s="25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4" t="s">
        <v>137</v>
      </c>
      <c r="AU480" s="254" t="s">
        <v>75</v>
      </c>
      <c r="AV480" s="13" t="s">
        <v>77</v>
      </c>
      <c r="AW480" s="13" t="s">
        <v>31</v>
      </c>
      <c r="AX480" s="13" t="s">
        <v>68</v>
      </c>
      <c r="AY480" s="254" t="s">
        <v>125</v>
      </c>
    </row>
    <row r="481" s="14" customFormat="1">
      <c r="A481" s="14"/>
      <c r="B481" s="255"/>
      <c r="C481" s="256"/>
      <c r="D481" s="245" t="s">
        <v>137</v>
      </c>
      <c r="E481" s="257" t="s">
        <v>19</v>
      </c>
      <c r="F481" s="258" t="s">
        <v>139</v>
      </c>
      <c r="G481" s="256"/>
      <c r="H481" s="259">
        <v>1</v>
      </c>
      <c r="I481" s="260"/>
      <c r="J481" s="256"/>
      <c r="K481" s="256"/>
      <c r="L481" s="261"/>
      <c r="M481" s="262"/>
      <c r="N481" s="263"/>
      <c r="O481" s="263"/>
      <c r="P481" s="263"/>
      <c r="Q481" s="263"/>
      <c r="R481" s="263"/>
      <c r="S481" s="263"/>
      <c r="T481" s="26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5" t="s">
        <v>137</v>
      </c>
      <c r="AU481" s="265" t="s">
        <v>75</v>
      </c>
      <c r="AV481" s="14" t="s">
        <v>135</v>
      </c>
      <c r="AW481" s="14" t="s">
        <v>31</v>
      </c>
      <c r="AX481" s="14" t="s">
        <v>75</v>
      </c>
      <c r="AY481" s="265" t="s">
        <v>125</v>
      </c>
    </row>
    <row r="482" s="2" customFormat="1" ht="24" customHeight="1">
      <c r="A482" s="40"/>
      <c r="B482" s="41"/>
      <c r="C482" s="229" t="s">
        <v>546</v>
      </c>
      <c r="D482" s="229" t="s">
        <v>131</v>
      </c>
      <c r="E482" s="230" t="s">
        <v>547</v>
      </c>
      <c r="F482" s="231" t="s">
        <v>548</v>
      </c>
      <c r="G482" s="232" t="s">
        <v>539</v>
      </c>
      <c r="H482" s="233">
        <v>1</v>
      </c>
      <c r="I482" s="234"/>
      <c r="J482" s="235">
        <f>ROUND(I482*H482,2)</f>
        <v>0</v>
      </c>
      <c r="K482" s="236"/>
      <c r="L482" s="46"/>
      <c r="M482" s="237" t="s">
        <v>19</v>
      </c>
      <c r="N482" s="238" t="s">
        <v>39</v>
      </c>
      <c r="O482" s="86"/>
      <c r="P482" s="239">
        <f>O482*H482</f>
        <v>0</v>
      </c>
      <c r="Q482" s="239">
        <v>0</v>
      </c>
      <c r="R482" s="239">
        <f>Q482*H482</f>
        <v>0</v>
      </c>
      <c r="S482" s="239">
        <v>0</v>
      </c>
      <c r="T482" s="240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41" t="s">
        <v>540</v>
      </c>
      <c r="AT482" s="241" t="s">
        <v>131</v>
      </c>
      <c r="AU482" s="241" t="s">
        <v>75</v>
      </c>
      <c r="AY482" s="19" t="s">
        <v>125</v>
      </c>
      <c r="BE482" s="242">
        <f>IF(N482="základní",J482,0)</f>
        <v>0</v>
      </c>
      <c r="BF482" s="242">
        <f>IF(N482="snížená",J482,0)</f>
        <v>0</v>
      </c>
      <c r="BG482" s="242">
        <f>IF(N482="zákl. přenesená",J482,0)</f>
        <v>0</v>
      </c>
      <c r="BH482" s="242">
        <f>IF(N482="sníž. přenesená",J482,0)</f>
        <v>0</v>
      </c>
      <c r="BI482" s="242">
        <f>IF(N482="nulová",J482,0)</f>
        <v>0</v>
      </c>
      <c r="BJ482" s="19" t="s">
        <v>75</v>
      </c>
      <c r="BK482" s="242">
        <f>ROUND(I482*H482,2)</f>
        <v>0</v>
      </c>
      <c r="BL482" s="19" t="s">
        <v>540</v>
      </c>
      <c r="BM482" s="241" t="s">
        <v>818</v>
      </c>
    </row>
    <row r="483" s="13" customFormat="1">
      <c r="A483" s="13"/>
      <c r="B483" s="243"/>
      <c r="C483" s="244"/>
      <c r="D483" s="245" t="s">
        <v>137</v>
      </c>
      <c r="E483" s="246" t="s">
        <v>19</v>
      </c>
      <c r="F483" s="247" t="s">
        <v>75</v>
      </c>
      <c r="G483" s="244"/>
      <c r="H483" s="248">
        <v>1</v>
      </c>
      <c r="I483" s="249"/>
      <c r="J483" s="244"/>
      <c r="K483" s="244"/>
      <c r="L483" s="250"/>
      <c r="M483" s="251"/>
      <c r="N483" s="252"/>
      <c r="O483" s="252"/>
      <c r="P483" s="252"/>
      <c r="Q483" s="252"/>
      <c r="R483" s="252"/>
      <c r="S483" s="252"/>
      <c r="T483" s="25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4" t="s">
        <v>137</v>
      </c>
      <c r="AU483" s="254" t="s">
        <v>75</v>
      </c>
      <c r="AV483" s="13" t="s">
        <v>77</v>
      </c>
      <c r="AW483" s="13" t="s">
        <v>31</v>
      </c>
      <c r="AX483" s="13" t="s">
        <v>68</v>
      </c>
      <c r="AY483" s="254" t="s">
        <v>125</v>
      </c>
    </row>
    <row r="484" s="14" customFormat="1">
      <c r="A484" s="14"/>
      <c r="B484" s="255"/>
      <c r="C484" s="256"/>
      <c r="D484" s="245" t="s">
        <v>137</v>
      </c>
      <c r="E484" s="257" t="s">
        <v>19</v>
      </c>
      <c r="F484" s="258" t="s">
        <v>139</v>
      </c>
      <c r="G484" s="256"/>
      <c r="H484" s="259">
        <v>1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5" t="s">
        <v>137</v>
      </c>
      <c r="AU484" s="265" t="s">
        <v>75</v>
      </c>
      <c r="AV484" s="14" t="s">
        <v>135</v>
      </c>
      <c r="AW484" s="14" t="s">
        <v>31</v>
      </c>
      <c r="AX484" s="14" t="s">
        <v>75</v>
      </c>
      <c r="AY484" s="265" t="s">
        <v>125</v>
      </c>
    </row>
    <row r="485" s="2" customFormat="1" ht="16.5" customHeight="1">
      <c r="A485" s="40"/>
      <c r="B485" s="41"/>
      <c r="C485" s="229" t="s">
        <v>417</v>
      </c>
      <c r="D485" s="229" t="s">
        <v>131</v>
      </c>
      <c r="E485" s="230" t="s">
        <v>819</v>
      </c>
      <c r="F485" s="231" t="s">
        <v>820</v>
      </c>
      <c r="G485" s="232" t="s">
        <v>539</v>
      </c>
      <c r="H485" s="233">
        <v>1</v>
      </c>
      <c r="I485" s="234"/>
      <c r="J485" s="235">
        <f>ROUND(I485*H485,2)</f>
        <v>0</v>
      </c>
      <c r="K485" s="236"/>
      <c r="L485" s="46"/>
      <c r="M485" s="237" t="s">
        <v>19</v>
      </c>
      <c r="N485" s="238" t="s">
        <v>39</v>
      </c>
      <c r="O485" s="86"/>
      <c r="P485" s="239">
        <f>O485*H485</f>
        <v>0</v>
      </c>
      <c r="Q485" s="239">
        <v>0</v>
      </c>
      <c r="R485" s="239">
        <f>Q485*H485</f>
        <v>0</v>
      </c>
      <c r="S485" s="239">
        <v>0</v>
      </c>
      <c r="T485" s="240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41" t="s">
        <v>540</v>
      </c>
      <c r="AT485" s="241" t="s">
        <v>131</v>
      </c>
      <c r="AU485" s="241" t="s">
        <v>75</v>
      </c>
      <c r="AY485" s="19" t="s">
        <v>125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9" t="s">
        <v>75</v>
      </c>
      <c r="BK485" s="242">
        <f>ROUND(I485*H485,2)</f>
        <v>0</v>
      </c>
      <c r="BL485" s="19" t="s">
        <v>540</v>
      </c>
      <c r="BM485" s="241" t="s">
        <v>821</v>
      </c>
    </row>
    <row r="486" s="13" customFormat="1">
      <c r="A486" s="13"/>
      <c r="B486" s="243"/>
      <c r="C486" s="244"/>
      <c r="D486" s="245" t="s">
        <v>137</v>
      </c>
      <c r="E486" s="246" t="s">
        <v>19</v>
      </c>
      <c r="F486" s="247" t="s">
        <v>75</v>
      </c>
      <c r="G486" s="244"/>
      <c r="H486" s="248">
        <v>1</v>
      </c>
      <c r="I486" s="249"/>
      <c r="J486" s="244"/>
      <c r="K486" s="244"/>
      <c r="L486" s="250"/>
      <c r="M486" s="251"/>
      <c r="N486" s="252"/>
      <c r="O486" s="252"/>
      <c r="P486" s="252"/>
      <c r="Q486" s="252"/>
      <c r="R486" s="252"/>
      <c r="S486" s="252"/>
      <c r="T486" s="25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4" t="s">
        <v>137</v>
      </c>
      <c r="AU486" s="254" t="s">
        <v>75</v>
      </c>
      <c r="AV486" s="13" t="s">
        <v>77</v>
      </c>
      <c r="AW486" s="13" t="s">
        <v>31</v>
      </c>
      <c r="AX486" s="13" t="s">
        <v>68</v>
      </c>
      <c r="AY486" s="254" t="s">
        <v>125</v>
      </c>
    </row>
    <row r="487" s="14" customFormat="1">
      <c r="A487" s="14"/>
      <c r="B487" s="255"/>
      <c r="C487" s="256"/>
      <c r="D487" s="245" t="s">
        <v>137</v>
      </c>
      <c r="E487" s="257" t="s">
        <v>19</v>
      </c>
      <c r="F487" s="258" t="s">
        <v>139</v>
      </c>
      <c r="G487" s="256"/>
      <c r="H487" s="259">
        <v>1</v>
      </c>
      <c r="I487" s="260"/>
      <c r="J487" s="256"/>
      <c r="K487" s="256"/>
      <c r="L487" s="261"/>
      <c r="M487" s="298"/>
      <c r="N487" s="299"/>
      <c r="O487" s="299"/>
      <c r="P487" s="299"/>
      <c r="Q487" s="299"/>
      <c r="R487" s="299"/>
      <c r="S487" s="299"/>
      <c r="T487" s="30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5" t="s">
        <v>137</v>
      </c>
      <c r="AU487" s="265" t="s">
        <v>75</v>
      </c>
      <c r="AV487" s="14" t="s">
        <v>135</v>
      </c>
      <c r="AW487" s="14" t="s">
        <v>31</v>
      </c>
      <c r="AX487" s="14" t="s">
        <v>75</v>
      </c>
      <c r="AY487" s="265" t="s">
        <v>125</v>
      </c>
    </row>
    <row r="488" s="2" customFormat="1" ht="6.96" customHeight="1">
      <c r="A488" s="40"/>
      <c r="B488" s="61"/>
      <c r="C488" s="62"/>
      <c r="D488" s="62"/>
      <c r="E488" s="62"/>
      <c r="F488" s="62"/>
      <c r="G488" s="62"/>
      <c r="H488" s="62"/>
      <c r="I488" s="177"/>
      <c r="J488" s="62"/>
      <c r="K488" s="62"/>
      <c r="L488" s="46"/>
      <c r="M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</row>
  </sheetData>
  <sheetProtection sheet="1" autoFilter="0" formatColumns="0" formatRows="0" objects="1" scenarios="1" spinCount="100000" saltValue="0L/QXzBvtQgi1IwVEENnQ8dNbJl3C+UHfZQ+iy0B5MIrcpTZU8CYf/RkVzN1mBvgHtrGBZm/xOK8Wi2mi0fe5g==" hashValue="IsKAg3KvA4uc7G4Wy5ded/r7VP9heLHKz7+L5S2yeR3AxbfMmab/TxRy5DiJCU3GGwqpptVdGEZCLH/wsnoC4g==" algorithmName="SHA-512" password="CC35"/>
  <autoFilter ref="C94:K487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77</v>
      </c>
    </row>
    <row r="4" s="1" customFormat="1" ht="24.96" customHeight="1">
      <c r="B4" s="22"/>
      <c r="D4" s="144" t="s">
        <v>88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ZŠ E.Beneše - oprava střešního pláště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89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633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550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822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12. 6. 2018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51" t="s">
        <v>27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28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27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30</v>
      </c>
      <c r="E22" s="40"/>
      <c r="F22" s="40"/>
      <c r="G22" s="40"/>
      <c r="H22" s="40"/>
      <c r="I22" s="151" t="s">
        <v>26</v>
      </c>
      <c r="J22" s="135" t="s">
        <v>19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51" t="s">
        <v>27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32</v>
      </c>
      <c r="E25" s="40"/>
      <c r="F25" s="40"/>
      <c r="G25" s="40"/>
      <c r="H25" s="40"/>
      <c r="I25" s="151" t="s">
        <v>26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27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33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34</v>
      </c>
      <c r="E32" s="40"/>
      <c r="F32" s="40"/>
      <c r="G32" s="40"/>
      <c r="H32" s="40"/>
      <c r="I32" s="148"/>
      <c r="J32" s="161">
        <f>ROUND(J90,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36</v>
      </c>
      <c r="G34" s="40"/>
      <c r="H34" s="40"/>
      <c r="I34" s="163" t="s">
        <v>35</v>
      </c>
      <c r="J34" s="162" t="s">
        <v>37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38</v>
      </c>
      <c r="E35" s="146" t="s">
        <v>39</v>
      </c>
      <c r="F35" s="165">
        <f>ROUND((SUM(BE90:BE147)),  2)</f>
        <v>0</v>
      </c>
      <c r="G35" s="40"/>
      <c r="H35" s="40"/>
      <c r="I35" s="166">
        <v>0.20999999999999999</v>
      </c>
      <c r="J35" s="165">
        <f>ROUND(((SUM(BE90:BE147))*I35),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40</v>
      </c>
      <c r="F36" s="165">
        <f>ROUND((SUM(BF90:BF147)),  2)</f>
        <v>0</v>
      </c>
      <c r="G36" s="40"/>
      <c r="H36" s="40"/>
      <c r="I36" s="166">
        <v>0.14999999999999999</v>
      </c>
      <c r="J36" s="165">
        <f>ROUND(((SUM(BF90:BF147))*I36),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41</v>
      </c>
      <c r="F37" s="165">
        <f>ROUND((SUM(BG90:BG147)),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42</v>
      </c>
      <c r="F38" s="165">
        <f>ROUND((SUM(BH90:BH147)),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43</v>
      </c>
      <c r="F39" s="165">
        <f>ROUND((SUM(BI90:BI147)),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44</v>
      </c>
      <c r="E41" s="169"/>
      <c r="F41" s="169"/>
      <c r="G41" s="170" t="s">
        <v>45</v>
      </c>
      <c r="H41" s="171" t="s">
        <v>46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ZŠ E.Beneše - oprava střešního pláště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89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633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550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VON_2 - Vedlejší a ostatní náklady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151" t="s">
        <v>23</v>
      </c>
      <c r="J56" s="74" t="str">
        <f>IF(J14="","",J14)</f>
        <v>12. 6. 2018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151" t="s">
        <v>30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151" t="s">
        <v>32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92</v>
      </c>
      <c r="D61" s="183"/>
      <c r="E61" s="183"/>
      <c r="F61" s="183"/>
      <c r="G61" s="183"/>
      <c r="H61" s="183"/>
      <c r="I61" s="184"/>
      <c r="J61" s="185" t="s">
        <v>93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66</v>
      </c>
      <c r="D63" s="42"/>
      <c r="E63" s="42"/>
      <c r="F63" s="42"/>
      <c r="G63" s="42"/>
      <c r="H63" s="42"/>
      <c r="I63" s="148"/>
      <c r="J63" s="104">
        <f>J90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94</v>
      </c>
    </row>
    <row r="64" s="9" customFormat="1" ht="24.96" customHeight="1">
      <c r="A64" s="9"/>
      <c r="B64" s="187"/>
      <c r="C64" s="188"/>
      <c r="D64" s="189" t="s">
        <v>552</v>
      </c>
      <c r="E64" s="190"/>
      <c r="F64" s="190"/>
      <c r="G64" s="190"/>
      <c r="H64" s="190"/>
      <c r="I64" s="191"/>
      <c r="J64" s="192">
        <f>J91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553</v>
      </c>
      <c r="E65" s="196"/>
      <c r="F65" s="196"/>
      <c r="G65" s="196"/>
      <c r="H65" s="196"/>
      <c r="I65" s="197"/>
      <c r="J65" s="198">
        <f>J92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554</v>
      </c>
      <c r="E66" s="196"/>
      <c r="F66" s="196"/>
      <c r="G66" s="196"/>
      <c r="H66" s="196"/>
      <c r="I66" s="197"/>
      <c r="J66" s="198">
        <f>J96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555</v>
      </c>
      <c r="E67" s="190"/>
      <c r="F67" s="190"/>
      <c r="G67" s="190"/>
      <c r="H67" s="190"/>
      <c r="I67" s="191"/>
      <c r="J67" s="192">
        <f>J105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87"/>
      <c r="C68" s="188"/>
      <c r="D68" s="189" t="s">
        <v>556</v>
      </c>
      <c r="E68" s="190"/>
      <c r="F68" s="190"/>
      <c r="G68" s="190"/>
      <c r="H68" s="190"/>
      <c r="I68" s="191"/>
      <c r="J68" s="192">
        <f>J144</f>
        <v>0</v>
      </c>
      <c r="K68" s="188"/>
      <c r="L68" s="19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148"/>
      <c r="J69" s="42"/>
      <c r="K69" s="42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177"/>
      <c r="J70" s="62"/>
      <c r="K70" s="62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180"/>
      <c r="J74" s="64"/>
      <c r="K74" s="64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110</v>
      </c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81" t="str">
        <f>E7</f>
        <v>ZŠ E.Beneše - oprava střešního pláště</v>
      </c>
      <c r="F78" s="34"/>
      <c r="G78" s="34"/>
      <c r="H78" s="34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89</v>
      </c>
      <c r="D79" s="24"/>
      <c r="E79" s="24"/>
      <c r="F79" s="24"/>
      <c r="G79" s="24"/>
      <c r="H79" s="24"/>
      <c r="I79" s="140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81" t="s">
        <v>633</v>
      </c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550</v>
      </c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VON_2 - Vedlejší a ostatní náklady</v>
      </c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151" t="s">
        <v>23</v>
      </c>
      <c r="J84" s="74" t="str">
        <f>IF(J14="","",J14)</f>
        <v>12. 6. 2018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 xml:space="preserve"> </v>
      </c>
      <c r="G86" s="42"/>
      <c r="H86" s="42"/>
      <c r="I86" s="151" t="s">
        <v>30</v>
      </c>
      <c r="J86" s="38" t="str">
        <f>E23</f>
        <v xml:space="preserve"> 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IF(E20="","",E20)</f>
        <v>Vyplň údaj</v>
      </c>
      <c r="G87" s="42"/>
      <c r="H87" s="42"/>
      <c r="I87" s="151" t="s">
        <v>32</v>
      </c>
      <c r="J87" s="38" t="str">
        <f>E26</f>
        <v xml:space="preserve"> </v>
      </c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200"/>
      <c r="B89" s="201"/>
      <c r="C89" s="202" t="s">
        <v>111</v>
      </c>
      <c r="D89" s="203" t="s">
        <v>53</v>
      </c>
      <c r="E89" s="203" t="s">
        <v>49</v>
      </c>
      <c r="F89" s="203" t="s">
        <v>50</v>
      </c>
      <c r="G89" s="203" t="s">
        <v>112</v>
      </c>
      <c r="H89" s="203" t="s">
        <v>113</v>
      </c>
      <c r="I89" s="204" t="s">
        <v>114</v>
      </c>
      <c r="J89" s="205" t="s">
        <v>93</v>
      </c>
      <c r="K89" s="206" t="s">
        <v>115</v>
      </c>
      <c r="L89" s="207"/>
      <c r="M89" s="94" t="s">
        <v>19</v>
      </c>
      <c r="N89" s="95" t="s">
        <v>38</v>
      </c>
      <c r="O89" s="95" t="s">
        <v>116</v>
      </c>
      <c r="P89" s="95" t="s">
        <v>117</v>
      </c>
      <c r="Q89" s="95" t="s">
        <v>118</v>
      </c>
      <c r="R89" s="95" t="s">
        <v>119</v>
      </c>
      <c r="S89" s="95" t="s">
        <v>120</v>
      </c>
      <c r="T89" s="96" t="s">
        <v>121</v>
      </c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</row>
    <row r="90" s="2" customFormat="1" ht="22.8" customHeight="1">
      <c r="A90" s="40"/>
      <c r="B90" s="41"/>
      <c r="C90" s="101" t="s">
        <v>122</v>
      </c>
      <c r="D90" s="42"/>
      <c r="E90" s="42"/>
      <c r="F90" s="42"/>
      <c r="G90" s="42"/>
      <c r="H90" s="42"/>
      <c r="I90" s="148"/>
      <c r="J90" s="208">
        <f>BK90</f>
        <v>0</v>
      </c>
      <c r="K90" s="42"/>
      <c r="L90" s="46"/>
      <c r="M90" s="97"/>
      <c r="N90" s="209"/>
      <c r="O90" s="98"/>
      <c r="P90" s="210">
        <f>P91+P105+P144</f>
        <v>0</v>
      </c>
      <c r="Q90" s="98"/>
      <c r="R90" s="210">
        <f>R91+R105+R144</f>
        <v>0</v>
      </c>
      <c r="S90" s="98"/>
      <c r="T90" s="211">
        <f>T91+T105+T144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67</v>
      </c>
      <c r="AU90" s="19" t="s">
        <v>94</v>
      </c>
      <c r="BK90" s="212">
        <f>BK91+BK105+BK144</f>
        <v>0</v>
      </c>
    </row>
    <row r="91" s="12" customFormat="1" ht="25.92" customHeight="1">
      <c r="A91" s="12"/>
      <c r="B91" s="213"/>
      <c r="C91" s="214"/>
      <c r="D91" s="215" t="s">
        <v>67</v>
      </c>
      <c r="E91" s="216" t="s">
        <v>557</v>
      </c>
      <c r="F91" s="216" t="s">
        <v>558</v>
      </c>
      <c r="G91" s="214"/>
      <c r="H91" s="214"/>
      <c r="I91" s="217"/>
      <c r="J91" s="218">
        <f>BK91</f>
        <v>0</v>
      </c>
      <c r="K91" s="214"/>
      <c r="L91" s="219"/>
      <c r="M91" s="220"/>
      <c r="N91" s="221"/>
      <c r="O91" s="221"/>
      <c r="P91" s="222">
        <f>P92+P96</f>
        <v>0</v>
      </c>
      <c r="Q91" s="221"/>
      <c r="R91" s="222">
        <f>R92+R96</f>
        <v>0</v>
      </c>
      <c r="S91" s="221"/>
      <c r="T91" s="223">
        <f>T92+T96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4" t="s">
        <v>140</v>
      </c>
      <c r="AT91" s="225" t="s">
        <v>67</v>
      </c>
      <c r="AU91" s="225" t="s">
        <v>68</v>
      </c>
      <c r="AY91" s="224" t="s">
        <v>125</v>
      </c>
      <c r="BK91" s="226">
        <f>BK92+BK96</f>
        <v>0</v>
      </c>
    </row>
    <row r="92" s="12" customFormat="1" ht="22.8" customHeight="1">
      <c r="A92" s="12"/>
      <c r="B92" s="213"/>
      <c r="C92" s="214"/>
      <c r="D92" s="215" t="s">
        <v>67</v>
      </c>
      <c r="E92" s="227" t="s">
        <v>559</v>
      </c>
      <c r="F92" s="227" t="s">
        <v>560</v>
      </c>
      <c r="G92" s="214"/>
      <c r="H92" s="214"/>
      <c r="I92" s="217"/>
      <c r="J92" s="228">
        <f>BK92</f>
        <v>0</v>
      </c>
      <c r="K92" s="214"/>
      <c r="L92" s="219"/>
      <c r="M92" s="220"/>
      <c r="N92" s="221"/>
      <c r="O92" s="221"/>
      <c r="P92" s="222">
        <f>SUM(P93:P95)</f>
        <v>0</v>
      </c>
      <c r="Q92" s="221"/>
      <c r="R92" s="222">
        <f>SUM(R93:R95)</f>
        <v>0</v>
      </c>
      <c r="S92" s="221"/>
      <c r="T92" s="223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4" t="s">
        <v>140</v>
      </c>
      <c r="AT92" s="225" t="s">
        <v>67</v>
      </c>
      <c r="AU92" s="225" t="s">
        <v>75</v>
      </c>
      <c r="AY92" s="224" t="s">
        <v>125</v>
      </c>
      <c r="BK92" s="226">
        <f>SUM(BK93:BK95)</f>
        <v>0</v>
      </c>
    </row>
    <row r="93" s="2" customFormat="1" ht="16.5" customHeight="1">
      <c r="A93" s="40"/>
      <c r="B93" s="41"/>
      <c r="C93" s="229" t="s">
        <v>75</v>
      </c>
      <c r="D93" s="229" t="s">
        <v>131</v>
      </c>
      <c r="E93" s="230" t="s">
        <v>561</v>
      </c>
      <c r="F93" s="231" t="s">
        <v>562</v>
      </c>
      <c r="G93" s="232" t="s">
        <v>539</v>
      </c>
      <c r="H93" s="233">
        <v>1</v>
      </c>
      <c r="I93" s="234"/>
      <c r="J93" s="235">
        <f>ROUND(I93*H93,2)</f>
        <v>0</v>
      </c>
      <c r="K93" s="236"/>
      <c r="L93" s="46"/>
      <c r="M93" s="237" t="s">
        <v>19</v>
      </c>
      <c r="N93" s="238" t="s">
        <v>39</v>
      </c>
      <c r="O93" s="86"/>
      <c r="P93" s="239">
        <f>O93*H93</f>
        <v>0</v>
      </c>
      <c r="Q93" s="239">
        <v>0</v>
      </c>
      <c r="R93" s="239">
        <f>Q93*H93</f>
        <v>0</v>
      </c>
      <c r="S93" s="239">
        <v>0</v>
      </c>
      <c r="T93" s="24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1" t="s">
        <v>563</v>
      </c>
      <c r="AT93" s="241" t="s">
        <v>131</v>
      </c>
      <c r="AU93" s="241" t="s">
        <v>77</v>
      </c>
      <c r="AY93" s="19" t="s">
        <v>125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19" t="s">
        <v>75</v>
      </c>
      <c r="BK93" s="242">
        <f>ROUND(I93*H93,2)</f>
        <v>0</v>
      </c>
      <c r="BL93" s="19" t="s">
        <v>563</v>
      </c>
      <c r="BM93" s="241" t="s">
        <v>823</v>
      </c>
    </row>
    <row r="94" s="13" customFormat="1">
      <c r="A94" s="13"/>
      <c r="B94" s="243"/>
      <c r="C94" s="244"/>
      <c r="D94" s="245" t="s">
        <v>137</v>
      </c>
      <c r="E94" s="246" t="s">
        <v>19</v>
      </c>
      <c r="F94" s="247" t="s">
        <v>75</v>
      </c>
      <c r="G94" s="244"/>
      <c r="H94" s="248">
        <v>1</v>
      </c>
      <c r="I94" s="249"/>
      <c r="J94" s="244"/>
      <c r="K94" s="244"/>
      <c r="L94" s="250"/>
      <c r="M94" s="251"/>
      <c r="N94" s="252"/>
      <c r="O94" s="252"/>
      <c r="P94" s="252"/>
      <c r="Q94" s="252"/>
      <c r="R94" s="252"/>
      <c r="S94" s="252"/>
      <c r="T94" s="25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4" t="s">
        <v>137</v>
      </c>
      <c r="AU94" s="254" t="s">
        <v>77</v>
      </c>
      <c r="AV94" s="13" t="s">
        <v>77</v>
      </c>
      <c r="AW94" s="13" t="s">
        <v>31</v>
      </c>
      <c r="AX94" s="13" t="s">
        <v>68</v>
      </c>
      <c r="AY94" s="254" t="s">
        <v>125</v>
      </c>
    </row>
    <row r="95" s="14" customFormat="1">
      <c r="A95" s="14"/>
      <c r="B95" s="255"/>
      <c r="C95" s="256"/>
      <c r="D95" s="245" t="s">
        <v>137</v>
      </c>
      <c r="E95" s="257" t="s">
        <v>19</v>
      </c>
      <c r="F95" s="258" t="s">
        <v>139</v>
      </c>
      <c r="G95" s="256"/>
      <c r="H95" s="259">
        <v>1</v>
      </c>
      <c r="I95" s="260"/>
      <c r="J95" s="256"/>
      <c r="K95" s="256"/>
      <c r="L95" s="261"/>
      <c r="M95" s="262"/>
      <c r="N95" s="263"/>
      <c r="O95" s="263"/>
      <c r="P95" s="263"/>
      <c r="Q95" s="263"/>
      <c r="R95" s="263"/>
      <c r="S95" s="263"/>
      <c r="T95" s="26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5" t="s">
        <v>137</v>
      </c>
      <c r="AU95" s="265" t="s">
        <v>77</v>
      </c>
      <c r="AV95" s="14" t="s">
        <v>135</v>
      </c>
      <c r="AW95" s="14" t="s">
        <v>31</v>
      </c>
      <c r="AX95" s="14" t="s">
        <v>75</v>
      </c>
      <c r="AY95" s="265" t="s">
        <v>125</v>
      </c>
    </row>
    <row r="96" s="12" customFormat="1" ht="22.8" customHeight="1">
      <c r="A96" s="12"/>
      <c r="B96" s="213"/>
      <c r="C96" s="214"/>
      <c r="D96" s="215" t="s">
        <v>67</v>
      </c>
      <c r="E96" s="227" t="s">
        <v>565</v>
      </c>
      <c r="F96" s="227" t="s">
        <v>566</v>
      </c>
      <c r="G96" s="214"/>
      <c r="H96" s="214"/>
      <c r="I96" s="217"/>
      <c r="J96" s="228">
        <f>BK96</f>
        <v>0</v>
      </c>
      <c r="K96" s="214"/>
      <c r="L96" s="219"/>
      <c r="M96" s="220"/>
      <c r="N96" s="221"/>
      <c r="O96" s="221"/>
      <c r="P96" s="222">
        <f>SUM(P97:P104)</f>
        <v>0</v>
      </c>
      <c r="Q96" s="221"/>
      <c r="R96" s="222">
        <f>SUM(R97:R104)</f>
        <v>0</v>
      </c>
      <c r="S96" s="221"/>
      <c r="T96" s="223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4" t="s">
        <v>140</v>
      </c>
      <c r="AT96" s="225" t="s">
        <v>67</v>
      </c>
      <c r="AU96" s="225" t="s">
        <v>75</v>
      </c>
      <c r="AY96" s="224" t="s">
        <v>125</v>
      </c>
      <c r="BK96" s="226">
        <f>SUM(BK97:BK104)</f>
        <v>0</v>
      </c>
    </row>
    <row r="97" s="2" customFormat="1" ht="16.5" customHeight="1">
      <c r="A97" s="40"/>
      <c r="B97" s="41"/>
      <c r="C97" s="229" t="s">
        <v>77</v>
      </c>
      <c r="D97" s="229" t="s">
        <v>131</v>
      </c>
      <c r="E97" s="230" t="s">
        <v>567</v>
      </c>
      <c r="F97" s="231" t="s">
        <v>568</v>
      </c>
      <c r="G97" s="232" t="s">
        <v>539</v>
      </c>
      <c r="H97" s="233">
        <v>1</v>
      </c>
      <c r="I97" s="234"/>
      <c r="J97" s="235">
        <f>ROUND(I97*H97,2)</f>
        <v>0</v>
      </c>
      <c r="K97" s="236"/>
      <c r="L97" s="46"/>
      <c r="M97" s="237" t="s">
        <v>19</v>
      </c>
      <c r="N97" s="238" t="s">
        <v>39</v>
      </c>
      <c r="O97" s="86"/>
      <c r="P97" s="239">
        <f>O97*H97</f>
        <v>0</v>
      </c>
      <c r="Q97" s="239">
        <v>0</v>
      </c>
      <c r="R97" s="239">
        <f>Q97*H97</f>
        <v>0</v>
      </c>
      <c r="S97" s="239">
        <v>0</v>
      </c>
      <c r="T97" s="24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1" t="s">
        <v>563</v>
      </c>
      <c r="AT97" s="241" t="s">
        <v>131</v>
      </c>
      <c r="AU97" s="241" t="s">
        <v>77</v>
      </c>
      <c r="AY97" s="19" t="s">
        <v>125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75</v>
      </c>
      <c r="BK97" s="242">
        <f>ROUND(I97*H97,2)</f>
        <v>0</v>
      </c>
      <c r="BL97" s="19" t="s">
        <v>563</v>
      </c>
      <c r="BM97" s="241" t="s">
        <v>824</v>
      </c>
    </row>
    <row r="98" s="15" customFormat="1">
      <c r="A98" s="15"/>
      <c r="B98" s="266"/>
      <c r="C98" s="267"/>
      <c r="D98" s="245" t="s">
        <v>137</v>
      </c>
      <c r="E98" s="268" t="s">
        <v>19</v>
      </c>
      <c r="F98" s="269" t="s">
        <v>570</v>
      </c>
      <c r="G98" s="267"/>
      <c r="H98" s="268" t="s">
        <v>19</v>
      </c>
      <c r="I98" s="270"/>
      <c r="J98" s="267"/>
      <c r="K98" s="267"/>
      <c r="L98" s="271"/>
      <c r="M98" s="272"/>
      <c r="N98" s="273"/>
      <c r="O98" s="273"/>
      <c r="P98" s="273"/>
      <c r="Q98" s="273"/>
      <c r="R98" s="273"/>
      <c r="S98" s="273"/>
      <c r="T98" s="27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5" t="s">
        <v>137</v>
      </c>
      <c r="AU98" s="275" t="s">
        <v>77</v>
      </c>
      <c r="AV98" s="15" t="s">
        <v>75</v>
      </c>
      <c r="AW98" s="15" t="s">
        <v>31</v>
      </c>
      <c r="AX98" s="15" t="s">
        <v>68</v>
      </c>
      <c r="AY98" s="275" t="s">
        <v>125</v>
      </c>
    </row>
    <row r="99" s="15" customFormat="1">
      <c r="A99" s="15"/>
      <c r="B99" s="266"/>
      <c r="C99" s="267"/>
      <c r="D99" s="245" t="s">
        <v>137</v>
      </c>
      <c r="E99" s="268" t="s">
        <v>19</v>
      </c>
      <c r="F99" s="269" t="s">
        <v>571</v>
      </c>
      <c r="G99" s="267"/>
      <c r="H99" s="268" t="s">
        <v>19</v>
      </c>
      <c r="I99" s="270"/>
      <c r="J99" s="267"/>
      <c r="K99" s="267"/>
      <c r="L99" s="271"/>
      <c r="M99" s="272"/>
      <c r="N99" s="273"/>
      <c r="O99" s="273"/>
      <c r="P99" s="273"/>
      <c r="Q99" s="273"/>
      <c r="R99" s="273"/>
      <c r="S99" s="273"/>
      <c r="T99" s="27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5" t="s">
        <v>137</v>
      </c>
      <c r="AU99" s="275" t="s">
        <v>77</v>
      </c>
      <c r="AV99" s="15" t="s">
        <v>75</v>
      </c>
      <c r="AW99" s="15" t="s">
        <v>31</v>
      </c>
      <c r="AX99" s="15" t="s">
        <v>68</v>
      </c>
      <c r="AY99" s="275" t="s">
        <v>125</v>
      </c>
    </row>
    <row r="100" s="15" customFormat="1">
      <c r="A100" s="15"/>
      <c r="B100" s="266"/>
      <c r="C100" s="267"/>
      <c r="D100" s="245" t="s">
        <v>137</v>
      </c>
      <c r="E100" s="268" t="s">
        <v>19</v>
      </c>
      <c r="F100" s="269" t="s">
        <v>572</v>
      </c>
      <c r="G100" s="267"/>
      <c r="H100" s="268" t="s">
        <v>19</v>
      </c>
      <c r="I100" s="270"/>
      <c r="J100" s="267"/>
      <c r="K100" s="267"/>
      <c r="L100" s="271"/>
      <c r="M100" s="272"/>
      <c r="N100" s="273"/>
      <c r="O100" s="273"/>
      <c r="P100" s="273"/>
      <c r="Q100" s="273"/>
      <c r="R100" s="273"/>
      <c r="S100" s="273"/>
      <c r="T100" s="27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5" t="s">
        <v>137</v>
      </c>
      <c r="AU100" s="275" t="s">
        <v>77</v>
      </c>
      <c r="AV100" s="15" t="s">
        <v>75</v>
      </c>
      <c r="AW100" s="15" t="s">
        <v>31</v>
      </c>
      <c r="AX100" s="15" t="s">
        <v>68</v>
      </c>
      <c r="AY100" s="275" t="s">
        <v>125</v>
      </c>
    </row>
    <row r="101" s="15" customFormat="1">
      <c r="A101" s="15"/>
      <c r="B101" s="266"/>
      <c r="C101" s="267"/>
      <c r="D101" s="245" t="s">
        <v>137</v>
      </c>
      <c r="E101" s="268" t="s">
        <v>19</v>
      </c>
      <c r="F101" s="269" t="s">
        <v>573</v>
      </c>
      <c r="G101" s="267"/>
      <c r="H101" s="268" t="s">
        <v>19</v>
      </c>
      <c r="I101" s="270"/>
      <c r="J101" s="267"/>
      <c r="K101" s="267"/>
      <c r="L101" s="271"/>
      <c r="M101" s="272"/>
      <c r="N101" s="273"/>
      <c r="O101" s="273"/>
      <c r="P101" s="273"/>
      <c r="Q101" s="273"/>
      <c r="R101" s="273"/>
      <c r="S101" s="273"/>
      <c r="T101" s="27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5" t="s">
        <v>137</v>
      </c>
      <c r="AU101" s="275" t="s">
        <v>77</v>
      </c>
      <c r="AV101" s="15" t="s">
        <v>75</v>
      </c>
      <c r="AW101" s="15" t="s">
        <v>31</v>
      </c>
      <c r="AX101" s="15" t="s">
        <v>68</v>
      </c>
      <c r="AY101" s="275" t="s">
        <v>125</v>
      </c>
    </row>
    <row r="102" s="15" customFormat="1">
      <c r="A102" s="15"/>
      <c r="B102" s="266"/>
      <c r="C102" s="267"/>
      <c r="D102" s="245" t="s">
        <v>137</v>
      </c>
      <c r="E102" s="268" t="s">
        <v>19</v>
      </c>
      <c r="F102" s="269" t="s">
        <v>574</v>
      </c>
      <c r="G102" s="267"/>
      <c r="H102" s="268" t="s">
        <v>19</v>
      </c>
      <c r="I102" s="270"/>
      <c r="J102" s="267"/>
      <c r="K102" s="267"/>
      <c r="L102" s="271"/>
      <c r="M102" s="272"/>
      <c r="N102" s="273"/>
      <c r="O102" s="273"/>
      <c r="P102" s="273"/>
      <c r="Q102" s="273"/>
      <c r="R102" s="273"/>
      <c r="S102" s="273"/>
      <c r="T102" s="27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5" t="s">
        <v>137</v>
      </c>
      <c r="AU102" s="275" t="s">
        <v>77</v>
      </c>
      <c r="AV102" s="15" t="s">
        <v>75</v>
      </c>
      <c r="AW102" s="15" t="s">
        <v>31</v>
      </c>
      <c r="AX102" s="15" t="s">
        <v>68</v>
      </c>
      <c r="AY102" s="275" t="s">
        <v>125</v>
      </c>
    </row>
    <row r="103" s="15" customFormat="1">
      <c r="A103" s="15"/>
      <c r="B103" s="266"/>
      <c r="C103" s="267"/>
      <c r="D103" s="245" t="s">
        <v>137</v>
      </c>
      <c r="E103" s="268" t="s">
        <v>19</v>
      </c>
      <c r="F103" s="269" t="s">
        <v>575</v>
      </c>
      <c r="G103" s="267"/>
      <c r="H103" s="268" t="s">
        <v>19</v>
      </c>
      <c r="I103" s="270"/>
      <c r="J103" s="267"/>
      <c r="K103" s="267"/>
      <c r="L103" s="271"/>
      <c r="M103" s="272"/>
      <c r="N103" s="273"/>
      <c r="O103" s="273"/>
      <c r="P103" s="273"/>
      <c r="Q103" s="273"/>
      <c r="R103" s="273"/>
      <c r="S103" s="273"/>
      <c r="T103" s="27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5" t="s">
        <v>137</v>
      </c>
      <c r="AU103" s="275" t="s">
        <v>77</v>
      </c>
      <c r="AV103" s="15" t="s">
        <v>75</v>
      </c>
      <c r="AW103" s="15" t="s">
        <v>31</v>
      </c>
      <c r="AX103" s="15" t="s">
        <v>68</v>
      </c>
      <c r="AY103" s="275" t="s">
        <v>125</v>
      </c>
    </row>
    <row r="104" s="13" customFormat="1">
      <c r="A104" s="13"/>
      <c r="B104" s="243"/>
      <c r="C104" s="244"/>
      <c r="D104" s="245" t="s">
        <v>137</v>
      </c>
      <c r="E104" s="246" t="s">
        <v>19</v>
      </c>
      <c r="F104" s="247" t="s">
        <v>75</v>
      </c>
      <c r="G104" s="244"/>
      <c r="H104" s="248">
        <v>1</v>
      </c>
      <c r="I104" s="249"/>
      <c r="J104" s="244"/>
      <c r="K104" s="244"/>
      <c r="L104" s="250"/>
      <c r="M104" s="251"/>
      <c r="N104" s="252"/>
      <c r="O104" s="252"/>
      <c r="P104" s="252"/>
      <c r="Q104" s="252"/>
      <c r="R104" s="252"/>
      <c r="S104" s="252"/>
      <c r="T104" s="25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4" t="s">
        <v>137</v>
      </c>
      <c r="AU104" s="254" t="s">
        <v>77</v>
      </c>
      <c r="AV104" s="13" t="s">
        <v>77</v>
      </c>
      <c r="AW104" s="13" t="s">
        <v>31</v>
      </c>
      <c r="AX104" s="13" t="s">
        <v>75</v>
      </c>
      <c r="AY104" s="254" t="s">
        <v>125</v>
      </c>
    </row>
    <row r="105" s="12" customFormat="1" ht="25.92" customHeight="1">
      <c r="A105" s="12"/>
      <c r="B105" s="213"/>
      <c r="C105" s="214"/>
      <c r="D105" s="215" t="s">
        <v>67</v>
      </c>
      <c r="E105" s="216" t="s">
        <v>576</v>
      </c>
      <c r="F105" s="216" t="s">
        <v>577</v>
      </c>
      <c r="G105" s="214"/>
      <c r="H105" s="214"/>
      <c r="I105" s="217"/>
      <c r="J105" s="218">
        <f>BK105</f>
        <v>0</v>
      </c>
      <c r="K105" s="214"/>
      <c r="L105" s="219"/>
      <c r="M105" s="220"/>
      <c r="N105" s="221"/>
      <c r="O105" s="221"/>
      <c r="P105" s="222">
        <f>SUM(P106:P143)</f>
        <v>0</v>
      </c>
      <c r="Q105" s="221"/>
      <c r="R105" s="222">
        <f>SUM(R106:R143)</f>
        <v>0</v>
      </c>
      <c r="S105" s="221"/>
      <c r="T105" s="223">
        <f>SUM(T106:T143)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4" t="s">
        <v>140</v>
      </c>
      <c r="AT105" s="225" t="s">
        <v>67</v>
      </c>
      <c r="AU105" s="225" t="s">
        <v>68</v>
      </c>
      <c r="AY105" s="224" t="s">
        <v>125</v>
      </c>
      <c r="BK105" s="226">
        <f>SUM(BK106:BK143)</f>
        <v>0</v>
      </c>
    </row>
    <row r="106" s="2" customFormat="1" ht="16.5" customHeight="1">
      <c r="A106" s="40"/>
      <c r="B106" s="41"/>
      <c r="C106" s="229" t="s">
        <v>135</v>
      </c>
      <c r="D106" s="229" t="s">
        <v>131</v>
      </c>
      <c r="E106" s="230" t="s">
        <v>578</v>
      </c>
      <c r="F106" s="231" t="s">
        <v>579</v>
      </c>
      <c r="G106" s="232" t="s">
        <v>580</v>
      </c>
      <c r="H106" s="233">
        <v>3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39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563</v>
      </c>
      <c r="AT106" s="241" t="s">
        <v>131</v>
      </c>
      <c r="AU106" s="241" t="s">
        <v>75</v>
      </c>
      <c r="AY106" s="19" t="s">
        <v>125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75</v>
      </c>
      <c r="BK106" s="242">
        <f>ROUND(I106*H106,2)</f>
        <v>0</v>
      </c>
      <c r="BL106" s="19" t="s">
        <v>563</v>
      </c>
      <c r="BM106" s="241" t="s">
        <v>825</v>
      </c>
    </row>
    <row r="107" s="13" customFormat="1">
      <c r="A107" s="13"/>
      <c r="B107" s="243"/>
      <c r="C107" s="244"/>
      <c r="D107" s="245" t="s">
        <v>137</v>
      </c>
      <c r="E107" s="246" t="s">
        <v>19</v>
      </c>
      <c r="F107" s="247" t="s">
        <v>582</v>
      </c>
      <c r="G107" s="244"/>
      <c r="H107" s="248">
        <v>3</v>
      </c>
      <c r="I107" s="249"/>
      <c r="J107" s="244"/>
      <c r="K107" s="244"/>
      <c r="L107" s="250"/>
      <c r="M107" s="251"/>
      <c r="N107" s="252"/>
      <c r="O107" s="252"/>
      <c r="P107" s="252"/>
      <c r="Q107" s="252"/>
      <c r="R107" s="252"/>
      <c r="S107" s="252"/>
      <c r="T107" s="25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4" t="s">
        <v>137</v>
      </c>
      <c r="AU107" s="254" t="s">
        <v>75</v>
      </c>
      <c r="AV107" s="13" t="s">
        <v>77</v>
      </c>
      <c r="AW107" s="13" t="s">
        <v>31</v>
      </c>
      <c r="AX107" s="13" t="s">
        <v>68</v>
      </c>
      <c r="AY107" s="254" t="s">
        <v>125</v>
      </c>
    </row>
    <row r="108" s="14" customFormat="1">
      <c r="A108" s="14"/>
      <c r="B108" s="255"/>
      <c r="C108" s="256"/>
      <c r="D108" s="245" t="s">
        <v>137</v>
      </c>
      <c r="E108" s="257" t="s">
        <v>19</v>
      </c>
      <c r="F108" s="258" t="s">
        <v>139</v>
      </c>
      <c r="G108" s="256"/>
      <c r="H108" s="259">
        <v>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5" t="s">
        <v>137</v>
      </c>
      <c r="AU108" s="265" t="s">
        <v>75</v>
      </c>
      <c r="AV108" s="14" t="s">
        <v>135</v>
      </c>
      <c r="AW108" s="14" t="s">
        <v>31</v>
      </c>
      <c r="AX108" s="14" t="s">
        <v>75</v>
      </c>
      <c r="AY108" s="265" t="s">
        <v>125</v>
      </c>
    </row>
    <row r="109" s="2" customFormat="1" ht="24" customHeight="1">
      <c r="A109" s="40"/>
      <c r="B109" s="41"/>
      <c r="C109" s="229" t="s">
        <v>130</v>
      </c>
      <c r="D109" s="229" t="s">
        <v>131</v>
      </c>
      <c r="E109" s="230" t="s">
        <v>583</v>
      </c>
      <c r="F109" s="231" t="s">
        <v>584</v>
      </c>
      <c r="G109" s="232" t="s">
        <v>580</v>
      </c>
      <c r="H109" s="233">
        <v>3</v>
      </c>
      <c r="I109" s="234"/>
      <c r="J109" s="235">
        <f>ROUND(I109*H109,2)</f>
        <v>0</v>
      </c>
      <c r="K109" s="236"/>
      <c r="L109" s="46"/>
      <c r="M109" s="237" t="s">
        <v>19</v>
      </c>
      <c r="N109" s="238" t="s">
        <v>39</v>
      </c>
      <c r="O109" s="86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563</v>
      </c>
      <c r="AT109" s="241" t="s">
        <v>131</v>
      </c>
      <c r="AU109" s="241" t="s">
        <v>75</v>
      </c>
      <c r="AY109" s="19" t="s">
        <v>125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75</v>
      </c>
      <c r="BK109" s="242">
        <f>ROUND(I109*H109,2)</f>
        <v>0</v>
      </c>
      <c r="BL109" s="19" t="s">
        <v>563</v>
      </c>
      <c r="BM109" s="241" t="s">
        <v>826</v>
      </c>
    </row>
    <row r="110" s="13" customFormat="1">
      <c r="A110" s="13"/>
      <c r="B110" s="243"/>
      <c r="C110" s="244"/>
      <c r="D110" s="245" t="s">
        <v>137</v>
      </c>
      <c r="E110" s="246" t="s">
        <v>19</v>
      </c>
      <c r="F110" s="247" t="s">
        <v>586</v>
      </c>
      <c r="G110" s="244"/>
      <c r="H110" s="248">
        <v>3</v>
      </c>
      <c r="I110" s="249"/>
      <c r="J110" s="244"/>
      <c r="K110" s="244"/>
      <c r="L110" s="250"/>
      <c r="M110" s="251"/>
      <c r="N110" s="252"/>
      <c r="O110" s="252"/>
      <c r="P110" s="252"/>
      <c r="Q110" s="252"/>
      <c r="R110" s="252"/>
      <c r="S110" s="252"/>
      <c r="T110" s="25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4" t="s">
        <v>137</v>
      </c>
      <c r="AU110" s="254" t="s">
        <v>75</v>
      </c>
      <c r="AV110" s="13" t="s">
        <v>77</v>
      </c>
      <c r="AW110" s="13" t="s">
        <v>31</v>
      </c>
      <c r="AX110" s="13" t="s">
        <v>68</v>
      </c>
      <c r="AY110" s="254" t="s">
        <v>125</v>
      </c>
    </row>
    <row r="111" s="14" customFormat="1">
      <c r="A111" s="14"/>
      <c r="B111" s="255"/>
      <c r="C111" s="256"/>
      <c r="D111" s="245" t="s">
        <v>137</v>
      </c>
      <c r="E111" s="257" t="s">
        <v>19</v>
      </c>
      <c r="F111" s="258" t="s">
        <v>139</v>
      </c>
      <c r="G111" s="256"/>
      <c r="H111" s="259">
        <v>3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5" t="s">
        <v>137</v>
      </c>
      <c r="AU111" s="265" t="s">
        <v>75</v>
      </c>
      <c r="AV111" s="14" t="s">
        <v>135</v>
      </c>
      <c r="AW111" s="14" t="s">
        <v>31</v>
      </c>
      <c r="AX111" s="14" t="s">
        <v>75</v>
      </c>
      <c r="AY111" s="265" t="s">
        <v>125</v>
      </c>
    </row>
    <row r="112" s="2" customFormat="1" ht="16.5" customHeight="1">
      <c r="A112" s="40"/>
      <c r="B112" s="41"/>
      <c r="C112" s="229" t="s">
        <v>140</v>
      </c>
      <c r="D112" s="229" t="s">
        <v>131</v>
      </c>
      <c r="E112" s="230" t="s">
        <v>587</v>
      </c>
      <c r="F112" s="231" t="s">
        <v>588</v>
      </c>
      <c r="G112" s="232" t="s">
        <v>539</v>
      </c>
      <c r="H112" s="233">
        <v>1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39</v>
      </c>
      <c r="O112" s="86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563</v>
      </c>
      <c r="AT112" s="241" t="s">
        <v>131</v>
      </c>
      <c r="AU112" s="241" t="s">
        <v>75</v>
      </c>
      <c r="AY112" s="19" t="s">
        <v>125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75</v>
      </c>
      <c r="BK112" s="242">
        <f>ROUND(I112*H112,2)</f>
        <v>0</v>
      </c>
      <c r="BL112" s="19" t="s">
        <v>563</v>
      </c>
      <c r="BM112" s="241" t="s">
        <v>827</v>
      </c>
    </row>
    <row r="113" s="13" customFormat="1">
      <c r="A113" s="13"/>
      <c r="B113" s="243"/>
      <c r="C113" s="244"/>
      <c r="D113" s="245" t="s">
        <v>137</v>
      </c>
      <c r="E113" s="246" t="s">
        <v>19</v>
      </c>
      <c r="F113" s="247" t="s">
        <v>75</v>
      </c>
      <c r="G113" s="244"/>
      <c r="H113" s="248">
        <v>1</v>
      </c>
      <c r="I113" s="249"/>
      <c r="J113" s="244"/>
      <c r="K113" s="244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137</v>
      </c>
      <c r="AU113" s="254" t="s">
        <v>75</v>
      </c>
      <c r="AV113" s="13" t="s">
        <v>77</v>
      </c>
      <c r="AW113" s="13" t="s">
        <v>31</v>
      </c>
      <c r="AX113" s="13" t="s">
        <v>68</v>
      </c>
      <c r="AY113" s="254" t="s">
        <v>125</v>
      </c>
    </row>
    <row r="114" s="14" customFormat="1">
      <c r="A114" s="14"/>
      <c r="B114" s="255"/>
      <c r="C114" s="256"/>
      <c r="D114" s="245" t="s">
        <v>137</v>
      </c>
      <c r="E114" s="257" t="s">
        <v>19</v>
      </c>
      <c r="F114" s="258" t="s">
        <v>139</v>
      </c>
      <c r="G114" s="256"/>
      <c r="H114" s="259">
        <v>1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5" t="s">
        <v>137</v>
      </c>
      <c r="AU114" s="265" t="s">
        <v>75</v>
      </c>
      <c r="AV114" s="14" t="s">
        <v>135</v>
      </c>
      <c r="AW114" s="14" t="s">
        <v>31</v>
      </c>
      <c r="AX114" s="14" t="s">
        <v>75</v>
      </c>
      <c r="AY114" s="265" t="s">
        <v>125</v>
      </c>
    </row>
    <row r="115" s="2" customFormat="1" ht="16.5" customHeight="1">
      <c r="A115" s="40"/>
      <c r="B115" s="41"/>
      <c r="C115" s="229" t="s">
        <v>145</v>
      </c>
      <c r="D115" s="229" t="s">
        <v>131</v>
      </c>
      <c r="E115" s="230" t="s">
        <v>590</v>
      </c>
      <c r="F115" s="231" t="s">
        <v>591</v>
      </c>
      <c r="G115" s="232" t="s">
        <v>539</v>
      </c>
      <c r="H115" s="233">
        <v>1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39</v>
      </c>
      <c r="O115" s="86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563</v>
      </c>
      <c r="AT115" s="241" t="s">
        <v>131</v>
      </c>
      <c r="AU115" s="241" t="s">
        <v>75</v>
      </c>
      <c r="AY115" s="19" t="s">
        <v>125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75</v>
      </c>
      <c r="BK115" s="242">
        <f>ROUND(I115*H115,2)</f>
        <v>0</v>
      </c>
      <c r="BL115" s="19" t="s">
        <v>563</v>
      </c>
      <c r="BM115" s="241" t="s">
        <v>828</v>
      </c>
    </row>
    <row r="116" s="13" customFormat="1">
      <c r="A116" s="13"/>
      <c r="B116" s="243"/>
      <c r="C116" s="244"/>
      <c r="D116" s="245" t="s">
        <v>137</v>
      </c>
      <c r="E116" s="246" t="s">
        <v>19</v>
      </c>
      <c r="F116" s="247" t="s">
        <v>75</v>
      </c>
      <c r="G116" s="244"/>
      <c r="H116" s="248">
        <v>1</v>
      </c>
      <c r="I116" s="249"/>
      <c r="J116" s="244"/>
      <c r="K116" s="244"/>
      <c r="L116" s="250"/>
      <c r="M116" s="251"/>
      <c r="N116" s="252"/>
      <c r="O116" s="252"/>
      <c r="P116" s="252"/>
      <c r="Q116" s="252"/>
      <c r="R116" s="252"/>
      <c r="S116" s="252"/>
      <c r="T116" s="25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4" t="s">
        <v>137</v>
      </c>
      <c r="AU116" s="254" t="s">
        <v>75</v>
      </c>
      <c r="AV116" s="13" t="s">
        <v>77</v>
      </c>
      <c r="AW116" s="13" t="s">
        <v>31</v>
      </c>
      <c r="AX116" s="13" t="s">
        <v>75</v>
      </c>
      <c r="AY116" s="254" t="s">
        <v>125</v>
      </c>
    </row>
    <row r="117" s="2" customFormat="1" ht="16.5" customHeight="1">
      <c r="A117" s="40"/>
      <c r="B117" s="41"/>
      <c r="C117" s="229" t="s">
        <v>150</v>
      </c>
      <c r="D117" s="229" t="s">
        <v>131</v>
      </c>
      <c r="E117" s="230" t="s">
        <v>593</v>
      </c>
      <c r="F117" s="231" t="s">
        <v>594</v>
      </c>
      <c r="G117" s="232" t="s">
        <v>539</v>
      </c>
      <c r="H117" s="233">
        <v>1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39</v>
      </c>
      <c r="O117" s="86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563</v>
      </c>
      <c r="AT117" s="241" t="s">
        <v>131</v>
      </c>
      <c r="AU117" s="241" t="s">
        <v>75</v>
      </c>
      <c r="AY117" s="19" t="s">
        <v>125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75</v>
      </c>
      <c r="BK117" s="242">
        <f>ROUND(I117*H117,2)</f>
        <v>0</v>
      </c>
      <c r="BL117" s="19" t="s">
        <v>563</v>
      </c>
      <c r="BM117" s="241" t="s">
        <v>829</v>
      </c>
    </row>
    <row r="118" s="13" customFormat="1">
      <c r="A118" s="13"/>
      <c r="B118" s="243"/>
      <c r="C118" s="244"/>
      <c r="D118" s="245" t="s">
        <v>137</v>
      </c>
      <c r="E118" s="246" t="s">
        <v>19</v>
      </c>
      <c r="F118" s="247" t="s">
        <v>75</v>
      </c>
      <c r="G118" s="244"/>
      <c r="H118" s="248">
        <v>1</v>
      </c>
      <c r="I118" s="249"/>
      <c r="J118" s="244"/>
      <c r="K118" s="244"/>
      <c r="L118" s="250"/>
      <c r="M118" s="251"/>
      <c r="N118" s="252"/>
      <c r="O118" s="252"/>
      <c r="P118" s="252"/>
      <c r="Q118" s="252"/>
      <c r="R118" s="252"/>
      <c r="S118" s="252"/>
      <c r="T118" s="25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4" t="s">
        <v>137</v>
      </c>
      <c r="AU118" s="254" t="s">
        <v>75</v>
      </c>
      <c r="AV118" s="13" t="s">
        <v>77</v>
      </c>
      <c r="AW118" s="13" t="s">
        <v>31</v>
      </c>
      <c r="AX118" s="13" t="s">
        <v>68</v>
      </c>
      <c r="AY118" s="254" t="s">
        <v>125</v>
      </c>
    </row>
    <row r="119" s="14" customFormat="1">
      <c r="A119" s="14"/>
      <c r="B119" s="255"/>
      <c r="C119" s="256"/>
      <c r="D119" s="245" t="s">
        <v>137</v>
      </c>
      <c r="E119" s="257" t="s">
        <v>19</v>
      </c>
      <c r="F119" s="258" t="s">
        <v>139</v>
      </c>
      <c r="G119" s="256"/>
      <c r="H119" s="259">
        <v>1</v>
      </c>
      <c r="I119" s="260"/>
      <c r="J119" s="256"/>
      <c r="K119" s="256"/>
      <c r="L119" s="261"/>
      <c r="M119" s="262"/>
      <c r="N119" s="263"/>
      <c r="O119" s="263"/>
      <c r="P119" s="263"/>
      <c r="Q119" s="263"/>
      <c r="R119" s="263"/>
      <c r="S119" s="263"/>
      <c r="T119" s="26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5" t="s">
        <v>137</v>
      </c>
      <c r="AU119" s="265" t="s">
        <v>75</v>
      </c>
      <c r="AV119" s="14" t="s">
        <v>135</v>
      </c>
      <c r="AW119" s="14" t="s">
        <v>31</v>
      </c>
      <c r="AX119" s="14" t="s">
        <v>75</v>
      </c>
      <c r="AY119" s="265" t="s">
        <v>125</v>
      </c>
    </row>
    <row r="120" s="2" customFormat="1" ht="16.5" customHeight="1">
      <c r="A120" s="40"/>
      <c r="B120" s="41"/>
      <c r="C120" s="229" t="s">
        <v>156</v>
      </c>
      <c r="D120" s="229" t="s">
        <v>131</v>
      </c>
      <c r="E120" s="230" t="s">
        <v>596</v>
      </c>
      <c r="F120" s="231" t="s">
        <v>597</v>
      </c>
      <c r="G120" s="232" t="s">
        <v>539</v>
      </c>
      <c r="H120" s="233">
        <v>1</v>
      </c>
      <c r="I120" s="234"/>
      <c r="J120" s="235">
        <f>ROUND(I120*H120,2)</f>
        <v>0</v>
      </c>
      <c r="K120" s="236"/>
      <c r="L120" s="46"/>
      <c r="M120" s="237" t="s">
        <v>19</v>
      </c>
      <c r="N120" s="238" t="s">
        <v>39</v>
      </c>
      <c r="O120" s="86"/>
      <c r="P120" s="239">
        <f>O120*H120</f>
        <v>0</v>
      </c>
      <c r="Q120" s="239">
        <v>0</v>
      </c>
      <c r="R120" s="239">
        <f>Q120*H120</f>
        <v>0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563</v>
      </c>
      <c r="AT120" s="241" t="s">
        <v>131</v>
      </c>
      <c r="AU120" s="241" t="s">
        <v>75</v>
      </c>
      <c r="AY120" s="19" t="s">
        <v>125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75</v>
      </c>
      <c r="BK120" s="242">
        <f>ROUND(I120*H120,2)</f>
        <v>0</v>
      </c>
      <c r="BL120" s="19" t="s">
        <v>563</v>
      </c>
      <c r="BM120" s="241" t="s">
        <v>830</v>
      </c>
    </row>
    <row r="121" s="13" customFormat="1">
      <c r="A121" s="13"/>
      <c r="B121" s="243"/>
      <c r="C121" s="244"/>
      <c r="D121" s="245" t="s">
        <v>137</v>
      </c>
      <c r="E121" s="246" t="s">
        <v>19</v>
      </c>
      <c r="F121" s="247" t="s">
        <v>75</v>
      </c>
      <c r="G121" s="244"/>
      <c r="H121" s="248">
        <v>1</v>
      </c>
      <c r="I121" s="249"/>
      <c r="J121" s="244"/>
      <c r="K121" s="244"/>
      <c r="L121" s="250"/>
      <c r="M121" s="251"/>
      <c r="N121" s="252"/>
      <c r="O121" s="252"/>
      <c r="P121" s="252"/>
      <c r="Q121" s="252"/>
      <c r="R121" s="252"/>
      <c r="S121" s="252"/>
      <c r="T121" s="25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4" t="s">
        <v>137</v>
      </c>
      <c r="AU121" s="254" t="s">
        <v>75</v>
      </c>
      <c r="AV121" s="13" t="s">
        <v>77</v>
      </c>
      <c r="AW121" s="13" t="s">
        <v>31</v>
      </c>
      <c r="AX121" s="13" t="s">
        <v>68</v>
      </c>
      <c r="AY121" s="254" t="s">
        <v>125</v>
      </c>
    </row>
    <row r="122" s="14" customFormat="1">
      <c r="A122" s="14"/>
      <c r="B122" s="255"/>
      <c r="C122" s="256"/>
      <c r="D122" s="245" t="s">
        <v>137</v>
      </c>
      <c r="E122" s="257" t="s">
        <v>19</v>
      </c>
      <c r="F122" s="258" t="s">
        <v>139</v>
      </c>
      <c r="G122" s="256"/>
      <c r="H122" s="259">
        <v>1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5" t="s">
        <v>137</v>
      </c>
      <c r="AU122" s="265" t="s">
        <v>75</v>
      </c>
      <c r="AV122" s="14" t="s">
        <v>135</v>
      </c>
      <c r="AW122" s="14" t="s">
        <v>31</v>
      </c>
      <c r="AX122" s="14" t="s">
        <v>75</v>
      </c>
      <c r="AY122" s="265" t="s">
        <v>125</v>
      </c>
    </row>
    <row r="123" s="2" customFormat="1" ht="16.5" customHeight="1">
      <c r="A123" s="40"/>
      <c r="B123" s="41"/>
      <c r="C123" s="229" t="s">
        <v>126</v>
      </c>
      <c r="D123" s="229" t="s">
        <v>131</v>
      </c>
      <c r="E123" s="230" t="s">
        <v>599</v>
      </c>
      <c r="F123" s="231" t="s">
        <v>600</v>
      </c>
      <c r="G123" s="232" t="s">
        <v>539</v>
      </c>
      <c r="H123" s="233">
        <v>1</v>
      </c>
      <c r="I123" s="234"/>
      <c r="J123" s="235">
        <f>ROUND(I123*H123,2)</f>
        <v>0</v>
      </c>
      <c r="K123" s="236"/>
      <c r="L123" s="46"/>
      <c r="M123" s="237" t="s">
        <v>19</v>
      </c>
      <c r="N123" s="238" t="s">
        <v>39</v>
      </c>
      <c r="O123" s="86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1" t="s">
        <v>563</v>
      </c>
      <c r="AT123" s="241" t="s">
        <v>131</v>
      </c>
      <c r="AU123" s="241" t="s">
        <v>75</v>
      </c>
      <c r="AY123" s="19" t="s">
        <v>125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75</v>
      </c>
      <c r="BK123" s="242">
        <f>ROUND(I123*H123,2)</f>
        <v>0</v>
      </c>
      <c r="BL123" s="19" t="s">
        <v>563</v>
      </c>
      <c r="BM123" s="241" t="s">
        <v>831</v>
      </c>
    </row>
    <row r="124" s="13" customFormat="1">
      <c r="A124" s="13"/>
      <c r="B124" s="243"/>
      <c r="C124" s="244"/>
      <c r="D124" s="245" t="s">
        <v>137</v>
      </c>
      <c r="E124" s="246" t="s">
        <v>19</v>
      </c>
      <c r="F124" s="247" t="s">
        <v>75</v>
      </c>
      <c r="G124" s="244"/>
      <c r="H124" s="248">
        <v>1</v>
      </c>
      <c r="I124" s="249"/>
      <c r="J124" s="244"/>
      <c r="K124" s="244"/>
      <c r="L124" s="250"/>
      <c r="M124" s="251"/>
      <c r="N124" s="252"/>
      <c r="O124" s="252"/>
      <c r="P124" s="252"/>
      <c r="Q124" s="252"/>
      <c r="R124" s="252"/>
      <c r="S124" s="252"/>
      <c r="T124" s="25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4" t="s">
        <v>137</v>
      </c>
      <c r="AU124" s="254" t="s">
        <v>75</v>
      </c>
      <c r="AV124" s="13" t="s">
        <v>77</v>
      </c>
      <c r="AW124" s="13" t="s">
        <v>31</v>
      </c>
      <c r="AX124" s="13" t="s">
        <v>68</v>
      </c>
      <c r="AY124" s="254" t="s">
        <v>125</v>
      </c>
    </row>
    <row r="125" s="14" customFormat="1">
      <c r="A125" s="14"/>
      <c r="B125" s="255"/>
      <c r="C125" s="256"/>
      <c r="D125" s="245" t="s">
        <v>137</v>
      </c>
      <c r="E125" s="257" t="s">
        <v>19</v>
      </c>
      <c r="F125" s="258" t="s">
        <v>139</v>
      </c>
      <c r="G125" s="256"/>
      <c r="H125" s="259">
        <v>1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5" t="s">
        <v>137</v>
      </c>
      <c r="AU125" s="265" t="s">
        <v>75</v>
      </c>
      <c r="AV125" s="14" t="s">
        <v>135</v>
      </c>
      <c r="AW125" s="14" t="s">
        <v>31</v>
      </c>
      <c r="AX125" s="14" t="s">
        <v>75</v>
      </c>
      <c r="AY125" s="265" t="s">
        <v>125</v>
      </c>
    </row>
    <row r="126" s="2" customFormat="1" ht="24" customHeight="1">
      <c r="A126" s="40"/>
      <c r="B126" s="41"/>
      <c r="C126" s="229" t="s">
        <v>166</v>
      </c>
      <c r="D126" s="229" t="s">
        <v>131</v>
      </c>
      <c r="E126" s="230" t="s">
        <v>602</v>
      </c>
      <c r="F126" s="231" t="s">
        <v>603</v>
      </c>
      <c r="G126" s="232" t="s">
        <v>604</v>
      </c>
      <c r="H126" s="233">
        <v>9000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39</v>
      </c>
      <c r="O126" s="86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563</v>
      </c>
      <c r="AT126" s="241" t="s">
        <v>131</v>
      </c>
      <c r="AU126" s="241" t="s">
        <v>75</v>
      </c>
      <c r="AY126" s="19" t="s">
        <v>125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75</v>
      </c>
      <c r="BK126" s="242">
        <f>ROUND(I126*H126,2)</f>
        <v>0</v>
      </c>
      <c r="BL126" s="19" t="s">
        <v>563</v>
      </c>
      <c r="BM126" s="241" t="s">
        <v>832</v>
      </c>
    </row>
    <row r="127" s="13" customFormat="1">
      <c r="A127" s="13"/>
      <c r="B127" s="243"/>
      <c r="C127" s="244"/>
      <c r="D127" s="245" t="s">
        <v>137</v>
      </c>
      <c r="E127" s="246" t="s">
        <v>19</v>
      </c>
      <c r="F127" s="247" t="s">
        <v>606</v>
      </c>
      <c r="G127" s="244"/>
      <c r="H127" s="248">
        <v>9000</v>
      </c>
      <c r="I127" s="249"/>
      <c r="J127" s="244"/>
      <c r="K127" s="244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137</v>
      </c>
      <c r="AU127" s="254" t="s">
        <v>75</v>
      </c>
      <c r="AV127" s="13" t="s">
        <v>77</v>
      </c>
      <c r="AW127" s="13" t="s">
        <v>31</v>
      </c>
      <c r="AX127" s="13" t="s">
        <v>68</v>
      </c>
      <c r="AY127" s="254" t="s">
        <v>125</v>
      </c>
    </row>
    <row r="128" s="14" customFormat="1">
      <c r="A128" s="14"/>
      <c r="B128" s="255"/>
      <c r="C128" s="256"/>
      <c r="D128" s="245" t="s">
        <v>137</v>
      </c>
      <c r="E128" s="257" t="s">
        <v>19</v>
      </c>
      <c r="F128" s="258" t="s">
        <v>139</v>
      </c>
      <c r="G128" s="256"/>
      <c r="H128" s="259">
        <v>9000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137</v>
      </c>
      <c r="AU128" s="265" t="s">
        <v>75</v>
      </c>
      <c r="AV128" s="14" t="s">
        <v>135</v>
      </c>
      <c r="AW128" s="14" t="s">
        <v>31</v>
      </c>
      <c r="AX128" s="14" t="s">
        <v>75</v>
      </c>
      <c r="AY128" s="265" t="s">
        <v>125</v>
      </c>
    </row>
    <row r="129" s="2" customFormat="1" ht="16.5" customHeight="1">
      <c r="A129" s="40"/>
      <c r="B129" s="41"/>
      <c r="C129" s="229" t="s">
        <v>172</v>
      </c>
      <c r="D129" s="229" t="s">
        <v>131</v>
      </c>
      <c r="E129" s="230" t="s">
        <v>607</v>
      </c>
      <c r="F129" s="231" t="s">
        <v>608</v>
      </c>
      <c r="G129" s="232" t="s">
        <v>609</v>
      </c>
      <c r="H129" s="233">
        <v>180</v>
      </c>
      <c r="I129" s="234"/>
      <c r="J129" s="235">
        <f>ROUND(I129*H129,2)</f>
        <v>0</v>
      </c>
      <c r="K129" s="236"/>
      <c r="L129" s="46"/>
      <c r="M129" s="237" t="s">
        <v>19</v>
      </c>
      <c r="N129" s="238" t="s">
        <v>39</v>
      </c>
      <c r="O129" s="86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1" t="s">
        <v>563</v>
      </c>
      <c r="AT129" s="241" t="s">
        <v>131</v>
      </c>
      <c r="AU129" s="241" t="s">
        <v>75</v>
      </c>
      <c r="AY129" s="19" t="s">
        <v>125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75</v>
      </c>
      <c r="BK129" s="242">
        <f>ROUND(I129*H129,2)</f>
        <v>0</v>
      </c>
      <c r="BL129" s="19" t="s">
        <v>563</v>
      </c>
      <c r="BM129" s="241" t="s">
        <v>833</v>
      </c>
    </row>
    <row r="130" s="13" customFormat="1">
      <c r="A130" s="13"/>
      <c r="B130" s="243"/>
      <c r="C130" s="244"/>
      <c r="D130" s="245" t="s">
        <v>137</v>
      </c>
      <c r="E130" s="246" t="s">
        <v>19</v>
      </c>
      <c r="F130" s="247" t="s">
        <v>611</v>
      </c>
      <c r="G130" s="244"/>
      <c r="H130" s="248">
        <v>180</v>
      </c>
      <c r="I130" s="249"/>
      <c r="J130" s="244"/>
      <c r="K130" s="244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137</v>
      </c>
      <c r="AU130" s="254" t="s">
        <v>75</v>
      </c>
      <c r="AV130" s="13" t="s">
        <v>77</v>
      </c>
      <c r="AW130" s="13" t="s">
        <v>31</v>
      </c>
      <c r="AX130" s="13" t="s">
        <v>68</v>
      </c>
      <c r="AY130" s="254" t="s">
        <v>125</v>
      </c>
    </row>
    <row r="131" s="14" customFormat="1">
      <c r="A131" s="14"/>
      <c r="B131" s="255"/>
      <c r="C131" s="256"/>
      <c r="D131" s="245" t="s">
        <v>137</v>
      </c>
      <c r="E131" s="257" t="s">
        <v>19</v>
      </c>
      <c r="F131" s="258" t="s">
        <v>139</v>
      </c>
      <c r="G131" s="256"/>
      <c r="H131" s="259">
        <v>180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137</v>
      </c>
      <c r="AU131" s="265" t="s">
        <v>75</v>
      </c>
      <c r="AV131" s="14" t="s">
        <v>135</v>
      </c>
      <c r="AW131" s="14" t="s">
        <v>31</v>
      </c>
      <c r="AX131" s="14" t="s">
        <v>75</v>
      </c>
      <c r="AY131" s="265" t="s">
        <v>125</v>
      </c>
    </row>
    <row r="132" s="2" customFormat="1" ht="16.5" customHeight="1">
      <c r="A132" s="40"/>
      <c r="B132" s="41"/>
      <c r="C132" s="229" t="s">
        <v>181</v>
      </c>
      <c r="D132" s="229" t="s">
        <v>131</v>
      </c>
      <c r="E132" s="230" t="s">
        <v>612</v>
      </c>
      <c r="F132" s="231" t="s">
        <v>613</v>
      </c>
      <c r="G132" s="232" t="s">
        <v>539</v>
      </c>
      <c r="H132" s="233">
        <v>1</v>
      </c>
      <c r="I132" s="234"/>
      <c r="J132" s="235">
        <f>ROUND(I132*H132,2)</f>
        <v>0</v>
      </c>
      <c r="K132" s="236"/>
      <c r="L132" s="46"/>
      <c r="M132" s="237" t="s">
        <v>19</v>
      </c>
      <c r="N132" s="238" t="s">
        <v>39</v>
      </c>
      <c r="O132" s="86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1" t="s">
        <v>563</v>
      </c>
      <c r="AT132" s="241" t="s">
        <v>131</v>
      </c>
      <c r="AU132" s="241" t="s">
        <v>75</v>
      </c>
      <c r="AY132" s="19" t="s">
        <v>125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75</v>
      </c>
      <c r="BK132" s="242">
        <f>ROUND(I132*H132,2)</f>
        <v>0</v>
      </c>
      <c r="BL132" s="19" t="s">
        <v>563</v>
      </c>
      <c r="BM132" s="241" t="s">
        <v>834</v>
      </c>
    </row>
    <row r="133" s="13" customFormat="1">
      <c r="A133" s="13"/>
      <c r="B133" s="243"/>
      <c r="C133" s="244"/>
      <c r="D133" s="245" t="s">
        <v>137</v>
      </c>
      <c r="E133" s="246" t="s">
        <v>19</v>
      </c>
      <c r="F133" s="247" t="s">
        <v>75</v>
      </c>
      <c r="G133" s="244"/>
      <c r="H133" s="248">
        <v>1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137</v>
      </c>
      <c r="AU133" s="254" t="s">
        <v>75</v>
      </c>
      <c r="AV133" s="13" t="s">
        <v>77</v>
      </c>
      <c r="AW133" s="13" t="s">
        <v>31</v>
      </c>
      <c r="AX133" s="13" t="s">
        <v>68</v>
      </c>
      <c r="AY133" s="254" t="s">
        <v>125</v>
      </c>
    </row>
    <row r="134" s="14" customFormat="1">
      <c r="A134" s="14"/>
      <c r="B134" s="255"/>
      <c r="C134" s="256"/>
      <c r="D134" s="245" t="s">
        <v>137</v>
      </c>
      <c r="E134" s="257" t="s">
        <v>19</v>
      </c>
      <c r="F134" s="258" t="s">
        <v>139</v>
      </c>
      <c r="G134" s="256"/>
      <c r="H134" s="259">
        <v>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137</v>
      </c>
      <c r="AU134" s="265" t="s">
        <v>75</v>
      </c>
      <c r="AV134" s="14" t="s">
        <v>135</v>
      </c>
      <c r="AW134" s="14" t="s">
        <v>31</v>
      </c>
      <c r="AX134" s="14" t="s">
        <v>75</v>
      </c>
      <c r="AY134" s="265" t="s">
        <v>125</v>
      </c>
    </row>
    <row r="135" s="2" customFormat="1" ht="16.5" customHeight="1">
      <c r="A135" s="40"/>
      <c r="B135" s="41"/>
      <c r="C135" s="229" t="s">
        <v>186</v>
      </c>
      <c r="D135" s="229" t="s">
        <v>131</v>
      </c>
      <c r="E135" s="230" t="s">
        <v>615</v>
      </c>
      <c r="F135" s="231" t="s">
        <v>616</v>
      </c>
      <c r="G135" s="232" t="s">
        <v>617</v>
      </c>
      <c r="H135" s="233">
        <v>270</v>
      </c>
      <c r="I135" s="234"/>
      <c r="J135" s="235">
        <f>ROUND(I135*H135,2)</f>
        <v>0</v>
      </c>
      <c r="K135" s="236"/>
      <c r="L135" s="46"/>
      <c r="M135" s="237" t="s">
        <v>19</v>
      </c>
      <c r="N135" s="238" t="s">
        <v>39</v>
      </c>
      <c r="O135" s="86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1" t="s">
        <v>563</v>
      </c>
      <c r="AT135" s="241" t="s">
        <v>131</v>
      </c>
      <c r="AU135" s="241" t="s">
        <v>75</v>
      </c>
      <c r="AY135" s="19" t="s">
        <v>125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75</v>
      </c>
      <c r="BK135" s="242">
        <f>ROUND(I135*H135,2)</f>
        <v>0</v>
      </c>
      <c r="BL135" s="19" t="s">
        <v>563</v>
      </c>
      <c r="BM135" s="241" t="s">
        <v>835</v>
      </c>
    </row>
    <row r="136" s="13" customFormat="1">
      <c r="A136" s="13"/>
      <c r="B136" s="243"/>
      <c r="C136" s="244"/>
      <c r="D136" s="245" t="s">
        <v>137</v>
      </c>
      <c r="E136" s="246" t="s">
        <v>19</v>
      </c>
      <c r="F136" s="247" t="s">
        <v>619</v>
      </c>
      <c r="G136" s="244"/>
      <c r="H136" s="248">
        <v>270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137</v>
      </c>
      <c r="AU136" s="254" t="s">
        <v>75</v>
      </c>
      <c r="AV136" s="13" t="s">
        <v>77</v>
      </c>
      <c r="AW136" s="13" t="s">
        <v>31</v>
      </c>
      <c r="AX136" s="13" t="s">
        <v>68</v>
      </c>
      <c r="AY136" s="254" t="s">
        <v>125</v>
      </c>
    </row>
    <row r="137" s="14" customFormat="1">
      <c r="A137" s="14"/>
      <c r="B137" s="255"/>
      <c r="C137" s="256"/>
      <c r="D137" s="245" t="s">
        <v>137</v>
      </c>
      <c r="E137" s="257" t="s">
        <v>19</v>
      </c>
      <c r="F137" s="258" t="s">
        <v>139</v>
      </c>
      <c r="G137" s="256"/>
      <c r="H137" s="259">
        <v>270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137</v>
      </c>
      <c r="AU137" s="265" t="s">
        <v>75</v>
      </c>
      <c r="AV137" s="14" t="s">
        <v>135</v>
      </c>
      <c r="AW137" s="14" t="s">
        <v>31</v>
      </c>
      <c r="AX137" s="14" t="s">
        <v>75</v>
      </c>
      <c r="AY137" s="265" t="s">
        <v>125</v>
      </c>
    </row>
    <row r="138" s="2" customFormat="1" ht="16.5" customHeight="1">
      <c r="A138" s="40"/>
      <c r="B138" s="41"/>
      <c r="C138" s="229" t="s">
        <v>191</v>
      </c>
      <c r="D138" s="229" t="s">
        <v>131</v>
      </c>
      <c r="E138" s="230" t="s">
        <v>620</v>
      </c>
      <c r="F138" s="231" t="s">
        <v>621</v>
      </c>
      <c r="G138" s="232" t="s">
        <v>539</v>
      </c>
      <c r="H138" s="233">
        <v>1</v>
      </c>
      <c r="I138" s="234"/>
      <c r="J138" s="235">
        <f>ROUND(I138*H138,2)</f>
        <v>0</v>
      </c>
      <c r="K138" s="236"/>
      <c r="L138" s="46"/>
      <c r="M138" s="237" t="s">
        <v>19</v>
      </c>
      <c r="N138" s="238" t="s">
        <v>39</v>
      </c>
      <c r="O138" s="86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563</v>
      </c>
      <c r="AT138" s="241" t="s">
        <v>131</v>
      </c>
      <c r="AU138" s="241" t="s">
        <v>75</v>
      </c>
      <c r="AY138" s="19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75</v>
      </c>
      <c r="BK138" s="242">
        <f>ROUND(I138*H138,2)</f>
        <v>0</v>
      </c>
      <c r="BL138" s="19" t="s">
        <v>563</v>
      </c>
      <c r="BM138" s="241" t="s">
        <v>836</v>
      </c>
    </row>
    <row r="139" s="13" customFormat="1">
      <c r="A139" s="13"/>
      <c r="B139" s="243"/>
      <c r="C139" s="244"/>
      <c r="D139" s="245" t="s">
        <v>137</v>
      </c>
      <c r="E139" s="246" t="s">
        <v>19</v>
      </c>
      <c r="F139" s="247" t="s">
        <v>75</v>
      </c>
      <c r="G139" s="244"/>
      <c r="H139" s="248">
        <v>1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137</v>
      </c>
      <c r="AU139" s="254" t="s">
        <v>75</v>
      </c>
      <c r="AV139" s="13" t="s">
        <v>77</v>
      </c>
      <c r="AW139" s="13" t="s">
        <v>31</v>
      </c>
      <c r="AX139" s="13" t="s">
        <v>68</v>
      </c>
      <c r="AY139" s="254" t="s">
        <v>125</v>
      </c>
    </row>
    <row r="140" s="14" customFormat="1">
      <c r="A140" s="14"/>
      <c r="B140" s="255"/>
      <c r="C140" s="256"/>
      <c r="D140" s="245" t="s">
        <v>137</v>
      </c>
      <c r="E140" s="257" t="s">
        <v>19</v>
      </c>
      <c r="F140" s="258" t="s">
        <v>139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137</v>
      </c>
      <c r="AU140" s="265" t="s">
        <v>75</v>
      </c>
      <c r="AV140" s="14" t="s">
        <v>135</v>
      </c>
      <c r="AW140" s="14" t="s">
        <v>31</v>
      </c>
      <c r="AX140" s="14" t="s">
        <v>75</v>
      </c>
      <c r="AY140" s="265" t="s">
        <v>125</v>
      </c>
    </row>
    <row r="141" s="2" customFormat="1" ht="16.5" customHeight="1">
      <c r="A141" s="40"/>
      <c r="B141" s="41"/>
      <c r="C141" s="229" t="s">
        <v>8</v>
      </c>
      <c r="D141" s="229" t="s">
        <v>131</v>
      </c>
      <c r="E141" s="230" t="s">
        <v>623</v>
      </c>
      <c r="F141" s="231" t="s">
        <v>624</v>
      </c>
      <c r="G141" s="232" t="s">
        <v>539</v>
      </c>
      <c r="H141" s="233">
        <v>1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39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563</v>
      </c>
      <c r="AT141" s="241" t="s">
        <v>131</v>
      </c>
      <c r="AU141" s="241" t="s">
        <v>75</v>
      </c>
      <c r="AY141" s="19" t="s">
        <v>125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75</v>
      </c>
      <c r="BK141" s="242">
        <f>ROUND(I141*H141,2)</f>
        <v>0</v>
      </c>
      <c r="BL141" s="19" t="s">
        <v>563</v>
      </c>
      <c r="BM141" s="241" t="s">
        <v>837</v>
      </c>
    </row>
    <row r="142" s="13" customFormat="1">
      <c r="A142" s="13"/>
      <c r="B142" s="243"/>
      <c r="C142" s="244"/>
      <c r="D142" s="245" t="s">
        <v>137</v>
      </c>
      <c r="E142" s="246" t="s">
        <v>19</v>
      </c>
      <c r="F142" s="247" t="s">
        <v>75</v>
      </c>
      <c r="G142" s="244"/>
      <c r="H142" s="248">
        <v>1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137</v>
      </c>
      <c r="AU142" s="254" t="s">
        <v>75</v>
      </c>
      <c r="AV142" s="13" t="s">
        <v>77</v>
      </c>
      <c r="AW142" s="13" t="s">
        <v>31</v>
      </c>
      <c r="AX142" s="13" t="s">
        <v>68</v>
      </c>
      <c r="AY142" s="254" t="s">
        <v>125</v>
      </c>
    </row>
    <row r="143" s="14" customFormat="1">
      <c r="A143" s="14"/>
      <c r="B143" s="255"/>
      <c r="C143" s="256"/>
      <c r="D143" s="245" t="s">
        <v>137</v>
      </c>
      <c r="E143" s="257" t="s">
        <v>19</v>
      </c>
      <c r="F143" s="258" t="s">
        <v>139</v>
      </c>
      <c r="G143" s="256"/>
      <c r="H143" s="259">
        <v>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137</v>
      </c>
      <c r="AU143" s="265" t="s">
        <v>75</v>
      </c>
      <c r="AV143" s="14" t="s">
        <v>135</v>
      </c>
      <c r="AW143" s="14" t="s">
        <v>31</v>
      </c>
      <c r="AX143" s="14" t="s">
        <v>75</v>
      </c>
      <c r="AY143" s="265" t="s">
        <v>125</v>
      </c>
    </row>
    <row r="144" s="12" customFormat="1" ht="25.92" customHeight="1">
      <c r="A144" s="12"/>
      <c r="B144" s="213"/>
      <c r="C144" s="214"/>
      <c r="D144" s="215" t="s">
        <v>67</v>
      </c>
      <c r="E144" s="216" t="s">
        <v>626</v>
      </c>
      <c r="F144" s="216" t="s">
        <v>627</v>
      </c>
      <c r="G144" s="214"/>
      <c r="H144" s="214"/>
      <c r="I144" s="217"/>
      <c r="J144" s="218">
        <f>BK144</f>
        <v>0</v>
      </c>
      <c r="K144" s="214"/>
      <c r="L144" s="219"/>
      <c r="M144" s="220"/>
      <c r="N144" s="221"/>
      <c r="O144" s="221"/>
      <c r="P144" s="222">
        <f>SUM(P145:P147)</f>
        <v>0</v>
      </c>
      <c r="Q144" s="221"/>
      <c r="R144" s="222">
        <f>SUM(R145:R147)</f>
        <v>0</v>
      </c>
      <c r="S144" s="221"/>
      <c r="T144" s="223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4" t="s">
        <v>140</v>
      </c>
      <c r="AT144" s="225" t="s">
        <v>67</v>
      </c>
      <c r="AU144" s="225" t="s">
        <v>68</v>
      </c>
      <c r="AY144" s="224" t="s">
        <v>125</v>
      </c>
      <c r="BK144" s="226">
        <f>SUM(BK145:BK147)</f>
        <v>0</v>
      </c>
    </row>
    <row r="145" s="2" customFormat="1" ht="16.5" customHeight="1">
      <c r="A145" s="40"/>
      <c r="B145" s="41"/>
      <c r="C145" s="229" t="s">
        <v>198</v>
      </c>
      <c r="D145" s="229" t="s">
        <v>131</v>
      </c>
      <c r="E145" s="230" t="s">
        <v>628</v>
      </c>
      <c r="F145" s="231" t="s">
        <v>629</v>
      </c>
      <c r="G145" s="232" t="s">
        <v>630</v>
      </c>
      <c r="H145" s="233">
        <v>1</v>
      </c>
      <c r="I145" s="234"/>
      <c r="J145" s="235">
        <f>ROUND(I145*H145,2)</f>
        <v>0</v>
      </c>
      <c r="K145" s="236"/>
      <c r="L145" s="46"/>
      <c r="M145" s="237" t="s">
        <v>19</v>
      </c>
      <c r="N145" s="238" t="s">
        <v>39</v>
      </c>
      <c r="O145" s="86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1" t="s">
        <v>563</v>
      </c>
      <c r="AT145" s="241" t="s">
        <v>131</v>
      </c>
      <c r="AU145" s="241" t="s">
        <v>75</v>
      </c>
      <c r="AY145" s="19" t="s">
        <v>125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75</v>
      </c>
      <c r="BK145" s="242">
        <f>ROUND(I145*H145,2)</f>
        <v>0</v>
      </c>
      <c r="BL145" s="19" t="s">
        <v>563</v>
      </c>
      <c r="BM145" s="241" t="s">
        <v>838</v>
      </c>
    </row>
    <row r="146" s="13" customFormat="1">
      <c r="A146" s="13"/>
      <c r="B146" s="243"/>
      <c r="C146" s="244"/>
      <c r="D146" s="245" t="s">
        <v>137</v>
      </c>
      <c r="E146" s="246" t="s">
        <v>19</v>
      </c>
      <c r="F146" s="247" t="s">
        <v>632</v>
      </c>
      <c r="G146" s="244"/>
      <c r="H146" s="248">
        <v>1</v>
      </c>
      <c r="I146" s="249"/>
      <c r="J146" s="244"/>
      <c r="K146" s="244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137</v>
      </c>
      <c r="AU146" s="254" t="s">
        <v>75</v>
      </c>
      <c r="AV146" s="13" t="s">
        <v>77</v>
      </c>
      <c r="AW146" s="13" t="s">
        <v>31</v>
      </c>
      <c r="AX146" s="13" t="s">
        <v>68</v>
      </c>
      <c r="AY146" s="254" t="s">
        <v>125</v>
      </c>
    </row>
    <row r="147" s="14" customFormat="1">
      <c r="A147" s="14"/>
      <c r="B147" s="255"/>
      <c r="C147" s="256"/>
      <c r="D147" s="245" t="s">
        <v>137</v>
      </c>
      <c r="E147" s="257" t="s">
        <v>19</v>
      </c>
      <c r="F147" s="258" t="s">
        <v>139</v>
      </c>
      <c r="G147" s="256"/>
      <c r="H147" s="259">
        <v>1</v>
      </c>
      <c r="I147" s="260"/>
      <c r="J147" s="256"/>
      <c r="K147" s="256"/>
      <c r="L147" s="261"/>
      <c r="M147" s="298"/>
      <c r="N147" s="299"/>
      <c r="O147" s="299"/>
      <c r="P147" s="299"/>
      <c r="Q147" s="299"/>
      <c r="R147" s="299"/>
      <c r="S147" s="299"/>
      <c r="T147" s="3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137</v>
      </c>
      <c r="AU147" s="265" t="s">
        <v>75</v>
      </c>
      <c r="AV147" s="14" t="s">
        <v>135</v>
      </c>
      <c r="AW147" s="14" t="s">
        <v>31</v>
      </c>
      <c r="AX147" s="14" t="s">
        <v>75</v>
      </c>
      <c r="AY147" s="265" t="s">
        <v>125</v>
      </c>
    </row>
    <row r="148" s="2" customFormat="1" ht="6.96" customHeight="1">
      <c r="A148" s="40"/>
      <c r="B148" s="61"/>
      <c r="C148" s="62"/>
      <c r="D148" s="62"/>
      <c r="E148" s="62"/>
      <c r="F148" s="62"/>
      <c r="G148" s="62"/>
      <c r="H148" s="62"/>
      <c r="I148" s="177"/>
      <c r="J148" s="62"/>
      <c r="K148" s="62"/>
      <c r="L148" s="46"/>
      <c r="M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</sheetData>
  <sheetProtection sheet="1" autoFilter="0" formatColumns="0" formatRows="0" objects="1" scenarios="1" spinCount="100000" saltValue="I1uBD20JpZisFA9g1ERW+WMM9L3te6zO2EaFKjU8DaLUmMJYiygja7JtI5MVEwTa0eh/OAFZeyZdEsAQYowu2g==" hashValue="NkYUfXqgMcyasC/oI0QOsCNirb6OfvfG4B1S0zWBDXnVjluUSkLFIQQNymv/ySorxKzTJPvsq/VSj+DCGpr/PA==" algorithmName="SHA-512" password="CC35"/>
  <autoFilter ref="C89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301" customWidth="1"/>
    <col min="2" max="2" width="1.664063" style="301" customWidth="1"/>
    <col min="3" max="4" width="5" style="301" customWidth="1"/>
    <col min="5" max="5" width="11.67" style="301" customWidth="1"/>
    <col min="6" max="6" width="9.17" style="301" customWidth="1"/>
    <col min="7" max="7" width="5" style="301" customWidth="1"/>
    <col min="8" max="8" width="77.83" style="301" customWidth="1"/>
    <col min="9" max="10" width="20" style="301" customWidth="1"/>
    <col min="11" max="11" width="1.664063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839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840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841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842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843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844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845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846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847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848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849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74</v>
      </c>
      <c r="F18" s="312" t="s">
        <v>850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851</v>
      </c>
      <c r="F19" s="312" t="s">
        <v>852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853</v>
      </c>
      <c r="F20" s="312" t="s">
        <v>854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855</v>
      </c>
      <c r="F21" s="312" t="s">
        <v>82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534</v>
      </c>
      <c r="F22" s="312" t="s">
        <v>535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79</v>
      </c>
      <c r="F23" s="312" t="s">
        <v>856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857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858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859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860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861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862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863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864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865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111</v>
      </c>
      <c r="F36" s="312"/>
      <c r="G36" s="312" t="s">
        <v>866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867</v>
      </c>
      <c r="F37" s="312"/>
      <c r="G37" s="312" t="s">
        <v>868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49</v>
      </c>
      <c r="F38" s="312"/>
      <c r="G38" s="312" t="s">
        <v>869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50</v>
      </c>
      <c r="F39" s="312"/>
      <c r="G39" s="312" t="s">
        <v>870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112</v>
      </c>
      <c r="F40" s="312"/>
      <c r="G40" s="312" t="s">
        <v>871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113</v>
      </c>
      <c r="F41" s="312"/>
      <c r="G41" s="312" t="s">
        <v>872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873</v>
      </c>
      <c r="F42" s="312"/>
      <c r="G42" s="312" t="s">
        <v>874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875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876</v>
      </c>
      <c r="F44" s="312"/>
      <c r="G44" s="312" t="s">
        <v>877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115</v>
      </c>
      <c r="F45" s="312"/>
      <c r="G45" s="312" t="s">
        <v>878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879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880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881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882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883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884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885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886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887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888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889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890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891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892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893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894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895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896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897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898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899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900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901</v>
      </c>
      <c r="D76" s="330"/>
      <c r="E76" s="330"/>
      <c r="F76" s="330" t="s">
        <v>902</v>
      </c>
      <c r="G76" s="331"/>
      <c r="H76" s="330" t="s">
        <v>50</v>
      </c>
      <c r="I76" s="330" t="s">
        <v>53</v>
      </c>
      <c r="J76" s="330" t="s">
        <v>903</v>
      </c>
      <c r="K76" s="329"/>
    </row>
    <row r="77" s="1" customFormat="1" ht="17.25" customHeight="1">
      <c r="B77" s="327"/>
      <c r="C77" s="332" t="s">
        <v>904</v>
      </c>
      <c r="D77" s="332"/>
      <c r="E77" s="332"/>
      <c r="F77" s="333" t="s">
        <v>905</v>
      </c>
      <c r="G77" s="334"/>
      <c r="H77" s="332"/>
      <c r="I77" s="332"/>
      <c r="J77" s="332" t="s">
        <v>906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49</v>
      </c>
      <c r="D79" s="335"/>
      <c r="E79" s="335"/>
      <c r="F79" s="337" t="s">
        <v>907</v>
      </c>
      <c r="G79" s="336"/>
      <c r="H79" s="315" t="s">
        <v>908</v>
      </c>
      <c r="I79" s="315" t="s">
        <v>909</v>
      </c>
      <c r="J79" s="315">
        <v>20</v>
      </c>
      <c r="K79" s="329"/>
    </row>
    <row r="80" s="1" customFormat="1" ht="15" customHeight="1">
      <c r="B80" s="327"/>
      <c r="C80" s="315" t="s">
        <v>910</v>
      </c>
      <c r="D80" s="315"/>
      <c r="E80" s="315"/>
      <c r="F80" s="337" t="s">
        <v>907</v>
      </c>
      <c r="G80" s="336"/>
      <c r="H80" s="315" t="s">
        <v>911</v>
      </c>
      <c r="I80" s="315" t="s">
        <v>909</v>
      </c>
      <c r="J80" s="315">
        <v>120</v>
      </c>
      <c r="K80" s="329"/>
    </row>
    <row r="81" s="1" customFormat="1" ht="15" customHeight="1">
      <c r="B81" s="338"/>
      <c r="C81" s="315" t="s">
        <v>912</v>
      </c>
      <c r="D81" s="315"/>
      <c r="E81" s="315"/>
      <c r="F81" s="337" t="s">
        <v>913</v>
      </c>
      <c r="G81" s="336"/>
      <c r="H81" s="315" t="s">
        <v>914</v>
      </c>
      <c r="I81" s="315" t="s">
        <v>909</v>
      </c>
      <c r="J81" s="315">
        <v>50</v>
      </c>
      <c r="K81" s="329"/>
    </row>
    <row r="82" s="1" customFormat="1" ht="15" customHeight="1">
      <c r="B82" s="338"/>
      <c r="C82" s="315" t="s">
        <v>915</v>
      </c>
      <c r="D82" s="315"/>
      <c r="E82" s="315"/>
      <c r="F82" s="337" t="s">
        <v>907</v>
      </c>
      <c r="G82" s="336"/>
      <c r="H82" s="315" t="s">
        <v>916</v>
      </c>
      <c r="I82" s="315" t="s">
        <v>917</v>
      </c>
      <c r="J82" s="315"/>
      <c r="K82" s="329"/>
    </row>
    <row r="83" s="1" customFormat="1" ht="15" customHeight="1">
      <c r="B83" s="338"/>
      <c r="C83" s="339" t="s">
        <v>918</v>
      </c>
      <c r="D83" s="339"/>
      <c r="E83" s="339"/>
      <c r="F83" s="340" t="s">
        <v>913</v>
      </c>
      <c r="G83" s="339"/>
      <c r="H83" s="339" t="s">
        <v>919</v>
      </c>
      <c r="I83" s="339" t="s">
        <v>909</v>
      </c>
      <c r="J83" s="339">
        <v>15</v>
      </c>
      <c r="K83" s="329"/>
    </row>
    <row r="84" s="1" customFormat="1" ht="15" customHeight="1">
      <c r="B84" s="338"/>
      <c r="C84" s="339" t="s">
        <v>920</v>
      </c>
      <c r="D84" s="339"/>
      <c r="E84" s="339"/>
      <c r="F84" s="340" t="s">
        <v>913</v>
      </c>
      <c r="G84" s="339"/>
      <c r="H84" s="339" t="s">
        <v>921</v>
      </c>
      <c r="I84" s="339" t="s">
        <v>909</v>
      </c>
      <c r="J84" s="339">
        <v>15</v>
      </c>
      <c r="K84" s="329"/>
    </row>
    <row r="85" s="1" customFormat="1" ht="15" customHeight="1">
      <c r="B85" s="338"/>
      <c r="C85" s="339" t="s">
        <v>922</v>
      </c>
      <c r="D85" s="339"/>
      <c r="E85" s="339"/>
      <c r="F85" s="340" t="s">
        <v>913</v>
      </c>
      <c r="G85" s="339"/>
      <c r="H85" s="339" t="s">
        <v>923</v>
      </c>
      <c r="I85" s="339" t="s">
        <v>909</v>
      </c>
      <c r="J85" s="339">
        <v>20</v>
      </c>
      <c r="K85" s="329"/>
    </row>
    <row r="86" s="1" customFormat="1" ht="15" customHeight="1">
      <c r="B86" s="338"/>
      <c r="C86" s="339" t="s">
        <v>924</v>
      </c>
      <c r="D86" s="339"/>
      <c r="E86" s="339"/>
      <c r="F86" s="340" t="s">
        <v>913</v>
      </c>
      <c r="G86" s="339"/>
      <c r="H86" s="339" t="s">
        <v>925</v>
      </c>
      <c r="I86" s="339" t="s">
        <v>909</v>
      </c>
      <c r="J86" s="339">
        <v>20</v>
      </c>
      <c r="K86" s="329"/>
    </row>
    <row r="87" s="1" customFormat="1" ht="15" customHeight="1">
      <c r="B87" s="338"/>
      <c r="C87" s="315" t="s">
        <v>926</v>
      </c>
      <c r="D87" s="315"/>
      <c r="E87" s="315"/>
      <c r="F87" s="337" t="s">
        <v>913</v>
      </c>
      <c r="G87" s="336"/>
      <c r="H87" s="315" t="s">
        <v>927</v>
      </c>
      <c r="I87" s="315" t="s">
        <v>909</v>
      </c>
      <c r="J87" s="315">
        <v>50</v>
      </c>
      <c r="K87" s="329"/>
    </row>
    <row r="88" s="1" customFormat="1" ht="15" customHeight="1">
      <c r="B88" s="338"/>
      <c r="C88" s="315" t="s">
        <v>928</v>
      </c>
      <c r="D88" s="315"/>
      <c r="E88" s="315"/>
      <c r="F88" s="337" t="s">
        <v>913</v>
      </c>
      <c r="G88" s="336"/>
      <c r="H88" s="315" t="s">
        <v>929</v>
      </c>
      <c r="I88" s="315" t="s">
        <v>909</v>
      </c>
      <c r="J88" s="315">
        <v>20</v>
      </c>
      <c r="K88" s="329"/>
    </row>
    <row r="89" s="1" customFormat="1" ht="15" customHeight="1">
      <c r="B89" s="338"/>
      <c r="C89" s="315" t="s">
        <v>930</v>
      </c>
      <c r="D89" s="315"/>
      <c r="E89" s="315"/>
      <c r="F89" s="337" t="s">
        <v>913</v>
      </c>
      <c r="G89" s="336"/>
      <c r="H89" s="315" t="s">
        <v>931</v>
      </c>
      <c r="I89" s="315" t="s">
        <v>909</v>
      </c>
      <c r="J89" s="315">
        <v>20</v>
      </c>
      <c r="K89" s="329"/>
    </row>
    <row r="90" s="1" customFormat="1" ht="15" customHeight="1">
      <c r="B90" s="338"/>
      <c r="C90" s="315" t="s">
        <v>932</v>
      </c>
      <c r="D90" s="315"/>
      <c r="E90" s="315"/>
      <c r="F90" s="337" t="s">
        <v>913</v>
      </c>
      <c r="G90" s="336"/>
      <c r="H90" s="315" t="s">
        <v>933</v>
      </c>
      <c r="I90" s="315" t="s">
        <v>909</v>
      </c>
      <c r="J90" s="315">
        <v>50</v>
      </c>
      <c r="K90" s="329"/>
    </row>
    <row r="91" s="1" customFormat="1" ht="15" customHeight="1">
      <c r="B91" s="338"/>
      <c r="C91" s="315" t="s">
        <v>934</v>
      </c>
      <c r="D91" s="315"/>
      <c r="E91" s="315"/>
      <c r="F91" s="337" t="s">
        <v>913</v>
      </c>
      <c r="G91" s="336"/>
      <c r="H91" s="315" t="s">
        <v>934</v>
      </c>
      <c r="I91" s="315" t="s">
        <v>909</v>
      </c>
      <c r="J91" s="315">
        <v>50</v>
      </c>
      <c r="K91" s="329"/>
    </row>
    <row r="92" s="1" customFormat="1" ht="15" customHeight="1">
      <c r="B92" s="338"/>
      <c r="C92" s="315" t="s">
        <v>935</v>
      </c>
      <c r="D92" s="315"/>
      <c r="E92" s="315"/>
      <c r="F92" s="337" t="s">
        <v>913</v>
      </c>
      <c r="G92" s="336"/>
      <c r="H92" s="315" t="s">
        <v>936</v>
      </c>
      <c r="I92" s="315" t="s">
        <v>909</v>
      </c>
      <c r="J92" s="315">
        <v>255</v>
      </c>
      <c r="K92" s="329"/>
    </row>
    <row r="93" s="1" customFormat="1" ht="15" customHeight="1">
      <c r="B93" s="338"/>
      <c r="C93" s="315" t="s">
        <v>937</v>
      </c>
      <c r="D93" s="315"/>
      <c r="E93" s="315"/>
      <c r="F93" s="337" t="s">
        <v>907</v>
      </c>
      <c r="G93" s="336"/>
      <c r="H93" s="315" t="s">
        <v>938</v>
      </c>
      <c r="I93" s="315" t="s">
        <v>939</v>
      </c>
      <c r="J93" s="315"/>
      <c r="K93" s="329"/>
    </row>
    <row r="94" s="1" customFormat="1" ht="15" customHeight="1">
      <c r="B94" s="338"/>
      <c r="C94" s="315" t="s">
        <v>940</v>
      </c>
      <c r="D94" s="315"/>
      <c r="E94" s="315"/>
      <c r="F94" s="337" t="s">
        <v>907</v>
      </c>
      <c r="G94" s="336"/>
      <c r="H94" s="315" t="s">
        <v>941</v>
      </c>
      <c r="I94" s="315" t="s">
        <v>942</v>
      </c>
      <c r="J94" s="315"/>
      <c r="K94" s="329"/>
    </row>
    <row r="95" s="1" customFormat="1" ht="15" customHeight="1">
      <c r="B95" s="338"/>
      <c r="C95" s="315" t="s">
        <v>943</v>
      </c>
      <c r="D95" s="315"/>
      <c r="E95" s="315"/>
      <c r="F95" s="337" t="s">
        <v>907</v>
      </c>
      <c r="G95" s="336"/>
      <c r="H95" s="315" t="s">
        <v>943</v>
      </c>
      <c r="I95" s="315" t="s">
        <v>942</v>
      </c>
      <c r="J95" s="315"/>
      <c r="K95" s="329"/>
    </row>
    <row r="96" s="1" customFormat="1" ht="15" customHeight="1">
      <c r="B96" s="338"/>
      <c r="C96" s="315" t="s">
        <v>34</v>
      </c>
      <c r="D96" s="315"/>
      <c r="E96" s="315"/>
      <c r="F96" s="337" t="s">
        <v>907</v>
      </c>
      <c r="G96" s="336"/>
      <c r="H96" s="315" t="s">
        <v>944</v>
      </c>
      <c r="I96" s="315" t="s">
        <v>942</v>
      </c>
      <c r="J96" s="315"/>
      <c r="K96" s="329"/>
    </row>
    <row r="97" s="1" customFormat="1" ht="15" customHeight="1">
      <c r="B97" s="338"/>
      <c r="C97" s="315" t="s">
        <v>44</v>
      </c>
      <c r="D97" s="315"/>
      <c r="E97" s="315"/>
      <c r="F97" s="337" t="s">
        <v>907</v>
      </c>
      <c r="G97" s="336"/>
      <c r="H97" s="315" t="s">
        <v>945</v>
      </c>
      <c r="I97" s="315" t="s">
        <v>942</v>
      </c>
      <c r="J97" s="315"/>
      <c r="K97" s="329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946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901</v>
      </c>
      <c r="D103" s="330"/>
      <c r="E103" s="330"/>
      <c r="F103" s="330" t="s">
        <v>902</v>
      </c>
      <c r="G103" s="331"/>
      <c r="H103" s="330" t="s">
        <v>50</v>
      </c>
      <c r="I103" s="330" t="s">
        <v>53</v>
      </c>
      <c r="J103" s="330" t="s">
        <v>903</v>
      </c>
      <c r="K103" s="329"/>
    </row>
    <row r="104" s="1" customFormat="1" ht="17.25" customHeight="1">
      <c r="B104" s="327"/>
      <c r="C104" s="332" t="s">
        <v>904</v>
      </c>
      <c r="D104" s="332"/>
      <c r="E104" s="332"/>
      <c r="F104" s="333" t="s">
        <v>905</v>
      </c>
      <c r="G104" s="334"/>
      <c r="H104" s="332"/>
      <c r="I104" s="332"/>
      <c r="J104" s="332" t="s">
        <v>906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6"/>
      <c r="H105" s="330"/>
      <c r="I105" s="330"/>
      <c r="J105" s="330"/>
      <c r="K105" s="329"/>
    </row>
    <row r="106" s="1" customFormat="1" ht="15" customHeight="1">
      <c r="B106" s="327"/>
      <c r="C106" s="315" t="s">
        <v>49</v>
      </c>
      <c r="D106" s="335"/>
      <c r="E106" s="335"/>
      <c r="F106" s="337" t="s">
        <v>907</v>
      </c>
      <c r="G106" s="346"/>
      <c r="H106" s="315" t="s">
        <v>947</v>
      </c>
      <c r="I106" s="315" t="s">
        <v>909</v>
      </c>
      <c r="J106" s="315">
        <v>20</v>
      </c>
      <c r="K106" s="329"/>
    </row>
    <row r="107" s="1" customFormat="1" ht="15" customHeight="1">
      <c r="B107" s="327"/>
      <c r="C107" s="315" t="s">
        <v>910</v>
      </c>
      <c r="D107" s="315"/>
      <c r="E107" s="315"/>
      <c r="F107" s="337" t="s">
        <v>907</v>
      </c>
      <c r="G107" s="315"/>
      <c r="H107" s="315" t="s">
        <v>947</v>
      </c>
      <c r="I107" s="315" t="s">
        <v>909</v>
      </c>
      <c r="J107" s="315">
        <v>120</v>
      </c>
      <c r="K107" s="329"/>
    </row>
    <row r="108" s="1" customFormat="1" ht="15" customHeight="1">
      <c r="B108" s="338"/>
      <c r="C108" s="315" t="s">
        <v>912</v>
      </c>
      <c r="D108" s="315"/>
      <c r="E108" s="315"/>
      <c r="F108" s="337" t="s">
        <v>913</v>
      </c>
      <c r="G108" s="315"/>
      <c r="H108" s="315" t="s">
        <v>947</v>
      </c>
      <c r="I108" s="315" t="s">
        <v>909</v>
      </c>
      <c r="J108" s="315">
        <v>50</v>
      </c>
      <c r="K108" s="329"/>
    </row>
    <row r="109" s="1" customFormat="1" ht="15" customHeight="1">
      <c r="B109" s="338"/>
      <c r="C109" s="315" t="s">
        <v>915</v>
      </c>
      <c r="D109" s="315"/>
      <c r="E109" s="315"/>
      <c r="F109" s="337" t="s">
        <v>907</v>
      </c>
      <c r="G109" s="315"/>
      <c r="H109" s="315" t="s">
        <v>947</v>
      </c>
      <c r="I109" s="315" t="s">
        <v>917</v>
      </c>
      <c r="J109" s="315"/>
      <c r="K109" s="329"/>
    </row>
    <row r="110" s="1" customFormat="1" ht="15" customHeight="1">
      <c r="B110" s="338"/>
      <c r="C110" s="315" t="s">
        <v>926</v>
      </c>
      <c r="D110" s="315"/>
      <c r="E110" s="315"/>
      <c r="F110" s="337" t="s">
        <v>913</v>
      </c>
      <c r="G110" s="315"/>
      <c r="H110" s="315" t="s">
        <v>947</v>
      </c>
      <c r="I110" s="315" t="s">
        <v>909</v>
      </c>
      <c r="J110" s="315">
        <v>50</v>
      </c>
      <c r="K110" s="329"/>
    </row>
    <row r="111" s="1" customFormat="1" ht="15" customHeight="1">
      <c r="B111" s="338"/>
      <c r="C111" s="315" t="s">
        <v>934</v>
      </c>
      <c r="D111" s="315"/>
      <c r="E111" s="315"/>
      <c r="F111" s="337" t="s">
        <v>913</v>
      </c>
      <c r="G111" s="315"/>
      <c r="H111" s="315" t="s">
        <v>947</v>
      </c>
      <c r="I111" s="315" t="s">
        <v>909</v>
      </c>
      <c r="J111" s="315">
        <v>50</v>
      </c>
      <c r="K111" s="329"/>
    </row>
    <row r="112" s="1" customFormat="1" ht="15" customHeight="1">
      <c r="B112" s="338"/>
      <c r="C112" s="315" t="s">
        <v>932</v>
      </c>
      <c r="D112" s="315"/>
      <c r="E112" s="315"/>
      <c r="F112" s="337" t="s">
        <v>913</v>
      </c>
      <c r="G112" s="315"/>
      <c r="H112" s="315" t="s">
        <v>947</v>
      </c>
      <c r="I112" s="315" t="s">
        <v>909</v>
      </c>
      <c r="J112" s="315">
        <v>50</v>
      </c>
      <c r="K112" s="329"/>
    </row>
    <row r="113" s="1" customFormat="1" ht="15" customHeight="1">
      <c r="B113" s="338"/>
      <c r="C113" s="315" t="s">
        <v>49</v>
      </c>
      <c r="D113" s="315"/>
      <c r="E113" s="315"/>
      <c r="F113" s="337" t="s">
        <v>907</v>
      </c>
      <c r="G113" s="315"/>
      <c r="H113" s="315" t="s">
        <v>948</v>
      </c>
      <c r="I113" s="315" t="s">
        <v>909</v>
      </c>
      <c r="J113" s="315">
        <v>20</v>
      </c>
      <c r="K113" s="329"/>
    </row>
    <row r="114" s="1" customFormat="1" ht="15" customHeight="1">
      <c r="B114" s="338"/>
      <c r="C114" s="315" t="s">
        <v>949</v>
      </c>
      <c r="D114" s="315"/>
      <c r="E114" s="315"/>
      <c r="F114" s="337" t="s">
        <v>907</v>
      </c>
      <c r="G114" s="315"/>
      <c r="H114" s="315" t="s">
        <v>950</v>
      </c>
      <c r="I114" s="315" t="s">
        <v>909</v>
      </c>
      <c r="J114" s="315">
        <v>120</v>
      </c>
      <c r="K114" s="329"/>
    </row>
    <row r="115" s="1" customFormat="1" ht="15" customHeight="1">
      <c r="B115" s="338"/>
      <c r="C115" s="315" t="s">
        <v>34</v>
      </c>
      <c r="D115" s="315"/>
      <c r="E115" s="315"/>
      <c r="F115" s="337" t="s">
        <v>907</v>
      </c>
      <c r="G115" s="315"/>
      <c r="H115" s="315" t="s">
        <v>951</v>
      </c>
      <c r="I115" s="315" t="s">
        <v>942</v>
      </c>
      <c r="J115" s="315"/>
      <c r="K115" s="329"/>
    </row>
    <row r="116" s="1" customFormat="1" ht="15" customHeight="1">
      <c r="B116" s="338"/>
      <c r="C116" s="315" t="s">
        <v>44</v>
      </c>
      <c r="D116" s="315"/>
      <c r="E116" s="315"/>
      <c r="F116" s="337" t="s">
        <v>907</v>
      </c>
      <c r="G116" s="315"/>
      <c r="H116" s="315" t="s">
        <v>952</v>
      </c>
      <c r="I116" s="315" t="s">
        <v>942</v>
      </c>
      <c r="J116" s="315"/>
      <c r="K116" s="329"/>
    </row>
    <row r="117" s="1" customFormat="1" ht="15" customHeight="1">
      <c r="B117" s="338"/>
      <c r="C117" s="315" t="s">
        <v>53</v>
      </c>
      <c r="D117" s="315"/>
      <c r="E117" s="315"/>
      <c r="F117" s="337" t="s">
        <v>907</v>
      </c>
      <c r="G117" s="315"/>
      <c r="H117" s="315" t="s">
        <v>953</v>
      </c>
      <c r="I117" s="315" t="s">
        <v>954</v>
      </c>
      <c r="J117" s="315"/>
      <c r="K117" s="329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12"/>
      <c r="D119" s="312"/>
      <c r="E119" s="312"/>
      <c r="F119" s="349"/>
      <c r="G119" s="312"/>
      <c r="H119" s="312"/>
      <c r="I119" s="312"/>
      <c r="J119" s="312"/>
      <c r="K119" s="348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6" t="s">
        <v>955</v>
      </c>
      <c r="D122" s="306"/>
      <c r="E122" s="306"/>
      <c r="F122" s="306"/>
      <c r="G122" s="306"/>
      <c r="H122" s="306"/>
      <c r="I122" s="306"/>
      <c r="J122" s="306"/>
      <c r="K122" s="354"/>
    </row>
    <row r="123" s="1" customFormat="1" ht="17.25" customHeight="1">
      <c r="B123" s="355"/>
      <c r="C123" s="330" t="s">
        <v>901</v>
      </c>
      <c r="D123" s="330"/>
      <c r="E123" s="330"/>
      <c r="F123" s="330" t="s">
        <v>902</v>
      </c>
      <c r="G123" s="331"/>
      <c r="H123" s="330" t="s">
        <v>50</v>
      </c>
      <c r="I123" s="330" t="s">
        <v>53</v>
      </c>
      <c r="J123" s="330" t="s">
        <v>903</v>
      </c>
      <c r="K123" s="356"/>
    </row>
    <row r="124" s="1" customFormat="1" ht="17.25" customHeight="1">
      <c r="B124" s="355"/>
      <c r="C124" s="332" t="s">
        <v>904</v>
      </c>
      <c r="D124" s="332"/>
      <c r="E124" s="332"/>
      <c r="F124" s="333" t="s">
        <v>905</v>
      </c>
      <c r="G124" s="334"/>
      <c r="H124" s="332"/>
      <c r="I124" s="332"/>
      <c r="J124" s="332" t="s">
        <v>906</v>
      </c>
      <c r="K124" s="356"/>
    </row>
    <row r="125" s="1" customFormat="1" ht="5.25" customHeight="1">
      <c r="B125" s="357"/>
      <c r="C125" s="335"/>
      <c r="D125" s="335"/>
      <c r="E125" s="335"/>
      <c r="F125" s="335"/>
      <c r="G125" s="315"/>
      <c r="H125" s="335"/>
      <c r="I125" s="335"/>
      <c r="J125" s="335"/>
      <c r="K125" s="358"/>
    </row>
    <row r="126" s="1" customFormat="1" ht="15" customHeight="1">
      <c r="B126" s="357"/>
      <c r="C126" s="315" t="s">
        <v>910</v>
      </c>
      <c r="D126" s="335"/>
      <c r="E126" s="335"/>
      <c r="F126" s="337" t="s">
        <v>907</v>
      </c>
      <c r="G126" s="315"/>
      <c r="H126" s="315" t="s">
        <v>947</v>
      </c>
      <c r="I126" s="315" t="s">
        <v>909</v>
      </c>
      <c r="J126" s="315">
        <v>120</v>
      </c>
      <c r="K126" s="359"/>
    </row>
    <row r="127" s="1" customFormat="1" ht="15" customHeight="1">
      <c r="B127" s="357"/>
      <c r="C127" s="315" t="s">
        <v>956</v>
      </c>
      <c r="D127" s="315"/>
      <c r="E127" s="315"/>
      <c r="F127" s="337" t="s">
        <v>907</v>
      </c>
      <c r="G127" s="315"/>
      <c r="H127" s="315" t="s">
        <v>957</v>
      </c>
      <c r="I127" s="315" t="s">
        <v>909</v>
      </c>
      <c r="J127" s="315" t="s">
        <v>958</v>
      </c>
      <c r="K127" s="359"/>
    </row>
    <row r="128" s="1" customFormat="1" ht="15" customHeight="1">
      <c r="B128" s="357"/>
      <c r="C128" s="315" t="s">
        <v>79</v>
      </c>
      <c r="D128" s="315"/>
      <c r="E128" s="315"/>
      <c r="F128" s="337" t="s">
        <v>907</v>
      </c>
      <c r="G128" s="315"/>
      <c r="H128" s="315" t="s">
        <v>959</v>
      </c>
      <c r="I128" s="315" t="s">
        <v>909</v>
      </c>
      <c r="J128" s="315" t="s">
        <v>958</v>
      </c>
      <c r="K128" s="359"/>
    </row>
    <row r="129" s="1" customFormat="1" ht="15" customHeight="1">
      <c r="B129" s="357"/>
      <c r="C129" s="315" t="s">
        <v>918</v>
      </c>
      <c r="D129" s="315"/>
      <c r="E129" s="315"/>
      <c r="F129" s="337" t="s">
        <v>913</v>
      </c>
      <c r="G129" s="315"/>
      <c r="H129" s="315" t="s">
        <v>919</v>
      </c>
      <c r="I129" s="315" t="s">
        <v>909</v>
      </c>
      <c r="J129" s="315">
        <v>15</v>
      </c>
      <c r="K129" s="359"/>
    </row>
    <row r="130" s="1" customFormat="1" ht="15" customHeight="1">
      <c r="B130" s="357"/>
      <c r="C130" s="339" t="s">
        <v>920</v>
      </c>
      <c r="D130" s="339"/>
      <c r="E130" s="339"/>
      <c r="F130" s="340" t="s">
        <v>913</v>
      </c>
      <c r="G130" s="339"/>
      <c r="H130" s="339" t="s">
        <v>921</v>
      </c>
      <c r="I130" s="339" t="s">
        <v>909</v>
      </c>
      <c r="J130" s="339">
        <v>15</v>
      </c>
      <c r="K130" s="359"/>
    </row>
    <row r="131" s="1" customFormat="1" ht="15" customHeight="1">
      <c r="B131" s="357"/>
      <c r="C131" s="339" t="s">
        <v>922</v>
      </c>
      <c r="D131" s="339"/>
      <c r="E131" s="339"/>
      <c r="F131" s="340" t="s">
        <v>913</v>
      </c>
      <c r="G131" s="339"/>
      <c r="H131" s="339" t="s">
        <v>923</v>
      </c>
      <c r="I131" s="339" t="s">
        <v>909</v>
      </c>
      <c r="J131" s="339">
        <v>20</v>
      </c>
      <c r="K131" s="359"/>
    </row>
    <row r="132" s="1" customFormat="1" ht="15" customHeight="1">
      <c r="B132" s="357"/>
      <c r="C132" s="339" t="s">
        <v>924</v>
      </c>
      <c r="D132" s="339"/>
      <c r="E132" s="339"/>
      <c r="F132" s="340" t="s">
        <v>913</v>
      </c>
      <c r="G132" s="339"/>
      <c r="H132" s="339" t="s">
        <v>925</v>
      </c>
      <c r="I132" s="339" t="s">
        <v>909</v>
      </c>
      <c r="J132" s="339">
        <v>20</v>
      </c>
      <c r="K132" s="359"/>
    </row>
    <row r="133" s="1" customFormat="1" ht="15" customHeight="1">
      <c r="B133" s="357"/>
      <c r="C133" s="315" t="s">
        <v>912</v>
      </c>
      <c r="D133" s="315"/>
      <c r="E133" s="315"/>
      <c r="F133" s="337" t="s">
        <v>913</v>
      </c>
      <c r="G133" s="315"/>
      <c r="H133" s="315" t="s">
        <v>947</v>
      </c>
      <c r="I133" s="315" t="s">
        <v>909</v>
      </c>
      <c r="J133" s="315">
        <v>50</v>
      </c>
      <c r="K133" s="359"/>
    </row>
    <row r="134" s="1" customFormat="1" ht="15" customHeight="1">
      <c r="B134" s="357"/>
      <c r="C134" s="315" t="s">
        <v>926</v>
      </c>
      <c r="D134" s="315"/>
      <c r="E134" s="315"/>
      <c r="F134" s="337" t="s">
        <v>913</v>
      </c>
      <c r="G134" s="315"/>
      <c r="H134" s="315" t="s">
        <v>947</v>
      </c>
      <c r="I134" s="315" t="s">
        <v>909</v>
      </c>
      <c r="J134" s="315">
        <v>50</v>
      </c>
      <c r="K134" s="359"/>
    </row>
    <row r="135" s="1" customFormat="1" ht="15" customHeight="1">
      <c r="B135" s="357"/>
      <c r="C135" s="315" t="s">
        <v>932</v>
      </c>
      <c r="D135" s="315"/>
      <c r="E135" s="315"/>
      <c r="F135" s="337" t="s">
        <v>913</v>
      </c>
      <c r="G135" s="315"/>
      <c r="H135" s="315" t="s">
        <v>947</v>
      </c>
      <c r="I135" s="315" t="s">
        <v>909</v>
      </c>
      <c r="J135" s="315">
        <v>50</v>
      </c>
      <c r="K135" s="359"/>
    </row>
    <row r="136" s="1" customFormat="1" ht="15" customHeight="1">
      <c r="B136" s="357"/>
      <c r="C136" s="315" t="s">
        <v>934</v>
      </c>
      <c r="D136" s="315"/>
      <c r="E136" s="315"/>
      <c r="F136" s="337" t="s">
        <v>913</v>
      </c>
      <c r="G136" s="315"/>
      <c r="H136" s="315" t="s">
        <v>947</v>
      </c>
      <c r="I136" s="315" t="s">
        <v>909</v>
      </c>
      <c r="J136" s="315">
        <v>50</v>
      </c>
      <c r="K136" s="359"/>
    </row>
    <row r="137" s="1" customFormat="1" ht="15" customHeight="1">
      <c r="B137" s="357"/>
      <c r="C137" s="315" t="s">
        <v>935</v>
      </c>
      <c r="D137" s="315"/>
      <c r="E137" s="315"/>
      <c r="F137" s="337" t="s">
        <v>913</v>
      </c>
      <c r="G137" s="315"/>
      <c r="H137" s="315" t="s">
        <v>960</v>
      </c>
      <c r="I137" s="315" t="s">
        <v>909</v>
      </c>
      <c r="J137" s="315">
        <v>255</v>
      </c>
      <c r="K137" s="359"/>
    </row>
    <row r="138" s="1" customFormat="1" ht="15" customHeight="1">
      <c r="B138" s="357"/>
      <c r="C138" s="315" t="s">
        <v>937</v>
      </c>
      <c r="D138" s="315"/>
      <c r="E138" s="315"/>
      <c r="F138" s="337" t="s">
        <v>907</v>
      </c>
      <c r="G138" s="315"/>
      <c r="H138" s="315" t="s">
        <v>961</v>
      </c>
      <c r="I138" s="315" t="s">
        <v>939</v>
      </c>
      <c r="J138" s="315"/>
      <c r="K138" s="359"/>
    </row>
    <row r="139" s="1" customFormat="1" ht="15" customHeight="1">
      <c r="B139" s="357"/>
      <c r="C139" s="315" t="s">
        <v>940</v>
      </c>
      <c r="D139" s="315"/>
      <c r="E139" s="315"/>
      <c r="F139" s="337" t="s">
        <v>907</v>
      </c>
      <c r="G139" s="315"/>
      <c r="H139" s="315" t="s">
        <v>962</v>
      </c>
      <c r="I139" s="315" t="s">
        <v>942</v>
      </c>
      <c r="J139" s="315"/>
      <c r="K139" s="359"/>
    </row>
    <row r="140" s="1" customFormat="1" ht="15" customHeight="1">
      <c r="B140" s="357"/>
      <c r="C140" s="315" t="s">
        <v>943</v>
      </c>
      <c r="D140" s="315"/>
      <c r="E140" s="315"/>
      <c r="F140" s="337" t="s">
        <v>907</v>
      </c>
      <c r="G140" s="315"/>
      <c r="H140" s="315" t="s">
        <v>943</v>
      </c>
      <c r="I140" s="315" t="s">
        <v>942</v>
      </c>
      <c r="J140" s="315"/>
      <c r="K140" s="359"/>
    </row>
    <row r="141" s="1" customFormat="1" ht="15" customHeight="1">
      <c r="B141" s="357"/>
      <c r="C141" s="315" t="s">
        <v>34</v>
      </c>
      <c r="D141" s="315"/>
      <c r="E141" s="315"/>
      <c r="F141" s="337" t="s">
        <v>907</v>
      </c>
      <c r="G141" s="315"/>
      <c r="H141" s="315" t="s">
        <v>963</v>
      </c>
      <c r="I141" s="315" t="s">
        <v>942</v>
      </c>
      <c r="J141" s="315"/>
      <c r="K141" s="359"/>
    </row>
    <row r="142" s="1" customFormat="1" ht="15" customHeight="1">
      <c r="B142" s="357"/>
      <c r="C142" s="315" t="s">
        <v>964</v>
      </c>
      <c r="D142" s="315"/>
      <c r="E142" s="315"/>
      <c r="F142" s="337" t="s">
        <v>907</v>
      </c>
      <c r="G142" s="315"/>
      <c r="H142" s="315" t="s">
        <v>965</v>
      </c>
      <c r="I142" s="315" t="s">
        <v>942</v>
      </c>
      <c r="J142" s="315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12"/>
      <c r="C144" s="312"/>
      <c r="D144" s="312"/>
      <c r="E144" s="312"/>
      <c r="F144" s="349"/>
      <c r="G144" s="312"/>
      <c r="H144" s="312"/>
      <c r="I144" s="312"/>
      <c r="J144" s="312"/>
      <c r="K144" s="312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966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901</v>
      </c>
      <c r="D148" s="330"/>
      <c r="E148" s="330"/>
      <c r="F148" s="330" t="s">
        <v>902</v>
      </c>
      <c r="G148" s="331"/>
      <c r="H148" s="330" t="s">
        <v>50</v>
      </c>
      <c r="I148" s="330" t="s">
        <v>53</v>
      </c>
      <c r="J148" s="330" t="s">
        <v>903</v>
      </c>
      <c r="K148" s="329"/>
    </row>
    <row r="149" s="1" customFormat="1" ht="17.25" customHeight="1">
      <c r="B149" s="327"/>
      <c r="C149" s="332" t="s">
        <v>904</v>
      </c>
      <c r="D149" s="332"/>
      <c r="E149" s="332"/>
      <c r="F149" s="333" t="s">
        <v>905</v>
      </c>
      <c r="G149" s="334"/>
      <c r="H149" s="332"/>
      <c r="I149" s="332"/>
      <c r="J149" s="332" t="s">
        <v>906</v>
      </c>
      <c r="K149" s="329"/>
    </row>
    <row r="150" s="1" customFormat="1" ht="5.25" customHeight="1">
      <c r="B150" s="338"/>
      <c r="C150" s="335"/>
      <c r="D150" s="335"/>
      <c r="E150" s="335"/>
      <c r="F150" s="335"/>
      <c r="G150" s="336"/>
      <c r="H150" s="335"/>
      <c r="I150" s="335"/>
      <c r="J150" s="335"/>
      <c r="K150" s="359"/>
    </row>
    <row r="151" s="1" customFormat="1" ht="15" customHeight="1">
      <c r="B151" s="338"/>
      <c r="C151" s="363" t="s">
        <v>910</v>
      </c>
      <c r="D151" s="315"/>
      <c r="E151" s="315"/>
      <c r="F151" s="364" t="s">
        <v>907</v>
      </c>
      <c r="G151" s="315"/>
      <c r="H151" s="363" t="s">
        <v>947</v>
      </c>
      <c r="I151" s="363" t="s">
        <v>909</v>
      </c>
      <c r="J151" s="363">
        <v>120</v>
      </c>
      <c r="K151" s="359"/>
    </row>
    <row r="152" s="1" customFormat="1" ht="15" customHeight="1">
      <c r="B152" s="338"/>
      <c r="C152" s="363" t="s">
        <v>956</v>
      </c>
      <c r="D152" s="315"/>
      <c r="E152" s="315"/>
      <c r="F152" s="364" t="s">
        <v>907</v>
      </c>
      <c r="G152" s="315"/>
      <c r="H152" s="363" t="s">
        <v>967</v>
      </c>
      <c r="I152" s="363" t="s">
        <v>909</v>
      </c>
      <c r="J152" s="363" t="s">
        <v>958</v>
      </c>
      <c r="K152" s="359"/>
    </row>
    <row r="153" s="1" customFormat="1" ht="15" customHeight="1">
      <c r="B153" s="338"/>
      <c r="C153" s="363" t="s">
        <v>79</v>
      </c>
      <c r="D153" s="315"/>
      <c r="E153" s="315"/>
      <c r="F153" s="364" t="s">
        <v>907</v>
      </c>
      <c r="G153" s="315"/>
      <c r="H153" s="363" t="s">
        <v>968</v>
      </c>
      <c r="I153" s="363" t="s">
        <v>909</v>
      </c>
      <c r="J153" s="363" t="s">
        <v>958</v>
      </c>
      <c r="K153" s="359"/>
    </row>
    <row r="154" s="1" customFormat="1" ht="15" customHeight="1">
      <c r="B154" s="338"/>
      <c r="C154" s="363" t="s">
        <v>912</v>
      </c>
      <c r="D154" s="315"/>
      <c r="E154" s="315"/>
      <c r="F154" s="364" t="s">
        <v>913</v>
      </c>
      <c r="G154" s="315"/>
      <c r="H154" s="363" t="s">
        <v>947</v>
      </c>
      <c r="I154" s="363" t="s">
        <v>909</v>
      </c>
      <c r="J154" s="363">
        <v>50</v>
      </c>
      <c r="K154" s="359"/>
    </row>
    <row r="155" s="1" customFormat="1" ht="15" customHeight="1">
      <c r="B155" s="338"/>
      <c r="C155" s="363" t="s">
        <v>915</v>
      </c>
      <c r="D155" s="315"/>
      <c r="E155" s="315"/>
      <c r="F155" s="364" t="s">
        <v>907</v>
      </c>
      <c r="G155" s="315"/>
      <c r="H155" s="363" t="s">
        <v>947</v>
      </c>
      <c r="I155" s="363" t="s">
        <v>917</v>
      </c>
      <c r="J155" s="363"/>
      <c r="K155" s="359"/>
    </row>
    <row r="156" s="1" customFormat="1" ht="15" customHeight="1">
      <c r="B156" s="338"/>
      <c r="C156" s="363" t="s">
        <v>926</v>
      </c>
      <c r="D156" s="315"/>
      <c r="E156" s="315"/>
      <c r="F156" s="364" t="s">
        <v>913</v>
      </c>
      <c r="G156" s="315"/>
      <c r="H156" s="363" t="s">
        <v>947</v>
      </c>
      <c r="I156" s="363" t="s">
        <v>909</v>
      </c>
      <c r="J156" s="363">
        <v>50</v>
      </c>
      <c r="K156" s="359"/>
    </row>
    <row r="157" s="1" customFormat="1" ht="15" customHeight="1">
      <c r="B157" s="338"/>
      <c r="C157" s="363" t="s">
        <v>934</v>
      </c>
      <c r="D157" s="315"/>
      <c r="E157" s="315"/>
      <c r="F157" s="364" t="s">
        <v>913</v>
      </c>
      <c r="G157" s="315"/>
      <c r="H157" s="363" t="s">
        <v>947</v>
      </c>
      <c r="I157" s="363" t="s">
        <v>909</v>
      </c>
      <c r="J157" s="363">
        <v>50</v>
      </c>
      <c r="K157" s="359"/>
    </row>
    <row r="158" s="1" customFormat="1" ht="15" customHeight="1">
      <c r="B158" s="338"/>
      <c r="C158" s="363" t="s">
        <v>932</v>
      </c>
      <c r="D158" s="315"/>
      <c r="E158" s="315"/>
      <c r="F158" s="364" t="s">
        <v>913</v>
      </c>
      <c r="G158" s="315"/>
      <c r="H158" s="363" t="s">
        <v>947</v>
      </c>
      <c r="I158" s="363" t="s">
        <v>909</v>
      </c>
      <c r="J158" s="363">
        <v>50</v>
      </c>
      <c r="K158" s="359"/>
    </row>
    <row r="159" s="1" customFormat="1" ht="15" customHeight="1">
      <c r="B159" s="338"/>
      <c r="C159" s="363" t="s">
        <v>92</v>
      </c>
      <c r="D159" s="315"/>
      <c r="E159" s="315"/>
      <c r="F159" s="364" t="s">
        <v>907</v>
      </c>
      <c r="G159" s="315"/>
      <c r="H159" s="363" t="s">
        <v>969</v>
      </c>
      <c r="I159" s="363" t="s">
        <v>909</v>
      </c>
      <c r="J159" s="363" t="s">
        <v>970</v>
      </c>
      <c r="K159" s="359"/>
    </row>
    <row r="160" s="1" customFormat="1" ht="15" customHeight="1">
      <c r="B160" s="338"/>
      <c r="C160" s="363" t="s">
        <v>971</v>
      </c>
      <c r="D160" s="315"/>
      <c r="E160" s="315"/>
      <c r="F160" s="364" t="s">
        <v>907</v>
      </c>
      <c r="G160" s="315"/>
      <c r="H160" s="363" t="s">
        <v>972</v>
      </c>
      <c r="I160" s="363" t="s">
        <v>942</v>
      </c>
      <c r="J160" s="363"/>
      <c r="K160" s="359"/>
    </row>
    <row r="161" s="1" customFormat="1" ht="15" customHeight="1">
      <c r="B161" s="365"/>
      <c r="C161" s="347"/>
      <c r="D161" s="347"/>
      <c r="E161" s="347"/>
      <c r="F161" s="347"/>
      <c r="G161" s="347"/>
      <c r="H161" s="347"/>
      <c r="I161" s="347"/>
      <c r="J161" s="347"/>
      <c r="K161" s="366"/>
    </row>
    <row r="162" s="1" customFormat="1" ht="18.75" customHeight="1">
      <c r="B162" s="312"/>
      <c r="C162" s="315"/>
      <c r="D162" s="315"/>
      <c r="E162" s="315"/>
      <c r="F162" s="337"/>
      <c r="G162" s="315"/>
      <c r="H162" s="315"/>
      <c r="I162" s="315"/>
      <c r="J162" s="315"/>
      <c r="K162" s="312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973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901</v>
      </c>
      <c r="D166" s="330"/>
      <c r="E166" s="330"/>
      <c r="F166" s="330" t="s">
        <v>902</v>
      </c>
      <c r="G166" s="367"/>
      <c r="H166" s="368" t="s">
        <v>50</v>
      </c>
      <c r="I166" s="368" t="s">
        <v>53</v>
      </c>
      <c r="J166" s="330" t="s">
        <v>903</v>
      </c>
      <c r="K166" s="307"/>
    </row>
    <row r="167" s="1" customFormat="1" ht="17.25" customHeight="1">
      <c r="B167" s="308"/>
      <c r="C167" s="332" t="s">
        <v>904</v>
      </c>
      <c r="D167" s="332"/>
      <c r="E167" s="332"/>
      <c r="F167" s="333" t="s">
        <v>905</v>
      </c>
      <c r="G167" s="369"/>
      <c r="H167" s="370"/>
      <c r="I167" s="370"/>
      <c r="J167" s="332" t="s">
        <v>906</v>
      </c>
      <c r="K167" s="310"/>
    </row>
    <row r="168" s="1" customFormat="1" ht="5.25" customHeight="1">
      <c r="B168" s="338"/>
      <c r="C168" s="335"/>
      <c r="D168" s="335"/>
      <c r="E168" s="335"/>
      <c r="F168" s="335"/>
      <c r="G168" s="336"/>
      <c r="H168" s="335"/>
      <c r="I168" s="335"/>
      <c r="J168" s="335"/>
      <c r="K168" s="359"/>
    </row>
    <row r="169" s="1" customFormat="1" ht="15" customHeight="1">
      <c r="B169" s="338"/>
      <c r="C169" s="315" t="s">
        <v>910</v>
      </c>
      <c r="D169" s="315"/>
      <c r="E169" s="315"/>
      <c r="F169" s="337" t="s">
        <v>907</v>
      </c>
      <c r="G169" s="315"/>
      <c r="H169" s="315" t="s">
        <v>947</v>
      </c>
      <c r="I169" s="315" t="s">
        <v>909</v>
      </c>
      <c r="J169" s="315">
        <v>120</v>
      </c>
      <c r="K169" s="359"/>
    </row>
    <row r="170" s="1" customFormat="1" ht="15" customHeight="1">
      <c r="B170" s="338"/>
      <c r="C170" s="315" t="s">
        <v>956</v>
      </c>
      <c r="D170" s="315"/>
      <c r="E170" s="315"/>
      <c r="F170" s="337" t="s">
        <v>907</v>
      </c>
      <c r="G170" s="315"/>
      <c r="H170" s="315" t="s">
        <v>957</v>
      </c>
      <c r="I170" s="315" t="s">
        <v>909</v>
      </c>
      <c r="J170" s="315" t="s">
        <v>958</v>
      </c>
      <c r="K170" s="359"/>
    </row>
    <row r="171" s="1" customFormat="1" ht="15" customHeight="1">
      <c r="B171" s="338"/>
      <c r="C171" s="315" t="s">
        <v>79</v>
      </c>
      <c r="D171" s="315"/>
      <c r="E171" s="315"/>
      <c r="F171" s="337" t="s">
        <v>907</v>
      </c>
      <c r="G171" s="315"/>
      <c r="H171" s="315" t="s">
        <v>974</v>
      </c>
      <c r="I171" s="315" t="s">
        <v>909</v>
      </c>
      <c r="J171" s="315" t="s">
        <v>958</v>
      </c>
      <c r="K171" s="359"/>
    </row>
    <row r="172" s="1" customFormat="1" ht="15" customHeight="1">
      <c r="B172" s="338"/>
      <c r="C172" s="315" t="s">
        <v>912</v>
      </c>
      <c r="D172" s="315"/>
      <c r="E172" s="315"/>
      <c r="F172" s="337" t="s">
        <v>913</v>
      </c>
      <c r="G172" s="315"/>
      <c r="H172" s="315" t="s">
        <v>974</v>
      </c>
      <c r="I172" s="315" t="s">
        <v>909</v>
      </c>
      <c r="J172" s="315">
        <v>50</v>
      </c>
      <c r="K172" s="359"/>
    </row>
    <row r="173" s="1" customFormat="1" ht="15" customHeight="1">
      <c r="B173" s="338"/>
      <c r="C173" s="315" t="s">
        <v>915</v>
      </c>
      <c r="D173" s="315"/>
      <c r="E173" s="315"/>
      <c r="F173" s="337" t="s">
        <v>907</v>
      </c>
      <c r="G173" s="315"/>
      <c r="H173" s="315" t="s">
        <v>974</v>
      </c>
      <c r="I173" s="315" t="s">
        <v>917</v>
      </c>
      <c r="J173" s="315"/>
      <c r="K173" s="359"/>
    </row>
    <row r="174" s="1" customFormat="1" ht="15" customHeight="1">
      <c r="B174" s="338"/>
      <c r="C174" s="315" t="s">
        <v>926</v>
      </c>
      <c r="D174" s="315"/>
      <c r="E174" s="315"/>
      <c r="F174" s="337" t="s">
        <v>913</v>
      </c>
      <c r="G174" s="315"/>
      <c r="H174" s="315" t="s">
        <v>974</v>
      </c>
      <c r="I174" s="315" t="s">
        <v>909</v>
      </c>
      <c r="J174" s="315">
        <v>50</v>
      </c>
      <c r="K174" s="359"/>
    </row>
    <row r="175" s="1" customFormat="1" ht="15" customHeight="1">
      <c r="B175" s="338"/>
      <c r="C175" s="315" t="s">
        <v>934</v>
      </c>
      <c r="D175" s="315"/>
      <c r="E175" s="315"/>
      <c r="F175" s="337" t="s">
        <v>913</v>
      </c>
      <c r="G175" s="315"/>
      <c r="H175" s="315" t="s">
        <v>974</v>
      </c>
      <c r="I175" s="315" t="s">
        <v>909</v>
      </c>
      <c r="J175" s="315">
        <v>50</v>
      </c>
      <c r="K175" s="359"/>
    </row>
    <row r="176" s="1" customFormat="1" ht="15" customHeight="1">
      <c r="B176" s="338"/>
      <c r="C176" s="315" t="s">
        <v>932</v>
      </c>
      <c r="D176" s="315"/>
      <c r="E176" s="315"/>
      <c r="F176" s="337" t="s">
        <v>913</v>
      </c>
      <c r="G176" s="315"/>
      <c r="H176" s="315" t="s">
        <v>974</v>
      </c>
      <c r="I176" s="315" t="s">
        <v>909</v>
      </c>
      <c r="J176" s="315">
        <v>50</v>
      </c>
      <c r="K176" s="359"/>
    </row>
    <row r="177" s="1" customFormat="1" ht="15" customHeight="1">
      <c r="B177" s="338"/>
      <c r="C177" s="315" t="s">
        <v>111</v>
      </c>
      <c r="D177" s="315"/>
      <c r="E177" s="315"/>
      <c r="F177" s="337" t="s">
        <v>907</v>
      </c>
      <c r="G177" s="315"/>
      <c r="H177" s="315" t="s">
        <v>975</v>
      </c>
      <c r="I177" s="315" t="s">
        <v>976</v>
      </c>
      <c r="J177" s="315"/>
      <c r="K177" s="359"/>
    </row>
    <row r="178" s="1" customFormat="1" ht="15" customHeight="1">
      <c r="B178" s="338"/>
      <c r="C178" s="315" t="s">
        <v>53</v>
      </c>
      <c r="D178" s="315"/>
      <c r="E178" s="315"/>
      <c r="F178" s="337" t="s">
        <v>907</v>
      </c>
      <c r="G178" s="315"/>
      <c r="H178" s="315" t="s">
        <v>977</v>
      </c>
      <c r="I178" s="315" t="s">
        <v>978</v>
      </c>
      <c r="J178" s="315">
        <v>1</v>
      </c>
      <c r="K178" s="359"/>
    </row>
    <row r="179" s="1" customFormat="1" ht="15" customHeight="1">
      <c r="B179" s="338"/>
      <c r="C179" s="315" t="s">
        <v>49</v>
      </c>
      <c r="D179" s="315"/>
      <c r="E179" s="315"/>
      <c r="F179" s="337" t="s">
        <v>907</v>
      </c>
      <c r="G179" s="315"/>
      <c r="H179" s="315" t="s">
        <v>979</v>
      </c>
      <c r="I179" s="315" t="s">
        <v>909</v>
      </c>
      <c r="J179" s="315">
        <v>20</v>
      </c>
      <c r="K179" s="359"/>
    </row>
    <row r="180" s="1" customFormat="1" ht="15" customHeight="1">
      <c r="B180" s="338"/>
      <c r="C180" s="315" t="s">
        <v>50</v>
      </c>
      <c r="D180" s="315"/>
      <c r="E180" s="315"/>
      <c r="F180" s="337" t="s">
        <v>907</v>
      </c>
      <c r="G180" s="315"/>
      <c r="H180" s="315" t="s">
        <v>980</v>
      </c>
      <c r="I180" s="315" t="s">
        <v>909</v>
      </c>
      <c r="J180" s="315">
        <v>255</v>
      </c>
      <c r="K180" s="359"/>
    </row>
    <row r="181" s="1" customFormat="1" ht="15" customHeight="1">
      <c r="B181" s="338"/>
      <c r="C181" s="315" t="s">
        <v>112</v>
      </c>
      <c r="D181" s="315"/>
      <c r="E181" s="315"/>
      <c r="F181" s="337" t="s">
        <v>907</v>
      </c>
      <c r="G181" s="315"/>
      <c r="H181" s="315" t="s">
        <v>871</v>
      </c>
      <c r="I181" s="315" t="s">
        <v>909</v>
      </c>
      <c r="J181" s="315">
        <v>10</v>
      </c>
      <c r="K181" s="359"/>
    </row>
    <row r="182" s="1" customFormat="1" ht="15" customHeight="1">
      <c r="B182" s="338"/>
      <c r="C182" s="315" t="s">
        <v>113</v>
      </c>
      <c r="D182" s="315"/>
      <c r="E182" s="315"/>
      <c r="F182" s="337" t="s">
        <v>907</v>
      </c>
      <c r="G182" s="315"/>
      <c r="H182" s="315" t="s">
        <v>981</v>
      </c>
      <c r="I182" s="315" t="s">
        <v>942</v>
      </c>
      <c r="J182" s="315"/>
      <c r="K182" s="359"/>
    </row>
    <row r="183" s="1" customFormat="1" ht="15" customHeight="1">
      <c r="B183" s="338"/>
      <c r="C183" s="315" t="s">
        <v>982</v>
      </c>
      <c r="D183" s="315"/>
      <c r="E183" s="315"/>
      <c r="F183" s="337" t="s">
        <v>907</v>
      </c>
      <c r="G183" s="315"/>
      <c r="H183" s="315" t="s">
        <v>983</v>
      </c>
      <c r="I183" s="315" t="s">
        <v>942</v>
      </c>
      <c r="J183" s="315"/>
      <c r="K183" s="359"/>
    </row>
    <row r="184" s="1" customFormat="1" ht="15" customHeight="1">
      <c r="B184" s="338"/>
      <c r="C184" s="315" t="s">
        <v>971</v>
      </c>
      <c r="D184" s="315"/>
      <c r="E184" s="315"/>
      <c r="F184" s="337" t="s">
        <v>907</v>
      </c>
      <c r="G184" s="315"/>
      <c r="H184" s="315" t="s">
        <v>984</v>
      </c>
      <c r="I184" s="315" t="s">
        <v>942</v>
      </c>
      <c r="J184" s="315"/>
      <c r="K184" s="359"/>
    </row>
    <row r="185" s="1" customFormat="1" ht="15" customHeight="1">
      <c r="B185" s="338"/>
      <c r="C185" s="315" t="s">
        <v>115</v>
      </c>
      <c r="D185" s="315"/>
      <c r="E185" s="315"/>
      <c r="F185" s="337" t="s">
        <v>913</v>
      </c>
      <c r="G185" s="315"/>
      <c r="H185" s="315" t="s">
        <v>985</v>
      </c>
      <c r="I185" s="315" t="s">
        <v>909</v>
      </c>
      <c r="J185" s="315">
        <v>50</v>
      </c>
      <c r="K185" s="359"/>
    </row>
    <row r="186" s="1" customFormat="1" ht="15" customHeight="1">
      <c r="B186" s="338"/>
      <c r="C186" s="315" t="s">
        <v>986</v>
      </c>
      <c r="D186" s="315"/>
      <c r="E186" s="315"/>
      <c r="F186" s="337" t="s">
        <v>913</v>
      </c>
      <c r="G186" s="315"/>
      <c r="H186" s="315" t="s">
        <v>987</v>
      </c>
      <c r="I186" s="315" t="s">
        <v>988</v>
      </c>
      <c r="J186" s="315"/>
      <c r="K186" s="359"/>
    </row>
    <row r="187" s="1" customFormat="1" ht="15" customHeight="1">
      <c r="B187" s="338"/>
      <c r="C187" s="315" t="s">
        <v>989</v>
      </c>
      <c r="D187" s="315"/>
      <c r="E187" s="315"/>
      <c r="F187" s="337" t="s">
        <v>913</v>
      </c>
      <c r="G187" s="315"/>
      <c r="H187" s="315" t="s">
        <v>990</v>
      </c>
      <c r="I187" s="315" t="s">
        <v>988</v>
      </c>
      <c r="J187" s="315"/>
      <c r="K187" s="359"/>
    </row>
    <row r="188" s="1" customFormat="1" ht="15" customHeight="1">
      <c r="B188" s="338"/>
      <c r="C188" s="315" t="s">
        <v>991</v>
      </c>
      <c r="D188" s="315"/>
      <c r="E188" s="315"/>
      <c r="F188" s="337" t="s">
        <v>913</v>
      </c>
      <c r="G188" s="315"/>
      <c r="H188" s="315" t="s">
        <v>992</v>
      </c>
      <c r="I188" s="315" t="s">
        <v>988</v>
      </c>
      <c r="J188" s="315"/>
      <c r="K188" s="359"/>
    </row>
    <row r="189" s="1" customFormat="1" ht="15" customHeight="1">
      <c r="B189" s="338"/>
      <c r="C189" s="371" t="s">
        <v>993</v>
      </c>
      <c r="D189" s="315"/>
      <c r="E189" s="315"/>
      <c r="F189" s="337" t="s">
        <v>913</v>
      </c>
      <c r="G189" s="315"/>
      <c r="H189" s="315" t="s">
        <v>994</v>
      </c>
      <c r="I189" s="315" t="s">
        <v>995</v>
      </c>
      <c r="J189" s="372" t="s">
        <v>996</v>
      </c>
      <c r="K189" s="359"/>
    </row>
    <row r="190" s="1" customFormat="1" ht="15" customHeight="1">
      <c r="B190" s="338"/>
      <c r="C190" s="322" t="s">
        <v>38</v>
      </c>
      <c r="D190" s="315"/>
      <c r="E190" s="315"/>
      <c r="F190" s="337" t="s">
        <v>907</v>
      </c>
      <c r="G190" s="315"/>
      <c r="H190" s="312" t="s">
        <v>997</v>
      </c>
      <c r="I190" s="315" t="s">
        <v>998</v>
      </c>
      <c r="J190" s="315"/>
      <c r="K190" s="359"/>
    </row>
    <row r="191" s="1" customFormat="1" ht="15" customHeight="1">
      <c r="B191" s="338"/>
      <c r="C191" s="322" t="s">
        <v>999</v>
      </c>
      <c r="D191" s="315"/>
      <c r="E191" s="315"/>
      <c r="F191" s="337" t="s">
        <v>907</v>
      </c>
      <c r="G191" s="315"/>
      <c r="H191" s="315" t="s">
        <v>1000</v>
      </c>
      <c r="I191" s="315" t="s">
        <v>942</v>
      </c>
      <c r="J191" s="315"/>
      <c r="K191" s="359"/>
    </row>
    <row r="192" s="1" customFormat="1" ht="15" customHeight="1">
      <c r="B192" s="338"/>
      <c r="C192" s="322" t="s">
        <v>1001</v>
      </c>
      <c r="D192" s="315"/>
      <c r="E192" s="315"/>
      <c r="F192" s="337" t="s">
        <v>907</v>
      </c>
      <c r="G192" s="315"/>
      <c r="H192" s="315" t="s">
        <v>1002</v>
      </c>
      <c r="I192" s="315" t="s">
        <v>942</v>
      </c>
      <c r="J192" s="315"/>
      <c r="K192" s="359"/>
    </row>
    <row r="193" s="1" customFormat="1" ht="15" customHeight="1">
      <c r="B193" s="338"/>
      <c r="C193" s="322" t="s">
        <v>1003</v>
      </c>
      <c r="D193" s="315"/>
      <c r="E193" s="315"/>
      <c r="F193" s="337" t="s">
        <v>913</v>
      </c>
      <c r="G193" s="315"/>
      <c r="H193" s="315" t="s">
        <v>1004</v>
      </c>
      <c r="I193" s="315" t="s">
        <v>942</v>
      </c>
      <c r="J193" s="315"/>
      <c r="K193" s="359"/>
    </row>
    <row r="194" s="1" customFormat="1" ht="15" customHeight="1">
      <c r="B194" s="365"/>
      <c r="C194" s="373"/>
      <c r="D194" s="347"/>
      <c r="E194" s="347"/>
      <c r="F194" s="347"/>
      <c r="G194" s="347"/>
      <c r="H194" s="347"/>
      <c r="I194" s="347"/>
      <c r="J194" s="347"/>
      <c r="K194" s="366"/>
    </row>
    <row r="195" s="1" customFormat="1" ht="18.75" customHeight="1">
      <c r="B195" s="312"/>
      <c r="C195" s="315"/>
      <c r="D195" s="315"/>
      <c r="E195" s="315"/>
      <c r="F195" s="337"/>
      <c r="G195" s="315"/>
      <c r="H195" s="315"/>
      <c r="I195" s="315"/>
      <c r="J195" s="315"/>
      <c r="K195" s="312"/>
    </row>
    <row r="196" s="1" customFormat="1" ht="18.75" customHeight="1">
      <c r="B196" s="312"/>
      <c r="C196" s="315"/>
      <c r="D196" s="315"/>
      <c r="E196" s="315"/>
      <c r="F196" s="337"/>
      <c r="G196" s="315"/>
      <c r="H196" s="315"/>
      <c r="I196" s="315"/>
      <c r="J196" s="315"/>
      <c r="K196" s="312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1005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4" t="s">
        <v>1006</v>
      </c>
      <c r="D200" s="374"/>
      <c r="E200" s="374"/>
      <c r="F200" s="374" t="s">
        <v>1007</v>
      </c>
      <c r="G200" s="375"/>
      <c r="H200" s="374" t="s">
        <v>1008</v>
      </c>
      <c r="I200" s="374"/>
      <c r="J200" s="374"/>
      <c r="K200" s="307"/>
    </row>
    <row r="201" s="1" customFormat="1" ht="5.25" customHeight="1">
      <c r="B201" s="338"/>
      <c r="C201" s="335"/>
      <c r="D201" s="335"/>
      <c r="E201" s="335"/>
      <c r="F201" s="335"/>
      <c r="G201" s="315"/>
      <c r="H201" s="335"/>
      <c r="I201" s="335"/>
      <c r="J201" s="335"/>
      <c r="K201" s="359"/>
    </row>
    <row r="202" s="1" customFormat="1" ht="15" customHeight="1">
      <c r="B202" s="338"/>
      <c r="C202" s="315" t="s">
        <v>998</v>
      </c>
      <c r="D202" s="315"/>
      <c r="E202" s="315"/>
      <c r="F202" s="337" t="s">
        <v>39</v>
      </c>
      <c r="G202" s="315"/>
      <c r="H202" s="315" t="s">
        <v>1009</v>
      </c>
      <c r="I202" s="315"/>
      <c r="J202" s="315"/>
      <c r="K202" s="359"/>
    </row>
    <row r="203" s="1" customFormat="1" ht="15" customHeight="1">
      <c r="B203" s="338"/>
      <c r="C203" s="344"/>
      <c r="D203" s="315"/>
      <c r="E203" s="315"/>
      <c r="F203" s="337" t="s">
        <v>40</v>
      </c>
      <c r="G203" s="315"/>
      <c r="H203" s="315" t="s">
        <v>1010</v>
      </c>
      <c r="I203" s="315"/>
      <c r="J203" s="315"/>
      <c r="K203" s="359"/>
    </row>
    <row r="204" s="1" customFormat="1" ht="15" customHeight="1">
      <c r="B204" s="338"/>
      <c r="C204" s="344"/>
      <c r="D204" s="315"/>
      <c r="E204" s="315"/>
      <c r="F204" s="337" t="s">
        <v>43</v>
      </c>
      <c r="G204" s="315"/>
      <c r="H204" s="315" t="s">
        <v>1011</v>
      </c>
      <c r="I204" s="315"/>
      <c r="J204" s="315"/>
      <c r="K204" s="359"/>
    </row>
    <row r="205" s="1" customFormat="1" ht="15" customHeight="1">
      <c r="B205" s="338"/>
      <c r="C205" s="315"/>
      <c r="D205" s="315"/>
      <c r="E205" s="315"/>
      <c r="F205" s="337" t="s">
        <v>41</v>
      </c>
      <c r="G205" s="315"/>
      <c r="H205" s="315" t="s">
        <v>1012</v>
      </c>
      <c r="I205" s="315"/>
      <c r="J205" s="315"/>
      <c r="K205" s="359"/>
    </row>
    <row r="206" s="1" customFormat="1" ht="15" customHeight="1">
      <c r="B206" s="338"/>
      <c r="C206" s="315"/>
      <c r="D206" s="315"/>
      <c r="E206" s="315"/>
      <c r="F206" s="337" t="s">
        <v>42</v>
      </c>
      <c r="G206" s="315"/>
      <c r="H206" s="315" t="s">
        <v>1013</v>
      </c>
      <c r="I206" s="315"/>
      <c r="J206" s="315"/>
      <c r="K206" s="359"/>
    </row>
    <row r="207" s="1" customFormat="1" ht="15" customHeight="1">
      <c r="B207" s="338"/>
      <c r="C207" s="315"/>
      <c r="D207" s="315"/>
      <c r="E207" s="315"/>
      <c r="F207" s="337"/>
      <c r="G207" s="315"/>
      <c r="H207" s="315"/>
      <c r="I207" s="315"/>
      <c r="J207" s="315"/>
      <c r="K207" s="359"/>
    </row>
    <row r="208" s="1" customFormat="1" ht="15" customHeight="1">
      <c r="B208" s="338"/>
      <c r="C208" s="315" t="s">
        <v>954</v>
      </c>
      <c r="D208" s="315"/>
      <c r="E208" s="315"/>
      <c r="F208" s="337" t="s">
        <v>74</v>
      </c>
      <c r="G208" s="315"/>
      <c r="H208" s="315" t="s">
        <v>1014</v>
      </c>
      <c r="I208" s="315"/>
      <c r="J208" s="315"/>
      <c r="K208" s="359"/>
    </row>
    <row r="209" s="1" customFormat="1" ht="15" customHeight="1">
      <c r="B209" s="338"/>
      <c r="C209" s="344"/>
      <c r="D209" s="315"/>
      <c r="E209" s="315"/>
      <c r="F209" s="337" t="s">
        <v>853</v>
      </c>
      <c r="G209" s="315"/>
      <c r="H209" s="315" t="s">
        <v>854</v>
      </c>
      <c r="I209" s="315"/>
      <c r="J209" s="315"/>
      <c r="K209" s="359"/>
    </row>
    <row r="210" s="1" customFormat="1" ht="15" customHeight="1">
      <c r="B210" s="338"/>
      <c r="C210" s="315"/>
      <c r="D210" s="315"/>
      <c r="E210" s="315"/>
      <c r="F210" s="337" t="s">
        <v>851</v>
      </c>
      <c r="G210" s="315"/>
      <c r="H210" s="315" t="s">
        <v>1015</v>
      </c>
      <c r="I210" s="315"/>
      <c r="J210" s="315"/>
      <c r="K210" s="359"/>
    </row>
    <row r="211" s="1" customFormat="1" ht="15" customHeight="1">
      <c r="B211" s="376"/>
      <c r="C211" s="344"/>
      <c r="D211" s="344"/>
      <c r="E211" s="344"/>
      <c r="F211" s="337" t="s">
        <v>855</v>
      </c>
      <c r="G211" s="322"/>
      <c r="H211" s="363" t="s">
        <v>82</v>
      </c>
      <c r="I211" s="363"/>
      <c r="J211" s="363"/>
      <c r="K211" s="377"/>
    </row>
    <row r="212" s="1" customFormat="1" ht="15" customHeight="1">
      <c r="B212" s="376"/>
      <c r="C212" s="344"/>
      <c r="D212" s="344"/>
      <c r="E212" s="344"/>
      <c r="F212" s="337" t="s">
        <v>534</v>
      </c>
      <c r="G212" s="322"/>
      <c r="H212" s="363" t="s">
        <v>1016</v>
      </c>
      <c r="I212" s="363"/>
      <c r="J212" s="363"/>
      <c r="K212" s="377"/>
    </row>
    <row r="213" s="1" customFormat="1" ht="15" customHeight="1">
      <c r="B213" s="376"/>
      <c r="C213" s="344"/>
      <c r="D213" s="344"/>
      <c r="E213" s="344"/>
      <c r="F213" s="378"/>
      <c r="G213" s="322"/>
      <c r="H213" s="379"/>
      <c r="I213" s="379"/>
      <c r="J213" s="379"/>
      <c r="K213" s="377"/>
    </row>
    <row r="214" s="1" customFormat="1" ht="15" customHeight="1">
      <c r="B214" s="376"/>
      <c r="C214" s="315" t="s">
        <v>978</v>
      </c>
      <c r="D214" s="344"/>
      <c r="E214" s="344"/>
      <c r="F214" s="337">
        <v>1</v>
      </c>
      <c r="G214" s="322"/>
      <c r="H214" s="363" t="s">
        <v>1017</v>
      </c>
      <c r="I214" s="363"/>
      <c r="J214" s="363"/>
      <c r="K214" s="377"/>
    </row>
    <row r="215" s="1" customFormat="1" ht="15" customHeight="1">
      <c r="B215" s="376"/>
      <c r="C215" s="344"/>
      <c r="D215" s="344"/>
      <c r="E215" s="344"/>
      <c r="F215" s="337">
        <v>2</v>
      </c>
      <c r="G215" s="322"/>
      <c r="H215" s="363" t="s">
        <v>1018</v>
      </c>
      <c r="I215" s="363"/>
      <c r="J215" s="363"/>
      <c r="K215" s="377"/>
    </row>
    <row r="216" s="1" customFormat="1" ht="15" customHeight="1">
      <c r="B216" s="376"/>
      <c r="C216" s="344"/>
      <c r="D216" s="344"/>
      <c r="E216" s="344"/>
      <c r="F216" s="337">
        <v>3</v>
      </c>
      <c r="G216" s="322"/>
      <c r="H216" s="363" t="s">
        <v>1019</v>
      </c>
      <c r="I216" s="363"/>
      <c r="J216" s="363"/>
      <c r="K216" s="377"/>
    </row>
    <row r="217" s="1" customFormat="1" ht="15" customHeight="1">
      <c r="B217" s="376"/>
      <c r="C217" s="344"/>
      <c r="D217" s="344"/>
      <c r="E217" s="344"/>
      <c r="F217" s="337">
        <v>4</v>
      </c>
      <c r="G217" s="322"/>
      <c r="H217" s="363" t="s">
        <v>1020</v>
      </c>
      <c r="I217" s="363"/>
      <c r="J217" s="363"/>
      <c r="K217" s="377"/>
    </row>
    <row r="218" s="1" customFormat="1" ht="12.75" customHeight="1">
      <c r="B218" s="380"/>
      <c r="C218" s="381"/>
      <c r="D218" s="381"/>
      <c r="E218" s="381"/>
      <c r="F218" s="381"/>
      <c r="G218" s="381"/>
      <c r="H218" s="381"/>
      <c r="I218" s="381"/>
      <c r="J218" s="381"/>
      <c r="K218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Divín Pavel</dc:creator>
  <cp:lastModifiedBy>Divín Pavel</cp:lastModifiedBy>
  <dcterms:created xsi:type="dcterms:W3CDTF">2019-12-04T12:59:04Z</dcterms:created>
  <dcterms:modified xsi:type="dcterms:W3CDTF">2019-12-04T12:59:09Z</dcterms:modified>
</cp:coreProperties>
</file>