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D:\Soukromé\1_Artendr\2022-2023-2024-2025\2_Projekty\26_Bohumín\Spojovací krček\OVV+VV\"/>
    </mc:Choice>
  </mc:AlternateContent>
  <xr:revisionPtr revIDLastSave="0" documentId="13_ncr:1_{B68B9B42-21AE-4C14-97BB-8E2D39407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" sheetId="3" r:id="rId1"/>
    <sheet name="Zakázka" sheetId="4" r:id="rId2"/>
  </sheets>
  <definedNames>
    <definedName name="__BB40E3E9_56A7_4FE2_BA5B_1AB9C5502FDF_FIGURE__">#REF!</definedName>
    <definedName name="__BB40E3E9_56A7_4FE2_BA5B_1AB9C5502FDF_ITEM__">Zakázka!$A$10:$Q$12</definedName>
    <definedName name="__BB40E3E9_56A7_4FE2_BA5B_1AB9C5502FDF_ITEM_GROUP1__">Zakázka!$A$7:$Q$389</definedName>
    <definedName name="__BB40E3E9_56A7_4FE2_BA5B_1AB9C5502FDF_ITEM_GROUP1_RECAP__">Rekapitulace!$A$7:$F$9</definedName>
    <definedName name="__BB40E3E9_56A7_4FE2_BA5B_1AB9C5502FDF_ITEM_GROUP2__">Zakázka!$A$8:$Q$388</definedName>
    <definedName name="__BB40E3E9_56A7_4FE2_BA5B_1AB9C5502FDF_ITEM_GROUP2_RECAP__">Rekapitulace!$A$8:$F$9</definedName>
    <definedName name="__BB40E3E9_56A7_4FE2_BA5B_1AB9C5502FDF_ITEM_GROUP3__X">Zakázka!$A$9:$Q$45</definedName>
    <definedName name="__BB40E3E9_56A7_4FE2_BA5B_1AB9C5502FDF_ITEM_GROUP3_RECAP__">Rekapitulace!$A$9:$F$9</definedName>
    <definedName name="__BB40E3E9_56A7_4FE2_BA5B_1AB9C5502FDF_QBILL__">Zakázka!$F$11:$H$11</definedName>
    <definedName name="__BB40E3E9_56A7_4FE2_BA5B_1AB9C5502FDF_QBILLFIG__">#REF!</definedName>
    <definedName name="__BB40E3E9_56A7_4FE2_BA5B_1AB9C5502FDF_QINDEX__">Zakázka!#REF!</definedName>
    <definedName name="GROUP_ID">Zakázka!$B$7:$B$390</definedName>
    <definedName name="ITEM_PRICES">Zakázka!$J$7:$J$390</definedName>
    <definedName name="_xlnm.Print_Titles" localSheetId="0">Rekapitulace!$5:$6</definedName>
    <definedName name="_xlnm.Print_Titles" localSheetId="1">Zakázka!$5:$6</definedName>
    <definedName name="_xlnm.Print_Area" localSheetId="0">Rekapitulace!$B$1:$F$36</definedName>
    <definedName name="_xlnm.Print_Area" localSheetId="1">Zakázka!$C$1:$Q$390</definedName>
    <definedName name="VAT_RATES">Zakázka!$O$7:$O$390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3" i="3"/>
  <c r="B2" i="3"/>
  <c r="F7" i="4"/>
  <c r="N387" i="4"/>
  <c r="L387" i="4"/>
  <c r="L386" i="4" s="1"/>
  <c r="D29" i="3" s="1"/>
  <c r="J387" i="4"/>
  <c r="J386" i="4" s="1"/>
  <c r="C29" i="3" s="1"/>
  <c r="N386" i="4"/>
  <c r="N384" i="4"/>
  <c r="N383" i="4" s="1"/>
  <c r="L384" i="4"/>
  <c r="L383" i="4" s="1"/>
  <c r="D28" i="3" s="1"/>
  <c r="J384" i="4"/>
  <c r="J383" i="4"/>
  <c r="C28" i="3" s="1"/>
  <c r="N381" i="4"/>
  <c r="L381" i="4"/>
  <c r="J381" i="4"/>
  <c r="N380" i="4"/>
  <c r="L380" i="4"/>
  <c r="J380" i="4"/>
  <c r="N379" i="4"/>
  <c r="L379" i="4"/>
  <c r="J379" i="4"/>
  <c r="P379" i="4" s="1"/>
  <c r="Q379" i="4" s="1"/>
  <c r="N378" i="4"/>
  <c r="L378" i="4"/>
  <c r="J378" i="4"/>
  <c r="P378" i="4" s="1"/>
  <c r="N375" i="4"/>
  <c r="L375" i="4"/>
  <c r="L374" i="4" s="1"/>
  <c r="D26" i="3" s="1"/>
  <c r="J375" i="4"/>
  <c r="J374" i="4" s="1"/>
  <c r="C26" i="3" s="1"/>
  <c r="N374" i="4"/>
  <c r="N372" i="4"/>
  <c r="L372" i="4"/>
  <c r="J372" i="4"/>
  <c r="N371" i="4"/>
  <c r="L371" i="4"/>
  <c r="J371" i="4"/>
  <c r="N370" i="4"/>
  <c r="L370" i="4"/>
  <c r="J370" i="4"/>
  <c r="N369" i="4"/>
  <c r="L369" i="4"/>
  <c r="J369" i="4"/>
  <c r="P369" i="4" s="1"/>
  <c r="Q369" i="4" s="1"/>
  <c r="N368" i="4"/>
  <c r="L368" i="4"/>
  <c r="J368" i="4"/>
  <c r="P368" i="4" s="1"/>
  <c r="Q368" i="4" s="1"/>
  <c r="N365" i="4"/>
  <c r="L365" i="4"/>
  <c r="J365" i="4"/>
  <c r="N364" i="4"/>
  <c r="L364" i="4"/>
  <c r="J364" i="4"/>
  <c r="P364" i="4" s="1"/>
  <c r="Q364" i="4" s="1"/>
  <c r="N361" i="4"/>
  <c r="L361" i="4"/>
  <c r="J361" i="4"/>
  <c r="P361" i="4" s="1"/>
  <c r="N358" i="4"/>
  <c r="L358" i="4"/>
  <c r="J358" i="4"/>
  <c r="N357" i="4"/>
  <c r="L357" i="4"/>
  <c r="J357" i="4"/>
  <c r="N354" i="4"/>
  <c r="L354" i="4"/>
  <c r="J354" i="4"/>
  <c r="N350" i="4"/>
  <c r="L350" i="4"/>
  <c r="J350" i="4"/>
  <c r="N347" i="4"/>
  <c r="L347" i="4"/>
  <c r="J347" i="4"/>
  <c r="N343" i="4"/>
  <c r="L343" i="4"/>
  <c r="J343" i="4"/>
  <c r="P343" i="4" s="1"/>
  <c r="Q343" i="4" s="1"/>
  <c r="N342" i="4"/>
  <c r="L342" i="4"/>
  <c r="J342" i="4"/>
  <c r="P342" i="4" s="1"/>
  <c r="Q342" i="4" s="1"/>
  <c r="N338" i="4"/>
  <c r="L338" i="4"/>
  <c r="J338" i="4"/>
  <c r="N335" i="4"/>
  <c r="L335" i="4"/>
  <c r="J335" i="4"/>
  <c r="P335" i="4" s="1"/>
  <c r="Q335" i="4" s="1"/>
  <c r="N334" i="4"/>
  <c r="L334" i="4"/>
  <c r="J334" i="4"/>
  <c r="P334" i="4" s="1"/>
  <c r="Q334" i="4" s="1"/>
  <c r="N333" i="4"/>
  <c r="L333" i="4"/>
  <c r="J333" i="4"/>
  <c r="P333" i="4" s="1"/>
  <c r="Q333" i="4" s="1"/>
  <c r="N332" i="4"/>
  <c r="L332" i="4"/>
  <c r="J332" i="4"/>
  <c r="P332" i="4" s="1"/>
  <c r="Q332" i="4" s="1"/>
  <c r="N331" i="4"/>
  <c r="L331" i="4"/>
  <c r="J331" i="4"/>
  <c r="N328" i="4"/>
  <c r="L328" i="4"/>
  <c r="J328" i="4"/>
  <c r="N327" i="4"/>
  <c r="L327" i="4"/>
  <c r="J327" i="4"/>
  <c r="N322" i="4"/>
  <c r="L322" i="4"/>
  <c r="J322" i="4"/>
  <c r="N317" i="4"/>
  <c r="L317" i="4"/>
  <c r="J317" i="4"/>
  <c r="P317" i="4" s="1"/>
  <c r="Q317" i="4" s="1"/>
  <c r="N313" i="4"/>
  <c r="L313" i="4"/>
  <c r="J313" i="4"/>
  <c r="P313" i="4" s="1"/>
  <c r="Q313" i="4" s="1"/>
  <c r="N312" i="4"/>
  <c r="L312" i="4"/>
  <c r="J312" i="4"/>
  <c r="N309" i="4"/>
  <c r="L309" i="4"/>
  <c r="J309" i="4"/>
  <c r="P309" i="4" s="1"/>
  <c r="Q309" i="4" s="1"/>
  <c r="N304" i="4"/>
  <c r="L304" i="4"/>
  <c r="J304" i="4"/>
  <c r="P304" i="4" s="1"/>
  <c r="Q304" i="4" s="1"/>
  <c r="N299" i="4"/>
  <c r="L299" i="4"/>
  <c r="J299" i="4"/>
  <c r="N294" i="4"/>
  <c r="L294" i="4"/>
  <c r="J294" i="4"/>
  <c r="N291" i="4"/>
  <c r="L291" i="4"/>
  <c r="J291" i="4"/>
  <c r="N288" i="4"/>
  <c r="L288" i="4"/>
  <c r="J288" i="4"/>
  <c r="P282" i="4"/>
  <c r="N282" i="4"/>
  <c r="L282" i="4"/>
  <c r="J282" i="4"/>
  <c r="N281" i="4"/>
  <c r="L281" i="4"/>
  <c r="J281" i="4"/>
  <c r="P281" i="4" s="1"/>
  <c r="Q281" i="4" s="1"/>
  <c r="N280" i="4"/>
  <c r="L280" i="4"/>
  <c r="J280" i="4"/>
  <c r="P280" i="4" s="1"/>
  <c r="Q280" i="4" s="1"/>
  <c r="N279" i="4"/>
  <c r="L279" i="4"/>
  <c r="J279" i="4"/>
  <c r="N274" i="4"/>
  <c r="L274" i="4"/>
  <c r="J274" i="4"/>
  <c r="P274" i="4" s="1"/>
  <c r="Q274" i="4" s="1"/>
  <c r="N270" i="4"/>
  <c r="L270" i="4"/>
  <c r="J270" i="4"/>
  <c r="P270" i="4" s="1"/>
  <c r="Q270" i="4" s="1"/>
  <c r="N264" i="4"/>
  <c r="L264" i="4"/>
  <c r="J264" i="4"/>
  <c r="P264" i="4" s="1"/>
  <c r="Q264" i="4" s="1"/>
  <c r="N261" i="4"/>
  <c r="L261" i="4"/>
  <c r="J261" i="4"/>
  <c r="P261" i="4" s="1"/>
  <c r="N258" i="4"/>
  <c r="L258" i="4"/>
  <c r="J258" i="4"/>
  <c r="N257" i="4"/>
  <c r="L257" i="4"/>
  <c r="J257" i="4"/>
  <c r="N254" i="4"/>
  <c r="L254" i="4"/>
  <c r="J254" i="4"/>
  <c r="P254" i="4" s="1"/>
  <c r="N250" i="4"/>
  <c r="L250" i="4"/>
  <c r="J250" i="4"/>
  <c r="P250" i="4" s="1"/>
  <c r="Q250" i="4" s="1"/>
  <c r="N246" i="4"/>
  <c r="L246" i="4"/>
  <c r="J246" i="4"/>
  <c r="P246" i="4" s="1"/>
  <c r="Q246" i="4" s="1"/>
  <c r="N243" i="4"/>
  <c r="L243" i="4"/>
  <c r="J243" i="4"/>
  <c r="P243" i="4" s="1"/>
  <c r="Q243" i="4" s="1"/>
  <c r="N239" i="4"/>
  <c r="L239" i="4"/>
  <c r="J239" i="4"/>
  <c r="P239" i="4" s="1"/>
  <c r="Q239" i="4" s="1"/>
  <c r="N234" i="4"/>
  <c r="L234" i="4"/>
  <c r="J234" i="4"/>
  <c r="P234" i="4" s="1"/>
  <c r="N231" i="4"/>
  <c r="L231" i="4"/>
  <c r="J231" i="4"/>
  <c r="N230" i="4"/>
  <c r="L230" i="4"/>
  <c r="J230" i="4"/>
  <c r="N227" i="4"/>
  <c r="L227" i="4"/>
  <c r="J227" i="4"/>
  <c r="N226" i="4"/>
  <c r="L226" i="4"/>
  <c r="J226" i="4"/>
  <c r="N225" i="4"/>
  <c r="L225" i="4"/>
  <c r="J225" i="4"/>
  <c r="N224" i="4"/>
  <c r="L224" i="4"/>
  <c r="J224" i="4"/>
  <c r="P224" i="4" s="1"/>
  <c r="Q224" i="4" s="1"/>
  <c r="N221" i="4"/>
  <c r="L221" i="4"/>
  <c r="J221" i="4"/>
  <c r="N220" i="4"/>
  <c r="L220" i="4"/>
  <c r="J220" i="4"/>
  <c r="P220" i="4" s="1"/>
  <c r="Q220" i="4" s="1"/>
  <c r="N219" i="4"/>
  <c r="L219" i="4"/>
  <c r="J219" i="4"/>
  <c r="P219" i="4" s="1"/>
  <c r="Q219" i="4" s="1"/>
  <c r="N216" i="4"/>
  <c r="L216" i="4"/>
  <c r="J216" i="4"/>
  <c r="P216" i="4" s="1"/>
  <c r="Q216" i="4" s="1"/>
  <c r="N213" i="4"/>
  <c r="L213" i="4"/>
  <c r="J213" i="4"/>
  <c r="P213" i="4" s="1"/>
  <c r="Q213" i="4" s="1"/>
  <c r="N212" i="4"/>
  <c r="L212" i="4"/>
  <c r="J212" i="4"/>
  <c r="N211" i="4"/>
  <c r="L211" i="4"/>
  <c r="J211" i="4"/>
  <c r="N210" i="4"/>
  <c r="L210" i="4"/>
  <c r="J210" i="4"/>
  <c r="N209" i="4"/>
  <c r="L209" i="4"/>
  <c r="J209" i="4"/>
  <c r="N208" i="4"/>
  <c r="L208" i="4"/>
  <c r="J208" i="4"/>
  <c r="N205" i="4"/>
  <c r="L205" i="4"/>
  <c r="J205" i="4"/>
  <c r="P205" i="4" s="1"/>
  <c r="Q205" i="4" s="1"/>
  <c r="N202" i="4"/>
  <c r="L202" i="4"/>
  <c r="J202" i="4"/>
  <c r="P202" i="4" s="1"/>
  <c r="Q202" i="4" s="1"/>
  <c r="N199" i="4"/>
  <c r="L199" i="4"/>
  <c r="J199" i="4"/>
  <c r="N194" i="4"/>
  <c r="L194" i="4"/>
  <c r="J194" i="4"/>
  <c r="P194" i="4" s="1"/>
  <c r="Q194" i="4" s="1"/>
  <c r="N190" i="4"/>
  <c r="L190" i="4"/>
  <c r="J190" i="4"/>
  <c r="P190" i="4" s="1"/>
  <c r="Q190" i="4" s="1"/>
  <c r="N187" i="4"/>
  <c r="L187" i="4"/>
  <c r="J187" i="4"/>
  <c r="P187" i="4" s="1"/>
  <c r="Q187" i="4" s="1"/>
  <c r="N184" i="4"/>
  <c r="L184" i="4"/>
  <c r="J184" i="4"/>
  <c r="N181" i="4"/>
  <c r="L181" i="4"/>
  <c r="J181" i="4"/>
  <c r="N178" i="4"/>
  <c r="L178" i="4"/>
  <c r="J178" i="4"/>
  <c r="N172" i="4"/>
  <c r="L172" i="4"/>
  <c r="J172" i="4"/>
  <c r="N169" i="4"/>
  <c r="L169" i="4"/>
  <c r="J169" i="4"/>
  <c r="P169" i="4" s="1"/>
  <c r="N168" i="4"/>
  <c r="L168" i="4"/>
  <c r="J168" i="4"/>
  <c r="P168" i="4" s="1"/>
  <c r="Q168" i="4" s="1"/>
  <c r="N167" i="4"/>
  <c r="L167" i="4"/>
  <c r="J167" i="4"/>
  <c r="P167" i="4" s="1"/>
  <c r="Q167" i="4" s="1"/>
  <c r="N163" i="4"/>
  <c r="L163" i="4"/>
  <c r="J163" i="4"/>
  <c r="N159" i="4"/>
  <c r="L159" i="4"/>
  <c r="J159" i="4"/>
  <c r="P159" i="4" s="1"/>
  <c r="Q159" i="4" s="1"/>
  <c r="N154" i="4"/>
  <c r="L154" i="4"/>
  <c r="J154" i="4"/>
  <c r="P154" i="4" s="1"/>
  <c r="Q154" i="4" s="1"/>
  <c r="N153" i="4"/>
  <c r="L153" i="4"/>
  <c r="J153" i="4"/>
  <c r="P153" i="4" s="1"/>
  <c r="Q153" i="4" s="1"/>
  <c r="N152" i="4"/>
  <c r="L152" i="4"/>
  <c r="J152" i="4"/>
  <c r="P152" i="4" s="1"/>
  <c r="N151" i="4"/>
  <c r="L151" i="4"/>
  <c r="J151" i="4"/>
  <c r="N148" i="4"/>
  <c r="L148" i="4"/>
  <c r="J148" i="4"/>
  <c r="N147" i="4"/>
  <c r="L147" i="4"/>
  <c r="J147" i="4"/>
  <c r="N146" i="4"/>
  <c r="L146" i="4"/>
  <c r="J146" i="4"/>
  <c r="N143" i="4"/>
  <c r="L143" i="4"/>
  <c r="J143" i="4"/>
  <c r="P143" i="4" s="1"/>
  <c r="N142" i="4"/>
  <c r="L142" i="4"/>
  <c r="J142" i="4"/>
  <c r="P142" i="4" s="1"/>
  <c r="Q142" i="4" s="1"/>
  <c r="N141" i="4"/>
  <c r="L141" i="4"/>
  <c r="J141" i="4"/>
  <c r="P141" i="4" s="1"/>
  <c r="Q141" i="4" s="1"/>
  <c r="N140" i="4"/>
  <c r="L140" i="4"/>
  <c r="J140" i="4"/>
  <c r="N137" i="4"/>
  <c r="L137" i="4"/>
  <c r="J137" i="4"/>
  <c r="P137" i="4" s="1"/>
  <c r="Q137" i="4" s="1"/>
  <c r="N136" i="4"/>
  <c r="L136" i="4"/>
  <c r="J136" i="4"/>
  <c r="P136" i="4" s="1"/>
  <c r="Q136" i="4" s="1"/>
  <c r="N132" i="4"/>
  <c r="L132" i="4"/>
  <c r="J132" i="4"/>
  <c r="P132" i="4" s="1"/>
  <c r="Q132" i="4" s="1"/>
  <c r="N129" i="4"/>
  <c r="L129" i="4"/>
  <c r="J129" i="4"/>
  <c r="N122" i="4"/>
  <c r="L122" i="4"/>
  <c r="J122" i="4"/>
  <c r="N121" i="4"/>
  <c r="L121" i="4"/>
  <c r="J121" i="4"/>
  <c r="N118" i="4"/>
  <c r="L118" i="4"/>
  <c r="J118" i="4"/>
  <c r="P118" i="4" s="1"/>
  <c r="P115" i="4"/>
  <c r="Q115" i="4" s="1"/>
  <c r="N115" i="4"/>
  <c r="L115" i="4"/>
  <c r="J115" i="4"/>
  <c r="N112" i="4"/>
  <c r="L112" i="4"/>
  <c r="J112" i="4"/>
  <c r="P112" i="4" s="1"/>
  <c r="Q112" i="4" s="1"/>
  <c r="N107" i="4"/>
  <c r="L107" i="4"/>
  <c r="J107" i="4"/>
  <c r="N103" i="4"/>
  <c r="L103" i="4"/>
  <c r="J103" i="4"/>
  <c r="P103" i="4" s="1"/>
  <c r="Q103" i="4" s="1"/>
  <c r="N98" i="4"/>
  <c r="L98" i="4"/>
  <c r="J98" i="4"/>
  <c r="P98" i="4" s="1"/>
  <c r="Q98" i="4" s="1"/>
  <c r="N94" i="4"/>
  <c r="L94" i="4"/>
  <c r="J94" i="4"/>
  <c r="P94" i="4" s="1"/>
  <c r="N87" i="4"/>
  <c r="L87" i="4"/>
  <c r="J87" i="4"/>
  <c r="N82" i="4"/>
  <c r="L82" i="4"/>
  <c r="J82" i="4"/>
  <c r="N77" i="4"/>
  <c r="L77" i="4"/>
  <c r="J77" i="4"/>
  <c r="N72" i="4"/>
  <c r="L72" i="4"/>
  <c r="J72" i="4"/>
  <c r="N66" i="4"/>
  <c r="L66" i="4"/>
  <c r="J66" i="4"/>
  <c r="P66" i="4" s="1"/>
  <c r="Q66" i="4" s="1"/>
  <c r="P62" i="4"/>
  <c r="Q62" i="4" s="1"/>
  <c r="N62" i="4"/>
  <c r="L62" i="4"/>
  <c r="J62" i="4"/>
  <c r="N55" i="4"/>
  <c r="L55" i="4"/>
  <c r="J55" i="4"/>
  <c r="N51" i="4"/>
  <c r="L51" i="4"/>
  <c r="J51" i="4"/>
  <c r="P51" i="4" s="1"/>
  <c r="Q51" i="4" s="1"/>
  <c r="N47" i="4"/>
  <c r="L47" i="4"/>
  <c r="J47" i="4"/>
  <c r="P47" i="4" s="1"/>
  <c r="N42" i="4"/>
  <c r="L42" i="4"/>
  <c r="J42" i="4"/>
  <c r="P42" i="4" s="1"/>
  <c r="Q42" i="4" s="1"/>
  <c r="N39" i="4"/>
  <c r="L39" i="4"/>
  <c r="J39" i="4"/>
  <c r="N38" i="4"/>
  <c r="L38" i="4"/>
  <c r="J38" i="4"/>
  <c r="N35" i="4"/>
  <c r="L35" i="4"/>
  <c r="J35" i="4"/>
  <c r="N34" i="4"/>
  <c r="L34" i="4"/>
  <c r="J34" i="4"/>
  <c r="N33" i="4"/>
  <c r="L33" i="4"/>
  <c r="J33" i="4"/>
  <c r="N29" i="4"/>
  <c r="L29" i="4"/>
  <c r="J29" i="4"/>
  <c r="P29" i="4" s="1"/>
  <c r="Q29" i="4" s="1"/>
  <c r="N25" i="4"/>
  <c r="L25" i="4"/>
  <c r="J25" i="4"/>
  <c r="P25" i="4" s="1"/>
  <c r="Q25" i="4" s="1"/>
  <c r="N24" i="4"/>
  <c r="L24" i="4"/>
  <c r="J24" i="4"/>
  <c r="N23" i="4"/>
  <c r="L23" i="4"/>
  <c r="J23" i="4"/>
  <c r="P23" i="4" s="1"/>
  <c r="Q23" i="4" s="1"/>
  <c r="N20" i="4"/>
  <c r="L20" i="4"/>
  <c r="J20" i="4"/>
  <c r="P20" i="4" s="1"/>
  <c r="Q20" i="4" s="1"/>
  <c r="N19" i="4"/>
  <c r="L19" i="4"/>
  <c r="J19" i="4"/>
  <c r="P19" i="4" s="1"/>
  <c r="Q19" i="4" s="1"/>
  <c r="N16" i="4"/>
  <c r="L16" i="4"/>
  <c r="J16" i="4"/>
  <c r="P16" i="4" s="1"/>
  <c r="Q16" i="4" s="1"/>
  <c r="N13" i="4"/>
  <c r="L13" i="4"/>
  <c r="J13" i="4"/>
  <c r="N10" i="4"/>
  <c r="L10" i="4"/>
  <c r="J10" i="4"/>
  <c r="J245" i="4" l="1"/>
  <c r="C18" i="3" s="1"/>
  <c r="N311" i="4"/>
  <c r="N260" i="4"/>
  <c r="L311" i="4"/>
  <c r="D22" i="3" s="1"/>
  <c r="N177" i="4"/>
  <c r="N330" i="4"/>
  <c r="L367" i="4"/>
  <c r="D25" i="3" s="1"/>
  <c r="L256" i="4"/>
  <c r="D19" i="3" s="1"/>
  <c r="C31" i="3"/>
  <c r="L9" i="4"/>
  <c r="J256" i="4"/>
  <c r="C19" i="3" s="1"/>
  <c r="J290" i="4"/>
  <c r="C21" i="3" s="1"/>
  <c r="L139" i="4"/>
  <c r="D14" i="3" s="1"/>
  <c r="N360" i="4"/>
  <c r="N128" i="4"/>
  <c r="L245" i="4"/>
  <c r="D18" i="3" s="1"/>
  <c r="N46" i="4"/>
  <c r="N245" i="4"/>
  <c r="L177" i="4"/>
  <c r="D15" i="3" s="1"/>
  <c r="Q169" i="4"/>
  <c r="L233" i="4"/>
  <c r="D17" i="3" s="1"/>
  <c r="Q254" i="4"/>
  <c r="Q245" i="4" s="1"/>
  <c r="F18" i="3" s="1"/>
  <c r="Q282" i="4"/>
  <c r="L290" i="4"/>
  <c r="D21" i="3" s="1"/>
  <c r="L377" i="4"/>
  <c r="D27" i="3" s="1"/>
  <c r="P33" i="4"/>
  <c r="Q33" i="4" s="1"/>
  <c r="L71" i="4"/>
  <c r="D11" i="3" s="1"/>
  <c r="J330" i="4"/>
  <c r="C23" i="3" s="1"/>
  <c r="N367" i="4"/>
  <c r="L330" i="4"/>
  <c r="D23" i="3" s="1"/>
  <c r="L360" i="4"/>
  <c r="D24" i="3" s="1"/>
  <c r="P380" i="4"/>
  <c r="Q380" i="4" s="1"/>
  <c r="L223" i="4"/>
  <c r="D16" i="3" s="1"/>
  <c r="N223" i="4"/>
  <c r="L260" i="4"/>
  <c r="D20" i="3" s="1"/>
  <c r="N93" i="4"/>
  <c r="P184" i="4"/>
  <c r="Q184" i="4" s="1"/>
  <c r="P225" i="4"/>
  <c r="Q225" i="4" s="1"/>
  <c r="P365" i="4"/>
  <c r="Q365" i="4" s="1"/>
  <c r="J46" i="4"/>
  <c r="C10" i="3" s="1"/>
  <c r="P208" i="4"/>
  <c r="Q208" i="4" s="1"/>
  <c r="P299" i="4"/>
  <c r="Q299" i="4" s="1"/>
  <c r="P322" i="4"/>
  <c r="Q322" i="4" s="1"/>
  <c r="P387" i="4"/>
  <c r="P386" i="4" s="1"/>
  <c r="E29" i="3" s="1"/>
  <c r="N290" i="4"/>
  <c r="Q152" i="4"/>
  <c r="J311" i="4"/>
  <c r="C22" i="3" s="1"/>
  <c r="P347" i="4"/>
  <c r="Q347" i="4" s="1"/>
  <c r="P370" i="4"/>
  <c r="Q370" i="4" s="1"/>
  <c r="N9" i="4"/>
  <c r="L93" i="4"/>
  <c r="D12" i="3" s="1"/>
  <c r="J128" i="4"/>
  <c r="C13" i="3" s="1"/>
  <c r="Q143" i="4"/>
  <c r="N139" i="4"/>
  <c r="N233" i="4"/>
  <c r="N377" i="4"/>
  <c r="L46" i="4"/>
  <c r="D10" i="3" s="1"/>
  <c r="N71" i="4"/>
  <c r="Q118" i="4"/>
  <c r="L128" i="4"/>
  <c r="D13" i="3" s="1"/>
  <c r="J139" i="4"/>
  <c r="C14" i="3" s="1"/>
  <c r="N256" i="4"/>
  <c r="Q47" i="4"/>
  <c r="Q361" i="4"/>
  <c r="Q94" i="4"/>
  <c r="Q211" i="4"/>
  <c r="Q261" i="4"/>
  <c r="D9" i="3"/>
  <c r="P233" i="4"/>
  <c r="E17" i="3" s="1"/>
  <c r="Q234" i="4"/>
  <c r="Q233" i="4" s="1"/>
  <c r="F17" i="3" s="1"/>
  <c r="Q378" i="4"/>
  <c r="J9" i="4"/>
  <c r="J177" i="4"/>
  <c r="C15" i="3" s="1"/>
  <c r="P384" i="4"/>
  <c r="P383" i="4" s="1"/>
  <c r="E28" i="3" s="1"/>
  <c r="P13" i="4"/>
  <c r="Q13" i="4" s="1"/>
  <c r="P39" i="4"/>
  <c r="Q39" i="4" s="1"/>
  <c r="P87" i="4"/>
  <c r="Q87" i="4" s="1"/>
  <c r="P129" i="4"/>
  <c r="P128" i="4" s="1"/>
  <c r="E13" i="3" s="1"/>
  <c r="P151" i="4"/>
  <c r="Q151" i="4" s="1"/>
  <c r="P181" i="4"/>
  <c r="Q181" i="4" s="1"/>
  <c r="P212" i="4"/>
  <c r="Q212" i="4" s="1"/>
  <c r="P231" i="4"/>
  <c r="Q231" i="4" s="1"/>
  <c r="P294" i="4"/>
  <c r="Q294" i="4" s="1"/>
  <c r="P331" i="4"/>
  <c r="P358" i="4"/>
  <c r="Q358" i="4" s="1"/>
  <c r="P375" i="4"/>
  <c r="P374" i="4" s="1"/>
  <c r="E26" i="3" s="1"/>
  <c r="P24" i="4"/>
  <c r="Q24" i="4" s="1"/>
  <c r="P55" i="4"/>
  <c r="P46" i="4" s="1"/>
  <c r="E10" i="3" s="1"/>
  <c r="J71" i="4"/>
  <c r="C11" i="3" s="1"/>
  <c r="P107" i="4"/>
  <c r="P93" i="4" s="1"/>
  <c r="E12" i="3" s="1"/>
  <c r="P140" i="4"/>
  <c r="Q140" i="4" s="1"/>
  <c r="P163" i="4"/>
  <c r="Q163" i="4" s="1"/>
  <c r="P199" i="4"/>
  <c r="Q199" i="4" s="1"/>
  <c r="P221" i="4"/>
  <c r="Q221" i="4" s="1"/>
  <c r="P245" i="4"/>
  <c r="E18" i="3" s="1"/>
  <c r="P279" i="4"/>
  <c r="Q279" i="4" s="1"/>
  <c r="P312" i="4"/>
  <c r="P338" i="4"/>
  <c r="Q338" i="4" s="1"/>
  <c r="P381" i="4"/>
  <c r="Q381" i="4" s="1"/>
  <c r="P35" i="4"/>
  <c r="Q35" i="4" s="1"/>
  <c r="P77" i="4"/>
  <c r="Q77" i="4" s="1"/>
  <c r="J93" i="4"/>
  <c r="C12" i="3" s="1"/>
  <c r="P122" i="4"/>
  <c r="Q122" i="4" s="1"/>
  <c r="P147" i="4"/>
  <c r="Q147" i="4" s="1"/>
  <c r="P210" i="4"/>
  <c r="Q210" i="4" s="1"/>
  <c r="P227" i="4"/>
  <c r="Q227" i="4" s="1"/>
  <c r="J233" i="4"/>
  <c r="C17" i="3" s="1"/>
  <c r="P257" i="4"/>
  <c r="P328" i="4"/>
  <c r="Q328" i="4" s="1"/>
  <c r="P354" i="4"/>
  <c r="Q354" i="4" s="1"/>
  <c r="J360" i="4"/>
  <c r="C24" i="3" s="1"/>
  <c r="P372" i="4"/>
  <c r="Q372" i="4" s="1"/>
  <c r="J377" i="4"/>
  <c r="C27" i="3" s="1"/>
  <c r="J223" i="4"/>
  <c r="C16" i="3" s="1"/>
  <c r="P10" i="4"/>
  <c r="P38" i="4"/>
  <c r="Q38" i="4" s="1"/>
  <c r="P82" i="4"/>
  <c r="Q82" i="4" s="1"/>
  <c r="P148" i="4"/>
  <c r="Q148" i="4" s="1"/>
  <c r="P178" i="4"/>
  <c r="Q178" i="4" s="1"/>
  <c r="P211" i="4"/>
  <c r="P230" i="4"/>
  <c r="Q230" i="4" s="1"/>
  <c r="P258" i="4"/>
  <c r="Q258" i="4" s="1"/>
  <c r="P291" i="4"/>
  <c r="P357" i="4"/>
  <c r="Q357" i="4" s="1"/>
  <c r="P34" i="4"/>
  <c r="Q34" i="4" s="1"/>
  <c r="P72" i="4"/>
  <c r="P121" i="4"/>
  <c r="Q121" i="4" s="1"/>
  <c r="P146" i="4"/>
  <c r="Q146" i="4" s="1"/>
  <c r="P172" i="4"/>
  <c r="Q172" i="4" s="1"/>
  <c r="P209" i="4"/>
  <c r="Q209" i="4" s="1"/>
  <c r="P226" i="4"/>
  <c r="Q226" i="4" s="1"/>
  <c r="J260" i="4"/>
  <c r="C20" i="3" s="1"/>
  <c r="P288" i="4"/>
  <c r="Q288" i="4" s="1"/>
  <c r="P327" i="4"/>
  <c r="Q327" i="4" s="1"/>
  <c r="P350" i="4"/>
  <c r="Q350" i="4" s="1"/>
  <c r="P371" i="4"/>
  <c r="Q371" i="4" s="1"/>
  <c r="J367" i="4"/>
  <c r="C25" i="3" s="1"/>
  <c r="P71" i="4" l="1"/>
  <c r="E11" i="3" s="1"/>
  <c r="C33" i="3"/>
  <c r="C35" i="3" s="1"/>
  <c r="Q387" i="4"/>
  <c r="Q386" i="4" s="1"/>
  <c r="F29" i="3" s="1"/>
  <c r="N8" i="4"/>
  <c r="N7" i="4" s="1"/>
  <c r="Q129" i="4"/>
  <c r="Q128" i="4" s="1"/>
  <c r="F13" i="3" s="1"/>
  <c r="Q367" i="4"/>
  <c r="F25" i="3" s="1"/>
  <c r="Q55" i="4"/>
  <c r="P290" i="4"/>
  <c r="E21" i="3" s="1"/>
  <c r="P311" i="4"/>
  <c r="E22" i="3" s="1"/>
  <c r="L8" i="4"/>
  <c r="P377" i="4"/>
  <c r="E27" i="3" s="1"/>
  <c r="Q360" i="4"/>
  <c r="F24" i="3" s="1"/>
  <c r="P360" i="4"/>
  <c r="E24" i="3" s="1"/>
  <c r="P260" i="4"/>
  <c r="E20" i="3" s="1"/>
  <c r="Q223" i="4"/>
  <c r="F16" i="3" s="1"/>
  <c r="Q139" i="4"/>
  <c r="F14" i="3" s="1"/>
  <c r="P330" i="4"/>
  <c r="E23" i="3" s="1"/>
  <c r="Q107" i="4"/>
  <c r="Q93" i="4" s="1"/>
  <c r="F12" i="3" s="1"/>
  <c r="Q46" i="4"/>
  <c r="F10" i="3" s="1"/>
  <c r="P139" i="4"/>
  <c r="E14" i="3" s="1"/>
  <c r="Q177" i="4"/>
  <c r="F15" i="3" s="1"/>
  <c r="Q312" i="4"/>
  <c r="Q311" i="4" s="1"/>
  <c r="F22" i="3" s="1"/>
  <c r="P223" i="4"/>
  <c r="E16" i="3" s="1"/>
  <c r="P256" i="4"/>
  <c r="E19" i="3" s="1"/>
  <c r="P367" i="4"/>
  <c r="E25" i="3" s="1"/>
  <c r="Q257" i="4"/>
  <c r="Q256" i="4" s="1"/>
  <c r="F19" i="3" s="1"/>
  <c r="P9" i="4"/>
  <c r="Q260" i="4"/>
  <c r="F20" i="3" s="1"/>
  <c r="J8" i="4"/>
  <c r="C9" i="3"/>
  <c r="Q375" i="4"/>
  <c r="Q374" i="4" s="1"/>
  <c r="F26" i="3" s="1"/>
  <c r="Q10" i="4"/>
  <c r="Q9" i="4" s="1"/>
  <c r="Q72" i="4"/>
  <c r="Q71" i="4" s="1"/>
  <c r="F11" i="3" s="1"/>
  <c r="D8" i="3"/>
  <c r="L7" i="4"/>
  <c r="D7" i="3" s="1"/>
  <c r="P177" i="4"/>
  <c r="E15" i="3" s="1"/>
  <c r="Q331" i="4"/>
  <c r="Q330" i="4" s="1"/>
  <c r="F23" i="3" s="1"/>
  <c r="Q384" i="4"/>
  <c r="Q383" i="4" s="1"/>
  <c r="F28" i="3" s="1"/>
  <c r="Q291" i="4"/>
  <c r="Q290" i="4" s="1"/>
  <c r="F21" i="3" s="1"/>
  <c r="Q377" i="4"/>
  <c r="F27" i="3" s="1"/>
  <c r="C8" i="3" l="1"/>
  <c r="J7" i="4"/>
  <c r="C7" i="3" s="1"/>
  <c r="P8" i="4"/>
  <c r="E9" i="3"/>
  <c r="Q8" i="4"/>
  <c r="F9" i="3"/>
  <c r="F8" i="3" l="1"/>
  <c r="Q7" i="4"/>
  <c r="F7" i="3" s="1"/>
  <c r="P7" i="4"/>
  <c r="E7" i="3" s="1"/>
  <c r="E8" i="3"/>
</calcChain>
</file>

<file path=xl/sharedStrings.xml><?xml version="1.0" encoding="utf-8"?>
<sst xmlns="http://schemas.openxmlformats.org/spreadsheetml/2006/main" count="881" uniqueCount="454">
  <si>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</si>
  <si>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</si>
  <si>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</si>
  <si>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</si>
  <si>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</si>
  <si>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</si>
  <si>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</si>
  <si>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</si>
  <si>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</si>
  <si>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</si>
  <si>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</si>
  <si>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</si>
  <si>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</si>
  <si>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</si>
  <si>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</si>
  <si>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</si>
  <si>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Výkaz výměr:</t>
  </si>
  <si>
    <t>Jedn. Cena</t>
  </si>
  <si>
    <t>S</t>
  </si>
  <si>
    <t>S/SO 01</t>
  </si>
  <si>
    <t>S/SO 01/001</t>
  </si>
  <si>
    <t>001: Zemní práce</t>
  </si>
  <si>
    <t>S/SO 01/002</t>
  </si>
  <si>
    <t>002: Zakládání, zpevňování hornin</t>
  </si>
  <si>
    <t>S/SO 01/003</t>
  </si>
  <si>
    <t>003: Svislé a kompletní konstrukce</t>
  </si>
  <si>
    <t>S/SO 01/004</t>
  </si>
  <si>
    <t>004: Vodorovné konstrukce</t>
  </si>
  <si>
    <t>S/SO 01/005</t>
  </si>
  <si>
    <t>005: Komunikace pozemní</t>
  </si>
  <si>
    <t>S/SO 01/006</t>
  </si>
  <si>
    <t>006: Úpravy povrchů, podlahy a osazovaní výplní</t>
  </si>
  <si>
    <t>S/SO 01/009</t>
  </si>
  <si>
    <t>009: Ostatní konstrukce a práce, bourání</t>
  </si>
  <si>
    <t>S/SO 01/099</t>
  </si>
  <si>
    <t>099: Přesun hmot a manipulace se sutí</t>
  </si>
  <si>
    <t>S/SO 01/711</t>
  </si>
  <si>
    <t>711: Izolace proti vodě</t>
  </si>
  <si>
    <t>S/SO 01/713</t>
  </si>
  <si>
    <t>713: Izolace tepelné</t>
  </si>
  <si>
    <t>S/SO 01/741</t>
  </si>
  <si>
    <t>741: Silnoproud</t>
  </si>
  <si>
    <t>S/SO 01/764</t>
  </si>
  <si>
    <t>764: Konstrukce klempířské</t>
  </si>
  <si>
    <t>S/SO 01/766</t>
  </si>
  <si>
    <t>766: Konstrukce truhlářské</t>
  </si>
  <si>
    <t>S/SO 01/767</t>
  </si>
  <si>
    <t>767: Konstrukce zámečnické</t>
  </si>
  <si>
    <t>S/SO 01/771</t>
  </si>
  <si>
    <t>771: Podlahy z dlaždic</t>
  </si>
  <si>
    <t>S/SO 01/784</t>
  </si>
  <si>
    <t>784: Malby a tapety</t>
  </si>
  <si>
    <t>S/SO 01/V01</t>
  </si>
  <si>
    <t>V01: Průzkumné, geodetické a projektové práce</t>
  </si>
  <si>
    <t>S/SO 01/V03</t>
  </si>
  <si>
    <t>V03: Zařízení staveniště</t>
  </si>
  <si>
    <t>S/SO 01/V04</t>
  </si>
  <si>
    <t>V04: Inženýrská činnost</t>
  </si>
  <si>
    <t>S/SO 01/V06</t>
  </si>
  <si>
    <t>V06: Územní vlivy</t>
  </si>
  <si>
    <t>S/SO 01/V07</t>
  </si>
  <si>
    <t>V07: Provozní vlivy</t>
  </si>
  <si>
    <t>Stavba</t>
  </si>
  <si>
    <t>Objekt</t>
  </si>
  <si>
    <t>Oddíl</t>
  </si>
  <si>
    <t>SP</t>
  </si>
  <si>
    <t>113107321</t>
  </si>
  <si>
    <t>Odstranění podkladu z kameniva drceného tl do 100 mm strojně pl do 50 m2</t>
  </si>
  <si>
    <t>m2</t>
  </si>
  <si>
    <t>27,795*4,62;plocha pro krček</t>
  </si>
  <si>
    <t>121151103</t>
  </si>
  <si>
    <t>Sejmutí ornice plochy do 100 m2 tl vrstvy do 200 mm strojně</t>
  </si>
  <si>
    <t>20,23*4,62;plocha pro krček</t>
  </si>
  <si>
    <t>167103101</t>
  </si>
  <si>
    <t>Nakládání výkopku ze zemin schopných zúrodnění</t>
  </si>
  <si>
    <t>m3</t>
  </si>
  <si>
    <t>93,463*0,2;přepočet</t>
  </si>
  <si>
    <t>162706111</t>
  </si>
  <si>
    <t>Vodorovné přemístění do 6000 m bez naložení výkopku ze zemin schopných zúrodnění</t>
  </si>
  <si>
    <t>162706119</t>
  </si>
  <si>
    <t>Příplatek pro vodorovné přemístění bez naložení výkopku ze zemin schopných zúrodnění ZKD 1000 m</t>
  </si>
  <si>
    <t>18,693*4;do 10 km</t>
  </si>
  <si>
    <t>171206111</t>
  </si>
  <si>
    <t>Uložení zemin schopných zúrodnění nebo výsypek do násypů</t>
  </si>
  <si>
    <t>171203111</t>
  </si>
  <si>
    <t>Uložení a hrubé rozhrnutí výkopku bez zhutnění v rovině a ve svahu do 1:5</t>
  </si>
  <si>
    <t>132251102</t>
  </si>
  <si>
    <t>Hloubení rýh nezapažených š do 800 mm v hornině třídy těžitelnosti I skupiny 3 objem do 50 m3 strojně</t>
  </si>
  <si>
    <t>(16,41*0,45*0,7)+(28,38*0,45*0,7);č.2</t>
  </si>
  <si>
    <t>(19,43*0,45*0,7)+(32,6*0,45*0,7);č.1</t>
  </si>
  <si>
    <t>132212131</t>
  </si>
  <si>
    <t>Hloubení nezapažených rýh šířky do 800 mm v soudržných horninách třídy těžitelnosti I skupiny 3 ručně</t>
  </si>
  <si>
    <t>(19,43*0,45*0,1)+(32,6*0,45*0,1);č.1</t>
  </si>
  <si>
    <t>(16,41*0,45*0,1)+(28,38*0,45*0,1);č.2</t>
  </si>
  <si>
    <t>167151101</t>
  </si>
  <si>
    <t>Nakládání výkopku z hornin třídy těžitelnosti I skupiny 1 až 3 do 100 m3</t>
  </si>
  <si>
    <t>167111101</t>
  </si>
  <si>
    <t>Nakládání výkopku z hornin třídy těžitelnosti I skupiny 1 až 3 ručně</t>
  </si>
  <si>
    <t>162751117</t>
  </si>
  <si>
    <t>Vodorovné přemístění přes 9 000 do 10000 m výkopku/sypaniny z horniny třídy těžitelnosti I skupiny 1 až 3</t>
  </si>
  <si>
    <t>30,498+4,357;součet</t>
  </si>
  <si>
    <t>171251201</t>
  </si>
  <si>
    <t>Uložení sypaniny na skládky nebo meziskládky</t>
  </si>
  <si>
    <t>171201231</t>
  </si>
  <si>
    <t>Poplatek za uložení zeminy a kamení na recyklační skládce (skládkovné) kód odpadu 17 05 04</t>
  </si>
  <si>
    <t>t</t>
  </si>
  <si>
    <t>34,855*1,8;přepočet</t>
  </si>
  <si>
    <t>181912112</t>
  </si>
  <si>
    <t>Úprava pláně v hornině třídy těžitelnosti I skupiny 3 se zhutněním ručně</t>
  </si>
  <si>
    <t>122,99;čm 101</t>
  </si>
  <si>
    <t>274313711</t>
  </si>
  <si>
    <t>Základové pasy z betonu tř. C 20/25</t>
  </si>
  <si>
    <t>(19,43*0,4*0,8)+(32,6*0,4*0,8);č.1</t>
  </si>
  <si>
    <t>(16,41*0,4*0,8)+(28,38*0,4*0,8);č.2</t>
  </si>
  <si>
    <t>279113143</t>
  </si>
  <si>
    <t>Základová zeď tl přes 200 do 250 mm z tvárnic ztraceného bednění včetně výplně z betonu tř. C 20/25</t>
  </si>
  <si>
    <t>(19,43*0,5)+(32,6*0,5);č.1</t>
  </si>
  <si>
    <t>(16,41*0,5)+(28,38*0,5);č.2</t>
  </si>
  <si>
    <t>279361821</t>
  </si>
  <si>
    <t>Výztuž základových zdí nosných betonářskou ocelí 10 505</t>
  </si>
  <si>
    <t>profil R10 = 0,617 kg/m</t>
  </si>
  <si>
    <t>profil R6 = 0,395 kg/m</t>
  </si>
  <si>
    <t>((19,43/0,25)*1,3*0,617*0,001+2*19,43*0,395*0,001)+((32,6/0,25)*1,3*0,617*0,001+2*32,6*0,395*0,001);č.1</t>
  </si>
  <si>
    <t>((16,41/0,25)*1,3*0,617*0,001+2*16,41*0,395*0,001)+((28,38/0,25)*1,3*0,617*0,001+2*28,38*0,395*0,001);č.2</t>
  </si>
  <si>
    <t>0,387*0,2;prořez</t>
  </si>
  <si>
    <t>213141111</t>
  </si>
  <si>
    <t>Zřízení vrstvy z geotextilie v rovině nebo ve sklonu do 1:5 š do 3 m</t>
  </si>
  <si>
    <t>48,41;okapový chodník</t>
  </si>
  <si>
    <t>H</t>
  </si>
  <si>
    <t>69311081</t>
  </si>
  <si>
    <t>geotextilie netkaná separační, ochranná, filtrační, drenážní PES 300g/m2</t>
  </si>
  <si>
    <t>171,4;plocha</t>
  </si>
  <si>
    <t>171,4*0,15;prořez</t>
  </si>
  <si>
    <t>342151111</t>
  </si>
  <si>
    <t>Montáž opláštění stěn ocelových kcí ze sendvičových panelů šroubovaných budov v do 6 m</t>
  </si>
  <si>
    <t>(19,43+32,6)*2,5+(16,41+28,38)*2,5;fasáda</t>
  </si>
  <si>
    <t>-57,4;okna</t>
  </si>
  <si>
    <t>-7,344;dveře</t>
  </si>
  <si>
    <t>55324716R</t>
  </si>
  <si>
    <t>panel sendvičový stěnový vnější s plechem, izolace PIR tl 80mm</t>
  </si>
  <si>
    <t>podrobný popis viz PD</t>
  </si>
  <si>
    <t>177,306;plocha</t>
  </si>
  <si>
    <t>177,306*0,1;prořez</t>
  </si>
  <si>
    <t>(19,43+32,6)*2,31+(16,41+28,38)*2,31;fasáda</t>
  </si>
  <si>
    <t>55324710</t>
  </si>
  <si>
    <t>panel sendvičový stěnový i střešní, izolace PIR tl 40mm</t>
  </si>
  <si>
    <t>158,91;plocha</t>
  </si>
  <si>
    <t>158,91*0,1;prořez</t>
  </si>
  <si>
    <t>444151111</t>
  </si>
  <si>
    <t>Montáž krytiny ocelových střech ze sendvičových panelů šroubovaných budov v do 6 m</t>
  </si>
  <si>
    <t>skladba S2</t>
  </si>
  <si>
    <t>152;střecha</t>
  </si>
  <si>
    <t>55324713R</t>
  </si>
  <si>
    <t>panel sendvičový střešní s TR plechem, izolace PIR tl 100mm</t>
  </si>
  <si>
    <t>152;plocha</t>
  </si>
  <si>
    <t>152*0,1;prořez</t>
  </si>
  <si>
    <t>127;podhled</t>
  </si>
  <si>
    <t>127;plocha</t>
  </si>
  <si>
    <t>127*0,1;prořez</t>
  </si>
  <si>
    <t>430321414</t>
  </si>
  <si>
    <t>Schodišťová konstrukce a rampa ze ŽB tř. C 25/30</t>
  </si>
  <si>
    <t>2,45*0,385;vyrovnávací schodiště</t>
  </si>
  <si>
    <t>430361821</t>
  </si>
  <si>
    <t>Výztuž schodišťové konstrukce a rampy betonářskou ocelí 10 505</t>
  </si>
  <si>
    <t>0,943*200*0,001;výztuž 200 kg/m3</t>
  </si>
  <si>
    <t>434351141</t>
  </si>
  <si>
    <t>Zřízení bednění stupňů přímočarých schodišť</t>
  </si>
  <si>
    <t>2,45*0,39+2,45*0,65;vyrovnávací schodiště</t>
  </si>
  <si>
    <t>434351142</t>
  </si>
  <si>
    <t>Odstranění bednění stupňů přímočarých schodišť</t>
  </si>
  <si>
    <t>451571111</t>
  </si>
  <si>
    <t>Lože pod dlažby ze štěrkopísku vrstva tl do 100 mm</t>
  </si>
  <si>
    <t>okapový chodník</t>
  </si>
  <si>
    <t>((19,43+0,5)+(0,5+32,6))*0,5;č.1</t>
  </si>
  <si>
    <t>((16,41-0,5)+(28,38-0,5))*0,5;č.2</t>
  </si>
  <si>
    <t>596211111</t>
  </si>
  <si>
    <t>Kladení zámkové dlažby komunikací pro pěší ručně tl 60 mm skupiny A pl přes 50 do 100 m2</t>
  </si>
  <si>
    <t>122,99;čm 101 - skladba S1</t>
  </si>
  <si>
    <t>59245018</t>
  </si>
  <si>
    <t>dlažba skladebná betonová 200x100mm tl 60mm přírodní</t>
  </si>
  <si>
    <t>122,99;plocha</t>
  </si>
  <si>
    <t>122,99*0,03;prořez</t>
  </si>
  <si>
    <t>564811011</t>
  </si>
  <si>
    <t>Podklad ze štěrkodrtě ŠD plochy do 100 m2 tl 50 mm</t>
  </si>
  <si>
    <t>564851011</t>
  </si>
  <si>
    <t>Podklad ze štěrkodrtě ŠD plochy do 100 m2 tl 150 mm</t>
  </si>
  <si>
    <t>613131121</t>
  </si>
  <si>
    <t>Penetrační disperzní nátěr vnitřních ostění a nadpraží nanášený ručně</t>
  </si>
  <si>
    <t>613142001</t>
  </si>
  <si>
    <t>Pletivo sklovláknité vnitřních ostění a nadpraží vtlačené do tmelu</t>
  </si>
  <si>
    <t>613135011</t>
  </si>
  <si>
    <t>Vyrovnání podkladu vnitřních ostění a nadpraží tmelem tl do 2 mm</t>
  </si>
  <si>
    <t>612325302</t>
  </si>
  <si>
    <t>Vápenocementová štuková omítka ostění nebo nadpraží</t>
  </si>
  <si>
    <t>(2+2,36*2)*0,45;nové dveře</t>
  </si>
  <si>
    <t>612131121</t>
  </si>
  <si>
    <t>Penetrační disperzní nátěr vnitřních stěn nanášený ručně</t>
  </si>
  <si>
    <t>612131101</t>
  </si>
  <si>
    <t>Cementový postřik vnitřních stěn nanášený celoplošně ručně</t>
  </si>
  <si>
    <t>612321121</t>
  </si>
  <si>
    <t>Vápenocementová omítka hladká jednovrstvá vnitřních stěn nanášená ručně</t>
  </si>
  <si>
    <t>(19,43+32,6)*0,2+(16,41+28,38)*0,2;fasáda</t>
  </si>
  <si>
    <t>612142001</t>
  </si>
  <si>
    <t>Pletivo sklovláknité vnitřních stěn vtlačené do tmelu</t>
  </si>
  <si>
    <t>612135011</t>
  </si>
  <si>
    <t>Vyrovnání podkladu vnitřních stěn tmelem tl do 2 mm</t>
  </si>
  <si>
    <t>612311131</t>
  </si>
  <si>
    <t>Vápenný štuk vnitřních stěn tloušťky do 3 mm</t>
  </si>
  <si>
    <t>629991011</t>
  </si>
  <si>
    <t>Zakrytí výplní otvorů a svislých ploch fólií přilepenou lepící páskou</t>
  </si>
  <si>
    <t>2*57,4;okna</t>
  </si>
  <si>
    <t>2*7,344;dveře</t>
  </si>
  <si>
    <t>129,488*0,15;prořez</t>
  </si>
  <si>
    <t>622211001</t>
  </si>
  <si>
    <t>Montáž kontaktního zateplení vnějších stěn lepením a mechanickým kotvením polystyrénových desek do betonu a zdiva tl do 40 mm</t>
  </si>
  <si>
    <t>28376416</t>
  </si>
  <si>
    <t>deska XPS hrana polodrážková a hladký povrch 300kPA λ=0,035 tl 40mm</t>
  </si>
  <si>
    <t>48,41;plocha</t>
  </si>
  <si>
    <t>48,41*0,05;prořez</t>
  </si>
  <si>
    <t>622151021</t>
  </si>
  <si>
    <t>Penetrační akrylátový nátěr vnějších mozaikových tenkovrstvých omítek stěn</t>
  </si>
  <si>
    <t>622511112</t>
  </si>
  <si>
    <t>Tenkovrstvá akrylátová mozaiková střednězrnná omítka vnějších stěn</t>
  </si>
  <si>
    <t>690100900R</t>
  </si>
  <si>
    <t>Oprava a doplnění podlahy po vybourání parapetu včetně dodávky materiálu</t>
  </si>
  <si>
    <t>2*0,5;napojení krčku</t>
  </si>
  <si>
    <t>637121112</t>
  </si>
  <si>
    <t>Okapový chodník z kačírku tl 150 mm s udusáním</t>
  </si>
  <si>
    <t>968082017</t>
  </si>
  <si>
    <t>Vybourání plastových rámů oken včetně křídel plochy přes 2 do 4 m2</t>
  </si>
  <si>
    <t>2*1,46;stávající okno</t>
  </si>
  <si>
    <t>971033651</t>
  </si>
  <si>
    <t>Vybourání otvorů ve zdivu cihelném pl do 4 m2 na MVC nebo MV tl do 600 mm</t>
  </si>
  <si>
    <t>2*0,96*0,45;parapet oken</t>
  </si>
  <si>
    <t>966080103</t>
  </si>
  <si>
    <t>Bourání kontaktního zateplení z polystyrenových desek tl přes 60 do 120 mm</t>
  </si>
  <si>
    <t>2*0,96;parapet oken</t>
  </si>
  <si>
    <t>978012191</t>
  </si>
  <si>
    <t>Otlučení (osekání) vnitřní vápenné nebo vápenocementové omítky stropů rákosových v rozsahu přes 50 do 100 %</t>
  </si>
  <si>
    <t>(2*0,9)*0,45;ostění oken</t>
  </si>
  <si>
    <t>916331112</t>
  </si>
  <si>
    <t>Osazení zahradního obrubníku betonového do lože z betonu s boční opěrou</t>
  </si>
  <si>
    <t>m</t>
  </si>
  <si>
    <t>(19,43+0,5)+(0,5+32,6);č.1</t>
  </si>
  <si>
    <t>(16,41-0,5)+(28,38-0,5);č.2</t>
  </si>
  <si>
    <t>59217002</t>
  </si>
  <si>
    <t>obrubník zahradní betonový šedý 1000x50x200mm</t>
  </si>
  <si>
    <t>96,82;délka</t>
  </si>
  <si>
    <t>96,82*0,03;prořez</t>
  </si>
  <si>
    <t>100-99,725;zaokrouhleno</t>
  </si>
  <si>
    <t>916991121</t>
  </si>
  <si>
    <t>Lože pod obrubníky, krajníky nebo obruby z dlažebních kostek z betonu prostého</t>
  </si>
  <si>
    <t>96,82*0,3*0,2;lože obrub</t>
  </si>
  <si>
    <t>941111111</t>
  </si>
  <si>
    <t>Montáž lešení řadového trubkového lehkého s podlahami zatížení do 200 kg/m2 š od 0,6 do 0,9 m v do 10 m</t>
  </si>
  <si>
    <t>240;lešení</t>
  </si>
  <si>
    <t>941111211</t>
  </si>
  <si>
    <t>Příplatek k lešení řadovému trubkovému lehkému s podlahami do 200 kg/m2 š od 0,6 do 0,9 m v do 10 m za každý den použití</t>
  </si>
  <si>
    <t>240*30;příplatek</t>
  </si>
  <si>
    <t>941111811</t>
  </si>
  <si>
    <t>Demontáž lešení řadového trubkového lehkého s podlahami zatížení do 200 kg/m2 š od 0,6 do 0,9 m v do 10 m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</si>
  <si>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</si>
  <si>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</si>
  <si>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</si>
  <si>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</si>
  <si>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</si>
  <si>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</si>
  <si>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949101111</t>
  </si>
  <si>
    <t>Lešení pomocné pro objekty pozemních staveb s lešeňovou podlahou v do 1,9 m zatížení do 150 kg/m2</t>
  </si>
  <si>
    <t>HZS1292</t>
  </si>
  <si>
    <t>Hodinová zúčtovací sazba stavební dělník</t>
  </si>
  <si>
    <t>hod</t>
  </si>
  <si>
    <t>40;stavební přípomocné práce</t>
  </si>
  <si>
    <t>952901111</t>
  </si>
  <si>
    <t>Vyčištění budov bytové a občanské výstavby při výšce podlaží do 4 m</t>
  </si>
  <si>
    <t>953943211</t>
  </si>
  <si>
    <t>Osazování hasicího přístroje</t>
  </si>
  <si>
    <t>kus</t>
  </si>
  <si>
    <t>44932114</t>
  </si>
  <si>
    <t>přístroj hasicí ruční práškový PG 6 LE</t>
  </si>
  <si>
    <t>009100100</t>
  </si>
  <si>
    <t>D+M Bezpečnostní tabulky a značení</t>
  </si>
  <si>
    <t>997013111</t>
  </si>
  <si>
    <t>Vnitrostaveništní doprava suti a vybouraných hmot pro budovy v do 6 m</t>
  </si>
  <si>
    <t>997211611</t>
  </si>
  <si>
    <t>Nakládání suti na dopravní prostředky pro vodorovnou dopravu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</si>
  <si>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</si>
  <si>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</si>
  <si>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</si>
  <si>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</si>
  <si>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23,611*9;skládka do 10 km</t>
  </si>
  <si>
    <t>997013631</t>
  </si>
  <si>
    <t>Poplatek za uložení na skládce (skládkovné) stavebního odpadu směsného kód odpadu 17 09 04</t>
  </si>
  <si>
    <t>998011001</t>
  </si>
  <si>
    <t>Přesun hmot pro budovy zděné v do 6 m</t>
  </si>
  <si>
    <t>711161212</t>
  </si>
  <si>
    <t>Izolace proti zemní vlhkosti nopovou fólií svislá, výška nopu 8,0 mm, tl do 0,6 mm</t>
  </si>
  <si>
    <t>(19,43*0,8)+(32,6*0,8);č.1</t>
  </si>
  <si>
    <t>(16,41*0,8)+(28,38*0,8);č.2</t>
  </si>
  <si>
    <t>77,456*0,1;prořez</t>
  </si>
  <si>
    <t>711161384</t>
  </si>
  <si>
    <t>Izolace proti zemní vlhkosti nopovou fólií ukončení provětrávací lištou</t>
  </si>
  <si>
    <t>(19,43)+(32,6);č.1</t>
  </si>
  <si>
    <t>(16,41)+(28,38);č.2</t>
  </si>
  <si>
    <t>998711121</t>
  </si>
  <si>
    <t>Přesun hmot tonážní pro izolace proti vodě, vlhkosti a plynům ruční v objektech v do 6 m</t>
  </si>
  <si>
    <t>713131241</t>
  </si>
  <si>
    <t>Montáž izolace tepelné stěn lepením celoplošně v kombinaci s mechanickým kotvením rohoží, pásů, dílců, desek tl do 100mm</t>
  </si>
  <si>
    <t>77,456;plocha</t>
  </si>
  <si>
    <t>998713121</t>
  </si>
  <si>
    <t>Přesun hmot tonážní pro izolace tepelné ruční v objektech v do 6 m</t>
  </si>
  <si>
    <t>741xxx900R</t>
  </si>
  <si>
    <t>D+M Silnoproudá elektroinstalace</t>
  </si>
  <si>
    <t>soubor</t>
  </si>
  <si>
    <t>998741311</t>
  </si>
  <si>
    <t>Přesun hmot procentní pro silnoproud ruční v objektech v do 6 m</t>
  </si>
  <si>
    <t>%</t>
  </si>
  <si>
    <t>764002851</t>
  </si>
  <si>
    <t>Demontáž oplechování parapetů do suti</t>
  </si>
  <si>
    <t>2;parapet oken</t>
  </si>
  <si>
    <t>764xxx900R</t>
  </si>
  <si>
    <t>D+M Příplatek za oplechování na vnější a vnitřní fasádě a střechy pomocí plechu z Pz s povrchovou úpravou</t>
  </si>
  <si>
    <t>177,306;fasáda vně</t>
  </si>
  <si>
    <t>195,037;fasáda vnitř</t>
  </si>
  <si>
    <t>764212663</t>
  </si>
  <si>
    <t>Oplechování rovné okapové hrany z Pz s povrchovou úpravou rš 250 mm</t>
  </si>
  <si>
    <t>(19,43+32,6)+(16,41+28,22);okap střechy</t>
  </si>
  <si>
    <t>96,66*0,1;prořez</t>
  </si>
  <si>
    <t>764511602</t>
  </si>
  <si>
    <t>Žlab podokapní půlkruhový z Pz s povrchovou úpravou rš 330 mm</t>
  </si>
  <si>
    <t>96,66*0,05;prořez</t>
  </si>
  <si>
    <t>102-101,493;zaokrouhleno</t>
  </si>
  <si>
    <t>764511622</t>
  </si>
  <si>
    <t>Roh nebo kout půlkruhového podokapního žlabu z Pz s povrchovou úpravou rš 330 mm</t>
  </si>
  <si>
    <t>764511642</t>
  </si>
  <si>
    <t>Kotlík oválný (trychtýřový) pro podokapní žlaby z Pz s povrchovou úpravou 330/100 mm</t>
  </si>
  <si>
    <t>764518622</t>
  </si>
  <si>
    <t>Svody kruhové včetně objímek, kolen, odskoků z Pz s povrchovou úpravou průměru 100 mm</t>
  </si>
  <si>
    <t>764216601</t>
  </si>
  <si>
    <t>Oplechování rovných parapetů mechanicky kotvené z Pz s povrchovou úpravou rš 150 mm</t>
  </si>
  <si>
    <t>4*2,9;podr OV/01</t>
  </si>
  <si>
    <t>6*2,5;OV/03</t>
  </si>
  <si>
    <t>2,1;OV/05</t>
  </si>
  <si>
    <t>28,7*0,1;prořez</t>
  </si>
  <si>
    <t>998764121</t>
  </si>
  <si>
    <t>Přesun hmot tonážní pro konstrukce klempířské ruční v objektech v do 6 m</t>
  </si>
  <si>
    <t>766691811</t>
  </si>
  <si>
    <t>Demontáž parapetních desek dřevěných nebo plastových šířky do 300 mm</t>
  </si>
  <si>
    <t>766694116</t>
  </si>
  <si>
    <t>Montáž parapetních desek dřevěných nebo plastových š do 30 cm</t>
  </si>
  <si>
    <t>4*2,9;podr OV/02</t>
  </si>
  <si>
    <t>6*2,5;podr OV/04</t>
  </si>
  <si>
    <t>2,1;podr OV/06</t>
  </si>
  <si>
    <t>60794100</t>
  </si>
  <si>
    <t>parapet dřevotřískový vnitřní povrch laminátový š do 150mm</t>
  </si>
  <si>
    <t>4*3;podr OV/02</t>
  </si>
  <si>
    <t>2,5;podr OV/06</t>
  </si>
  <si>
    <t>60794121</t>
  </si>
  <si>
    <t>koncovka PVC k parapetním dřevotřískovým deskám 600mm</t>
  </si>
  <si>
    <t>4;podr OV/02</t>
  </si>
  <si>
    <t>6;podr OV/04</t>
  </si>
  <si>
    <t>1;podr OV/06</t>
  </si>
  <si>
    <t>998766121</t>
  </si>
  <si>
    <t>Přesun hmot tonážní pro kce truhlářské ruční v objektech v do 6 m</t>
  </si>
  <si>
    <t>767xxx900R</t>
  </si>
  <si>
    <t>D+M Ocelová konstrukce (stěny, střecha, výměny aj.) spojovacího traktu včetně povrchové úpravy</t>
  </si>
  <si>
    <t>767640221</t>
  </si>
  <si>
    <t>Montáž dveří ocelových nebo hliníkových vchodových dvoukřídlových bez nadsvětlíku</t>
  </si>
  <si>
    <t>1;DO/01</t>
  </si>
  <si>
    <t>2;DO/02</t>
  </si>
  <si>
    <t>55341333R</t>
  </si>
  <si>
    <t>dveře dvoukřídlé Al plné max rozměru otvoru 4,84m2 bezpečnostní třídy RC2</t>
  </si>
  <si>
    <t>podrobný popis viz PD - součástí dveří je veškeré vybavení dle výpisu dveří</t>
  </si>
  <si>
    <t>2*2,36;DO/01</t>
  </si>
  <si>
    <t>(1,7*2,16)*2;DO/02</t>
  </si>
  <si>
    <t>767620314</t>
  </si>
  <si>
    <t>Montáž oken kovových s izolačními trojskly pevných do panelů nebo ocelové konstrukce plochy přes 2,5 do 6 m2</t>
  </si>
  <si>
    <t>(2,9*2)*4;OK/01</t>
  </si>
  <si>
    <t>(2,5*2)*6;OK/02</t>
  </si>
  <si>
    <t>2,1*2;OK/03</t>
  </si>
  <si>
    <t>55341005</t>
  </si>
  <si>
    <t>okno Al s fixním zasklením trojsklo přes plochu 1m2 v 1,5-2,5m</t>
  </si>
  <si>
    <t>998767311</t>
  </si>
  <si>
    <t>Přesun hmot procentní pro zámečnické konstrukce ruční v objektech v do 6 m</t>
  </si>
  <si>
    <t>771111012</t>
  </si>
  <si>
    <t>Vysátí schodiště před pokládkou dlažby</t>
  </si>
  <si>
    <t>771121011</t>
  </si>
  <si>
    <t>Nátěr penetrační na podlahu</t>
  </si>
  <si>
    <t>771151022</t>
  </si>
  <si>
    <t>Samonivelační stěrka podlah pevnosti 30 MPa tl přes 3 do 5 mm</t>
  </si>
  <si>
    <t>771591112</t>
  </si>
  <si>
    <t>Izolace pod dlažbu nátěrem nebo stěrkou ve dvou vrstvách</t>
  </si>
  <si>
    <t>771274112</t>
  </si>
  <si>
    <t>Montáž obkladů stupnic z dlaždic keramických hladkých lepených cementovým flexibilním lepidlem š přes 200 do 250 mm</t>
  </si>
  <si>
    <t>3*2,45;vyrovnávací schodiště</t>
  </si>
  <si>
    <t>59761076</t>
  </si>
  <si>
    <t>schodovka keramická mrazuvzdorná R10/B povrch hladký/matný tl do 10mm š přes 250 do 300mm dl přes 800 do 1200mm</t>
  </si>
  <si>
    <t>7,35*0,1;prořez</t>
  </si>
  <si>
    <t>771274231</t>
  </si>
  <si>
    <t>Montáž obkladů podstupnic z dlaždic keramických hladkých lepených cementovým flexibilním lepidlem v do 150 mm</t>
  </si>
  <si>
    <t>59761127</t>
  </si>
  <si>
    <t>dlažba keramická slinutá mrazuvzdorná R10/B povrch hladký/matný tl do 10mm přes 9 do 12ks/m2</t>
  </si>
  <si>
    <t>7,35*0,39;plocha</t>
  </si>
  <si>
    <t>2,866*0,1;prořez</t>
  </si>
  <si>
    <t>771474132</t>
  </si>
  <si>
    <t>Montáž soklů z dlaždic keramických schodišťových stupňovitých lepených cementovým flexibilním lepidlem v přes 65 do 90 mm</t>
  </si>
  <si>
    <t>(0,13+0,25)*3*2;vyrovnávací schodiště</t>
  </si>
  <si>
    <t>59761184</t>
  </si>
  <si>
    <t>sokl keramický mrazuvzdorný povrch hladký/matný tl do 10mm výšky přes 65 do 90mm</t>
  </si>
  <si>
    <t>2,28;délka</t>
  </si>
  <si>
    <t>2,28*0,1;prořez</t>
  </si>
  <si>
    <t>771577111</t>
  </si>
  <si>
    <t>Příplatek k montáži podlah keramických lepených flexibilním lepidlem za plochu do 5 m2</t>
  </si>
  <si>
    <t>3*2,45*(0,25+0,13)+2,28*0,08;vyrovnávací schodiště</t>
  </si>
  <si>
    <t>771577114</t>
  </si>
  <si>
    <t>Příplatek k montáži podlah keramických lepených flexibilním lepidlem za spárování tmelem dvousložkovým</t>
  </si>
  <si>
    <t>998771121</t>
  </si>
  <si>
    <t>Přesun hmot tonážní pro podlahy z dlaždic ruční v objektech v do 6 m</t>
  </si>
  <si>
    <t>784181121</t>
  </si>
  <si>
    <t>Hloubková jednonásobná bezbarvá penetrace podkladu v místnostech v do 3,80 m</t>
  </si>
  <si>
    <t>3,024+19,364;součet</t>
  </si>
  <si>
    <t>784211101</t>
  </si>
  <si>
    <t>Dvojnásobné bílé malby ze směsí za mokra výborně oděruvzdorných v místnostech v do 3,80 m</t>
  </si>
  <si>
    <t>784211141</t>
  </si>
  <si>
    <t>Příplatek k cenám 2x maleb ze směsí za mokra oděruvzdorných za provádění pl do 5 m2</t>
  </si>
  <si>
    <t>ON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</si>
  <si>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</si>
  <si>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</si>
  <si>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</si>
  <si>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</si>
  <si>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</si>
  <si>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</si>
  <si>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013203000</t>
  </si>
  <si>
    <t>Dokumentace stavby bez rozlišení - dílenská dokumentace dodavatele</t>
  </si>
  <si>
    <t>013254000</t>
  </si>
  <si>
    <t>Dokumentace skutečného provedení stavby</t>
  </si>
  <si>
    <t>030001000</t>
  </si>
  <si>
    <t>Zařízení staveniště</t>
  </si>
  <si>
    <t>045002000</t>
  </si>
  <si>
    <t>Kompletační a koordinační činnost dodavatele</t>
  </si>
  <si>
    <t>043002000</t>
  </si>
  <si>
    <t>Zkoušky a ostatní měření</t>
  </si>
  <si>
    <t>044002000</t>
  </si>
  <si>
    <t>Revize</t>
  </si>
  <si>
    <t>040001000</t>
  </si>
  <si>
    <t>Inženýrská činnost</t>
  </si>
  <si>
    <t>065002000</t>
  </si>
  <si>
    <t>Mimostaveništní doprava</t>
  </si>
  <si>
    <t>070001000</t>
  </si>
  <si>
    <t>Provozní vlivy</t>
  </si>
  <si>
    <t>BOSPOR_Ubytovací a sportovní zařízení</t>
  </si>
  <si>
    <t>Investor: Město Bohumín</t>
  </si>
  <si>
    <t>SO04_Spojovací trakt</t>
  </si>
  <si>
    <t>DPH: 21% ze základny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</si>
</sst>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</numFmts>
  <fonts count="13" x14ac:knownFonts="1"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8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" fillId="0" borderId="0" xfId="0" applyFont="1" applyAlignment="1">
      <alignment horizontal="center" vertical="top"/>
    </xf>
    <xf numFmtId="49" fontId="4" fillId="0" borderId="0" xfId="0" applyNumberFormat="1" applyFont="1"/>
    <xf numFmtId="49" fontId="4" fillId="0" borderId="1" xfId="0" applyNumberFormat="1" applyFont="1" applyBorder="1"/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/>
    <xf numFmtId="164" fontId="4" fillId="0" borderId="0" xfId="0" applyNumberFormat="1" applyFont="1" applyAlignment="1">
      <alignment horizontal="right" vertical="top"/>
    </xf>
    <xf numFmtId="164" fontId="4" fillId="0" borderId="1" xfId="0" applyNumberFormat="1" applyFont="1" applyBorder="1"/>
    <xf numFmtId="166" fontId="4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 applyAlignment="1">
      <alignment horizontal="right" vertical="top"/>
    </xf>
    <xf numFmtId="166" fontId="4" fillId="0" borderId="1" xfId="0" applyNumberFormat="1" applyFont="1" applyBorder="1"/>
    <xf numFmtId="164" fontId="8" fillId="0" borderId="0" xfId="0" applyNumberFormat="1" applyFont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4" fontId="3" fillId="0" borderId="0" xfId="0" applyNumberFormat="1" applyFont="1"/>
    <xf numFmtId="49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6" fontId="2" fillId="0" borderId="0" xfId="0" applyNumberFormat="1" applyFont="1"/>
    <xf numFmtId="164" fontId="2" fillId="0" borderId="0" xfId="0" applyNumberFormat="1" applyFont="1"/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6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 indent="2"/>
    </xf>
    <xf numFmtId="16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6" fillId="0" borderId="0" xfId="0" applyNumberFormat="1" applyFont="1"/>
    <xf numFmtId="1" fontId="4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/>
    </xf>
    <xf numFmtId="49" fontId="8" fillId="0" borderId="0" xfId="0" applyNumberFormat="1" applyFont="1"/>
    <xf numFmtId="49" fontId="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right" vertical="top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top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166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" fontId="9" fillId="0" borderId="0" xfId="0" applyNumberFormat="1" applyFont="1" applyAlignment="1">
      <alignment horizontal="right" vertical="top"/>
    </xf>
    <xf numFmtId="1" fontId="9" fillId="0" borderId="0" xfId="0" applyNumberFormat="1" applyFont="1"/>
    <xf numFmtId="49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" fontId="11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right" vertical="top"/>
    </xf>
    <xf numFmtId="165" fontId="11" fillId="0" borderId="3" xfId="0" applyNumberFormat="1" applyFont="1" applyBorder="1" applyAlignment="1" applyProtection="1">
      <alignment horizontal="right" vertical="top"/>
      <protection locked="0"/>
    </xf>
    <xf numFmtId="164" fontId="11" fillId="0" borderId="3" xfId="0" applyNumberFormat="1" applyFont="1" applyBorder="1" applyAlignment="1">
      <alignment horizontal="right" vertical="top"/>
    </xf>
    <xf numFmtId="0" fontId="12" fillId="0" borderId="0" xfId="0" applyFont="1"/>
    <xf numFmtId="1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G37"/>
  <sheetViews>
    <sheetView tabSelected="1" topLeftCell="B1" zoomScale="110" zoomScaleNormal="110" workbookViewId="0">
      <selection activeCell="B2" sqref="B2"/>
    </sheetView>
  </sheetViews>
  <sheetFormatPr defaultColWidth="9.140625" defaultRowHeight="8.25" outlineLevelRow="2" x14ac:dyDescent="0.15"/>
  <cols>
    <col min="1" max="1" width="34.7109375" style="2" hidden="1" customWidth="1"/>
    <col min="2" max="2" width="80.7109375" style="2" customWidth="1"/>
    <col min="3" max="3" width="15.7109375" style="2" customWidth="1"/>
    <col min="4" max="6" width="15.7109375" style="2" hidden="1" customWidth="1"/>
    <col min="7" max="16384" width="9.140625" style="2"/>
  </cols>
  <sheetData>
    <row r="2" spans="1:7" ht="15.75" x14ac:dyDescent="0.15">
      <c r="B2" s="10" t="str">
        <f>Zakázka!F2</f>
        <v>BOSPOR_Ubytovací a sportovní zařízení</v>
      </c>
    </row>
    <row r="3" spans="1:7" ht="15.75" x14ac:dyDescent="0.15">
      <c r="B3" s="10" t="str">
        <f>Zakázka!F3</f>
        <v>Investor: Město Bohumín</v>
      </c>
      <c r="C3" s="14"/>
      <c r="D3" s="17"/>
      <c r="E3" s="14"/>
      <c r="F3" s="14"/>
    </row>
    <row r="4" spans="1:7" ht="7.5" customHeight="1" x14ac:dyDescent="0.15">
      <c r="A4" s="6"/>
      <c r="B4" s="11"/>
      <c r="C4" s="14"/>
      <c r="D4" s="18"/>
      <c r="E4" s="21"/>
      <c r="F4" s="21"/>
    </row>
    <row r="5" spans="1:7" ht="11.25" x14ac:dyDescent="0.2">
      <c r="A5" s="4"/>
      <c r="B5" s="22" t="s">
        <v>3</v>
      </c>
      <c r="C5" s="23" t="s">
        <v>9</v>
      </c>
      <c r="D5" s="24" t="s">
        <v>11</v>
      </c>
      <c r="E5" s="23" t="s">
        <v>2</v>
      </c>
      <c r="F5" s="23" t="s">
        <v>15</v>
      </c>
      <c r="G5" s="8"/>
    </row>
    <row r="6" spans="1:7" ht="7.5" customHeight="1" x14ac:dyDescent="0.15">
      <c r="B6" s="11"/>
      <c r="C6" s="14"/>
      <c r="D6" s="17"/>
      <c r="E6" s="14"/>
      <c r="F6" s="14"/>
    </row>
    <row r="7" spans="1:7" ht="12" x14ac:dyDescent="0.15">
      <c r="A7" s="37" t="s">
        <v>18</v>
      </c>
      <c r="B7" s="94" t="str">
        <f>Zakázka!F7</f>
        <v>BOSPOR_Ubytovací a sportovní zařízení</v>
      </c>
      <c r="C7" s="38">
        <f>VLOOKUP($A7,Zakázka!$A:$Q,10,FALSE)</f>
        <v>0</v>
      </c>
      <c r="D7" s="39">
        <f>VLOOKUP($A7,Zakázka!$A:$Q,12,FALSE)</f>
        <v>200.8049388877273</v>
      </c>
      <c r="E7" s="38">
        <f>VLOOKUP($A7,Zakázka!$A:$Q,16,FALSE)</f>
        <v>0</v>
      </c>
      <c r="F7" s="38">
        <f>VLOOKUP($A7,Zakázka!$A:$Q,17,FALSE)</f>
        <v>0</v>
      </c>
      <c r="G7" s="8"/>
    </row>
    <row r="8" spans="1:7" ht="12" outlineLevel="1" x14ac:dyDescent="0.15">
      <c r="A8" s="40" t="s">
        <v>19</v>
      </c>
      <c r="B8" s="96" t="str">
        <f>Zakázka!F8</f>
        <v>SO04_Spojovací trakt</v>
      </c>
      <c r="C8" s="41">
        <f>VLOOKUP($A8,Zakázka!$A:$Q,10,FALSE)</f>
        <v>0</v>
      </c>
      <c r="D8" s="42">
        <f>VLOOKUP($A8,Zakázka!$A:$Q,12,FALSE)</f>
        <v>200.8049388877273</v>
      </c>
      <c r="E8" s="41">
        <f>VLOOKUP($A8,Zakázka!$A:$Q,16,FALSE)</f>
        <v>0</v>
      </c>
      <c r="F8" s="41">
        <f>VLOOKUP($A8,Zakázka!$A:$Q,17,FALSE)</f>
        <v>0</v>
      </c>
      <c r="G8" s="8"/>
    </row>
    <row r="9" spans="1:7" ht="11.25" outlineLevel="2" x14ac:dyDescent="0.15">
      <c r="A9" s="43" t="s">
        <v>20</v>
      </c>
      <c r="B9" s="44" t="s">
        <v>21</v>
      </c>
      <c r="C9" s="45">
        <f>VLOOKUP($A9,Zakázka!$A:$Q,10,FALSE)</f>
        <v>0</v>
      </c>
      <c r="D9" s="46">
        <f>VLOOKUP($A9,Zakázka!$A:$Q,12,FALSE)</f>
        <v>0</v>
      </c>
      <c r="E9" s="45">
        <f>VLOOKUP($A9,Zakázka!$A:$Q,16,FALSE)</f>
        <v>0</v>
      </c>
      <c r="F9" s="45">
        <f>VLOOKUP($A9,Zakázka!$A:$Q,17,FALSE)</f>
        <v>0</v>
      </c>
      <c r="G9" s="8"/>
    </row>
    <row r="10" spans="1:7" ht="11.25" outlineLevel="2" x14ac:dyDescent="0.15">
      <c r="A10" s="43" t="s">
        <v>22</v>
      </c>
      <c r="B10" s="44" t="s">
        <v>23</v>
      </c>
      <c r="C10" s="45">
        <f>VLOOKUP($A10,Zakázka!$A:$Q,10,FALSE)</f>
        <v>0</v>
      </c>
      <c r="D10" s="46">
        <f>VLOOKUP($A10,Zakázka!$A:$Q,12,FALSE)</f>
        <v>107.71312076622721</v>
      </c>
      <c r="E10" s="45">
        <f>VLOOKUP($A10,Zakázka!$A:$Q,16,FALSE)</f>
        <v>0</v>
      </c>
      <c r="F10" s="45">
        <f>VLOOKUP($A10,Zakázka!$A:$Q,17,FALSE)</f>
        <v>0</v>
      </c>
      <c r="G10" s="8"/>
    </row>
    <row r="11" spans="1:7" ht="11.25" outlineLevel="2" x14ac:dyDescent="0.15">
      <c r="A11" s="43" t="s">
        <v>24</v>
      </c>
      <c r="B11" s="44" t="s">
        <v>25</v>
      </c>
      <c r="C11" s="45">
        <f>VLOOKUP($A11,Zakázka!$A:$Q,10,FALSE)</f>
        <v>0</v>
      </c>
      <c r="D11" s="46">
        <f>VLOOKUP($A11,Zakázka!$A:$Q,12,FALSE)</f>
        <v>3.8060121000000002</v>
      </c>
      <c r="E11" s="45">
        <f>VLOOKUP($A11,Zakázka!$A:$Q,16,FALSE)</f>
        <v>0</v>
      </c>
      <c r="F11" s="45">
        <f>VLOOKUP($A11,Zakázka!$A:$Q,17,FALSE)</f>
        <v>0</v>
      </c>
      <c r="G11" s="8"/>
    </row>
    <row r="12" spans="1:7" ht="11.25" outlineLevel="2" x14ac:dyDescent="0.15">
      <c r="A12" s="43" t="s">
        <v>26</v>
      </c>
      <c r="B12" s="44" t="s">
        <v>27</v>
      </c>
      <c r="C12" s="45">
        <f>VLOOKUP($A12,Zakázka!$A:$Q,10,FALSE)</f>
        <v>0</v>
      </c>
      <c r="D12" s="46">
        <f>VLOOKUP($A12,Zakázka!$A:$Q,12,FALSE)</f>
        <v>16.2164000195</v>
      </c>
      <c r="E12" s="45">
        <f>VLOOKUP($A12,Zakázka!$A:$Q,16,FALSE)</f>
        <v>0</v>
      </c>
      <c r="F12" s="45">
        <f>VLOOKUP($A12,Zakázka!$A:$Q,17,FALSE)</f>
        <v>0</v>
      </c>
      <c r="G12" s="8"/>
    </row>
    <row r="13" spans="1:7" ht="11.25" outlineLevel="2" x14ac:dyDescent="0.15">
      <c r="A13" s="43" t="s">
        <v>28</v>
      </c>
      <c r="B13" s="44" t="s">
        <v>29</v>
      </c>
      <c r="C13" s="45">
        <f>VLOOKUP($A13,Zakázka!$A:$Q,10,FALSE)</f>
        <v>0</v>
      </c>
      <c r="D13" s="46">
        <f>VLOOKUP($A13,Zakázka!$A:$Q,12,FALSE)</f>
        <v>27.694888199999998</v>
      </c>
      <c r="E13" s="45">
        <f>VLOOKUP($A13,Zakázka!$A:$Q,16,FALSE)</f>
        <v>0</v>
      </c>
      <c r="F13" s="45">
        <f>VLOOKUP($A13,Zakázka!$A:$Q,17,FALSE)</f>
        <v>0</v>
      </c>
      <c r="G13" s="8"/>
    </row>
    <row r="14" spans="1:7" ht="11.25" outlineLevel="2" x14ac:dyDescent="0.15">
      <c r="A14" s="43" t="s">
        <v>30</v>
      </c>
      <c r="B14" s="44" t="s">
        <v>31</v>
      </c>
      <c r="C14" s="45">
        <f>VLOOKUP($A14,Zakázka!$A:$Q,10,FALSE)</f>
        <v>0</v>
      </c>
      <c r="D14" s="46">
        <f>VLOOKUP($A14,Zakázka!$A:$Q,12,FALSE)</f>
        <v>15.153045484</v>
      </c>
      <c r="E14" s="45">
        <f>VLOOKUP($A14,Zakázka!$A:$Q,16,FALSE)</f>
        <v>0</v>
      </c>
      <c r="F14" s="45">
        <f>VLOOKUP($A14,Zakázka!$A:$Q,17,FALSE)</f>
        <v>0</v>
      </c>
      <c r="G14" s="8"/>
    </row>
    <row r="15" spans="1:7" ht="11.25" outlineLevel="2" x14ac:dyDescent="0.15">
      <c r="A15" s="43" t="s">
        <v>32</v>
      </c>
      <c r="B15" s="44" t="s">
        <v>33</v>
      </c>
      <c r="C15" s="45">
        <f>VLOOKUP($A15,Zakázka!$A:$Q,10,FALSE)</f>
        <v>0</v>
      </c>
      <c r="D15" s="46">
        <f>VLOOKUP($A15,Zakázka!$A:$Q,12,FALSE)</f>
        <v>25.314588027999999</v>
      </c>
      <c r="E15" s="45">
        <f>VLOOKUP($A15,Zakázka!$A:$Q,16,FALSE)</f>
        <v>0</v>
      </c>
      <c r="F15" s="45">
        <f>VLOOKUP($A15,Zakázka!$A:$Q,17,FALSE)</f>
        <v>0</v>
      </c>
      <c r="G15" s="8"/>
    </row>
    <row r="16" spans="1:7" ht="11.25" outlineLevel="2" x14ac:dyDescent="0.15">
      <c r="A16" s="43" t="s">
        <v>34</v>
      </c>
      <c r="B16" s="44" t="s">
        <v>35</v>
      </c>
      <c r="C16" s="45">
        <f>VLOOKUP($A16,Zakázka!$A:$Q,10,FALSE)</f>
        <v>0</v>
      </c>
      <c r="D16" s="46">
        <f>VLOOKUP($A16,Zakázka!$A:$Q,12,FALSE)</f>
        <v>0</v>
      </c>
      <c r="E16" s="45">
        <f>VLOOKUP($A16,Zakázka!$A:$Q,16,FALSE)</f>
        <v>0</v>
      </c>
      <c r="F16" s="45">
        <f>VLOOKUP($A16,Zakázka!$A:$Q,17,FALSE)</f>
        <v>0</v>
      </c>
      <c r="G16" s="8"/>
    </row>
    <row r="17" spans="1:7" ht="11.25" outlineLevel="2" x14ac:dyDescent="0.15">
      <c r="A17" s="43" t="s">
        <v>36</v>
      </c>
      <c r="B17" s="44" t="s">
        <v>37</v>
      </c>
      <c r="C17" s="45">
        <f>VLOOKUP($A17,Zakázka!$A:$Q,10,FALSE)</f>
        <v>0</v>
      </c>
      <c r="D17" s="46">
        <f>VLOOKUP($A17,Zakázka!$A:$Q,12,FALSE)</f>
        <v>4.9571840000000006E-2</v>
      </c>
      <c r="E17" s="45">
        <f>VLOOKUP($A17,Zakázka!$A:$Q,16,FALSE)</f>
        <v>0</v>
      </c>
      <c r="F17" s="45">
        <f>VLOOKUP($A17,Zakázka!$A:$Q,17,FALSE)</f>
        <v>0</v>
      </c>
      <c r="G17" s="8"/>
    </row>
    <row r="18" spans="1:7" ht="11.25" outlineLevel="2" x14ac:dyDescent="0.15">
      <c r="A18" s="43" t="s">
        <v>38</v>
      </c>
      <c r="B18" s="44" t="s">
        <v>39</v>
      </c>
      <c r="C18" s="45">
        <f>VLOOKUP($A18,Zakázka!$A:$Q,10,FALSE)</f>
        <v>0</v>
      </c>
      <c r="D18" s="46">
        <f>VLOOKUP($A18,Zakázka!$A:$Q,12,FALSE)</f>
        <v>0.57627264</v>
      </c>
      <c r="E18" s="45">
        <f>VLOOKUP($A18,Zakázka!$A:$Q,16,FALSE)</f>
        <v>0</v>
      </c>
      <c r="F18" s="45">
        <f>VLOOKUP($A18,Zakázka!$A:$Q,17,FALSE)</f>
        <v>0</v>
      </c>
      <c r="G18" s="8"/>
    </row>
    <row r="19" spans="1:7" ht="11.25" outlineLevel="2" x14ac:dyDescent="0.15">
      <c r="A19" s="43" t="s">
        <v>40</v>
      </c>
      <c r="B19" s="44" t="s">
        <v>41</v>
      </c>
      <c r="C19" s="45">
        <f>VLOOKUP($A19,Zakázka!$A:$Q,10,FALSE)</f>
        <v>0</v>
      </c>
      <c r="D19" s="46">
        <f>VLOOKUP($A19,Zakázka!$A:$Q,12,FALSE)</f>
        <v>0</v>
      </c>
      <c r="E19" s="45">
        <f>VLOOKUP($A19,Zakázka!$A:$Q,16,FALSE)</f>
        <v>0</v>
      </c>
      <c r="F19" s="45">
        <f>VLOOKUP($A19,Zakázka!$A:$Q,17,FALSE)</f>
        <v>0</v>
      </c>
      <c r="G19" s="8"/>
    </row>
    <row r="20" spans="1:7" ht="11.25" outlineLevel="2" x14ac:dyDescent="0.15">
      <c r="A20" s="43" t="s">
        <v>42</v>
      </c>
      <c r="B20" s="44" t="s">
        <v>43</v>
      </c>
      <c r="C20" s="45">
        <f>VLOOKUP($A20,Zakázka!$A:$Q,10,FALSE)</f>
        <v>0</v>
      </c>
      <c r="D20" s="46">
        <f>VLOOKUP($A20,Zakázka!$A:$Q,12,FALSE)</f>
        <v>2.1600135300000005</v>
      </c>
      <c r="E20" s="45">
        <f>VLOOKUP($A20,Zakázka!$A:$Q,16,FALSE)</f>
        <v>0</v>
      </c>
      <c r="F20" s="45">
        <f>VLOOKUP($A20,Zakázka!$A:$Q,17,FALSE)</f>
        <v>0</v>
      </c>
      <c r="G20" s="8"/>
    </row>
    <row r="21" spans="1:7" ht="11.25" outlineLevel="2" x14ac:dyDescent="0.15">
      <c r="A21" s="43" t="s">
        <v>44</v>
      </c>
      <c r="B21" s="44" t="s">
        <v>45</v>
      </c>
      <c r="C21" s="45">
        <f>VLOOKUP($A21,Zakázka!$A:$Q,10,FALSE)</f>
        <v>0</v>
      </c>
      <c r="D21" s="46">
        <f>VLOOKUP($A21,Zakázka!$A:$Q,12,FALSE)</f>
        <v>8.9159999999999989E-2</v>
      </c>
      <c r="E21" s="45">
        <f>VLOOKUP($A21,Zakázka!$A:$Q,16,FALSE)</f>
        <v>0</v>
      </c>
      <c r="F21" s="45">
        <f>VLOOKUP($A21,Zakázka!$A:$Q,17,FALSE)</f>
        <v>0</v>
      </c>
      <c r="G21" s="8"/>
    </row>
    <row r="22" spans="1:7" ht="11.25" outlineLevel="2" x14ac:dyDescent="0.15">
      <c r="A22" s="43" t="s">
        <v>46</v>
      </c>
      <c r="B22" s="44" t="s">
        <v>47</v>
      </c>
      <c r="C22" s="45">
        <f>VLOOKUP($A22,Zakázka!$A:$Q,10,FALSE)</f>
        <v>0</v>
      </c>
      <c r="D22" s="46">
        <f>VLOOKUP($A22,Zakázka!$A:$Q,12,FALSE)</f>
        <v>1.8496327200000002</v>
      </c>
      <c r="E22" s="45">
        <f>VLOOKUP($A22,Zakázka!$A:$Q,16,FALSE)</f>
        <v>0</v>
      </c>
      <c r="F22" s="45">
        <f>VLOOKUP($A22,Zakázka!$A:$Q,17,FALSE)</f>
        <v>0</v>
      </c>
      <c r="G22" s="8"/>
    </row>
    <row r="23" spans="1:7" ht="11.25" outlineLevel="2" x14ac:dyDescent="0.15">
      <c r="A23" s="43" t="s">
        <v>48</v>
      </c>
      <c r="B23" s="44" t="s">
        <v>49</v>
      </c>
      <c r="C23" s="45">
        <f>VLOOKUP($A23,Zakázka!$A:$Q,10,FALSE)</f>
        <v>0</v>
      </c>
      <c r="D23" s="46">
        <f>VLOOKUP($A23,Zakázka!$A:$Q,12,FALSE)</f>
        <v>0.17126343999999999</v>
      </c>
      <c r="E23" s="45">
        <f>VLOOKUP($A23,Zakázka!$A:$Q,16,FALSE)</f>
        <v>0</v>
      </c>
      <c r="F23" s="45">
        <f>VLOOKUP($A23,Zakázka!$A:$Q,17,FALSE)</f>
        <v>0</v>
      </c>
      <c r="G23" s="8"/>
    </row>
    <row r="24" spans="1:7" ht="11.25" outlineLevel="2" x14ac:dyDescent="0.15">
      <c r="A24" s="43" t="s">
        <v>50</v>
      </c>
      <c r="B24" s="44" t="s">
        <v>51</v>
      </c>
      <c r="C24" s="45">
        <f>VLOOKUP($A24,Zakázka!$A:$Q,10,FALSE)</f>
        <v>0</v>
      </c>
      <c r="D24" s="46">
        <f>VLOOKUP($A24,Zakázka!$A:$Q,12,FALSE)</f>
        <v>1.0970120000000002E-2</v>
      </c>
      <c r="E24" s="45">
        <f>VLOOKUP($A24,Zakázka!$A:$Q,16,FALSE)</f>
        <v>0</v>
      </c>
      <c r="F24" s="45">
        <f>VLOOKUP($A24,Zakázka!$A:$Q,17,FALSE)</f>
        <v>0</v>
      </c>
      <c r="G24" s="8"/>
    </row>
    <row r="25" spans="1:7" ht="11.25" outlineLevel="2" x14ac:dyDescent="0.15">
      <c r="A25" s="43" t="s">
        <v>52</v>
      </c>
      <c r="B25" s="44" t="s">
        <v>53</v>
      </c>
      <c r="C25" s="45">
        <f>VLOOKUP($A25,Zakázka!$A:$Q,10,FALSE)</f>
        <v>0</v>
      </c>
      <c r="D25" s="46">
        <f>VLOOKUP($A25,Zakázka!$A:$Q,12,FALSE)</f>
        <v>0</v>
      </c>
      <c r="E25" s="45">
        <f>VLOOKUP($A25,Zakázka!$A:$Q,16,FALSE)</f>
        <v>0</v>
      </c>
      <c r="F25" s="45">
        <f>VLOOKUP($A25,Zakázka!$A:$Q,17,FALSE)</f>
        <v>0</v>
      </c>
      <c r="G25" s="8"/>
    </row>
    <row r="26" spans="1:7" ht="11.25" outlineLevel="2" x14ac:dyDescent="0.15">
      <c r="A26" s="43" t="s">
        <v>54</v>
      </c>
      <c r="B26" s="44" t="s">
        <v>55</v>
      </c>
      <c r="C26" s="45">
        <f>VLOOKUP($A26,Zakázka!$A:$Q,10,FALSE)</f>
        <v>0</v>
      </c>
      <c r="D26" s="46">
        <f>VLOOKUP($A26,Zakázka!$A:$Q,12,FALSE)</f>
        <v>0</v>
      </c>
      <c r="E26" s="45">
        <f>VLOOKUP($A26,Zakázka!$A:$Q,16,FALSE)</f>
        <v>0</v>
      </c>
      <c r="F26" s="45">
        <f>VLOOKUP($A26,Zakázka!$A:$Q,17,FALSE)</f>
        <v>0</v>
      </c>
      <c r="G26" s="8"/>
    </row>
    <row r="27" spans="1:7" ht="11.25" outlineLevel="2" x14ac:dyDescent="0.15">
      <c r="A27" s="43" t="s">
        <v>56</v>
      </c>
      <c r="B27" s="44" t="s">
        <v>57</v>
      </c>
      <c r="C27" s="45">
        <f>VLOOKUP($A27,Zakázka!$A:$Q,10,FALSE)</f>
        <v>0</v>
      </c>
      <c r="D27" s="46">
        <f>VLOOKUP($A27,Zakázka!$A:$Q,12,FALSE)</f>
        <v>0</v>
      </c>
      <c r="E27" s="45">
        <f>VLOOKUP($A27,Zakázka!$A:$Q,16,FALSE)</f>
        <v>0</v>
      </c>
      <c r="F27" s="45">
        <f>VLOOKUP($A27,Zakázka!$A:$Q,17,FALSE)</f>
        <v>0</v>
      </c>
      <c r="G27" s="8"/>
    </row>
    <row r="28" spans="1:7" ht="11.25" outlineLevel="2" x14ac:dyDescent="0.15">
      <c r="A28" s="43" t="s">
        <v>58</v>
      </c>
      <c r="B28" s="44" t="s">
        <v>59</v>
      </c>
      <c r="C28" s="45">
        <f>VLOOKUP($A28,Zakázka!$A:$Q,10,FALSE)</f>
        <v>0</v>
      </c>
      <c r="D28" s="46">
        <f>VLOOKUP($A28,Zakázka!$A:$Q,12,FALSE)</f>
        <v>0</v>
      </c>
      <c r="E28" s="45">
        <f>VLOOKUP($A28,Zakázka!$A:$Q,16,FALSE)</f>
        <v>0</v>
      </c>
      <c r="F28" s="45">
        <f>VLOOKUP($A28,Zakázka!$A:$Q,17,FALSE)</f>
        <v>0</v>
      </c>
      <c r="G28" s="8"/>
    </row>
    <row r="29" spans="1:7" ht="11.25" outlineLevel="2" x14ac:dyDescent="0.15">
      <c r="A29" s="43" t="s">
        <v>60</v>
      </c>
      <c r="B29" s="44" t="s">
        <v>61</v>
      </c>
      <c r="C29" s="45">
        <f>VLOOKUP($A29,Zakázka!$A:$Q,10,FALSE)</f>
        <v>0</v>
      </c>
      <c r="D29" s="46">
        <f>VLOOKUP($A29,Zakázka!$A:$Q,12,FALSE)</f>
        <v>0</v>
      </c>
      <c r="E29" s="45">
        <f>VLOOKUP($A29,Zakázka!$A:$Q,16,FALSE)</f>
        <v>0</v>
      </c>
      <c r="F29" s="45">
        <f>VLOOKUP($A29,Zakázka!$A:$Q,17,FALSE)</f>
        <v>0</v>
      </c>
      <c r="G29" s="8"/>
    </row>
    <row r="30" spans="1:7" ht="7.5" customHeight="1" x14ac:dyDescent="0.15">
      <c r="B30" s="12"/>
      <c r="C30" s="16"/>
      <c r="D30" s="20"/>
      <c r="E30" s="16"/>
      <c r="F30" s="16"/>
    </row>
    <row r="31" spans="1:7" ht="12.75" x14ac:dyDescent="0.2">
      <c r="A31" s="5"/>
      <c r="B31" s="25" t="s">
        <v>1</v>
      </c>
      <c r="C31" s="26">
        <f>SUMIF(GROUP_ID,"",ITEM_PRICES)</f>
        <v>0</v>
      </c>
      <c r="D31" s="27"/>
      <c r="E31" s="28"/>
      <c r="F31" s="28"/>
      <c r="G31" s="8"/>
    </row>
    <row r="32" spans="1:7" ht="12.75" x14ac:dyDescent="0.2">
      <c r="A32" s="5"/>
      <c r="B32" s="25" t="s">
        <v>2</v>
      </c>
      <c r="C32" s="26"/>
      <c r="D32" s="27"/>
      <c r="E32" s="28"/>
      <c r="F32" s="28"/>
      <c r="G32" s="8"/>
    </row>
    <row r="33" spans="1:7" ht="12.75" x14ac:dyDescent="0.2">
      <c r="A33" s="1"/>
      <c r="B33" s="29" t="s">
        <v>453</v>
      </c>
      <c r="C33" s="30">
        <f>0.21*C31</f>
        <v>0</v>
      </c>
      <c r="D33" s="31"/>
      <c r="E33" s="32"/>
      <c r="F33" s="32"/>
      <c r="G33" s="8"/>
    </row>
    <row r="34" spans="1:7" ht="12.75" x14ac:dyDescent="0.2">
      <c r="A34" s="1"/>
      <c r="B34" s="33"/>
      <c r="C34" s="34"/>
      <c r="D34" s="35"/>
      <c r="E34" s="36"/>
      <c r="F34" s="36"/>
      <c r="G34" s="8"/>
    </row>
    <row r="35" spans="1:7" ht="12.75" x14ac:dyDescent="0.2">
      <c r="A35" s="5"/>
      <c r="B35" s="25" t="s">
        <v>0</v>
      </c>
      <c r="C35" s="26">
        <f>C31+C33</f>
        <v>0</v>
      </c>
      <c r="D35" s="27"/>
      <c r="E35" s="28"/>
      <c r="F35" s="28"/>
      <c r="G35" s="8"/>
    </row>
    <row r="36" spans="1:7" x14ac:dyDescent="0.15">
      <c r="B36" s="11"/>
      <c r="C36" s="14"/>
      <c r="D36" s="17"/>
      <c r="E36" s="14"/>
      <c r="F36" s="14"/>
    </row>
    <row r="37" spans="1:7" x14ac:dyDescent="0.15">
      <c r="B37" s="6"/>
      <c r="C37" s="8"/>
      <c r="D37" s="6"/>
      <c r="E37" s="8"/>
      <c r="F37" s="8"/>
    </row>
  </sheetData>
  <pageMargins left="0.70866141732283505" right="0.70866141732283505" top="0.78740157480314998" bottom="0.78740157480314998" header="0.31496062992126" footer="0.31496062992126"/>
  <pageSetup paperSize="9" scale="92" fitToHeight="0" pageOrder="overThenDown" orientation="portrait" r:id="rId1"/>
  <headerFooter>
    <oddFooter>&amp;L&amp;8&amp;F&amp;C&amp;P/&amp;N&amp;R&amp;8&amp;D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U389"/>
  <sheetViews>
    <sheetView topLeftCell="C1" zoomScale="110" zoomScaleNormal="110" workbookViewId="0">
      <selection activeCell="F2" sqref="F2"/>
    </sheetView>
  </sheetViews>
  <sheetFormatPr defaultColWidth="9.140625" defaultRowHeight="8.25" outlineLevelRow="4" x14ac:dyDescent="0.15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 x14ac:dyDescent="0.15">
      <c r="F2" s="10" t="s">
        <v>450</v>
      </c>
    </row>
    <row r="3" spans="1:21" ht="15.75" x14ac:dyDescent="0.15">
      <c r="B3" s="47"/>
      <c r="C3" s="47"/>
      <c r="D3" s="11"/>
      <c r="E3" s="11"/>
      <c r="F3" s="10" t="s">
        <v>451</v>
      </c>
      <c r="G3" s="11"/>
      <c r="H3" s="17"/>
      <c r="I3" s="55"/>
      <c r="J3" s="14"/>
      <c r="K3" s="17"/>
      <c r="L3" s="17"/>
      <c r="M3" s="17"/>
      <c r="N3" s="17"/>
      <c r="O3" s="14"/>
      <c r="P3" s="14"/>
      <c r="Q3" s="14"/>
      <c r="R3" s="7"/>
      <c r="U3" s="3"/>
    </row>
    <row r="4" spans="1:21" ht="7.5" customHeight="1" x14ac:dyDescent="0.15">
      <c r="A4" s="6"/>
      <c r="B4" s="48"/>
      <c r="C4" s="47"/>
      <c r="D4" s="51"/>
      <c r="E4" s="11"/>
      <c r="F4" s="11"/>
      <c r="G4" s="11"/>
      <c r="H4" s="17"/>
      <c r="I4" s="55"/>
      <c r="J4" s="14"/>
      <c r="K4" s="18"/>
      <c r="L4" s="18"/>
      <c r="M4" s="18"/>
      <c r="N4" s="18"/>
      <c r="O4" s="21"/>
      <c r="P4" s="21"/>
      <c r="Q4" s="21"/>
    </row>
    <row r="5" spans="1:21" ht="11.25" x14ac:dyDescent="0.2">
      <c r="A5" s="4"/>
      <c r="B5" s="57"/>
      <c r="C5" s="57" t="s">
        <v>4</v>
      </c>
      <c r="D5" s="22" t="s">
        <v>5</v>
      </c>
      <c r="E5" s="22" t="s">
        <v>6</v>
      </c>
      <c r="F5" s="22" t="s">
        <v>3</v>
      </c>
      <c r="G5" s="22" t="s">
        <v>7</v>
      </c>
      <c r="H5" s="24" t="s">
        <v>8</v>
      </c>
      <c r="I5" s="58" t="s">
        <v>17</v>
      </c>
      <c r="J5" s="23" t="s">
        <v>9</v>
      </c>
      <c r="K5" s="24" t="s">
        <v>10</v>
      </c>
      <c r="L5" s="24" t="s">
        <v>11</v>
      </c>
      <c r="M5" s="24" t="s">
        <v>12</v>
      </c>
      <c r="N5" s="24" t="s">
        <v>13</v>
      </c>
      <c r="O5" s="23" t="s">
        <v>14</v>
      </c>
      <c r="P5" s="23" t="s">
        <v>2</v>
      </c>
      <c r="Q5" s="23" t="s">
        <v>15</v>
      </c>
      <c r="R5" s="8"/>
    </row>
    <row r="6" spans="1:21" ht="7.5" customHeight="1" x14ac:dyDescent="0.15">
      <c r="B6" s="47"/>
      <c r="C6" s="47"/>
      <c r="D6" s="11"/>
      <c r="E6" s="11"/>
      <c r="F6" s="11"/>
      <c r="G6" s="11"/>
      <c r="H6" s="17"/>
      <c r="I6" s="55"/>
      <c r="J6" s="14"/>
      <c r="K6" s="17"/>
      <c r="L6" s="17"/>
      <c r="M6" s="17"/>
      <c r="N6" s="17"/>
      <c r="O6" s="14"/>
      <c r="P6" s="14"/>
      <c r="Q6" s="14"/>
    </row>
    <row r="7" spans="1:21" ht="12" x14ac:dyDescent="0.2">
      <c r="A7" s="37" t="s">
        <v>18</v>
      </c>
      <c r="B7" s="59">
        <v>1</v>
      </c>
      <c r="C7" s="60"/>
      <c r="D7" s="61" t="s">
        <v>62</v>
      </c>
      <c r="E7" s="61"/>
      <c r="F7" s="94" t="str">
        <f>F2</f>
        <v>BOSPOR_Ubytovací a sportovní zařízení</v>
      </c>
      <c r="G7" s="61"/>
      <c r="H7" s="62"/>
      <c r="I7" s="63"/>
      <c r="J7" s="38">
        <f>SUBTOTAL(9,J8:J389)</f>
        <v>0</v>
      </c>
      <c r="K7" s="62"/>
      <c r="L7" s="39">
        <f>SUBTOTAL(9,L8:L389)</f>
        <v>200.8049388877273</v>
      </c>
      <c r="M7" s="62"/>
      <c r="N7" s="39">
        <f>SUBTOTAL(9,N8:N389)</f>
        <v>23.610522112000005</v>
      </c>
      <c r="O7" s="64"/>
      <c r="P7" s="38">
        <f>SUBTOTAL(9,P8:P389)</f>
        <v>0</v>
      </c>
      <c r="Q7" s="38">
        <f>SUBTOTAL(9,Q8:Q389)</f>
        <v>0</v>
      </c>
      <c r="R7" s="8"/>
      <c r="S7" s="8"/>
    </row>
    <row r="8" spans="1:21" ht="12" outlineLevel="1" x14ac:dyDescent="0.2">
      <c r="A8" s="40" t="s">
        <v>19</v>
      </c>
      <c r="B8" s="65">
        <v>2</v>
      </c>
      <c r="C8" s="66"/>
      <c r="D8" s="67" t="s">
        <v>63</v>
      </c>
      <c r="E8" s="67"/>
      <c r="F8" s="95" t="s">
        <v>452</v>
      </c>
      <c r="G8" s="67"/>
      <c r="H8" s="68"/>
      <c r="I8" s="69"/>
      <c r="J8" s="41">
        <f>SUBTOTAL(9,J9:J388)</f>
        <v>0</v>
      </c>
      <c r="K8" s="68"/>
      <c r="L8" s="42">
        <f>SUBTOTAL(9,L9:L388)</f>
        <v>200.8049388877273</v>
      </c>
      <c r="M8" s="68"/>
      <c r="N8" s="42">
        <f>SUBTOTAL(9,N9:N388)</f>
        <v>23.610522112000005</v>
      </c>
      <c r="O8" s="70"/>
      <c r="P8" s="41">
        <f>SUBTOTAL(9,P9:P388)</f>
        <v>0</v>
      </c>
      <c r="Q8" s="41">
        <f>SUBTOTAL(9,Q9:Q388)</f>
        <v>0</v>
      </c>
      <c r="R8" s="8"/>
      <c r="S8" s="8"/>
    </row>
    <row r="9" spans="1:21" ht="11.25" outlineLevel="2" x14ac:dyDescent="0.2">
      <c r="A9" s="43" t="s">
        <v>20</v>
      </c>
      <c r="B9" s="71">
        <v>3</v>
      </c>
      <c r="C9" s="72"/>
      <c r="D9" s="73" t="s">
        <v>64</v>
      </c>
      <c r="E9" s="73"/>
      <c r="F9" s="74" t="s">
        <v>21</v>
      </c>
      <c r="G9" s="73"/>
      <c r="H9" s="75"/>
      <c r="I9" s="76"/>
      <c r="J9" s="45">
        <f>SUBTOTAL(9,J10:J45)</f>
        <v>0</v>
      </c>
      <c r="K9" s="75"/>
      <c r="L9" s="46">
        <f>SUBTOTAL(9,L10:L45)</f>
        <v>0</v>
      </c>
      <c r="M9" s="75"/>
      <c r="N9" s="46">
        <f>SUBTOTAL(9,N10:N45)</f>
        <v>21.830193000000001</v>
      </c>
      <c r="O9" s="77"/>
      <c r="P9" s="45">
        <f>SUBTOTAL(9,P10:P45)</f>
        <v>0</v>
      </c>
      <c r="Q9" s="45">
        <f>SUBTOTAL(9,Q10:Q45)</f>
        <v>0</v>
      </c>
      <c r="R9" s="8"/>
      <c r="S9" s="8"/>
    </row>
    <row r="10" spans="1:21" ht="11.25" outlineLevel="3" x14ac:dyDescent="0.2">
      <c r="A10" s="9"/>
      <c r="B10" s="78"/>
      <c r="C10" s="79">
        <v>1</v>
      </c>
      <c r="D10" s="80" t="s">
        <v>65</v>
      </c>
      <c r="E10" s="81" t="s">
        <v>66</v>
      </c>
      <c r="F10" s="82" t="s">
        <v>67</v>
      </c>
      <c r="G10" s="80" t="s">
        <v>68</v>
      </c>
      <c r="H10" s="83">
        <v>128.41290000000001</v>
      </c>
      <c r="I10" s="84"/>
      <c r="J10" s="85">
        <f>H10*I10</f>
        <v>0</v>
      </c>
      <c r="K10" s="83"/>
      <c r="L10" s="83">
        <f>H10*K10</f>
        <v>0</v>
      </c>
      <c r="M10" s="83">
        <v>0.17</v>
      </c>
      <c r="N10" s="83">
        <f>H10*M10</f>
        <v>21.830193000000001</v>
      </c>
      <c r="O10" s="85">
        <v>21</v>
      </c>
      <c r="P10" s="85">
        <f>J10*(O10/100)</f>
        <v>0</v>
      </c>
      <c r="Q10" s="85">
        <f>J10+P10</f>
        <v>0</v>
      </c>
      <c r="R10" s="8"/>
      <c r="S10" s="8"/>
    </row>
    <row r="11" spans="1:21" ht="9.75" outlineLevel="4" x14ac:dyDescent="0.2">
      <c r="A11" s="86"/>
      <c r="B11" s="87"/>
      <c r="C11" s="87"/>
      <c r="D11" s="88"/>
      <c r="E11" s="93" t="s">
        <v>16</v>
      </c>
      <c r="F11" s="89" t="s">
        <v>69</v>
      </c>
      <c r="G11" s="88"/>
      <c r="H11" s="90">
        <v>128.41290000000001</v>
      </c>
      <c r="I11" s="91"/>
      <c r="J11" s="92"/>
      <c r="K11" s="90"/>
      <c r="L11" s="90"/>
      <c r="M11" s="90"/>
      <c r="N11" s="90"/>
      <c r="O11" s="92"/>
      <c r="P11" s="92"/>
      <c r="Q11" s="92"/>
      <c r="R11" s="8"/>
    </row>
    <row r="12" spans="1:21" ht="7.5" customHeight="1" outlineLevel="4" x14ac:dyDescent="0.15">
      <c r="A12" s="8"/>
      <c r="B12" s="50"/>
      <c r="C12" s="49"/>
      <c r="D12" s="52"/>
      <c r="E12" s="13"/>
      <c r="F12" s="53"/>
      <c r="G12" s="52"/>
      <c r="H12" s="54"/>
      <c r="I12" s="56"/>
      <c r="J12" s="15"/>
      <c r="K12" s="19"/>
      <c r="L12" s="19"/>
      <c r="M12" s="19"/>
      <c r="N12" s="19"/>
      <c r="O12" s="15"/>
      <c r="P12" s="15"/>
      <c r="Q12" s="15"/>
      <c r="R12" s="8"/>
    </row>
    <row r="13" spans="1:21" ht="11.25" outlineLevel="3" x14ac:dyDescent="0.2">
      <c r="A13" s="9"/>
      <c r="B13" s="78"/>
      <c r="C13" s="79">
        <v>2</v>
      </c>
      <c r="D13" s="80" t="s">
        <v>65</v>
      </c>
      <c r="E13" s="81" t="s">
        <v>70</v>
      </c>
      <c r="F13" s="82" t="s">
        <v>71</v>
      </c>
      <c r="G13" s="80" t="s">
        <v>68</v>
      </c>
      <c r="H13" s="83">
        <v>93.462600000000009</v>
      </c>
      <c r="I13" s="84"/>
      <c r="J13" s="85">
        <f>H13*I13</f>
        <v>0</v>
      </c>
      <c r="K13" s="83"/>
      <c r="L13" s="83">
        <f>H13*K13</f>
        <v>0</v>
      </c>
      <c r="M13" s="83"/>
      <c r="N13" s="83">
        <f>H13*M13</f>
        <v>0</v>
      </c>
      <c r="O13" s="85">
        <v>21</v>
      </c>
      <c r="P13" s="85">
        <f>J13*(O13/100)</f>
        <v>0</v>
      </c>
      <c r="Q13" s="85">
        <f>J13+P13</f>
        <v>0</v>
      </c>
      <c r="R13" s="8"/>
      <c r="S13" s="8"/>
    </row>
    <row r="14" spans="1:21" ht="9.75" outlineLevel="4" x14ac:dyDescent="0.2">
      <c r="A14" s="86"/>
      <c r="B14" s="87"/>
      <c r="C14" s="87"/>
      <c r="D14" s="88"/>
      <c r="E14" s="93" t="s">
        <v>16</v>
      </c>
      <c r="F14" s="89" t="s">
        <v>72</v>
      </c>
      <c r="G14" s="88"/>
      <c r="H14" s="90">
        <v>93.462600000000009</v>
      </c>
      <c r="I14" s="91"/>
      <c r="J14" s="92"/>
      <c r="K14" s="90"/>
      <c r="L14" s="90"/>
      <c r="M14" s="90"/>
      <c r="N14" s="90"/>
      <c r="O14" s="92"/>
      <c r="P14" s="92"/>
      <c r="Q14" s="92"/>
      <c r="R14" s="8"/>
    </row>
    <row r="15" spans="1:21" ht="7.5" customHeight="1" outlineLevel="4" x14ac:dyDescent="0.15">
      <c r="A15" s="8"/>
      <c r="B15" s="50"/>
      <c r="C15" s="49"/>
      <c r="D15" s="52"/>
      <c r="E15" s="13"/>
      <c r="F15" s="53"/>
      <c r="G15" s="52"/>
      <c r="H15" s="54"/>
      <c r="I15" s="56"/>
      <c r="J15" s="15"/>
      <c r="K15" s="19"/>
      <c r="L15" s="19"/>
      <c r="M15" s="19"/>
      <c r="N15" s="19"/>
      <c r="O15" s="15"/>
      <c r="P15" s="15"/>
      <c r="Q15" s="15"/>
      <c r="R15" s="8"/>
    </row>
    <row r="16" spans="1:21" ht="11.25" outlineLevel="3" x14ac:dyDescent="0.2">
      <c r="A16" s="9"/>
      <c r="B16" s="78"/>
      <c r="C16" s="79">
        <v>3</v>
      </c>
      <c r="D16" s="80" t="s">
        <v>65</v>
      </c>
      <c r="E16" s="81" t="s">
        <v>73</v>
      </c>
      <c r="F16" s="82" t="s">
        <v>74</v>
      </c>
      <c r="G16" s="80" t="s">
        <v>75</v>
      </c>
      <c r="H16" s="83">
        <v>18.692599999999999</v>
      </c>
      <c r="I16" s="84"/>
      <c r="J16" s="85">
        <f>H16*I16</f>
        <v>0</v>
      </c>
      <c r="K16" s="83"/>
      <c r="L16" s="83">
        <f>H16*K16</f>
        <v>0</v>
      </c>
      <c r="M16" s="83"/>
      <c r="N16" s="83">
        <f>H16*M16</f>
        <v>0</v>
      </c>
      <c r="O16" s="85">
        <v>21</v>
      </c>
      <c r="P16" s="85">
        <f>J16*(O16/100)</f>
        <v>0</v>
      </c>
      <c r="Q16" s="85">
        <f>J16+P16</f>
        <v>0</v>
      </c>
      <c r="R16" s="8"/>
      <c r="S16" s="8"/>
    </row>
    <row r="17" spans="1:19" ht="9.75" outlineLevel="4" x14ac:dyDescent="0.2">
      <c r="A17" s="86"/>
      <c r="B17" s="87"/>
      <c r="C17" s="87"/>
      <c r="D17" s="88"/>
      <c r="E17" s="93" t="s">
        <v>16</v>
      </c>
      <c r="F17" s="89" t="s">
        <v>76</v>
      </c>
      <c r="G17" s="88"/>
      <c r="H17" s="90">
        <v>18.692599999999999</v>
      </c>
      <c r="I17" s="91"/>
      <c r="J17" s="92"/>
      <c r="K17" s="90"/>
      <c r="L17" s="90"/>
      <c r="M17" s="90"/>
      <c r="N17" s="90"/>
      <c r="O17" s="92"/>
      <c r="P17" s="92"/>
      <c r="Q17" s="92"/>
      <c r="R17" s="8"/>
    </row>
    <row r="18" spans="1:19" ht="7.5" customHeight="1" outlineLevel="4" x14ac:dyDescent="0.15">
      <c r="A18" s="8"/>
      <c r="B18" s="50"/>
      <c r="C18" s="49"/>
      <c r="D18" s="52"/>
      <c r="E18" s="13"/>
      <c r="F18" s="53"/>
      <c r="G18" s="52"/>
      <c r="H18" s="54"/>
      <c r="I18" s="56"/>
      <c r="J18" s="15"/>
      <c r="K18" s="19"/>
      <c r="L18" s="19"/>
      <c r="M18" s="19"/>
      <c r="N18" s="19"/>
      <c r="O18" s="15"/>
      <c r="P18" s="15"/>
      <c r="Q18" s="15"/>
      <c r="R18" s="8"/>
    </row>
    <row r="19" spans="1:19" ht="11.25" outlineLevel="3" x14ac:dyDescent="0.2">
      <c r="A19" s="9"/>
      <c r="B19" s="78"/>
      <c r="C19" s="79">
        <v>4</v>
      </c>
      <c r="D19" s="80" t="s">
        <v>65</v>
      </c>
      <c r="E19" s="81" t="s">
        <v>77</v>
      </c>
      <c r="F19" s="82" t="s">
        <v>78</v>
      </c>
      <c r="G19" s="80" t="s">
        <v>75</v>
      </c>
      <c r="H19" s="83">
        <v>18.693000000000001</v>
      </c>
      <c r="I19" s="84"/>
      <c r="J19" s="85">
        <f>H19*I19</f>
        <v>0</v>
      </c>
      <c r="K19" s="83"/>
      <c r="L19" s="83">
        <f>H19*K19</f>
        <v>0</v>
      </c>
      <c r="M19" s="83"/>
      <c r="N19" s="83">
        <f>H19*M19</f>
        <v>0</v>
      </c>
      <c r="O19" s="85">
        <v>21</v>
      </c>
      <c r="P19" s="85">
        <f>J19*(O19/100)</f>
        <v>0</v>
      </c>
      <c r="Q19" s="85">
        <f>J19+P19</f>
        <v>0</v>
      </c>
      <c r="R19" s="8"/>
      <c r="S19" s="8"/>
    </row>
    <row r="20" spans="1:19" ht="11.25" outlineLevel="3" x14ac:dyDescent="0.2">
      <c r="A20" s="9"/>
      <c r="B20" s="78"/>
      <c r="C20" s="79">
        <v>5</v>
      </c>
      <c r="D20" s="80" t="s">
        <v>65</v>
      </c>
      <c r="E20" s="81" t="s">
        <v>79</v>
      </c>
      <c r="F20" s="82" t="s">
        <v>80</v>
      </c>
      <c r="G20" s="80" t="s">
        <v>75</v>
      </c>
      <c r="H20" s="83">
        <v>74.772000000000006</v>
      </c>
      <c r="I20" s="84"/>
      <c r="J20" s="85">
        <f>H20*I20</f>
        <v>0</v>
      </c>
      <c r="K20" s="83"/>
      <c r="L20" s="83">
        <f>H20*K20</f>
        <v>0</v>
      </c>
      <c r="M20" s="83"/>
      <c r="N20" s="83">
        <f>H20*M20</f>
        <v>0</v>
      </c>
      <c r="O20" s="85">
        <v>21</v>
      </c>
      <c r="P20" s="85">
        <f>J20*(O20/100)</f>
        <v>0</v>
      </c>
      <c r="Q20" s="85">
        <f>J20+P20</f>
        <v>0</v>
      </c>
      <c r="R20" s="8"/>
      <c r="S20" s="8"/>
    </row>
    <row r="21" spans="1:19" ht="9.75" outlineLevel="4" x14ac:dyDescent="0.2">
      <c r="A21" s="86"/>
      <c r="B21" s="87"/>
      <c r="C21" s="87"/>
      <c r="D21" s="88"/>
      <c r="E21" s="93" t="s">
        <v>16</v>
      </c>
      <c r="F21" s="89" t="s">
        <v>81</v>
      </c>
      <c r="G21" s="88"/>
      <c r="H21" s="90">
        <v>74.772000000000006</v>
      </c>
      <c r="I21" s="91"/>
      <c r="J21" s="92"/>
      <c r="K21" s="90"/>
      <c r="L21" s="90"/>
      <c r="M21" s="90"/>
      <c r="N21" s="90"/>
      <c r="O21" s="92"/>
      <c r="P21" s="92"/>
      <c r="Q21" s="92"/>
      <c r="R21" s="8"/>
    </row>
    <row r="22" spans="1:19" ht="7.5" customHeight="1" outlineLevel="4" x14ac:dyDescent="0.15">
      <c r="A22" s="8"/>
      <c r="B22" s="50"/>
      <c r="C22" s="49"/>
      <c r="D22" s="52"/>
      <c r="E22" s="13"/>
      <c r="F22" s="53"/>
      <c r="G22" s="52"/>
      <c r="H22" s="54"/>
      <c r="I22" s="56"/>
      <c r="J22" s="15"/>
      <c r="K22" s="19"/>
      <c r="L22" s="19"/>
      <c r="M22" s="19"/>
      <c r="N22" s="19"/>
      <c r="O22" s="15"/>
      <c r="P22" s="15"/>
      <c r="Q22" s="15"/>
      <c r="R22" s="8"/>
    </row>
    <row r="23" spans="1:19" ht="11.25" outlineLevel="3" x14ac:dyDescent="0.2">
      <c r="A23" s="9"/>
      <c r="B23" s="78"/>
      <c r="C23" s="79">
        <v>6</v>
      </c>
      <c r="D23" s="80" t="s">
        <v>65</v>
      </c>
      <c r="E23" s="81" t="s">
        <v>82</v>
      </c>
      <c r="F23" s="82" t="s">
        <v>83</v>
      </c>
      <c r="G23" s="80" t="s">
        <v>75</v>
      </c>
      <c r="H23" s="83">
        <v>18.693000000000001</v>
      </c>
      <c r="I23" s="84"/>
      <c r="J23" s="85">
        <f>H23*I23</f>
        <v>0</v>
      </c>
      <c r="K23" s="83"/>
      <c r="L23" s="83">
        <f>H23*K23</f>
        <v>0</v>
      </c>
      <c r="M23" s="83"/>
      <c r="N23" s="83">
        <f>H23*M23</f>
        <v>0</v>
      </c>
      <c r="O23" s="85">
        <v>21</v>
      </c>
      <c r="P23" s="85">
        <f>J23*(O23/100)</f>
        <v>0</v>
      </c>
      <c r="Q23" s="85">
        <f>J23+P23</f>
        <v>0</v>
      </c>
      <c r="R23" s="8"/>
      <c r="S23" s="8"/>
    </row>
    <row r="24" spans="1:19" ht="11.25" outlineLevel="3" x14ac:dyDescent="0.2">
      <c r="A24" s="9"/>
      <c r="B24" s="78"/>
      <c r="C24" s="79">
        <v>7</v>
      </c>
      <c r="D24" s="80" t="s">
        <v>65</v>
      </c>
      <c r="E24" s="81" t="s">
        <v>84</v>
      </c>
      <c r="F24" s="82" t="s">
        <v>85</v>
      </c>
      <c r="G24" s="80" t="s">
        <v>75</v>
      </c>
      <c r="H24" s="83">
        <v>18.693000000000001</v>
      </c>
      <c r="I24" s="84"/>
      <c r="J24" s="85">
        <f>H24*I24</f>
        <v>0</v>
      </c>
      <c r="K24" s="83"/>
      <c r="L24" s="83">
        <f>H24*K24</f>
        <v>0</v>
      </c>
      <c r="M24" s="83"/>
      <c r="N24" s="83">
        <f>H24*M24</f>
        <v>0</v>
      </c>
      <c r="O24" s="85">
        <v>21</v>
      </c>
      <c r="P24" s="85">
        <f>J24*(O24/100)</f>
        <v>0</v>
      </c>
      <c r="Q24" s="85">
        <f>J24+P24</f>
        <v>0</v>
      </c>
      <c r="R24" s="8"/>
      <c r="S24" s="8"/>
    </row>
    <row r="25" spans="1:19" ht="22.5" outlineLevel="3" x14ac:dyDescent="0.2">
      <c r="A25" s="9"/>
      <c r="B25" s="78"/>
      <c r="C25" s="79">
        <v>8</v>
      </c>
      <c r="D25" s="80" t="s">
        <v>65</v>
      </c>
      <c r="E25" s="81" t="s">
        <v>86</v>
      </c>
      <c r="F25" s="82" t="s">
        <v>87</v>
      </c>
      <c r="G25" s="80" t="s">
        <v>75</v>
      </c>
      <c r="H25" s="83">
        <v>30.4983</v>
      </c>
      <c r="I25" s="84"/>
      <c r="J25" s="85">
        <f>H25*I25</f>
        <v>0</v>
      </c>
      <c r="K25" s="83"/>
      <c r="L25" s="83">
        <f>H25*K25</f>
        <v>0</v>
      </c>
      <c r="M25" s="83"/>
      <c r="N25" s="83">
        <f>H25*M25</f>
        <v>0</v>
      </c>
      <c r="O25" s="85">
        <v>21</v>
      </c>
      <c r="P25" s="85">
        <f>J25*(O25/100)</f>
        <v>0</v>
      </c>
      <c r="Q25" s="85">
        <f>J25+P25</f>
        <v>0</v>
      </c>
      <c r="R25" s="8"/>
      <c r="S25" s="8"/>
    </row>
    <row r="26" spans="1:19" ht="9.75" outlineLevel="4" x14ac:dyDescent="0.2">
      <c r="A26" s="86"/>
      <c r="B26" s="87"/>
      <c r="C26" s="87"/>
      <c r="D26" s="88"/>
      <c r="E26" s="93" t="s">
        <v>16</v>
      </c>
      <c r="F26" s="89" t="s">
        <v>88</v>
      </c>
      <c r="G26" s="88"/>
      <c r="H26" s="90">
        <v>14.108849999999997</v>
      </c>
      <c r="I26" s="91"/>
      <c r="J26" s="92"/>
      <c r="K26" s="90"/>
      <c r="L26" s="90"/>
      <c r="M26" s="90"/>
      <c r="N26" s="90"/>
      <c r="O26" s="92"/>
      <c r="P26" s="92"/>
      <c r="Q26" s="92"/>
      <c r="R26" s="8"/>
    </row>
    <row r="27" spans="1:19" ht="9.75" outlineLevel="4" x14ac:dyDescent="0.2">
      <c r="A27" s="86"/>
      <c r="B27" s="87"/>
      <c r="C27" s="87"/>
      <c r="D27" s="88"/>
      <c r="E27" s="93"/>
      <c r="F27" s="89" t="s">
        <v>89</v>
      </c>
      <c r="G27" s="88"/>
      <c r="H27" s="90">
        <v>16.38945</v>
      </c>
      <c r="I27" s="91"/>
      <c r="J27" s="92"/>
      <c r="K27" s="90"/>
      <c r="L27" s="90"/>
      <c r="M27" s="90"/>
      <c r="N27" s="90"/>
      <c r="O27" s="92"/>
      <c r="P27" s="92"/>
      <c r="Q27" s="92"/>
      <c r="R27" s="8"/>
    </row>
    <row r="28" spans="1:19" ht="7.5" customHeight="1" outlineLevel="4" x14ac:dyDescent="0.15">
      <c r="A28" s="8"/>
      <c r="B28" s="50"/>
      <c r="C28" s="49"/>
      <c r="D28" s="52"/>
      <c r="E28" s="13"/>
      <c r="F28" s="53"/>
      <c r="G28" s="52"/>
      <c r="H28" s="54"/>
      <c r="I28" s="56"/>
      <c r="J28" s="15"/>
      <c r="K28" s="19"/>
      <c r="L28" s="19"/>
      <c r="M28" s="19"/>
      <c r="N28" s="19"/>
      <c r="O28" s="15"/>
      <c r="P28" s="15"/>
      <c r="Q28" s="15"/>
      <c r="R28" s="8"/>
    </row>
    <row r="29" spans="1:19" ht="22.5" outlineLevel="3" x14ac:dyDescent="0.2">
      <c r="A29" s="9"/>
      <c r="B29" s="78"/>
      <c r="C29" s="79">
        <v>9</v>
      </c>
      <c r="D29" s="80" t="s">
        <v>65</v>
      </c>
      <c r="E29" s="81" t="s">
        <v>90</v>
      </c>
      <c r="F29" s="82" t="s">
        <v>91</v>
      </c>
      <c r="G29" s="80" t="s">
        <v>75</v>
      </c>
      <c r="H29" s="83">
        <v>4.3569000000000004</v>
      </c>
      <c r="I29" s="84"/>
      <c r="J29" s="85">
        <f>H29*I29</f>
        <v>0</v>
      </c>
      <c r="K29" s="83"/>
      <c r="L29" s="83">
        <f>H29*K29</f>
        <v>0</v>
      </c>
      <c r="M29" s="83"/>
      <c r="N29" s="83">
        <f>H29*M29</f>
        <v>0</v>
      </c>
      <c r="O29" s="85">
        <v>21</v>
      </c>
      <c r="P29" s="85">
        <f>J29*(O29/100)</f>
        <v>0</v>
      </c>
      <c r="Q29" s="85">
        <f>J29+P29</f>
        <v>0</v>
      </c>
      <c r="R29" s="8"/>
      <c r="S29" s="8"/>
    </row>
    <row r="30" spans="1:19" ht="9.75" outlineLevel="4" x14ac:dyDescent="0.2">
      <c r="A30" s="86"/>
      <c r="B30" s="87"/>
      <c r="C30" s="87"/>
      <c r="D30" s="88"/>
      <c r="E30" s="93" t="s">
        <v>16</v>
      </c>
      <c r="F30" s="89" t="s">
        <v>92</v>
      </c>
      <c r="G30" s="88"/>
      <c r="H30" s="90">
        <v>2.3413500000000003</v>
      </c>
      <c r="I30" s="91"/>
      <c r="J30" s="92"/>
      <c r="K30" s="90"/>
      <c r="L30" s="90"/>
      <c r="M30" s="90"/>
      <c r="N30" s="90"/>
      <c r="O30" s="92"/>
      <c r="P30" s="92"/>
      <c r="Q30" s="92"/>
      <c r="R30" s="8"/>
    </row>
    <row r="31" spans="1:19" ht="9.75" outlineLevel="4" x14ac:dyDescent="0.2">
      <c r="A31" s="86"/>
      <c r="B31" s="87"/>
      <c r="C31" s="87"/>
      <c r="D31" s="88"/>
      <c r="E31" s="93"/>
      <c r="F31" s="89" t="s">
        <v>93</v>
      </c>
      <c r="G31" s="88"/>
      <c r="H31" s="90">
        <v>2.0155500000000002</v>
      </c>
      <c r="I31" s="91"/>
      <c r="J31" s="92"/>
      <c r="K31" s="90"/>
      <c r="L31" s="90"/>
      <c r="M31" s="90"/>
      <c r="N31" s="90"/>
      <c r="O31" s="92"/>
      <c r="P31" s="92"/>
      <c r="Q31" s="92"/>
      <c r="R31" s="8"/>
    </row>
    <row r="32" spans="1:19" ht="7.5" customHeight="1" outlineLevel="4" x14ac:dyDescent="0.15">
      <c r="A32" s="8"/>
      <c r="B32" s="50"/>
      <c r="C32" s="49"/>
      <c r="D32" s="52"/>
      <c r="E32" s="13"/>
      <c r="F32" s="53"/>
      <c r="G32" s="52"/>
      <c r="H32" s="54"/>
      <c r="I32" s="56"/>
      <c r="J32" s="15"/>
      <c r="K32" s="19"/>
      <c r="L32" s="19"/>
      <c r="M32" s="19"/>
      <c r="N32" s="19"/>
      <c r="O32" s="15"/>
      <c r="P32" s="15"/>
      <c r="Q32" s="15"/>
      <c r="R32" s="8"/>
    </row>
    <row r="33" spans="1:19" ht="11.25" outlineLevel="3" x14ac:dyDescent="0.2">
      <c r="A33" s="9"/>
      <c r="B33" s="78"/>
      <c r="C33" s="79">
        <v>10</v>
      </c>
      <c r="D33" s="80" t="s">
        <v>65</v>
      </c>
      <c r="E33" s="81" t="s">
        <v>94</v>
      </c>
      <c r="F33" s="82" t="s">
        <v>95</v>
      </c>
      <c r="G33" s="80" t="s">
        <v>75</v>
      </c>
      <c r="H33" s="83">
        <v>30.498000000000001</v>
      </c>
      <c r="I33" s="84"/>
      <c r="J33" s="85">
        <f>H33*I33</f>
        <v>0</v>
      </c>
      <c r="K33" s="83"/>
      <c r="L33" s="83">
        <f>H33*K33</f>
        <v>0</v>
      </c>
      <c r="M33" s="83"/>
      <c r="N33" s="83">
        <f>H33*M33</f>
        <v>0</v>
      </c>
      <c r="O33" s="85">
        <v>21</v>
      </c>
      <c r="P33" s="85">
        <f>J33*(O33/100)</f>
        <v>0</v>
      </c>
      <c r="Q33" s="85">
        <f>J33+P33</f>
        <v>0</v>
      </c>
      <c r="R33" s="8"/>
      <c r="S33" s="8"/>
    </row>
    <row r="34" spans="1:19" ht="11.25" outlineLevel="3" x14ac:dyDescent="0.2">
      <c r="A34" s="9"/>
      <c r="B34" s="78"/>
      <c r="C34" s="79">
        <v>11</v>
      </c>
      <c r="D34" s="80" t="s">
        <v>65</v>
      </c>
      <c r="E34" s="81" t="s">
        <v>96</v>
      </c>
      <c r="F34" s="82" t="s">
        <v>97</v>
      </c>
      <c r="G34" s="80" t="s">
        <v>75</v>
      </c>
      <c r="H34" s="83">
        <v>4.3570000000000002</v>
      </c>
      <c r="I34" s="84"/>
      <c r="J34" s="85">
        <f>H34*I34</f>
        <v>0</v>
      </c>
      <c r="K34" s="83"/>
      <c r="L34" s="83">
        <f>H34*K34</f>
        <v>0</v>
      </c>
      <c r="M34" s="83"/>
      <c r="N34" s="83">
        <f>H34*M34</f>
        <v>0</v>
      </c>
      <c r="O34" s="85">
        <v>21</v>
      </c>
      <c r="P34" s="85">
        <f>J34*(O34/100)</f>
        <v>0</v>
      </c>
      <c r="Q34" s="85">
        <f>J34+P34</f>
        <v>0</v>
      </c>
      <c r="R34" s="8"/>
      <c r="S34" s="8"/>
    </row>
    <row r="35" spans="1:19" ht="22.5" outlineLevel="3" x14ac:dyDescent="0.2">
      <c r="A35" s="9"/>
      <c r="B35" s="78"/>
      <c r="C35" s="79">
        <v>12</v>
      </c>
      <c r="D35" s="80" t="s">
        <v>65</v>
      </c>
      <c r="E35" s="81" t="s">
        <v>98</v>
      </c>
      <c r="F35" s="82" t="s">
        <v>99</v>
      </c>
      <c r="G35" s="80" t="s">
        <v>75</v>
      </c>
      <c r="H35" s="83">
        <v>34.855000000000004</v>
      </c>
      <c r="I35" s="84"/>
      <c r="J35" s="85">
        <f>H35*I35</f>
        <v>0</v>
      </c>
      <c r="K35" s="83"/>
      <c r="L35" s="83">
        <f>H35*K35</f>
        <v>0</v>
      </c>
      <c r="M35" s="83"/>
      <c r="N35" s="83">
        <f>H35*M35</f>
        <v>0</v>
      </c>
      <c r="O35" s="85">
        <v>21</v>
      </c>
      <c r="P35" s="85">
        <f>J35*(O35/100)</f>
        <v>0</v>
      </c>
      <c r="Q35" s="85">
        <f>J35+P35</f>
        <v>0</v>
      </c>
      <c r="R35" s="8"/>
      <c r="S35" s="8"/>
    </row>
    <row r="36" spans="1:19" ht="9.75" outlineLevel="4" x14ac:dyDescent="0.2">
      <c r="A36" s="86"/>
      <c r="B36" s="87"/>
      <c r="C36" s="87"/>
      <c r="D36" s="88"/>
      <c r="E36" s="93" t="s">
        <v>16</v>
      </c>
      <c r="F36" s="89" t="s">
        <v>100</v>
      </c>
      <c r="G36" s="88"/>
      <c r="H36" s="90">
        <v>34.855000000000004</v>
      </c>
      <c r="I36" s="91"/>
      <c r="J36" s="92"/>
      <c r="K36" s="90"/>
      <c r="L36" s="90"/>
      <c r="M36" s="90"/>
      <c r="N36" s="90"/>
      <c r="O36" s="92"/>
      <c r="P36" s="92"/>
      <c r="Q36" s="92"/>
      <c r="R36" s="8"/>
    </row>
    <row r="37" spans="1:19" ht="7.5" customHeight="1" outlineLevel="4" x14ac:dyDescent="0.15">
      <c r="A37" s="8"/>
      <c r="B37" s="50"/>
      <c r="C37" s="49"/>
      <c r="D37" s="52"/>
      <c r="E37" s="13"/>
      <c r="F37" s="53"/>
      <c r="G37" s="52"/>
      <c r="H37" s="54"/>
      <c r="I37" s="56"/>
      <c r="J37" s="15"/>
      <c r="K37" s="19"/>
      <c r="L37" s="19"/>
      <c r="M37" s="19"/>
      <c r="N37" s="19"/>
      <c r="O37" s="15"/>
      <c r="P37" s="15"/>
      <c r="Q37" s="15"/>
      <c r="R37" s="8"/>
    </row>
    <row r="38" spans="1:19" ht="11.25" outlineLevel="3" x14ac:dyDescent="0.2">
      <c r="A38" s="9"/>
      <c r="B38" s="78"/>
      <c r="C38" s="79">
        <v>13</v>
      </c>
      <c r="D38" s="80" t="s">
        <v>65</v>
      </c>
      <c r="E38" s="81" t="s">
        <v>101</v>
      </c>
      <c r="F38" s="82" t="s">
        <v>102</v>
      </c>
      <c r="G38" s="80" t="s">
        <v>75</v>
      </c>
      <c r="H38" s="83">
        <v>34.854999999999997</v>
      </c>
      <c r="I38" s="84"/>
      <c r="J38" s="85">
        <f>H38*I38</f>
        <v>0</v>
      </c>
      <c r="K38" s="83"/>
      <c r="L38" s="83">
        <f>H38*K38</f>
        <v>0</v>
      </c>
      <c r="M38" s="83"/>
      <c r="N38" s="83">
        <f>H38*M38</f>
        <v>0</v>
      </c>
      <c r="O38" s="85">
        <v>21</v>
      </c>
      <c r="P38" s="85">
        <f>J38*(O38/100)</f>
        <v>0</v>
      </c>
      <c r="Q38" s="85">
        <f>J38+P38</f>
        <v>0</v>
      </c>
      <c r="R38" s="8"/>
      <c r="S38" s="8"/>
    </row>
    <row r="39" spans="1:19" ht="11.25" outlineLevel="3" x14ac:dyDescent="0.2">
      <c r="A39" s="9"/>
      <c r="B39" s="78"/>
      <c r="C39" s="79">
        <v>14</v>
      </c>
      <c r="D39" s="80" t="s">
        <v>65</v>
      </c>
      <c r="E39" s="81" t="s">
        <v>103</v>
      </c>
      <c r="F39" s="82" t="s">
        <v>104</v>
      </c>
      <c r="G39" s="80" t="s">
        <v>105</v>
      </c>
      <c r="H39" s="83">
        <v>62.738999999999997</v>
      </c>
      <c r="I39" s="84"/>
      <c r="J39" s="85">
        <f>H39*I39</f>
        <v>0</v>
      </c>
      <c r="K39" s="83"/>
      <c r="L39" s="83">
        <f>H39*K39</f>
        <v>0</v>
      </c>
      <c r="M39" s="83"/>
      <c r="N39" s="83">
        <f>H39*M39</f>
        <v>0</v>
      </c>
      <c r="O39" s="85">
        <v>21</v>
      </c>
      <c r="P39" s="85">
        <f>J39*(O39/100)</f>
        <v>0</v>
      </c>
      <c r="Q39" s="85">
        <f>J39+P39</f>
        <v>0</v>
      </c>
      <c r="R39" s="8"/>
      <c r="S39" s="8"/>
    </row>
    <row r="40" spans="1:19" ht="9.75" outlineLevel="4" x14ac:dyDescent="0.2">
      <c r="A40" s="86"/>
      <c r="B40" s="87"/>
      <c r="C40" s="87"/>
      <c r="D40" s="88"/>
      <c r="E40" s="93" t="s">
        <v>16</v>
      </c>
      <c r="F40" s="89" t="s">
        <v>106</v>
      </c>
      <c r="G40" s="88"/>
      <c r="H40" s="90">
        <v>62.738999999999997</v>
      </c>
      <c r="I40" s="91"/>
      <c r="J40" s="92"/>
      <c r="K40" s="90"/>
      <c r="L40" s="90"/>
      <c r="M40" s="90"/>
      <c r="N40" s="90"/>
      <c r="O40" s="92"/>
      <c r="P40" s="92"/>
      <c r="Q40" s="92"/>
      <c r="R40" s="8"/>
    </row>
    <row r="41" spans="1:19" ht="7.5" customHeight="1" outlineLevel="4" x14ac:dyDescent="0.15">
      <c r="A41" s="8"/>
      <c r="B41" s="50"/>
      <c r="C41" s="49"/>
      <c r="D41" s="52"/>
      <c r="E41" s="13"/>
      <c r="F41" s="53"/>
      <c r="G41" s="52"/>
      <c r="H41" s="54"/>
      <c r="I41" s="56"/>
      <c r="J41" s="15"/>
      <c r="K41" s="19"/>
      <c r="L41" s="19"/>
      <c r="M41" s="19"/>
      <c r="N41" s="19"/>
      <c r="O41" s="15"/>
      <c r="P41" s="15"/>
      <c r="Q41" s="15"/>
      <c r="R41" s="8"/>
    </row>
    <row r="42" spans="1:19" ht="11.25" outlineLevel="3" x14ac:dyDescent="0.2">
      <c r="A42" s="9"/>
      <c r="B42" s="78"/>
      <c r="C42" s="79">
        <v>15</v>
      </c>
      <c r="D42" s="80" t="s">
        <v>65</v>
      </c>
      <c r="E42" s="81" t="s">
        <v>107</v>
      </c>
      <c r="F42" s="82" t="s">
        <v>108</v>
      </c>
      <c r="G42" s="80" t="s">
        <v>68</v>
      </c>
      <c r="H42" s="83">
        <v>122.99</v>
      </c>
      <c r="I42" s="84"/>
      <c r="J42" s="85">
        <f>H42*I42</f>
        <v>0</v>
      </c>
      <c r="K42" s="83"/>
      <c r="L42" s="83">
        <f>H42*K42</f>
        <v>0</v>
      </c>
      <c r="M42" s="83"/>
      <c r="N42" s="83">
        <f>H42*M42</f>
        <v>0</v>
      </c>
      <c r="O42" s="85">
        <v>21</v>
      </c>
      <c r="P42" s="85">
        <f>J42*(O42/100)</f>
        <v>0</v>
      </c>
      <c r="Q42" s="85">
        <f>J42+P42</f>
        <v>0</v>
      </c>
      <c r="R42" s="8"/>
      <c r="S42" s="8"/>
    </row>
    <row r="43" spans="1:19" ht="9.75" outlineLevel="4" x14ac:dyDescent="0.2">
      <c r="A43" s="86"/>
      <c r="B43" s="87"/>
      <c r="C43" s="87"/>
      <c r="D43" s="88"/>
      <c r="E43" s="93" t="s">
        <v>16</v>
      </c>
      <c r="F43" s="89" t="s">
        <v>109</v>
      </c>
      <c r="G43" s="88"/>
      <c r="H43" s="90">
        <v>122.99</v>
      </c>
      <c r="I43" s="91"/>
      <c r="J43" s="92"/>
      <c r="K43" s="90"/>
      <c r="L43" s="90"/>
      <c r="M43" s="90"/>
      <c r="N43" s="90"/>
      <c r="O43" s="92"/>
      <c r="P43" s="92"/>
      <c r="Q43" s="92"/>
      <c r="R43" s="8"/>
    </row>
    <row r="44" spans="1:19" ht="7.5" customHeight="1" outlineLevel="4" x14ac:dyDescent="0.15">
      <c r="A44" s="8"/>
      <c r="B44" s="50"/>
      <c r="C44" s="49"/>
      <c r="D44" s="52"/>
      <c r="E44" s="13"/>
      <c r="F44" s="53"/>
      <c r="G44" s="52"/>
      <c r="H44" s="54"/>
      <c r="I44" s="56"/>
      <c r="J44" s="15"/>
      <c r="K44" s="19"/>
      <c r="L44" s="19"/>
      <c r="M44" s="19"/>
      <c r="N44" s="19"/>
      <c r="O44" s="15"/>
      <c r="P44" s="15"/>
      <c r="Q44" s="15"/>
      <c r="R44" s="8"/>
    </row>
    <row r="45" spans="1:19" outlineLevel="3" x14ac:dyDescent="0.15">
      <c r="B45" s="6"/>
      <c r="C45" s="6"/>
      <c r="D45" s="6"/>
      <c r="E45" s="6"/>
      <c r="F45" s="6"/>
      <c r="G45" s="6"/>
      <c r="H45" s="6"/>
      <c r="I45" s="8"/>
      <c r="J45" s="8"/>
      <c r="K45" s="6"/>
      <c r="L45" s="6"/>
      <c r="M45" s="6"/>
      <c r="N45" s="6"/>
      <c r="O45" s="6"/>
      <c r="P45" s="8"/>
      <c r="Q45" s="8"/>
    </row>
    <row r="46" spans="1:19" ht="11.25" outlineLevel="2" x14ac:dyDescent="0.2">
      <c r="A46" s="43" t="s">
        <v>22</v>
      </c>
      <c r="B46" s="71">
        <v>3</v>
      </c>
      <c r="C46" s="72"/>
      <c r="D46" s="73" t="s">
        <v>64</v>
      </c>
      <c r="E46" s="73"/>
      <c r="F46" s="74" t="s">
        <v>23</v>
      </c>
      <c r="G46" s="73"/>
      <c r="H46" s="75"/>
      <c r="I46" s="76"/>
      <c r="J46" s="45">
        <f>SUBTOTAL(9,J47:J70)</f>
        <v>0</v>
      </c>
      <c r="K46" s="75"/>
      <c r="L46" s="46">
        <f>SUBTOTAL(9,L47:L70)</f>
        <v>107.71312076622721</v>
      </c>
      <c r="M46" s="75"/>
      <c r="N46" s="46">
        <f>SUBTOTAL(9,N47:N70)</f>
        <v>0</v>
      </c>
      <c r="O46" s="77"/>
      <c r="P46" s="45">
        <f>SUBTOTAL(9,P47:P70)</f>
        <v>0</v>
      </c>
      <c r="Q46" s="45">
        <f>SUBTOTAL(9,Q47:Q70)</f>
        <v>0</v>
      </c>
      <c r="R46" s="8"/>
      <c r="S46" s="8"/>
    </row>
    <row r="47" spans="1:19" ht="11.25" outlineLevel="3" x14ac:dyDescent="0.2">
      <c r="A47" s="9"/>
      <c r="B47" s="78"/>
      <c r="C47" s="79">
        <v>1</v>
      </c>
      <c r="D47" s="80" t="s">
        <v>65</v>
      </c>
      <c r="E47" s="81" t="s">
        <v>110</v>
      </c>
      <c r="F47" s="82" t="s">
        <v>111</v>
      </c>
      <c r="G47" s="80" t="s">
        <v>75</v>
      </c>
      <c r="H47" s="83">
        <v>30.982400000000005</v>
      </c>
      <c r="I47" s="84"/>
      <c r="J47" s="85">
        <f>H47*I47</f>
        <v>0</v>
      </c>
      <c r="K47" s="83">
        <v>2.5018699999999998</v>
      </c>
      <c r="L47" s="83">
        <f>H47*K47</f>
        <v>77.513937088000006</v>
      </c>
      <c r="M47" s="83"/>
      <c r="N47" s="83">
        <f>H47*M47</f>
        <v>0</v>
      </c>
      <c r="O47" s="85">
        <v>21</v>
      </c>
      <c r="P47" s="85">
        <f>J47*(O47/100)</f>
        <v>0</v>
      </c>
      <c r="Q47" s="85">
        <f>J47+P47</f>
        <v>0</v>
      </c>
      <c r="R47" s="8"/>
      <c r="S47" s="8"/>
    </row>
    <row r="48" spans="1:19" ht="9.75" outlineLevel="4" x14ac:dyDescent="0.2">
      <c r="A48" s="86"/>
      <c r="B48" s="87"/>
      <c r="C48" s="87"/>
      <c r="D48" s="88"/>
      <c r="E48" s="93" t="s">
        <v>16</v>
      </c>
      <c r="F48" s="89" t="s">
        <v>112</v>
      </c>
      <c r="G48" s="88"/>
      <c r="H48" s="90">
        <v>16.649600000000003</v>
      </c>
      <c r="I48" s="91"/>
      <c r="J48" s="92"/>
      <c r="K48" s="90"/>
      <c r="L48" s="90"/>
      <c r="M48" s="90"/>
      <c r="N48" s="90"/>
      <c r="O48" s="92"/>
      <c r="P48" s="92"/>
      <c r="Q48" s="92"/>
      <c r="R48" s="8"/>
    </row>
    <row r="49" spans="1:19" ht="9.75" outlineLevel="4" x14ac:dyDescent="0.2">
      <c r="A49" s="86"/>
      <c r="B49" s="87"/>
      <c r="C49" s="87"/>
      <c r="D49" s="88"/>
      <c r="E49" s="93"/>
      <c r="F49" s="89" t="s">
        <v>113</v>
      </c>
      <c r="G49" s="88"/>
      <c r="H49" s="90">
        <v>14.332800000000001</v>
      </c>
      <c r="I49" s="91"/>
      <c r="J49" s="92"/>
      <c r="K49" s="90"/>
      <c r="L49" s="90"/>
      <c r="M49" s="90"/>
      <c r="N49" s="90"/>
      <c r="O49" s="92"/>
      <c r="P49" s="92"/>
      <c r="Q49" s="92"/>
      <c r="R49" s="8"/>
    </row>
    <row r="50" spans="1:19" ht="7.5" customHeight="1" outlineLevel="4" x14ac:dyDescent="0.15">
      <c r="A50" s="8"/>
      <c r="B50" s="50"/>
      <c r="C50" s="49"/>
      <c r="D50" s="52"/>
      <c r="E50" s="13"/>
      <c r="F50" s="53"/>
      <c r="G50" s="52"/>
      <c r="H50" s="54"/>
      <c r="I50" s="56"/>
      <c r="J50" s="15"/>
      <c r="K50" s="19"/>
      <c r="L50" s="19"/>
      <c r="M50" s="19"/>
      <c r="N50" s="19"/>
      <c r="O50" s="15"/>
      <c r="P50" s="15"/>
      <c r="Q50" s="15"/>
      <c r="R50" s="8"/>
    </row>
    <row r="51" spans="1:19" ht="22.5" outlineLevel="3" x14ac:dyDescent="0.2">
      <c r="A51" s="9"/>
      <c r="B51" s="78"/>
      <c r="C51" s="79">
        <v>2</v>
      </c>
      <c r="D51" s="80" t="s">
        <v>65</v>
      </c>
      <c r="E51" s="81" t="s">
        <v>114</v>
      </c>
      <c r="F51" s="82" t="s">
        <v>115</v>
      </c>
      <c r="G51" s="80" t="s">
        <v>68</v>
      </c>
      <c r="H51" s="83">
        <v>48.41</v>
      </c>
      <c r="I51" s="84"/>
      <c r="J51" s="85">
        <f>H51*I51</f>
        <v>0</v>
      </c>
      <c r="K51" s="83">
        <v>0.61207999999999996</v>
      </c>
      <c r="L51" s="83">
        <f>H51*K51</f>
        <v>29.630792799999995</v>
      </c>
      <c r="M51" s="83"/>
      <c r="N51" s="83">
        <f>H51*M51</f>
        <v>0</v>
      </c>
      <c r="O51" s="85">
        <v>21</v>
      </c>
      <c r="P51" s="85">
        <f>J51*(O51/100)</f>
        <v>0</v>
      </c>
      <c r="Q51" s="85">
        <f>J51+P51</f>
        <v>0</v>
      </c>
      <c r="R51" s="8"/>
      <c r="S51" s="8"/>
    </row>
    <row r="52" spans="1:19" ht="9.75" outlineLevel="4" x14ac:dyDescent="0.2">
      <c r="A52" s="86"/>
      <c r="B52" s="87"/>
      <c r="C52" s="87"/>
      <c r="D52" s="88"/>
      <c r="E52" s="93" t="s">
        <v>16</v>
      </c>
      <c r="F52" s="89" t="s">
        <v>116</v>
      </c>
      <c r="G52" s="88"/>
      <c r="H52" s="90">
        <v>26.015000000000001</v>
      </c>
      <c r="I52" s="91"/>
      <c r="J52" s="92"/>
      <c r="K52" s="90"/>
      <c r="L52" s="90"/>
      <c r="M52" s="90"/>
      <c r="N52" s="90"/>
      <c r="O52" s="92"/>
      <c r="P52" s="92"/>
      <c r="Q52" s="92"/>
      <c r="R52" s="8"/>
    </row>
    <row r="53" spans="1:19" ht="9.75" outlineLevel="4" x14ac:dyDescent="0.2">
      <c r="A53" s="86"/>
      <c r="B53" s="87"/>
      <c r="C53" s="87"/>
      <c r="D53" s="88"/>
      <c r="E53" s="93"/>
      <c r="F53" s="89" t="s">
        <v>117</v>
      </c>
      <c r="G53" s="88"/>
      <c r="H53" s="90">
        <v>22.395</v>
      </c>
      <c r="I53" s="91"/>
      <c r="J53" s="92"/>
      <c r="K53" s="90"/>
      <c r="L53" s="90"/>
      <c r="M53" s="90"/>
      <c r="N53" s="90"/>
      <c r="O53" s="92"/>
      <c r="P53" s="92"/>
      <c r="Q53" s="92"/>
      <c r="R53" s="8"/>
    </row>
    <row r="54" spans="1:19" ht="7.5" customHeight="1" outlineLevel="4" x14ac:dyDescent="0.15">
      <c r="A54" s="8"/>
      <c r="B54" s="50"/>
      <c r="C54" s="49"/>
      <c r="D54" s="52"/>
      <c r="E54" s="13"/>
      <c r="F54" s="53"/>
      <c r="G54" s="52"/>
      <c r="H54" s="54"/>
      <c r="I54" s="56"/>
      <c r="J54" s="15"/>
      <c r="K54" s="19"/>
      <c r="L54" s="19"/>
      <c r="M54" s="19"/>
      <c r="N54" s="19"/>
      <c r="O54" s="15"/>
      <c r="P54" s="15"/>
      <c r="Q54" s="15"/>
      <c r="R54" s="8"/>
    </row>
    <row r="55" spans="1:19" ht="11.25" outlineLevel="3" x14ac:dyDescent="0.2">
      <c r="A55" s="9"/>
      <c r="B55" s="78"/>
      <c r="C55" s="79">
        <v>3</v>
      </c>
      <c r="D55" s="80" t="s">
        <v>65</v>
      </c>
      <c r="E55" s="81" t="s">
        <v>118</v>
      </c>
      <c r="F55" s="82" t="s">
        <v>119</v>
      </c>
      <c r="G55" s="80" t="s">
        <v>105</v>
      </c>
      <c r="H55" s="83">
        <v>0.46452508799999997</v>
      </c>
      <c r="I55" s="84"/>
      <c r="J55" s="85">
        <f>H55*I55</f>
        <v>0</v>
      </c>
      <c r="K55" s="83">
        <v>1.0593999999999999</v>
      </c>
      <c r="L55" s="83">
        <f>H55*K55</f>
        <v>0.49211787822719993</v>
      </c>
      <c r="M55" s="83"/>
      <c r="N55" s="83">
        <f>H55*M55</f>
        <v>0</v>
      </c>
      <c r="O55" s="85">
        <v>21</v>
      </c>
      <c r="P55" s="85">
        <f>J55*(O55/100)</f>
        <v>0</v>
      </c>
      <c r="Q55" s="85">
        <f>J55+P55</f>
        <v>0</v>
      </c>
      <c r="R55" s="8"/>
      <c r="S55" s="8"/>
    </row>
    <row r="56" spans="1:19" ht="9.75" outlineLevel="4" x14ac:dyDescent="0.2">
      <c r="A56" s="86"/>
      <c r="B56" s="87"/>
      <c r="C56" s="87"/>
      <c r="D56" s="88"/>
      <c r="E56" s="93" t="s">
        <v>16</v>
      </c>
      <c r="F56" s="89" t="s">
        <v>120</v>
      </c>
      <c r="G56" s="88"/>
      <c r="H56" s="90">
        <v>0</v>
      </c>
      <c r="I56" s="91"/>
      <c r="J56" s="92"/>
      <c r="K56" s="90"/>
      <c r="L56" s="90"/>
      <c r="M56" s="90"/>
      <c r="N56" s="90"/>
      <c r="O56" s="92"/>
      <c r="P56" s="92"/>
      <c r="Q56" s="92"/>
      <c r="R56" s="8"/>
    </row>
    <row r="57" spans="1:19" ht="9.75" outlineLevel="4" x14ac:dyDescent="0.2">
      <c r="A57" s="86"/>
      <c r="B57" s="87"/>
      <c r="C57" s="87"/>
      <c r="D57" s="88"/>
      <c r="E57" s="93"/>
      <c r="F57" s="89" t="s">
        <v>121</v>
      </c>
      <c r="G57" s="88"/>
      <c r="H57" s="90">
        <v>0</v>
      </c>
      <c r="I57" s="91"/>
      <c r="J57" s="92"/>
      <c r="K57" s="90"/>
      <c r="L57" s="90"/>
      <c r="M57" s="90"/>
      <c r="N57" s="90"/>
      <c r="O57" s="92"/>
      <c r="P57" s="92"/>
      <c r="Q57" s="92"/>
      <c r="R57" s="8"/>
    </row>
    <row r="58" spans="1:19" ht="9.75" outlineLevel="4" x14ac:dyDescent="0.2">
      <c r="A58" s="86"/>
      <c r="B58" s="87"/>
      <c r="C58" s="87"/>
      <c r="D58" s="88"/>
      <c r="E58" s="93"/>
      <c r="F58" s="89" t="s">
        <v>122</v>
      </c>
      <c r="G58" s="88"/>
      <c r="H58" s="90">
        <v>0.20803675200000002</v>
      </c>
      <c r="I58" s="91"/>
      <c r="J58" s="92"/>
      <c r="K58" s="90"/>
      <c r="L58" s="90"/>
      <c r="M58" s="90"/>
      <c r="N58" s="90"/>
      <c r="O58" s="92"/>
      <c r="P58" s="92"/>
      <c r="Q58" s="92"/>
      <c r="R58" s="8"/>
    </row>
    <row r="59" spans="1:19" ht="9.75" outlineLevel="4" x14ac:dyDescent="0.2">
      <c r="A59" s="86"/>
      <c r="B59" s="87"/>
      <c r="C59" s="87"/>
      <c r="D59" s="88"/>
      <c r="E59" s="93"/>
      <c r="F59" s="89" t="s">
        <v>123</v>
      </c>
      <c r="G59" s="88"/>
      <c r="H59" s="90">
        <v>0.17908833599999999</v>
      </c>
      <c r="I59" s="91"/>
      <c r="J59" s="92"/>
      <c r="K59" s="90"/>
      <c r="L59" s="90"/>
      <c r="M59" s="90"/>
      <c r="N59" s="90"/>
      <c r="O59" s="92"/>
      <c r="P59" s="92"/>
      <c r="Q59" s="92"/>
      <c r="R59" s="8"/>
    </row>
    <row r="60" spans="1:19" ht="9.75" outlineLevel="4" x14ac:dyDescent="0.2">
      <c r="A60" s="86"/>
      <c r="B60" s="87"/>
      <c r="C60" s="87"/>
      <c r="D60" s="88"/>
      <c r="E60" s="93"/>
      <c r="F60" s="89" t="s">
        <v>124</v>
      </c>
      <c r="G60" s="88"/>
      <c r="H60" s="90">
        <v>7.740000000000001E-2</v>
      </c>
      <c r="I60" s="91"/>
      <c r="J60" s="92"/>
      <c r="K60" s="90"/>
      <c r="L60" s="90"/>
      <c r="M60" s="90"/>
      <c r="N60" s="90"/>
      <c r="O60" s="92"/>
      <c r="P60" s="92"/>
      <c r="Q60" s="92"/>
      <c r="R60" s="8"/>
    </row>
    <row r="61" spans="1:19" ht="7.5" customHeight="1" outlineLevel="4" x14ac:dyDescent="0.15">
      <c r="A61" s="8"/>
      <c r="B61" s="50"/>
      <c r="C61" s="49"/>
      <c r="D61" s="52"/>
      <c r="E61" s="13"/>
      <c r="F61" s="53"/>
      <c r="G61" s="52"/>
      <c r="H61" s="54"/>
      <c r="I61" s="56"/>
      <c r="J61" s="15"/>
      <c r="K61" s="19"/>
      <c r="L61" s="19"/>
      <c r="M61" s="19"/>
      <c r="N61" s="19"/>
      <c r="O61" s="15"/>
      <c r="P61" s="15"/>
      <c r="Q61" s="15"/>
      <c r="R61" s="8"/>
    </row>
    <row r="62" spans="1:19" ht="11.25" outlineLevel="3" x14ac:dyDescent="0.2">
      <c r="A62" s="9"/>
      <c r="B62" s="78"/>
      <c r="C62" s="79">
        <v>4</v>
      </c>
      <c r="D62" s="80" t="s">
        <v>65</v>
      </c>
      <c r="E62" s="81" t="s">
        <v>125</v>
      </c>
      <c r="F62" s="82" t="s">
        <v>126</v>
      </c>
      <c r="G62" s="80" t="s">
        <v>68</v>
      </c>
      <c r="H62" s="83">
        <v>171.39999999999998</v>
      </c>
      <c r="I62" s="84"/>
      <c r="J62" s="85">
        <f>H62*I62</f>
        <v>0</v>
      </c>
      <c r="K62" s="83">
        <v>1E-4</v>
      </c>
      <c r="L62" s="83">
        <f>H62*K62</f>
        <v>1.7139999999999999E-2</v>
      </c>
      <c r="M62" s="83"/>
      <c r="N62" s="83">
        <f>H62*M62</f>
        <v>0</v>
      </c>
      <c r="O62" s="85">
        <v>21</v>
      </c>
      <c r="P62" s="85">
        <f>J62*(O62/100)</f>
        <v>0</v>
      </c>
      <c r="Q62" s="85">
        <f>J62+P62</f>
        <v>0</v>
      </c>
      <c r="R62" s="8"/>
      <c r="S62" s="8"/>
    </row>
    <row r="63" spans="1:19" ht="9.75" outlineLevel="4" x14ac:dyDescent="0.2">
      <c r="A63" s="86"/>
      <c r="B63" s="87"/>
      <c r="C63" s="87"/>
      <c r="D63" s="88"/>
      <c r="E63" s="93" t="s">
        <v>16</v>
      </c>
      <c r="F63" s="89" t="s">
        <v>109</v>
      </c>
      <c r="G63" s="88"/>
      <c r="H63" s="90">
        <v>122.99</v>
      </c>
      <c r="I63" s="91"/>
      <c r="J63" s="92"/>
      <c r="K63" s="90"/>
      <c r="L63" s="90"/>
      <c r="M63" s="90"/>
      <c r="N63" s="90"/>
      <c r="O63" s="92"/>
      <c r="P63" s="92"/>
      <c r="Q63" s="92"/>
      <c r="R63" s="8"/>
    </row>
    <row r="64" spans="1:19" ht="9.75" outlineLevel="4" x14ac:dyDescent="0.2">
      <c r="A64" s="86"/>
      <c r="B64" s="87"/>
      <c r="C64" s="87"/>
      <c r="D64" s="88"/>
      <c r="E64" s="93"/>
      <c r="F64" s="89" t="s">
        <v>127</v>
      </c>
      <c r="G64" s="88"/>
      <c r="H64" s="90">
        <v>48.41</v>
      </c>
      <c r="I64" s="91"/>
      <c r="J64" s="92"/>
      <c r="K64" s="90"/>
      <c r="L64" s="90"/>
      <c r="M64" s="90"/>
      <c r="N64" s="90"/>
      <c r="O64" s="92"/>
      <c r="P64" s="92"/>
      <c r="Q64" s="92"/>
      <c r="R64" s="8"/>
    </row>
    <row r="65" spans="1:19" ht="7.5" customHeight="1" outlineLevel="4" x14ac:dyDescent="0.15">
      <c r="A65" s="8"/>
      <c r="B65" s="50"/>
      <c r="C65" s="49"/>
      <c r="D65" s="52"/>
      <c r="E65" s="13"/>
      <c r="F65" s="53"/>
      <c r="G65" s="52"/>
      <c r="H65" s="54"/>
      <c r="I65" s="56"/>
      <c r="J65" s="15"/>
      <c r="K65" s="19"/>
      <c r="L65" s="19"/>
      <c r="M65" s="19"/>
      <c r="N65" s="19"/>
      <c r="O65" s="15"/>
      <c r="P65" s="15"/>
      <c r="Q65" s="15"/>
      <c r="R65" s="8"/>
    </row>
    <row r="66" spans="1:19" ht="11.25" outlineLevel="3" x14ac:dyDescent="0.2">
      <c r="A66" s="9"/>
      <c r="B66" s="78"/>
      <c r="C66" s="79">
        <v>5</v>
      </c>
      <c r="D66" s="80" t="s">
        <v>128</v>
      </c>
      <c r="E66" s="81" t="s">
        <v>129</v>
      </c>
      <c r="F66" s="82" t="s">
        <v>130</v>
      </c>
      <c r="G66" s="80" t="s">
        <v>68</v>
      </c>
      <c r="H66" s="83">
        <v>197.11</v>
      </c>
      <c r="I66" s="84"/>
      <c r="J66" s="85">
        <f>H66*I66</f>
        <v>0</v>
      </c>
      <c r="K66" s="83">
        <v>2.9999999999999997E-4</v>
      </c>
      <c r="L66" s="83">
        <f>H66*K66</f>
        <v>5.9132999999999998E-2</v>
      </c>
      <c r="M66" s="83"/>
      <c r="N66" s="83">
        <f>H66*M66</f>
        <v>0</v>
      </c>
      <c r="O66" s="85">
        <v>21</v>
      </c>
      <c r="P66" s="85">
        <f>J66*(O66/100)</f>
        <v>0</v>
      </c>
      <c r="Q66" s="85">
        <f>J66+P66</f>
        <v>0</v>
      </c>
      <c r="R66" s="8"/>
      <c r="S66" s="8"/>
    </row>
    <row r="67" spans="1:19" ht="9.75" outlineLevel="4" x14ac:dyDescent="0.2">
      <c r="A67" s="86"/>
      <c r="B67" s="87"/>
      <c r="C67" s="87"/>
      <c r="D67" s="88"/>
      <c r="E67" s="93" t="s">
        <v>16</v>
      </c>
      <c r="F67" s="89" t="s">
        <v>131</v>
      </c>
      <c r="G67" s="88"/>
      <c r="H67" s="90">
        <v>171.4</v>
      </c>
      <c r="I67" s="91"/>
      <c r="J67" s="92"/>
      <c r="K67" s="90"/>
      <c r="L67" s="90"/>
      <c r="M67" s="90"/>
      <c r="N67" s="90"/>
      <c r="O67" s="92"/>
      <c r="P67" s="92"/>
      <c r="Q67" s="92"/>
      <c r="R67" s="8"/>
    </row>
    <row r="68" spans="1:19" ht="9.75" outlineLevel="4" x14ac:dyDescent="0.2">
      <c r="A68" s="86"/>
      <c r="B68" s="87"/>
      <c r="C68" s="87"/>
      <c r="D68" s="88"/>
      <c r="E68" s="93"/>
      <c r="F68" s="89" t="s">
        <v>132</v>
      </c>
      <c r="G68" s="88"/>
      <c r="H68" s="90">
        <v>25.71</v>
      </c>
      <c r="I68" s="91"/>
      <c r="J68" s="92"/>
      <c r="K68" s="90"/>
      <c r="L68" s="90"/>
      <c r="M68" s="90"/>
      <c r="N68" s="90"/>
      <c r="O68" s="92"/>
      <c r="P68" s="92"/>
      <c r="Q68" s="92"/>
      <c r="R68" s="8"/>
    </row>
    <row r="69" spans="1:19" ht="7.5" customHeight="1" outlineLevel="4" x14ac:dyDescent="0.15">
      <c r="A69" s="8"/>
      <c r="B69" s="50"/>
      <c r="C69" s="49"/>
      <c r="D69" s="52"/>
      <c r="E69" s="13"/>
      <c r="F69" s="53"/>
      <c r="G69" s="52"/>
      <c r="H69" s="54"/>
      <c r="I69" s="56"/>
      <c r="J69" s="15"/>
      <c r="K69" s="19"/>
      <c r="L69" s="19"/>
      <c r="M69" s="19"/>
      <c r="N69" s="19"/>
      <c r="O69" s="15"/>
      <c r="P69" s="15"/>
      <c r="Q69" s="15"/>
      <c r="R69" s="8"/>
    </row>
    <row r="70" spans="1:19" outlineLevel="3" x14ac:dyDescent="0.15">
      <c r="B70" s="6"/>
      <c r="C70" s="6"/>
      <c r="D70" s="6"/>
      <c r="E70" s="6"/>
      <c r="F70" s="6"/>
      <c r="G70" s="6"/>
      <c r="H70" s="6"/>
      <c r="I70" s="8"/>
      <c r="J70" s="8"/>
      <c r="K70" s="6"/>
      <c r="L70" s="6"/>
      <c r="M70" s="6"/>
      <c r="N70" s="6"/>
      <c r="O70" s="6"/>
      <c r="P70" s="8"/>
      <c r="Q70" s="8"/>
    </row>
    <row r="71" spans="1:19" ht="11.25" outlineLevel="2" x14ac:dyDescent="0.2">
      <c r="A71" s="43" t="s">
        <v>24</v>
      </c>
      <c r="B71" s="71">
        <v>3</v>
      </c>
      <c r="C71" s="72"/>
      <c r="D71" s="73" t="s">
        <v>64</v>
      </c>
      <c r="E71" s="73"/>
      <c r="F71" s="74" t="s">
        <v>25</v>
      </c>
      <c r="G71" s="73"/>
      <c r="H71" s="75"/>
      <c r="I71" s="76"/>
      <c r="J71" s="45">
        <f>SUBTOTAL(9,J72:J92)</f>
        <v>0</v>
      </c>
      <c r="K71" s="75"/>
      <c r="L71" s="46">
        <f>SUBTOTAL(9,L72:L92)</f>
        <v>3.8060121000000002</v>
      </c>
      <c r="M71" s="75"/>
      <c r="N71" s="46">
        <f>SUBTOTAL(9,N72:N92)</f>
        <v>0</v>
      </c>
      <c r="O71" s="77"/>
      <c r="P71" s="45">
        <f>SUBTOTAL(9,P72:P92)</f>
        <v>0</v>
      </c>
      <c r="Q71" s="45">
        <f>SUBTOTAL(9,Q72:Q92)</f>
        <v>0</v>
      </c>
      <c r="R71" s="8"/>
      <c r="S71" s="8"/>
    </row>
    <row r="72" spans="1:19" ht="11.25" outlineLevel="3" x14ac:dyDescent="0.2">
      <c r="A72" s="9"/>
      <c r="B72" s="78"/>
      <c r="C72" s="79">
        <v>1</v>
      </c>
      <c r="D72" s="80" t="s">
        <v>65</v>
      </c>
      <c r="E72" s="81" t="s">
        <v>133</v>
      </c>
      <c r="F72" s="82" t="s">
        <v>134</v>
      </c>
      <c r="G72" s="80" t="s">
        <v>68</v>
      </c>
      <c r="H72" s="83">
        <v>177.30599999999998</v>
      </c>
      <c r="I72" s="84"/>
      <c r="J72" s="85">
        <f>H72*I72</f>
        <v>0</v>
      </c>
      <c r="K72" s="83"/>
      <c r="L72" s="83">
        <f>H72*K72</f>
        <v>0</v>
      </c>
      <c r="M72" s="83"/>
      <c r="N72" s="83">
        <f>H72*M72</f>
        <v>0</v>
      </c>
      <c r="O72" s="85">
        <v>21</v>
      </c>
      <c r="P72" s="85">
        <f>J72*(O72/100)</f>
        <v>0</v>
      </c>
      <c r="Q72" s="85">
        <f>J72+P72</f>
        <v>0</v>
      </c>
      <c r="R72" s="8"/>
      <c r="S72" s="8"/>
    </row>
    <row r="73" spans="1:19" ht="9.75" outlineLevel="4" x14ac:dyDescent="0.2">
      <c r="A73" s="86"/>
      <c r="B73" s="87"/>
      <c r="C73" s="87"/>
      <c r="D73" s="88"/>
      <c r="E73" s="93" t="s">
        <v>16</v>
      </c>
      <c r="F73" s="89" t="s">
        <v>135</v>
      </c>
      <c r="G73" s="88"/>
      <c r="H73" s="90">
        <v>242.05</v>
      </c>
      <c r="I73" s="91"/>
      <c r="J73" s="92"/>
      <c r="K73" s="90"/>
      <c r="L73" s="90"/>
      <c r="M73" s="90"/>
      <c r="N73" s="90"/>
      <c r="O73" s="92"/>
      <c r="P73" s="92"/>
      <c r="Q73" s="92"/>
      <c r="R73" s="8"/>
    </row>
    <row r="74" spans="1:19" ht="9.75" outlineLevel="4" x14ac:dyDescent="0.2">
      <c r="A74" s="86"/>
      <c r="B74" s="87"/>
      <c r="C74" s="87"/>
      <c r="D74" s="88"/>
      <c r="E74" s="93"/>
      <c r="F74" s="89" t="s">
        <v>136</v>
      </c>
      <c r="G74" s="88"/>
      <c r="H74" s="90">
        <v>-57.4</v>
      </c>
      <c r="I74" s="91"/>
      <c r="J74" s="92"/>
      <c r="K74" s="90"/>
      <c r="L74" s="90"/>
      <c r="M74" s="90"/>
      <c r="N74" s="90"/>
      <c r="O74" s="92"/>
      <c r="P74" s="92"/>
      <c r="Q74" s="92"/>
      <c r="R74" s="8"/>
    </row>
    <row r="75" spans="1:19" ht="9.75" outlineLevel="4" x14ac:dyDescent="0.2">
      <c r="A75" s="86"/>
      <c r="B75" s="87"/>
      <c r="C75" s="87"/>
      <c r="D75" s="88"/>
      <c r="E75" s="93"/>
      <c r="F75" s="89" t="s">
        <v>137</v>
      </c>
      <c r="G75" s="88"/>
      <c r="H75" s="90">
        <v>-7.3440000000000003</v>
      </c>
      <c r="I75" s="91"/>
      <c r="J75" s="92"/>
      <c r="K75" s="90"/>
      <c r="L75" s="90"/>
      <c r="M75" s="90"/>
      <c r="N75" s="90"/>
      <c r="O75" s="92"/>
      <c r="P75" s="92"/>
      <c r="Q75" s="92"/>
      <c r="R75" s="8"/>
    </row>
    <row r="76" spans="1:19" ht="7.5" customHeight="1" outlineLevel="4" x14ac:dyDescent="0.15">
      <c r="A76" s="8"/>
      <c r="B76" s="50"/>
      <c r="C76" s="49"/>
      <c r="D76" s="52"/>
      <c r="E76" s="13"/>
      <c r="F76" s="53"/>
      <c r="G76" s="52"/>
      <c r="H76" s="54"/>
      <c r="I76" s="56"/>
      <c r="J76" s="15"/>
      <c r="K76" s="19"/>
      <c r="L76" s="19"/>
      <c r="M76" s="19"/>
      <c r="N76" s="19"/>
      <c r="O76" s="15"/>
      <c r="P76" s="15"/>
      <c r="Q76" s="15"/>
      <c r="R76" s="8"/>
    </row>
    <row r="77" spans="1:19" ht="11.25" outlineLevel="3" x14ac:dyDescent="0.2">
      <c r="A77" s="9"/>
      <c r="B77" s="78"/>
      <c r="C77" s="79">
        <v>2</v>
      </c>
      <c r="D77" s="80" t="s">
        <v>128</v>
      </c>
      <c r="E77" s="81" t="s">
        <v>138</v>
      </c>
      <c r="F77" s="82" t="s">
        <v>139</v>
      </c>
      <c r="G77" s="80" t="s">
        <v>68</v>
      </c>
      <c r="H77" s="83">
        <v>195.03660000000002</v>
      </c>
      <c r="I77" s="84"/>
      <c r="J77" s="85">
        <f>H77*I77</f>
        <v>0</v>
      </c>
      <c r="K77" s="83">
        <v>1.0999999999999999E-2</v>
      </c>
      <c r="L77" s="83">
        <f>H77*K77</f>
        <v>2.1454026000000002</v>
      </c>
      <c r="M77" s="83"/>
      <c r="N77" s="83">
        <f>H77*M77</f>
        <v>0</v>
      </c>
      <c r="O77" s="85">
        <v>21</v>
      </c>
      <c r="P77" s="85">
        <f>J77*(O77/100)</f>
        <v>0</v>
      </c>
      <c r="Q77" s="85">
        <f>J77+P77</f>
        <v>0</v>
      </c>
      <c r="R77" s="8"/>
      <c r="S77" s="8"/>
    </row>
    <row r="78" spans="1:19" ht="9.75" outlineLevel="4" x14ac:dyDescent="0.2">
      <c r="A78" s="86"/>
      <c r="B78" s="87"/>
      <c r="C78" s="87"/>
      <c r="D78" s="88"/>
      <c r="E78" s="93" t="s">
        <v>16</v>
      </c>
      <c r="F78" s="89" t="s">
        <v>140</v>
      </c>
      <c r="G78" s="88"/>
      <c r="H78" s="90">
        <v>0</v>
      </c>
      <c r="I78" s="91"/>
      <c r="J78" s="92"/>
      <c r="K78" s="90"/>
      <c r="L78" s="90"/>
      <c r="M78" s="90"/>
      <c r="N78" s="90"/>
      <c r="O78" s="92"/>
      <c r="P78" s="92"/>
      <c r="Q78" s="92"/>
      <c r="R78" s="8"/>
    </row>
    <row r="79" spans="1:19" ht="9.75" outlineLevel="4" x14ac:dyDescent="0.2">
      <c r="A79" s="86"/>
      <c r="B79" s="87"/>
      <c r="C79" s="87"/>
      <c r="D79" s="88"/>
      <c r="E79" s="93"/>
      <c r="F79" s="89" t="s">
        <v>141</v>
      </c>
      <c r="G79" s="88"/>
      <c r="H79" s="90">
        <v>177.30600000000001</v>
      </c>
      <c r="I79" s="91"/>
      <c r="J79" s="92"/>
      <c r="K79" s="90"/>
      <c r="L79" s="90"/>
      <c r="M79" s="90"/>
      <c r="N79" s="90"/>
      <c r="O79" s="92"/>
      <c r="P79" s="92"/>
      <c r="Q79" s="92"/>
      <c r="R79" s="8"/>
    </row>
    <row r="80" spans="1:19" ht="9.75" outlineLevel="4" x14ac:dyDescent="0.2">
      <c r="A80" s="86"/>
      <c r="B80" s="87"/>
      <c r="C80" s="87"/>
      <c r="D80" s="88"/>
      <c r="E80" s="93"/>
      <c r="F80" s="89" t="s">
        <v>142</v>
      </c>
      <c r="G80" s="88"/>
      <c r="H80" s="90">
        <v>17.730600000000003</v>
      </c>
      <c r="I80" s="91"/>
      <c r="J80" s="92"/>
      <c r="K80" s="90"/>
      <c r="L80" s="90"/>
      <c r="M80" s="90"/>
      <c r="N80" s="90"/>
      <c r="O80" s="92"/>
      <c r="P80" s="92"/>
      <c r="Q80" s="92"/>
      <c r="R80" s="8"/>
    </row>
    <row r="81" spans="1:19" ht="7.5" customHeight="1" outlineLevel="4" x14ac:dyDescent="0.15">
      <c r="A81" s="8"/>
      <c r="B81" s="50"/>
      <c r="C81" s="49"/>
      <c r="D81" s="52"/>
      <c r="E81" s="13"/>
      <c r="F81" s="53"/>
      <c r="G81" s="52"/>
      <c r="H81" s="54"/>
      <c r="I81" s="56"/>
      <c r="J81" s="15"/>
      <c r="K81" s="19"/>
      <c r="L81" s="19"/>
      <c r="M81" s="19"/>
      <c r="N81" s="19"/>
      <c r="O81" s="15"/>
      <c r="P81" s="15"/>
      <c r="Q81" s="15"/>
      <c r="R81" s="8"/>
    </row>
    <row r="82" spans="1:19" ht="11.25" outlineLevel="3" x14ac:dyDescent="0.2">
      <c r="A82" s="9"/>
      <c r="B82" s="78"/>
      <c r="C82" s="79">
        <v>3</v>
      </c>
      <c r="D82" s="80" t="s">
        <v>65</v>
      </c>
      <c r="E82" s="81" t="s">
        <v>133</v>
      </c>
      <c r="F82" s="82" t="s">
        <v>134</v>
      </c>
      <c r="G82" s="80" t="s">
        <v>68</v>
      </c>
      <c r="H82" s="83">
        <v>158.9102</v>
      </c>
      <c r="I82" s="84"/>
      <c r="J82" s="85">
        <f>H82*I82</f>
        <v>0</v>
      </c>
      <c r="K82" s="83"/>
      <c r="L82" s="83">
        <f>H82*K82</f>
        <v>0</v>
      </c>
      <c r="M82" s="83"/>
      <c r="N82" s="83">
        <f>H82*M82</f>
        <v>0</v>
      </c>
      <c r="O82" s="85">
        <v>21</v>
      </c>
      <c r="P82" s="85">
        <f>J82*(O82/100)</f>
        <v>0</v>
      </c>
      <c r="Q82" s="85">
        <f>J82+P82</f>
        <v>0</v>
      </c>
      <c r="R82" s="8"/>
      <c r="S82" s="8"/>
    </row>
    <row r="83" spans="1:19" ht="9.75" outlineLevel="4" x14ac:dyDescent="0.2">
      <c r="A83" s="86"/>
      <c r="B83" s="87"/>
      <c r="C83" s="87"/>
      <c r="D83" s="88"/>
      <c r="E83" s="93" t="s">
        <v>16</v>
      </c>
      <c r="F83" s="89" t="s">
        <v>143</v>
      </c>
      <c r="G83" s="88"/>
      <c r="H83" s="90">
        <v>223.6542</v>
      </c>
      <c r="I83" s="91"/>
      <c r="J83" s="92"/>
      <c r="K83" s="90"/>
      <c r="L83" s="90"/>
      <c r="M83" s="90"/>
      <c r="N83" s="90"/>
      <c r="O83" s="92"/>
      <c r="P83" s="92"/>
      <c r="Q83" s="92"/>
      <c r="R83" s="8"/>
    </row>
    <row r="84" spans="1:19" ht="9.75" outlineLevel="4" x14ac:dyDescent="0.2">
      <c r="A84" s="86"/>
      <c r="B84" s="87"/>
      <c r="C84" s="87"/>
      <c r="D84" s="88"/>
      <c r="E84" s="93"/>
      <c r="F84" s="89" t="s">
        <v>136</v>
      </c>
      <c r="G84" s="88"/>
      <c r="H84" s="90">
        <v>-57.4</v>
      </c>
      <c r="I84" s="91"/>
      <c r="J84" s="92"/>
      <c r="K84" s="90"/>
      <c r="L84" s="90"/>
      <c r="M84" s="90"/>
      <c r="N84" s="90"/>
      <c r="O84" s="92"/>
      <c r="P84" s="92"/>
      <c r="Q84" s="92"/>
      <c r="R84" s="8"/>
    </row>
    <row r="85" spans="1:19" ht="9.75" outlineLevel="4" x14ac:dyDescent="0.2">
      <c r="A85" s="86"/>
      <c r="B85" s="87"/>
      <c r="C85" s="87"/>
      <c r="D85" s="88"/>
      <c r="E85" s="93"/>
      <c r="F85" s="89" t="s">
        <v>137</v>
      </c>
      <c r="G85" s="88"/>
      <c r="H85" s="90">
        <v>-7.3440000000000003</v>
      </c>
      <c r="I85" s="91"/>
      <c r="J85" s="92"/>
      <c r="K85" s="90"/>
      <c r="L85" s="90"/>
      <c r="M85" s="90"/>
      <c r="N85" s="90"/>
      <c r="O85" s="92"/>
      <c r="P85" s="92"/>
      <c r="Q85" s="92"/>
      <c r="R85" s="8"/>
    </row>
    <row r="86" spans="1:19" ht="7.5" customHeight="1" outlineLevel="4" x14ac:dyDescent="0.15">
      <c r="A86" s="8"/>
      <c r="B86" s="50"/>
      <c r="C86" s="49"/>
      <c r="D86" s="52"/>
      <c r="E86" s="13"/>
      <c r="F86" s="53"/>
      <c r="G86" s="52"/>
      <c r="H86" s="54"/>
      <c r="I86" s="56"/>
      <c r="J86" s="15"/>
      <c r="K86" s="19"/>
      <c r="L86" s="19"/>
      <c r="M86" s="19"/>
      <c r="N86" s="19"/>
      <c r="O86" s="15"/>
      <c r="P86" s="15"/>
      <c r="Q86" s="15"/>
      <c r="R86" s="8"/>
    </row>
    <row r="87" spans="1:19" ht="11.25" outlineLevel="3" x14ac:dyDescent="0.2">
      <c r="A87" s="9"/>
      <c r="B87" s="78"/>
      <c r="C87" s="79">
        <v>4</v>
      </c>
      <c r="D87" s="80" t="s">
        <v>128</v>
      </c>
      <c r="E87" s="81" t="s">
        <v>144</v>
      </c>
      <c r="F87" s="82" t="s">
        <v>145</v>
      </c>
      <c r="G87" s="80" t="s">
        <v>68</v>
      </c>
      <c r="H87" s="83">
        <v>174.80099999999999</v>
      </c>
      <c r="I87" s="84"/>
      <c r="J87" s="85">
        <f>H87*I87</f>
        <v>0</v>
      </c>
      <c r="K87" s="83">
        <v>9.4999999999999998E-3</v>
      </c>
      <c r="L87" s="83">
        <f>H87*K87</f>
        <v>1.6606094999999998</v>
      </c>
      <c r="M87" s="83"/>
      <c r="N87" s="83">
        <f>H87*M87</f>
        <v>0</v>
      </c>
      <c r="O87" s="85">
        <v>21</v>
      </c>
      <c r="P87" s="85">
        <f>J87*(O87/100)</f>
        <v>0</v>
      </c>
      <c r="Q87" s="85">
        <f>J87+P87</f>
        <v>0</v>
      </c>
      <c r="R87" s="8"/>
      <c r="S87" s="8"/>
    </row>
    <row r="88" spans="1:19" ht="9.75" outlineLevel="4" x14ac:dyDescent="0.2">
      <c r="A88" s="86"/>
      <c r="B88" s="87"/>
      <c r="C88" s="87"/>
      <c r="D88" s="88"/>
      <c r="E88" s="93" t="s">
        <v>16</v>
      </c>
      <c r="F88" s="89" t="s">
        <v>140</v>
      </c>
      <c r="G88" s="88"/>
      <c r="H88" s="90">
        <v>0</v>
      </c>
      <c r="I88" s="91"/>
      <c r="J88" s="92"/>
      <c r="K88" s="90"/>
      <c r="L88" s="90"/>
      <c r="M88" s="90"/>
      <c r="N88" s="90"/>
      <c r="O88" s="92"/>
      <c r="P88" s="92"/>
      <c r="Q88" s="92"/>
      <c r="R88" s="8"/>
    </row>
    <row r="89" spans="1:19" ht="9.75" outlineLevel="4" x14ac:dyDescent="0.2">
      <c r="A89" s="86"/>
      <c r="B89" s="87"/>
      <c r="C89" s="87"/>
      <c r="D89" s="88"/>
      <c r="E89" s="93"/>
      <c r="F89" s="89" t="s">
        <v>146</v>
      </c>
      <c r="G89" s="88"/>
      <c r="H89" s="90">
        <v>158.91</v>
      </c>
      <c r="I89" s="91"/>
      <c r="J89" s="92"/>
      <c r="K89" s="90"/>
      <c r="L89" s="90"/>
      <c r="M89" s="90"/>
      <c r="N89" s="90"/>
      <c r="O89" s="92"/>
      <c r="P89" s="92"/>
      <c r="Q89" s="92"/>
      <c r="R89" s="8"/>
    </row>
    <row r="90" spans="1:19" ht="9.75" outlineLevel="4" x14ac:dyDescent="0.2">
      <c r="A90" s="86"/>
      <c r="B90" s="87"/>
      <c r="C90" s="87"/>
      <c r="D90" s="88"/>
      <c r="E90" s="93"/>
      <c r="F90" s="89" t="s">
        <v>147</v>
      </c>
      <c r="G90" s="88"/>
      <c r="H90" s="90">
        <v>15.891</v>
      </c>
      <c r="I90" s="91"/>
      <c r="J90" s="92"/>
      <c r="K90" s="90"/>
      <c r="L90" s="90"/>
      <c r="M90" s="90"/>
      <c r="N90" s="90"/>
      <c r="O90" s="92"/>
      <c r="P90" s="92"/>
      <c r="Q90" s="92"/>
      <c r="R90" s="8"/>
    </row>
    <row r="91" spans="1:19" ht="7.5" customHeight="1" outlineLevel="4" x14ac:dyDescent="0.15">
      <c r="A91" s="8"/>
      <c r="B91" s="50"/>
      <c r="C91" s="49"/>
      <c r="D91" s="52"/>
      <c r="E91" s="13"/>
      <c r="F91" s="53"/>
      <c r="G91" s="52"/>
      <c r="H91" s="54"/>
      <c r="I91" s="56"/>
      <c r="J91" s="15"/>
      <c r="K91" s="19"/>
      <c r="L91" s="19"/>
      <c r="M91" s="19"/>
      <c r="N91" s="19"/>
      <c r="O91" s="15"/>
      <c r="P91" s="15"/>
      <c r="Q91" s="15"/>
      <c r="R91" s="8"/>
    </row>
    <row r="92" spans="1:19" outlineLevel="3" x14ac:dyDescent="0.15">
      <c r="B92" s="6"/>
      <c r="C92" s="6"/>
      <c r="D92" s="6"/>
      <c r="E92" s="6"/>
      <c r="F92" s="6"/>
      <c r="G92" s="6"/>
      <c r="H92" s="6"/>
      <c r="I92" s="8"/>
      <c r="J92" s="8"/>
      <c r="K92" s="6"/>
      <c r="L92" s="6"/>
      <c r="M92" s="6"/>
      <c r="N92" s="6"/>
      <c r="O92" s="6"/>
      <c r="P92" s="8"/>
      <c r="Q92" s="8"/>
    </row>
    <row r="93" spans="1:19" ht="11.25" outlineLevel="2" x14ac:dyDescent="0.2">
      <c r="A93" s="43" t="s">
        <v>26</v>
      </c>
      <c r="B93" s="71">
        <v>3</v>
      </c>
      <c r="C93" s="72"/>
      <c r="D93" s="73" t="s">
        <v>64</v>
      </c>
      <c r="E93" s="73"/>
      <c r="F93" s="74" t="s">
        <v>27</v>
      </c>
      <c r="G93" s="73"/>
      <c r="H93" s="75"/>
      <c r="I93" s="76"/>
      <c r="J93" s="45">
        <f>SUBTOTAL(9,J94:J127)</f>
        <v>0</v>
      </c>
      <c r="K93" s="75"/>
      <c r="L93" s="46">
        <f>SUBTOTAL(9,L94:L127)</f>
        <v>16.2164000195</v>
      </c>
      <c r="M93" s="75"/>
      <c r="N93" s="46">
        <f>SUBTOTAL(9,N94:N127)</f>
        <v>0</v>
      </c>
      <c r="O93" s="77"/>
      <c r="P93" s="45">
        <f>SUBTOTAL(9,P94:P127)</f>
        <v>0</v>
      </c>
      <c r="Q93" s="45">
        <f>SUBTOTAL(9,Q94:Q127)</f>
        <v>0</v>
      </c>
      <c r="R93" s="8"/>
      <c r="S93" s="8"/>
    </row>
    <row r="94" spans="1:19" ht="11.25" outlineLevel="3" x14ac:dyDescent="0.2">
      <c r="A94" s="9"/>
      <c r="B94" s="78"/>
      <c r="C94" s="79">
        <v>1</v>
      </c>
      <c r="D94" s="80" t="s">
        <v>65</v>
      </c>
      <c r="E94" s="81" t="s">
        <v>148</v>
      </c>
      <c r="F94" s="82" t="s">
        <v>149</v>
      </c>
      <c r="G94" s="80" t="s">
        <v>68</v>
      </c>
      <c r="H94" s="83">
        <v>152</v>
      </c>
      <c r="I94" s="84"/>
      <c r="J94" s="85">
        <f>H94*I94</f>
        <v>0</v>
      </c>
      <c r="K94" s="83"/>
      <c r="L94" s="83">
        <f>H94*K94</f>
        <v>0</v>
      </c>
      <c r="M94" s="83"/>
      <c r="N94" s="83">
        <f>H94*M94</f>
        <v>0</v>
      </c>
      <c r="O94" s="85">
        <v>21</v>
      </c>
      <c r="P94" s="85">
        <f>J94*(O94/100)</f>
        <v>0</v>
      </c>
      <c r="Q94" s="85">
        <f>J94+P94</f>
        <v>0</v>
      </c>
      <c r="R94" s="8"/>
      <c r="S94" s="8"/>
    </row>
    <row r="95" spans="1:19" ht="9.75" outlineLevel="4" x14ac:dyDescent="0.2">
      <c r="A95" s="86"/>
      <c r="B95" s="87"/>
      <c r="C95" s="87"/>
      <c r="D95" s="88"/>
      <c r="E95" s="93" t="s">
        <v>16</v>
      </c>
      <c r="F95" s="89" t="s">
        <v>150</v>
      </c>
      <c r="G95" s="88"/>
      <c r="H95" s="90">
        <v>0</v>
      </c>
      <c r="I95" s="91"/>
      <c r="J95" s="92"/>
      <c r="K95" s="90"/>
      <c r="L95" s="90"/>
      <c r="M95" s="90"/>
      <c r="N95" s="90"/>
      <c r="O95" s="92"/>
      <c r="P95" s="92"/>
      <c r="Q95" s="92"/>
      <c r="R95" s="8"/>
    </row>
    <row r="96" spans="1:19" ht="9.75" outlineLevel="4" x14ac:dyDescent="0.2">
      <c r="A96" s="86"/>
      <c r="B96" s="87"/>
      <c r="C96" s="87"/>
      <c r="D96" s="88"/>
      <c r="E96" s="93"/>
      <c r="F96" s="89" t="s">
        <v>151</v>
      </c>
      <c r="G96" s="88"/>
      <c r="H96" s="90">
        <v>152</v>
      </c>
      <c r="I96" s="91"/>
      <c r="J96" s="92"/>
      <c r="K96" s="90"/>
      <c r="L96" s="90"/>
      <c r="M96" s="90"/>
      <c r="N96" s="90"/>
      <c r="O96" s="92"/>
      <c r="P96" s="92"/>
      <c r="Q96" s="92"/>
      <c r="R96" s="8"/>
    </row>
    <row r="97" spans="1:19" ht="7.5" customHeight="1" outlineLevel="4" x14ac:dyDescent="0.15">
      <c r="A97" s="8"/>
      <c r="B97" s="50"/>
      <c r="C97" s="49"/>
      <c r="D97" s="52"/>
      <c r="E97" s="13"/>
      <c r="F97" s="53"/>
      <c r="G97" s="52"/>
      <c r="H97" s="54"/>
      <c r="I97" s="56"/>
      <c r="J97" s="15"/>
      <c r="K97" s="19"/>
      <c r="L97" s="19"/>
      <c r="M97" s="19"/>
      <c r="N97" s="19"/>
      <c r="O97" s="15"/>
      <c r="P97" s="15"/>
      <c r="Q97" s="15"/>
      <c r="R97" s="8"/>
    </row>
    <row r="98" spans="1:19" ht="11.25" outlineLevel="3" x14ac:dyDescent="0.2">
      <c r="A98" s="9"/>
      <c r="B98" s="78"/>
      <c r="C98" s="79">
        <v>2</v>
      </c>
      <c r="D98" s="80" t="s">
        <v>128</v>
      </c>
      <c r="E98" s="81" t="s">
        <v>152</v>
      </c>
      <c r="F98" s="82" t="s">
        <v>153</v>
      </c>
      <c r="G98" s="80" t="s">
        <v>68</v>
      </c>
      <c r="H98" s="83">
        <v>167.2</v>
      </c>
      <c r="I98" s="84"/>
      <c r="J98" s="85">
        <f>H98*I98</f>
        <v>0</v>
      </c>
      <c r="K98" s="83">
        <v>1.21E-2</v>
      </c>
      <c r="L98" s="83">
        <f>H98*K98</f>
        <v>2.0231199999999996</v>
      </c>
      <c r="M98" s="83"/>
      <c r="N98" s="83">
        <f>H98*M98</f>
        <v>0</v>
      </c>
      <c r="O98" s="85">
        <v>21</v>
      </c>
      <c r="P98" s="85">
        <f>J98*(O98/100)</f>
        <v>0</v>
      </c>
      <c r="Q98" s="85">
        <f>J98+P98</f>
        <v>0</v>
      </c>
      <c r="R98" s="8"/>
      <c r="S98" s="8"/>
    </row>
    <row r="99" spans="1:19" ht="9.75" outlineLevel="4" x14ac:dyDescent="0.2">
      <c r="A99" s="86"/>
      <c r="B99" s="87"/>
      <c r="C99" s="87"/>
      <c r="D99" s="88"/>
      <c r="E99" s="93" t="s">
        <v>16</v>
      </c>
      <c r="F99" s="89" t="s">
        <v>140</v>
      </c>
      <c r="G99" s="88"/>
      <c r="H99" s="90">
        <v>0</v>
      </c>
      <c r="I99" s="91"/>
      <c r="J99" s="92"/>
      <c r="K99" s="90"/>
      <c r="L99" s="90"/>
      <c r="M99" s="90"/>
      <c r="N99" s="90"/>
      <c r="O99" s="92"/>
      <c r="P99" s="92"/>
      <c r="Q99" s="92"/>
      <c r="R99" s="8"/>
    </row>
    <row r="100" spans="1:19" ht="9.75" outlineLevel="4" x14ac:dyDescent="0.2">
      <c r="A100" s="86"/>
      <c r="B100" s="87"/>
      <c r="C100" s="87"/>
      <c r="D100" s="88"/>
      <c r="E100" s="93"/>
      <c r="F100" s="89" t="s">
        <v>154</v>
      </c>
      <c r="G100" s="88"/>
      <c r="H100" s="90">
        <v>152</v>
      </c>
      <c r="I100" s="91"/>
      <c r="J100" s="92"/>
      <c r="K100" s="90"/>
      <c r="L100" s="90"/>
      <c r="M100" s="90"/>
      <c r="N100" s="90"/>
      <c r="O100" s="92"/>
      <c r="P100" s="92"/>
      <c r="Q100" s="92"/>
      <c r="R100" s="8"/>
    </row>
    <row r="101" spans="1:19" ht="9.75" outlineLevel="4" x14ac:dyDescent="0.2">
      <c r="A101" s="86"/>
      <c r="B101" s="87"/>
      <c r="C101" s="87"/>
      <c r="D101" s="88"/>
      <c r="E101" s="93"/>
      <c r="F101" s="89" t="s">
        <v>155</v>
      </c>
      <c r="G101" s="88"/>
      <c r="H101" s="90">
        <v>15.2</v>
      </c>
      <c r="I101" s="91"/>
      <c r="J101" s="92"/>
      <c r="K101" s="90"/>
      <c r="L101" s="90"/>
      <c r="M101" s="90"/>
      <c r="N101" s="90"/>
      <c r="O101" s="92"/>
      <c r="P101" s="92"/>
      <c r="Q101" s="92"/>
      <c r="R101" s="8"/>
    </row>
    <row r="102" spans="1:19" ht="7.5" customHeight="1" outlineLevel="4" x14ac:dyDescent="0.15">
      <c r="A102" s="8"/>
      <c r="B102" s="50"/>
      <c r="C102" s="49"/>
      <c r="D102" s="52"/>
      <c r="E102" s="13"/>
      <c r="F102" s="53"/>
      <c r="G102" s="52"/>
      <c r="H102" s="54"/>
      <c r="I102" s="56"/>
      <c r="J102" s="15"/>
      <c r="K102" s="19"/>
      <c r="L102" s="19"/>
      <c r="M102" s="19"/>
      <c r="N102" s="19"/>
      <c r="O102" s="15"/>
      <c r="P102" s="15"/>
      <c r="Q102" s="15"/>
      <c r="R102" s="8"/>
    </row>
    <row r="103" spans="1:19" ht="11.25" outlineLevel="3" x14ac:dyDescent="0.2">
      <c r="A103" s="9"/>
      <c r="B103" s="78"/>
      <c r="C103" s="79">
        <v>3</v>
      </c>
      <c r="D103" s="80" t="s">
        <v>65</v>
      </c>
      <c r="E103" s="81" t="s">
        <v>148</v>
      </c>
      <c r="F103" s="82" t="s">
        <v>149</v>
      </c>
      <c r="G103" s="80" t="s">
        <v>68</v>
      </c>
      <c r="H103" s="83">
        <v>127</v>
      </c>
      <c r="I103" s="84"/>
      <c r="J103" s="85">
        <f>H103*I103</f>
        <v>0</v>
      </c>
      <c r="K103" s="83"/>
      <c r="L103" s="83">
        <f>H103*K103</f>
        <v>0</v>
      </c>
      <c r="M103" s="83"/>
      <c r="N103" s="83">
        <f>H103*M103</f>
        <v>0</v>
      </c>
      <c r="O103" s="85">
        <v>21</v>
      </c>
      <c r="P103" s="85">
        <f>J103*(O103/100)</f>
        <v>0</v>
      </c>
      <c r="Q103" s="85">
        <f>J103+P103</f>
        <v>0</v>
      </c>
      <c r="R103" s="8"/>
      <c r="S103" s="8"/>
    </row>
    <row r="104" spans="1:19" ht="9.75" outlineLevel="4" x14ac:dyDescent="0.2">
      <c r="A104" s="86"/>
      <c r="B104" s="87"/>
      <c r="C104" s="87"/>
      <c r="D104" s="88"/>
      <c r="E104" s="93" t="s">
        <v>16</v>
      </c>
      <c r="F104" s="89" t="s">
        <v>150</v>
      </c>
      <c r="G104" s="88"/>
      <c r="H104" s="90">
        <v>0</v>
      </c>
      <c r="I104" s="91"/>
      <c r="J104" s="92"/>
      <c r="K104" s="90"/>
      <c r="L104" s="90"/>
      <c r="M104" s="90"/>
      <c r="N104" s="90"/>
      <c r="O104" s="92"/>
      <c r="P104" s="92"/>
      <c r="Q104" s="92"/>
      <c r="R104" s="8"/>
    </row>
    <row r="105" spans="1:19" ht="9.75" outlineLevel="4" x14ac:dyDescent="0.2">
      <c r="A105" s="86"/>
      <c r="B105" s="87"/>
      <c r="C105" s="87"/>
      <c r="D105" s="88"/>
      <c r="E105" s="93"/>
      <c r="F105" s="89" t="s">
        <v>156</v>
      </c>
      <c r="G105" s="88"/>
      <c r="H105" s="90">
        <v>127</v>
      </c>
      <c r="I105" s="91"/>
      <c r="J105" s="92"/>
      <c r="K105" s="90"/>
      <c r="L105" s="90"/>
      <c r="M105" s="90"/>
      <c r="N105" s="90"/>
      <c r="O105" s="92"/>
      <c r="P105" s="92"/>
      <c r="Q105" s="92"/>
      <c r="R105" s="8"/>
    </row>
    <row r="106" spans="1:19" ht="7.5" customHeight="1" outlineLevel="4" x14ac:dyDescent="0.15">
      <c r="A106" s="8"/>
      <c r="B106" s="50"/>
      <c r="C106" s="49"/>
      <c r="D106" s="52"/>
      <c r="E106" s="13"/>
      <c r="F106" s="53"/>
      <c r="G106" s="52"/>
      <c r="H106" s="54"/>
      <c r="I106" s="56"/>
      <c r="J106" s="15"/>
      <c r="K106" s="19"/>
      <c r="L106" s="19"/>
      <c r="M106" s="19"/>
      <c r="N106" s="19"/>
      <c r="O106" s="15"/>
      <c r="P106" s="15"/>
      <c r="Q106" s="15"/>
      <c r="R106" s="8"/>
    </row>
    <row r="107" spans="1:19" ht="11.25" outlineLevel="3" x14ac:dyDescent="0.2">
      <c r="A107" s="9"/>
      <c r="B107" s="78"/>
      <c r="C107" s="79">
        <v>4</v>
      </c>
      <c r="D107" s="80" t="s">
        <v>128</v>
      </c>
      <c r="E107" s="81" t="s">
        <v>144</v>
      </c>
      <c r="F107" s="82" t="s">
        <v>145</v>
      </c>
      <c r="G107" s="80" t="s">
        <v>68</v>
      </c>
      <c r="H107" s="83">
        <v>139.69999999999999</v>
      </c>
      <c r="I107" s="84"/>
      <c r="J107" s="85">
        <f>H107*I107</f>
        <v>0</v>
      </c>
      <c r="K107" s="83">
        <v>9.4999999999999998E-3</v>
      </c>
      <c r="L107" s="83">
        <f>H107*K107</f>
        <v>1.3271499999999998</v>
      </c>
      <c r="M107" s="83"/>
      <c r="N107" s="83">
        <f>H107*M107</f>
        <v>0</v>
      </c>
      <c r="O107" s="85">
        <v>21</v>
      </c>
      <c r="P107" s="85">
        <f>J107*(O107/100)</f>
        <v>0</v>
      </c>
      <c r="Q107" s="85">
        <f>J107+P107</f>
        <v>0</v>
      </c>
      <c r="R107" s="8"/>
      <c r="S107" s="8"/>
    </row>
    <row r="108" spans="1:19" ht="9.75" outlineLevel="4" x14ac:dyDescent="0.2">
      <c r="A108" s="86"/>
      <c r="B108" s="87"/>
      <c r="C108" s="87"/>
      <c r="D108" s="88"/>
      <c r="E108" s="93" t="s">
        <v>16</v>
      </c>
      <c r="F108" s="89" t="s">
        <v>140</v>
      </c>
      <c r="G108" s="88"/>
      <c r="H108" s="90">
        <v>0</v>
      </c>
      <c r="I108" s="91"/>
      <c r="J108" s="92"/>
      <c r="K108" s="90"/>
      <c r="L108" s="90"/>
      <c r="M108" s="90"/>
      <c r="N108" s="90"/>
      <c r="O108" s="92"/>
      <c r="P108" s="92"/>
      <c r="Q108" s="92"/>
      <c r="R108" s="8"/>
    </row>
    <row r="109" spans="1:19" ht="9.75" outlineLevel="4" x14ac:dyDescent="0.2">
      <c r="A109" s="86"/>
      <c r="B109" s="87"/>
      <c r="C109" s="87"/>
      <c r="D109" s="88"/>
      <c r="E109" s="93"/>
      <c r="F109" s="89" t="s">
        <v>157</v>
      </c>
      <c r="G109" s="88"/>
      <c r="H109" s="90">
        <v>127</v>
      </c>
      <c r="I109" s="91"/>
      <c r="J109" s="92"/>
      <c r="K109" s="90"/>
      <c r="L109" s="90"/>
      <c r="M109" s="90"/>
      <c r="N109" s="90"/>
      <c r="O109" s="92"/>
      <c r="P109" s="92"/>
      <c r="Q109" s="92"/>
      <c r="R109" s="8"/>
    </row>
    <row r="110" spans="1:19" ht="9.75" outlineLevel="4" x14ac:dyDescent="0.2">
      <c r="A110" s="86"/>
      <c r="B110" s="87"/>
      <c r="C110" s="87"/>
      <c r="D110" s="88"/>
      <c r="E110" s="93"/>
      <c r="F110" s="89" t="s">
        <v>158</v>
      </c>
      <c r="G110" s="88"/>
      <c r="H110" s="90">
        <v>12.7</v>
      </c>
      <c r="I110" s="91"/>
      <c r="J110" s="92"/>
      <c r="K110" s="90"/>
      <c r="L110" s="90"/>
      <c r="M110" s="90"/>
      <c r="N110" s="90"/>
      <c r="O110" s="92"/>
      <c r="P110" s="92"/>
      <c r="Q110" s="92"/>
      <c r="R110" s="8"/>
    </row>
    <row r="111" spans="1:19" ht="7.5" customHeight="1" outlineLevel="4" x14ac:dyDescent="0.15">
      <c r="A111" s="8"/>
      <c r="B111" s="50"/>
      <c r="C111" s="49"/>
      <c r="D111" s="52"/>
      <c r="E111" s="13"/>
      <c r="F111" s="53"/>
      <c r="G111" s="52"/>
      <c r="H111" s="54"/>
      <c r="I111" s="56"/>
      <c r="J111" s="15"/>
      <c r="K111" s="19"/>
      <c r="L111" s="19"/>
      <c r="M111" s="19"/>
      <c r="N111" s="19"/>
      <c r="O111" s="15"/>
      <c r="P111" s="15"/>
      <c r="Q111" s="15"/>
      <c r="R111" s="8"/>
    </row>
    <row r="112" spans="1:19" ht="11.25" outlineLevel="3" x14ac:dyDescent="0.2">
      <c r="A112" s="9"/>
      <c r="B112" s="78"/>
      <c r="C112" s="79">
        <v>5</v>
      </c>
      <c r="D112" s="80" t="s">
        <v>65</v>
      </c>
      <c r="E112" s="81" t="s">
        <v>159</v>
      </c>
      <c r="F112" s="82" t="s">
        <v>160</v>
      </c>
      <c r="G112" s="80" t="s">
        <v>75</v>
      </c>
      <c r="H112" s="83">
        <v>0.94325000000000014</v>
      </c>
      <c r="I112" s="84"/>
      <c r="J112" s="85">
        <f>H112*I112</f>
        <v>0</v>
      </c>
      <c r="K112" s="83">
        <v>2.5019499999999999</v>
      </c>
      <c r="L112" s="83">
        <f>H112*K112</f>
        <v>2.3599643375000001</v>
      </c>
      <c r="M112" s="83"/>
      <c r="N112" s="83">
        <f>H112*M112</f>
        <v>0</v>
      </c>
      <c r="O112" s="85">
        <v>21</v>
      </c>
      <c r="P112" s="85">
        <f>J112*(O112/100)</f>
        <v>0</v>
      </c>
      <c r="Q112" s="85">
        <f>J112+P112</f>
        <v>0</v>
      </c>
      <c r="R112" s="8"/>
      <c r="S112" s="8"/>
    </row>
    <row r="113" spans="1:19" ht="9.75" outlineLevel="4" x14ac:dyDescent="0.2">
      <c r="A113" s="86"/>
      <c r="B113" s="87"/>
      <c r="C113" s="87"/>
      <c r="D113" s="88"/>
      <c r="E113" s="93" t="s">
        <v>16</v>
      </c>
      <c r="F113" s="89" t="s">
        <v>161</v>
      </c>
      <c r="G113" s="88"/>
      <c r="H113" s="90">
        <v>0.94325000000000014</v>
      </c>
      <c r="I113" s="91"/>
      <c r="J113" s="92"/>
      <c r="K113" s="90"/>
      <c r="L113" s="90"/>
      <c r="M113" s="90"/>
      <c r="N113" s="90"/>
      <c r="O113" s="92"/>
      <c r="P113" s="92"/>
      <c r="Q113" s="92"/>
      <c r="R113" s="8"/>
    </row>
    <row r="114" spans="1:19" ht="7.5" customHeight="1" outlineLevel="4" x14ac:dyDescent="0.15">
      <c r="A114" s="8"/>
      <c r="B114" s="50"/>
      <c r="C114" s="49"/>
      <c r="D114" s="52"/>
      <c r="E114" s="13"/>
      <c r="F114" s="53"/>
      <c r="G114" s="52"/>
      <c r="H114" s="54"/>
      <c r="I114" s="56"/>
      <c r="J114" s="15"/>
      <c r="K114" s="19"/>
      <c r="L114" s="19"/>
      <c r="M114" s="19"/>
      <c r="N114" s="19"/>
      <c r="O114" s="15"/>
      <c r="P114" s="15"/>
      <c r="Q114" s="15"/>
      <c r="R114" s="8"/>
    </row>
    <row r="115" spans="1:19" ht="11.25" outlineLevel="3" x14ac:dyDescent="0.2">
      <c r="A115" s="9"/>
      <c r="B115" s="78"/>
      <c r="C115" s="79">
        <v>6</v>
      </c>
      <c r="D115" s="80" t="s">
        <v>65</v>
      </c>
      <c r="E115" s="81" t="s">
        <v>162</v>
      </c>
      <c r="F115" s="82" t="s">
        <v>163</v>
      </c>
      <c r="G115" s="80" t="s">
        <v>105</v>
      </c>
      <c r="H115" s="83">
        <v>0.18859999999999999</v>
      </c>
      <c r="I115" s="84"/>
      <c r="J115" s="85">
        <f>H115*I115</f>
        <v>0</v>
      </c>
      <c r="K115" s="83">
        <v>1.0492699999999999</v>
      </c>
      <c r="L115" s="83">
        <f>H115*K115</f>
        <v>0.19789232199999998</v>
      </c>
      <c r="M115" s="83"/>
      <c r="N115" s="83">
        <f>H115*M115</f>
        <v>0</v>
      </c>
      <c r="O115" s="85">
        <v>21</v>
      </c>
      <c r="P115" s="85">
        <f>J115*(O115/100)</f>
        <v>0</v>
      </c>
      <c r="Q115" s="85">
        <f>J115+P115</f>
        <v>0</v>
      </c>
      <c r="R115" s="8"/>
      <c r="S115" s="8"/>
    </row>
    <row r="116" spans="1:19" ht="9.75" outlineLevel="4" x14ac:dyDescent="0.2">
      <c r="A116" s="86"/>
      <c r="B116" s="87"/>
      <c r="C116" s="87"/>
      <c r="D116" s="88"/>
      <c r="E116" s="93" t="s">
        <v>16</v>
      </c>
      <c r="F116" s="89" t="s">
        <v>164</v>
      </c>
      <c r="G116" s="88"/>
      <c r="H116" s="90">
        <v>0.18859999999999999</v>
      </c>
      <c r="I116" s="91"/>
      <c r="J116" s="92"/>
      <c r="K116" s="90"/>
      <c r="L116" s="90"/>
      <c r="M116" s="90"/>
      <c r="N116" s="90"/>
      <c r="O116" s="92"/>
      <c r="P116" s="92"/>
      <c r="Q116" s="92"/>
      <c r="R116" s="8"/>
    </row>
    <row r="117" spans="1:19" ht="7.5" customHeight="1" outlineLevel="4" x14ac:dyDescent="0.15">
      <c r="A117" s="8"/>
      <c r="B117" s="50"/>
      <c r="C117" s="49"/>
      <c r="D117" s="52"/>
      <c r="E117" s="13"/>
      <c r="F117" s="53"/>
      <c r="G117" s="52"/>
      <c r="H117" s="54"/>
      <c r="I117" s="56"/>
      <c r="J117" s="15"/>
      <c r="K117" s="19"/>
      <c r="L117" s="19"/>
      <c r="M117" s="19"/>
      <c r="N117" s="19"/>
      <c r="O117" s="15"/>
      <c r="P117" s="15"/>
      <c r="Q117" s="15"/>
      <c r="R117" s="8"/>
    </row>
    <row r="118" spans="1:19" ht="11.25" outlineLevel="3" x14ac:dyDescent="0.2">
      <c r="A118" s="9"/>
      <c r="B118" s="78"/>
      <c r="C118" s="79">
        <v>7</v>
      </c>
      <c r="D118" s="80" t="s">
        <v>65</v>
      </c>
      <c r="E118" s="81" t="s">
        <v>165</v>
      </c>
      <c r="F118" s="82" t="s">
        <v>166</v>
      </c>
      <c r="G118" s="80" t="s">
        <v>68</v>
      </c>
      <c r="H118" s="83">
        <v>2.5480000000000005</v>
      </c>
      <c r="I118" s="84"/>
      <c r="J118" s="85">
        <f>H118*I118</f>
        <v>0</v>
      </c>
      <c r="K118" s="83">
        <v>7.92E-3</v>
      </c>
      <c r="L118" s="83">
        <f>H118*K118</f>
        <v>2.0180160000000003E-2</v>
      </c>
      <c r="M118" s="83"/>
      <c r="N118" s="83">
        <f>H118*M118</f>
        <v>0</v>
      </c>
      <c r="O118" s="85">
        <v>21</v>
      </c>
      <c r="P118" s="85">
        <f>J118*(O118/100)</f>
        <v>0</v>
      </c>
      <c r="Q118" s="85">
        <f>J118+P118</f>
        <v>0</v>
      </c>
      <c r="R118" s="8"/>
      <c r="S118" s="8"/>
    </row>
    <row r="119" spans="1:19" ht="9.75" outlineLevel="4" x14ac:dyDescent="0.2">
      <c r="A119" s="86"/>
      <c r="B119" s="87"/>
      <c r="C119" s="87"/>
      <c r="D119" s="88"/>
      <c r="E119" s="93" t="s">
        <v>16</v>
      </c>
      <c r="F119" s="89" t="s">
        <v>167</v>
      </c>
      <c r="G119" s="88"/>
      <c r="H119" s="90">
        <v>2.5480000000000005</v>
      </c>
      <c r="I119" s="91"/>
      <c r="J119" s="92"/>
      <c r="K119" s="90"/>
      <c r="L119" s="90"/>
      <c r="M119" s="90"/>
      <c r="N119" s="90"/>
      <c r="O119" s="92"/>
      <c r="P119" s="92"/>
      <c r="Q119" s="92"/>
      <c r="R119" s="8"/>
    </row>
    <row r="120" spans="1:19" ht="7.5" customHeight="1" outlineLevel="4" x14ac:dyDescent="0.15">
      <c r="A120" s="8"/>
      <c r="B120" s="50"/>
      <c r="C120" s="49"/>
      <c r="D120" s="52"/>
      <c r="E120" s="13"/>
      <c r="F120" s="53"/>
      <c r="G120" s="52"/>
      <c r="H120" s="54"/>
      <c r="I120" s="56"/>
      <c r="J120" s="15"/>
      <c r="K120" s="19"/>
      <c r="L120" s="19"/>
      <c r="M120" s="19"/>
      <c r="N120" s="19"/>
      <c r="O120" s="15"/>
      <c r="P120" s="15"/>
      <c r="Q120" s="15"/>
      <c r="R120" s="8"/>
    </row>
    <row r="121" spans="1:19" ht="11.25" outlineLevel="3" x14ac:dyDescent="0.2">
      <c r="A121" s="9"/>
      <c r="B121" s="78"/>
      <c r="C121" s="79">
        <v>8</v>
      </c>
      <c r="D121" s="80" t="s">
        <v>65</v>
      </c>
      <c r="E121" s="81" t="s">
        <v>168</v>
      </c>
      <c r="F121" s="82" t="s">
        <v>169</v>
      </c>
      <c r="G121" s="80" t="s">
        <v>68</v>
      </c>
      <c r="H121" s="83">
        <v>2.548</v>
      </c>
      <c r="I121" s="84"/>
      <c r="J121" s="85">
        <f>H121*I121</f>
        <v>0</v>
      </c>
      <c r="K121" s="83"/>
      <c r="L121" s="83">
        <f>H121*K121</f>
        <v>0</v>
      </c>
      <c r="M121" s="83"/>
      <c r="N121" s="83">
        <f>H121*M121</f>
        <v>0</v>
      </c>
      <c r="O121" s="85">
        <v>21</v>
      </c>
      <c r="P121" s="85">
        <f>J121*(O121/100)</f>
        <v>0</v>
      </c>
      <c r="Q121" s="85">
        <f>J121+P121</f>
        <v>0</v>
      </c>
      <c r="R121" s="8"/>
      <c r="S121" s="8"/>
    </row>
    <row r="122" spans="1:19" ht="11.25" outlineLevel="3" x14ac:dyDescent="0.2">
      <c r="A122" s="9"/>
      <c r="B122" s="78"/>
      <c r="C122" s="79">
        <v>9</v>
      </c>
      <c r="D122" s="80" t="s">
        <v>65</v>
      </c>
      <c r="E122" s="81" t="s">
        <v>170</v>
      </c>
      <c r="F122" s="82" t="s">
        <v>171</v>
      </c>
      <c r="G122" s="80" t="s">
        <v>68</v>
      </c>
      <c r="H122" s="83">
        <v>48.41</v>
      </c>
      <c r="I122" s="84"/>
      <c r="J122" s="85">
        <f>H122*I122</f>
        <v>0</v>
      </c>
      <c r="K122" s="83">
        <v>0.21251999999999999</v>
      </c>
      <c r="L122" s="83">
        <f>H122*K122</f>
        <v>10.288093199999999</v>
      </c>
      <c r="M122" s="83"/>
      <c r="N122" s="83">
        <f>H122*M122</f>
        <v>0</v>
      </c>
      <c r="O122" s="85">
        <v>21</v>
      </c>
      <c r="P122" s="85">
        <f>J122*(O122/100)</f>
        <v>0</v>
      </c>
      <c r="Q122" s="85">
        <f>J122+P122</f>
        <v>0</v>
      </c>
      <c r="R122" s="8"/>
      <c r="S122" s="8"/>
    </row>
    <row r="123" spans="1:19" ht="9.75" outlineLevel="4" x14ac:dyDescent="0.2">
      <c r="A123" s="86"/>
      <c r="B123" s="87"/>
      <c r="C123" s="87"/>
      <c r="D123" s="88"/>
      <c r="E123" s="93" t="s">
        <v>16</v>
      </c>
      <c r="F123" s="89" t="s">
        <v>172</v>
      </c>
      <c r="G123" s="88"/>
      <c r="H123" s="90">
        <v>0</v>
      </c>
      <c r="I123" s="91"/>
      <c r="J123" s="92"/>
      <c r="K123" s="90"/>
      <c r="L123" s="90"/>
      <c r="M123" s="90"/>
      <c r="N123" s="90"/>
      <c r="O123" s="92"/>
      <c r="P123" s="92"/>
      <c r="Q123" s="92"/>
      <c r="R123" s="8"/>
    </row>
    <row r="124" spans="1:19" ht="9.75" outlineLevel="4" x14ac:dyDescent="0.2">
      <c r="A124" s="86"/>
      <c r="B124" s="87"/>
      <c r="C124" s="87"/>
      <c r="D124" s="88"/>
      <c r="E124" s="93"/>
      <c r="F124" s="89" t="s">
        <v>173</v>
      </c>
      <c r="G124" s="88"/>
      <c r="H124" s="90">
        <v>26.515000000000001</v>
      </c>
      <c r="I124" s="91"/>
      <c r="J124" s="92"/>
      <c r="K124" s="90"/>
      <c r="L124" s="90"/>
      <c r="M124" s="90"/>
      <c r="N124" s="90"/>
      <c r="O124" s="92"/>
      <c r="P124" s="92"/>
      <c r="Q124" s="92"/>
      <c r="R124" s="8"/>
    </row>
    <row r="125" spans="1:19" ht="9.75" outlineLevel="4" x14ac:dyDescent="0.2">
      <c r="A125" s="86"/>
      <c r="B125" s="87"/>
      <c r="C125" s="87"/>
      <c r="D125" s="88"/>
      <c r="E125" s="93"/>
      <c r="F125" s="89" t="s">
        <v>174</v>
      </c>
      <c r="G125" s="88"/>
      <c r="H125" s="90">
        <v>21.895</v>
      </c>
      <c r="I125" s="91"/>
      <c r="J125" s="92"/>
      <c r="K125" s="90"/>
      <c r="L125" s="90"/>
      <c r="M125" s="90"/>
      <c r="N125" s="90"/>
      <c r="O125" s="92"/>
      <c r="P125" s="92"/>
      <c r="Q125" s="92"/>
      <c r="R125" s="8"/>
    </row>
    <row r="126" spans="1:19" ht="7.5" customHeight="1" outlineLevel="4" x14ac:dyDescent="0.15">
      <c r="A126" s="8"/>
      <c r="B126" s="50"/>
      <c r="C126" s="49"/>
      <c r="D126" s="52"/>
      <c r="E126" s="13"/>
      <c r="F126" s="53"/>
      <c r="G126" s="52"/>
      <c r="H126" s="54"/>
      <c r="I126" s="56"/>
      <c r="J126" s="15"/>
      <c r="K126" s="19"/>
      <c r="L126" s="19"/>
      <c r="M126" s="19"/>
      <c r="N126" s="19"/>
      <c r="O126" s="15"/>
      <c r="P126" s="15"/>
      <c r="Q126" s="15"/>
      <c r="R126" s="8"/>
    </row>
    <row r="127" spans="1:19" outlineLevel="3" x14ac:dyDescent="0.15">
      <c r="B127" s="6"/>
      <c r="C127" s="6"/>
      <c r="D127" s="6"/>
      <c r="E127" s="6"/>
      <c r="F127" s="6"/>
      <c r="G127" s="6"/>
      <c r="H127" s="6"/>
      <c r="I127" s="8"/>
      <c r="J127" s="8"/>
      <c r="K127" s="6"/>
      <c r="L127" s="6"/>
      <c r="M127" s="6"/>
      <c r="N127" s="6"/>
      <c r="O127" s="6"/>
      <c r="P127" s="8"/>
      <c r="Q127" s="8"/>
    </row>
    <row r="128" spans="1:19" ht="11.25" outlineLevel="2" x14ac:dyDescent="0.2">
      <c r="A128" s="43" t="s">
        <v>28</v>
      </c>
      <c r="B128" s="71">
        <v>3</v>
      </c>
      <c r="C128" s="72"/>
      <c r="D128" s="73" t="s">
        <v>64</v>
      </c>
      <c r="E128" s="73"/>
      <c r="F128" s="74" t="s">
        <v>29</v>
      </c>
      <c r="G128" s="73"/>
      <c r="H128" s="75"/>
      <c r="I128" s="76"/>
      <c r="J128" s="45">
        <f>SUBTOTAL(9,J129:J138)</f>
        <v>0</v>
      </c>
      <c r="K128" s="75"/>
      <c r="L128" s="46">
        <f>SUBTOTAL(9,L129:L138)</f>
        <v>27.694888199999998</v>
      </c>
      <c r="M128" s="75"/>
      <c r="N128" s="46">
        <f>SUBTOTAL(9,N129:N138)</f>
        <v>0</v>
      </c>
      <c r="O128" s="77"/>
      <c r="P128" s="45">
        <f>SUBTOTAL(9,P129:P138)</f>
        <v>0</v>
      </c>
      <c r="Q128" s="45">
        <f>SUBTOTAL(9,Q129:Q138)</f>
        <v>0</v>
      </c>
      <c r="R128" s="8"/>
      <c r="S128" s="8"/>
    </row>
    <row r="129" spans="1:19" ht="11.25" outlineLevel="3" x14ac:dyDescent="0.2">
      <c r="A129" s="9"/>
      <c r="B129" s="78"/>
      <c r="C129" s="79">
        <v>1</v>
      </c>
      <c r="D129" s="80" t="s">
        <v>65</v>
      </c>
      <c r="E129" s="81" t="s">
        <v>175</v>
      </c>
      <c r="F129" s="82" t="s">
        <v>176</v>
      </c>
      <c r="G129" s="80" t="s">
        <v>68</v>
      </c>
      <c r="H129" s="83">
        <v>122.99</v>
      </c>
      <c r="I129" s="84"/>
      <c r="J129" s="85">
        <f>H129*I129</f>
        <v>0</v>
      </c>
      <c r="K129" s="83">
        <v>8.9219999999999994E-2</v>
      </c>
      <c r="L129" s="83">
        <f>H129*K129</f>
        <v>10.973167799999999</v>
      </c>
      <c r="M129" s="83"/>
      <c r="N129" s="83">
        <f>H129*M129</f>
        <v>0</v>
      </c>
      <c r="O129" s="85">
        <v>21</v>
      </c>
      <c r="P129" s="85">
        <f>J129*(O129/100)</f>
        <v>0</v>
      </c>
      <c r="Q129" s="85">
        <f>J129+P129</f>
        <v>0</v>
      </c>
      <c r="R129" s="8"/>
      <c r="S129" s="8"/>
    </row>
    <row r="130" spans="1:19" ht="9.75" outlineLevel="4" x14ac:dyDescent="0.2">
      <c r="A130" s="86"/>
      <c r="B130" s="87"/>
      <c r="C130" s="87"/>
      <c r="D130" s="88"/>
      <c r="E130" s="93" t="s">
        <v>16</v>
      </c>
      <c r="F130" s="89" t="s">
        <v>177</v>
      </c>
      <c r="G130" s="88"/>
      <c r="H130" s="90">
        <v>122.99</v>
      </c>
      <c r="I130" s="91"/>
      <c r="J130" s="92"/>
      <c r="K130" s="90"/>
      <c r="L130" s="90"/>
      <c r="M130" s="90"/>
      <c r="N130" s="90"/>
      <c r="O130" s="92"/>
      <c r="P130" s="92"/>
      <c r="Q130" s="92"/>
      <c r="R130" s="8"/>
    </row>
    <row r="131" spans="1:19" ht="7.5" customHeight="1" outlineLevel="4" x14ac:dyDescent="0.15">
      <c r="A131" s="8"/>
      <c r="B131" s="50"/>
      <c r="C131" s="49"/>
      <c r="D131" s="52"/>
      <c r="E131" s="13"/>
      <c r="F131" s="53"/>
      <c r="G131" s="52"/>
      <c r="H131" s="54"/>
      <c r="I131" s="56"/>
      <c r="J131" s="15"/>
      <c r="K131" s="19"/>
      <c r="L131" s="19"/>
      <c r="M131" s="19"/>
      <c r="N131" s="19"/>
      <c r="O131" s="15"/>
      <c r="P131" s="15"/>
      <c r="Q131" s="15"/>
      <c r="R131" s="8"/>
    </row>
    <row r="132" spans="1:19" ht="11.25" outlineLevel="3" x14ac:dyDescent="0.2">
      <c r="A132" s="9"/>
      <c r="B132" s="78"/>
      <c r="C132" s="79">
        <v>2</v>
      </c>
      <c r="D132" s="80" t="s">
        <v>128</v>
      </c>
      <c r="E132" s="81" t="s">
        <v>178</v>
      </c>
      <c r="F132" s="82" t="s">
        <v>179</v>
      </c>
      <c r="G132" s="80" t="s">
        <v>68</v>
      </c>
      <c r="H132" s="83">
        <v>126.6797</v>
      </c>
      <c r="I132" s="84"/>
      <c r="J132" s="85">
        <f>H132*I132</f>
        <v>0</v>
      </c>
      <c r="K132" s="83">
        <v>0.13200000000000001</v>
      </c>
      <c r="L132" s="83">
        <f>H132*K132</f>
        <v>16.721720399999999</v>
      </c>
      <c r="M132" s="83"/>
      <c r="N132" s="83">
        <f>H132*M132</f>
        <v>0</v>
      </c>
      <c r="O132" s="85">
        <v>21</v>
      </c>
      <c r="P132" s="85">
        <f>J132*(O132/100)</f>
        <v>0</v>
      </c>
      <c r="Q132" s="85">
        <f>J132+P132</f>
        <v>0</v>
      </c>
      <c r="R132" s="8"/>
      <c r="S132" s="8"/>
    </row>
    <row r="133" spans="1:19" ht="9.75" outlineLevel="4" x14ac:dyDescent="0.2">
      <c r="A133" s="86"/>
      <c r="B133" s="87"/>
      <c r="C133" s="87"/>
      <c r="D133" s="88"/>
      <c r="E133" s="93" t="s">
        <v>16</v>
      </c>
      <c r="F133" s="89" t="s">
        <v>180</v>
      </c>
      <c r="G133" s="88"/>
      <c r="H133" s="90">
        <v>122.99</v>
      </c>
      <c r="I133" s="91"/>
      <c r="J133" s="92"/>
      <c r="K133" s="90"/>
      <c r="L133" s="90"/>
      <c r="M133" s="90"/>
      <c r="N133" s="90"/>
      <c r="O133" s="92"/>
      <c r="P133" s="92"/>
      <c r="Q133" s="92"/>
      <c r="R133" s="8"/>
    </row>
    <row r="134" spans="1:19" ht="9.75" outlineLevel="4" x14ac:dyDescent="0.2">
      <c r="A134" s="86"/>
      <c r="B134" s="87"/>
      <c r="C134" s="87"/>
      <c r="D134" s="88"/>
      <c r="E134" s="93"/>
      <c r="F134" s="89" t="s">
        <v>181</v>
      </c>
      <c r="G134" s="88"/>
      <c r="H134" s="90">
        <v>3.6897000000000002</v>
      </c>
      <c r="I134" s="91"/>
      <c r="J134" s="92"/>
      <c r="K134" s="90"/>
      <c r="L134" s="90"/>
      <c r="M134" s="90"/>
      <c r="N134" s="90"/>
      <c r="O134" s="92"/>
      <c r="P134" s="92"/>
      <c r="Q134" s="92"/>
      <c r="R134" s="8"/>
    </row>
    <row r="135" spans="1:19" ht="7.5" customHeight="1" outlineLevel="4" x14ac:dyDescent="0.15">
      <c r="A135" s="8"/>
      <c r="B135" s="50"/>
      <c r="C135" s="49"/>
      <c r="D135" s="52"/>
      <c r="E135" s="13"/>
      <c r="F135" s="53"/>
      <c r="G135" s="52"/>
      <c r="H135" s="54"/>
      <c r="I135" s="56"/>
      <c r="J135" s="15"/>
      <c r="K135" s="19"/>
      <c r="L135" s="19"/>
      <c r="M135" s="19"/>
      <c r="N135" s="19"/>
      <c r="O135" s="15"/>
      <c r="P135" s="15"/>
      <c r="Q135" s="15"/>
      <c r="R135" s="8"/>
    </row>
    <row r="136" spans="1:19" ht="11.25" outlineLevel="3" x14ac:dyDescent="0.2">
      <c r="A136" s="9"/>
      <c r="B136" s="78"/>
      <c r="C136" s="79">
        <v>3</v>
      </c>
      <c r="D136" s="80" t="s">
        <v>65</v>
      </c>
      <c r="E136" s="81" t="s">
        <v>182</v>
      </c>
      <c r="F136" s="82" t="s">
        <v>183</v>
      </c>
      <c r="G136" s="80" t="s">
        <v>68</v>
      </c>
      <c r="H136" s="83">
        <v>122.99</v>
      </c>
      <c r="I136" s="84"/>
      <c r="J136" s="85">
        <f>H136*I136</f>
        <v>0</v>
      </c>
      <c r="K136" s="83"/>
      <c r="L136" s="83">
        <f>H136*K136</f>
        <v>0</v>
      </c>
      <c r="M136" s="83"/>
      <c r="N136" s="83">
        <f>H136*M136</f>
        <v>0</v>
      </c>
      <c r="O136" s="85">
        <v>21</v>
      </c>
      <c r="P136" s="85">
        <f>J136*(O136/100)</f>
        <v>0</v>
      </c>
      <c r="Q136" s="85">
        <f>J136+P136</f>
        <v>0</v>
      </c>
      <c r="R136" s="8"/>
      <c r="S136" s="8"/>
    </row>
    <row r="137" spans="1:19" ht="11.25" outlineLevel="3" x14ac:dyDescent="0.2">
      <c r="A137" s="9"/>
      <c r="B137" s="78"/>
      <c r="C137" s="79">
        <v>4</v>
      </c>
      <c r="D137" s="80" t="s">
        <v>65</v>
      </c>
      <c r="E137" s="81" t="s">
        <v>184</v>
      </c>
      <c r="F137" s="82" t="s">
        <v>185</v>
      </c>
      <c r="G137" s="80" t="s">
        <v>68</v>
      </c>
      <c r="H137" s="83">
        <v>122.99</v>
      </c>
      <c r="I137" s="84"/>
      <c r="J137" s="85">
        <f>H137*I137</f>
        <v>0</v>
      </c>
      <c r="K137" s="83"/>
      <c r="L137" s="83">
        <f>H137*K137</f>
        <v>0</v>
      </c>
      <c r="M137" s="83"/>
      <c r="N137" s="83">
        <f>H137*M137</f>
        <v>0</v>
      </c>
      <c r="O137" s="85">
        <v>21</v>
      </c>
      <c r="P137" s="85">
        <f>J137*(O137/100)</f>
        <v>0</v>
      </c>
      <c r="Q137" s="85">
        <f>J137+P137</f>
        <v>0</v>
      </c>
      <c r="R137" s="8"/>
      <c r="S137" s="8"/>
    </row>
    <row r="138" spans="1:19" outlineLevel="3" x14ac:dyDescent="0.15">
      <c r="B138" s="6"/>
      <c r="C138" s="6"/>
      <c r="D138" s="6"/>
      <c r="E138" s="6"/>
      <c r="F138" s="6"/>
      <c r="G138" s="6"/>
      <c r="H138" s="6"/>
      <c r="I138" s="8"/>
      <c r="J138" s="8"/>
      <c r="K138" s="6"/>
      <c r="L138" s="6"/>
      <c r="M138" s="6"/>
      <c r="N138" s="6"/>
      <c r="O138" s="6"/>
      <c r="P138" s="8"/>
      <c r="Q138" s="8"/>
    </row>
    <row r="139" spans="1:19" ht="11.25" outlineLevel="2" x14ac:dyDescent="0.2">
      <c r="A139" s="43" t="s">
        <v>30</v>
      </c>
      <c r="B139" s="71">
        <v>3</v>
      </c>
      <c r="C139" s="72"/>
      <c r="D139" s="73" t="s">
        <v>64</v>
      </c>
      <c r="E139" s="73"/>
      <c r="F139" s="74" t="s">
        <v>31</v>
      </c>
      <c r="G139" s="73"/>
      <c r="H139" s="75"/>
      <c r="I139" s="76"/>
      <c r="J139" s="45">
        <f>SUBTOTAL(9,J140:J176)</f>
        <v>0</v>
      </c>
      <c r="K139" s="75"/>
      <c r="L139" s="46">
        <f>SUBTOTAL(9,L140:L176)</f>
        <v>15.153045484</v>
      </c>
      <c r="M139" s="75"/>
      <c r="N139" s="46">
        <f>SUBTOTAL(9,N140:N176)</f>
        <v>1.4891120000000001E-3</v>
      </c>
      <c r="O139" s="77"/>
      <c r="P139" s="45">
        <f>SUBTOTAL(9,P140:P176)</f>
        <v>0</v>
      </c>
      <c r="Q139" s="45">
        <f>SUBTOTAL(9,Q140:Q176)</f>
        <v>0</v>
      </c>
      <c r="R139" s="8"/>
      <c r="S139" s="8"/>
    </row>
    <row r="140" spans="1:19" ht="11.25" outlineLevel="3" x14ac:dyDescent="0.2">
      <c r="A140" s="9"/>
      <c r="B140" s="78"/>
      <c r="C140" s="79">
        <v>1</v>
      </c>
      <c r="D140" s="80" t="s">
        <v>65</v>
      </c>
      <c r="E140" s="81" t="s">
        <v>186</v>
      </c>
      <c r="F140" s="82" t="s">
        <v>187</v>
      </c>
      <c r="G140" s="80" t="s">
        <v>68</v>
      </c>
      <c r="H140" s="83">
        <v>3.024</v>
      </c>
      <c r="I140" s="84"/>
      <c r="J140" s="85">
        <f>H140*I140</f>
        <v>0</v>
      </c>
      <c r="K140" s="83">
        <v>2.5999999999999998E-4</v>
      </c>
      <c r="L140" s="83">
        <f>H140*K140</f>
        <v>7.862399999999999E-4</v>
      </c>
      <c r="M140" s="83"/>
      <c r="N140" s="83">
        <f>H140*M140</f>
        <v>0</v>
      </c>
      <c r="O140" s="85">
        <v>21</v>
      </c>
      <c r="P140" s="85">
        <f>J140*(O140/100)</f>
        <v>0</v>
      </c>
      <c r="Q140" s="85">
        <f>J140+P140</f>
        <v>0</v>
      </c>
      <c r="R140" s="8"/>
      <c r="S140" s="8"/>
    </row>
    <row r="141" spans="1:19" ht="11.25" outlineLevel="3" x14ac:dyDescent="0.2">
      <c r="A141" s="9"/>
      <c r="B141" s="78"/>
      <c r="C141" s="79">
        <v>2</v>
      </c>
      <c r="D141" s="80" t="s">
        <v>65</v>
      </c>
      <c r="E141" s="81" t="s">
        <v>188</v>
      </c>
      <c r="F141" s="82" t="s">
        <v>189</v>
      </c>
      <c r="G141" s="80" t="s">
        <v>68</v>
      </c>
      <c r="H141" s="83">
        <v>3.024</v>
      </c>
      <c r="I141" s="84"/>
      <c r="J141" s="85">
        <f>H141*I141</f>
        <v>0</v>
      </c>
      <c r="K141" s="83">
        <v>4.4099999999999999E-3</v>
      </c>
      <c r="L141" s="83">
        <f>H141*K141</f>
        <v>1.333584E-2</v>
      </c>
      <c r="M141" s="83"/>
      <c r="N141" s="83">
        <f>H141*M141</f>
        <v>0</v>
      </c>
      <c r="O141" s="85">
        <v>21</v>
      </c>
      <c r="P141" s="85">
        <f>J141*(O141/100)</f>
        <v>0</v>
      </c>
      <c r="Q141" s="85">
        <f>J141+P141</f>
        <v>0</v>
      </c>
      <c r="R141" s="8"/>
      <c r="S141" s="8"/>
    </row>
    <row r="142" spans="1:19" ht="11.25" outlineLevel="3" x14ac:dyDescent="0.2">
      <c r="A142" s="9"/>
      <c r="B142" s="78"/>
      <c r="C142" s="79">
        <v>3</v>
      </c>
      <c r="D142" s="80" t="s">
        <v>65</v>
      </c>
      <c r="E142" s="81" t="s">
        <v>190</v>
      </c>
      <c r="F142" s="82" t="s">
        <v>191</v>
      </c>
      <c r="G142" s="80" t="s">
        <v>68</v>
      </c>
      <c r="H142" s="83">
        <v>3.024</v>
      </c>
      <c r="I142" s="84"/>
      <c r="J142" s="85">
        <f>H142*I142</f>
        <v>0</v>
      </c>
      <c r="K142" s="83">
        <v>2.5000000000000001E-3</v>
      </c>
      <c r="L142" s="83">
        <f>H142*K142</f>
        <v>7.5599999999999999E-3</v>
      </c>
      <c r="M142" s="83"/>
      <c r="N142" s="83">
        <f>H142*M142</f>
        <v>0</v>
      </c>
      <c r="O142" s="85">
        <v>21</v>
      </c>
      <c r="P142" s="85">
        <f>J142*(O142/100)</f>
        <v>0</v>
      </c>
      <c r="Q142" s="85">
        <f>J142+P142</f>
        <v>0</v>
      </c>
      <c r="R142" s="8"/>
      <c r="S142" s="8"/>
    </row>
    <row r="143" spans="1:19" ht="11.25" outlineLevel="3" x14ac:dyDescent="0.2">
      <c r="A143" s="9"/>
      <c r="B143" s="78"/>
      <c r="C143" s="79">
        <v>4</v>
      </c>
      <c r="D143" s="80" t="s">
        <v>65</v>
      </c>
      <c r="E143" s="81" t="s">
        <v>192</v>
      </c>
      <c r="F143" s="82" t="s">
        <v>193</v>
      </c>
      <c r="G143" s="80" t="s">
        <v>68</v>
      </c>
      <c r="H143" s="83">
        <v>3.024</v>
      </c>
      <c r="I143" s="84"/>
      <c r="J143" s="85">
        <f>H143*I143</f>
        <v>0</v>
      </c>
      <c r="K143" s="83">
        <v>3.4680000000000002E-2</v>
      </c>
      <c r="L143" s="83">
        <f>H143*K143</f>
        <v>0.10487232</v>
      </c>
      <c r="M143" s="83"/>
      <c r="N143" s="83">
        <f>H143*M143</f>
        <v>0</v>
      </c>
      <c r="O143" s="85">
        <v>21</v>
      </c>
      <c r="P143" s="85">
        <f>J143*(O143/100)</f>
        <v>0</v>
      </c>
      <c r="Q143" s="85">
        <f>J143+P143</f>
        <v>0</v>
      </c>
      <c r="R143" s="8"/>
      <c r="S143" s="8"/>
    </row>
    <row r="144" spans="1:19" ht="9.75" outlineLevel="4" x14ac:dyDescent="0.2">
      <c r="A144" s="86"/>
      <c r="B144" s="87"/>
      <c r="C144" s="87"/>
      <c r="D144" s="88"/>
      <c r="E144" s="93" t="s">
        <v>16</v>
      </c>
      <c r="F144" s="89" t="s">
        <v>194</v>
      </c>
      <c r="G144" s="88"/>
      <c r="H144" s="90">
        <v>3.024</v>
      </c>
      <c r="I144" s="91"/>
      <c r="J144" s="92"/>
      <c r="K144" s="90"/>
      <c r="L144" s="90"/>
      <c r="M144" s="90"/>
      <c r="N144" s="90"/>
      <c r="O144" s="92"/>
      <c r="P144" s="92"/>
      <c r="Q144" s="92"/>
      <c r="R144" s="8"/>
    </row>
    <row r="145" spans="1:19" ht="7.5" customHeight="1" outlineLevel="4" x14ac:dyDescent="0.15">
      <c r="A145" s="8"/>
      <c r="B145" s="50"/>
      <c r="C145" s="49"/>
      <c r="D145" s="52"/>
      <c r="E145" s="13"/>
      <c r="F145" s="53"/>
      <c r="G145" s="52"/>
      <c r="H145" s="54"/>
      <c r="I145" s="56"/>
      <c r="J145" s="15"/>
      <c r="K145" s="19"/>
      <c r="L145" s="19"/>
      <c r="M145" s="19"/>
      <c r="N145" s="19"/>
      <c r="O145" s="15"/>
      <c r="P145" s="15"/>
      <c r="Q145" s="15"/>
      <c r="R145" s="8"/>
    </row>
    <row r="146" spans="1:19" ht="11.25" outlineLevel="3" x14ac:dyDescent="0.2">
      <c r="A146" s="9"/>
      <c r="B146" s="78"/>
      <c r="C146" s="79">
        <v>5</v>
      </c>
      <c r="D146" s="80" t="s">
        <v>65</v>
      </c>
      <c r="E146" s="81" t="s">
        <v>195</v>
      </c>
      <c r="F146" s="82" t="s">
        <v>196</v>
      </c>
      <c r="G146" s="80" t="s">
        <v>68</v>
      </c>
      <c r="H146" s="83">
        <v>19.364000000000001</v>
      </c>
      <c r="I146" s="84"/>
      <c r="J146" s="85">
        <f>H146*I146</f>
        <v>0</v>
      </c>
      <c r="K146" s="83">
        <v>2.5999999999999998E-4</v>
      </c>
      <c r="L146" s="83">
        <f>H146*K146</f>
        <v>5.0346399999999999E-3</v>
      </c>
      <c r="M146" s="83"/>
      <c r="N146" s="83">
        <f>H146*M146</f>
        <v>0</v>
      </c>
      <c r="O146" s="85">
        <v>21</v>
      </c>
      <c r="P146" s="85">
        <f>J146*(O146/100)</f>
        <v>0</v>
      </c>
      <c r="Q146" s="85">
        <f>J146+P146</f>
        <v>0</v>
      </c>
      <c r="R146" s="8"/>
      <c r="S146" s="8"/>
    </row>
    <row r="147" spans="1:19" ht="11.25" outlineLevel="3" x14ac:dyDescent="0.2">
      <c r="A147" s="9"/>
      <c r="B147" s="78"/>
      <c r="C147" s="79">
        <v>6</v>
      </c>
      <c r="D147" s="80" t="s">
        <v>65</v>
      </c>
      <c r="E147" s="81" t="s">
        <v>197</v>
      </c>
      <c r="F147" s="82" t="s">
        <v>198</v>
      </c>
      <c r="G147" s="80" t="s">
        <v>68</v>
      </c>
      <c r="H147" s="83">
        <v>19.364000000000001</v>
      </c>
      <c r="I147" s="84"/>
      <c r="J147" s="85">
        <f>H147*I147</f>
        <v>0</v>
      </c>
      <c r="K147" s="83">
        <v>7.3499999999999998E-3</v>
      </c>
      <c r="L147" s="83">
        <f>H147*K147</f>
        <v>0.14232539999999999</v>
      </c>
      <c r="M147" s="83"/>
      <c r="N147" s="83">
        <f>H147*M147</f>
        <v>0</v>
      </c>
      <c r="O147" s="85">
        <v>21</v>
      </c>
      <c r="P147" s="85">
        <f>J147*(O147/100)</f>
        <v>0</v>
      </c>
      <c r="Q147" s="85">
        <f>J147+P147</f>
        <v>0</v>
      </c>
      <c r="R147" s="8"/>
      <c r="S147" s="8"/>
    </row>
    <row r="148" spans="1:19" ht="11.25" outlineLevel="3" x14ac:dyDescent="0.2">
      <c r="A148" s="9"/>
      <c r="B148" s="78"/>
      <c r="C148" s="79">
        <v>7</v>
      </c>
      <c r="D148" s="80" t="s">
        <v>65</v>
      </c>
      <c r="E148" s="81" t="s">
        <v>199</v>
      </c>
      <c r="F148" s="82" t="s">
        <v>200</v>
      </c>
      <c r="G148" s="80" t="s">
        <v>68</v>
      </c>
      <c r="H148" s="83">
        <v>19.364000000000001</v>
      </c>
      <c r="I148" s="84"/>
      <c r="J148" s="85">
        <f>H148*I148</f>
        <v>0</v>
      </c>
      <c r="K148" s="83">
        <v>1.54E-2</v>
      </c>
      <c r="L148" s="83">
        <f>H148*K148</f>
        <v>0.29820560000000002</v>
      </c>
      <c r="M148" s="83"/>
      <c r="N148" s="83">
        <f>H148*M148</f>
        <v>0</v>
      </c>
      <c r="O148" s="85">
        <v>21</v>
      </c>
      <c r="P148" s="85">
        <f>J148*(O148/100)</f>
        <v>0</v>
      </c>
      <c r="Q148" s="85">
        <f>J148+P148</f>
        <v>0</v>
      </c>
      <c r="R148" s="8"/>
      <c r="S148" s="8"/>
    </row>
    <row r="149" spans="1:19" ht="9.75" outlineLevel="4" x14ac:dyDescent="0.2">
      <c r="A149" s="86"/>
      <c r="B149" s="87"/>
      <c r="C149" s="87"/>
      <c r="D149" s="88"/>
      <c r="E149" s="93" t="s">
        <v>16</v>
      </c>
      <c r="F149" s="89" t="s">
        <v>201</v>
      </c>
      <c r="G149" s="88"/>
      <c r="H149" s="90">
        <v>19.364000000000001</v>
      </c>
      <c r="I149" s="91"/>
      <c r="J149" s="92"/>
      <c r="K149" s="90"/>
      <c r="L149" s="90"/>
      <c r="M149" s="90"/>
      <c r="N149" s="90"/>
      <c r="O149" s="92"/>
      <c r="P149" s="92"/>
      <c r="Q149" s="92"/>
      <c r="R149" s="8"/>
    </row>
    <row r="150" spans="1:19" ht="7.5" customHeight="1" outlineLevel="4" x14ac:dyDescent="0.15">
      <c r="A150" s="8"/>
      <c r="B150" s="50"/>
      <c r="C150" s="49"/>
      <c r="D150" s="52"/>
      <c r="E150" s="13"/>
      <c r="F150" s="53"/>
      <c r="G150" s="52"/>
      <c r="H150" s="54"/>
      <c r="I150" s="56"/>
      <c r="J150" s="15"/>
      <c r="K150" s="19"/>
      <c r="L150" s="19"/>
      <c r="M150" s="19"/>
      <c r="N150" s="19"/>
      <c r="O150" s="15"/>
      <c r="P150" s="15"/>
      <c r="Q150" s="15"/>
      <c r="R150" s="8"/>
    </row>
    <row r="151" spans="1:19" ht="11.25" outlineLevel="3" x14ac:dyDescent="0.2">
      <c r="A151" s="9"/>
      <c r="B151" s="78"/>
      <c r="C151" s="79">
        <v>8</v>
      </c>
      <c r="D151" s="80" t="s">
        <v>65</v>
      </c>
      <c r="E151" s="81" t="s">
        <v>202</v>
      </c>
      <c r="F151" s="82" t="s">
        <v>203</v>
      </c>
      <c r="G151" s="80" t="s">
        <v>68</v>
      </c>
      <c r="H151" s="83">
        <v>19.364000000000001</v>
      </c>
      <c r="I151" s="84"/>
      <c r="J151" s="85">
        <f>H151*I151</f>
        <v>0</v>
      </c>
      <c r="K151" s="83">
        <v>4.3800000000000002E-3</v>
      </c>
      <c r="L151" s="83">
        <f>H151*K151</f>
        <v>8.4814320000000012E-2</v>
      </c>
      <c r="M151" s="83"/>
      <c r="N151" s="83">
        <f>H151*M151</f>
        <v>0</v>
      </c>
      <c r="O151" s="85">
        <v>21</v>
      </c>
      <c r="P151" s="85">
        <f>J151*(O151/100)</f>
        <v>0</v>
      </c>
      <c r="Q151" s="85">
        <f>J151+P151</f>
        <v>0</v>
      </c>
      <c r="R151" s="8"/>
      <c r="S151" s="8"/>
    </row>
    <row r="152" spans="1:19" ht="11.25" outlineLevel="3" x14ac:dyDescent="0.2">
      <c r="A152" s="9"/>
      <c r="B152" s="78"/>
      <c r="C152" s="79">
        <v>9</v>
      </c>
      <c r="D152" s="80" t="s">
        <v>65</v>
      </c>
      <c r="E152" s="81" t="s">
        <v>204</v>
      </c>
      <c r="F152" s="82" t="s">
        <v>205</v>
      </c>
      <c r="G152" s="80" t="s">
        <v>68</v>
      </c>
      <c r="H152" s="83">
        <v>19.364000000000001</v>
      </c>
      <c r="I152" s="84"/>
      <c r="J152" s="85">
        <f>H152*I152</f>
        <v>0</v>
      </c>
      <c r="K152" s="83">
        <v>2.5000000000000001E-3</v>
      </c>
      <c r="L152" s="83">
        <f>H152*K152</f>
        <v>4.8410000000000002E-2</v>
      </c>
      <c r="M152" s="83"/>
      <c r="N152" s="83">
        <f>H152*M152</f>
        <v>0</v>
      </c>
      <c r="O152" s="85">
        <v>21</v>
      </c>
      <c r="P152" s="85">
        <f>J152*(O152/100)</f>
        <v>0</v>
      </c>
      <c r="Q152" s="85">
        <f>J152+P152</f>
        <v>0</v>
      </c>
      <c r="R152" s="8"/>
      <c r="S152" s="8"/>
    </row>
    <row r="153" spans="1:19" ht="11.25" outlineLevel="3" x14ac:dyDescent="0.2">
      <c r="A153" s="9"/>
      <c r="B153" s="78"/>
      <c r="C153" s="79">
        <v>10</v>
      </c>
      <c r="D153" s="80" t="s">
        <v>65</v>
      </c>
      <c r="E153" s="81" t="s">
        <v>206</v>
      </c>
      <c r="F153" s="82" t="s">
        <v>207</v>
      </c>
      <c r="G153" s="80" t="s">
        <v>68</v>
      </c>
      <c r="H153" s="83">
        <v>19.364000000000001</v>
      </c>
      <c r="I153" s="84"/>
      <c r="J153" s="85">
        <f>H153*I153</f>
        <v>0</v>
      </c>
      <c r="K153" s="83">
        <v>4.0000000000000001E-3</v>
      </c>
      <c r="L153" s="83">
        <f>H153*K153</f>
        <v>7.7456000000000011E-2</v>
      </c>
      <c r="M153" s="83"/>
      <c r="N153" s="83">
        <f>H153*M153</f>
        <v>0</v>
      </c>
      <c r="O153" s="85">
        <v>21</v>
      </c>
      <c r="P153" s="85">
        <f>J153*(O153/100)</f>
        <v>0</v>
      </c>
      <c r="Q153" s="85">
        <f>J153+P153</f>
        <v>0</v>
      </c>
      <c r="R153" s="8"/>
      <c r="S153" s="8"/>
    </row>
    <row r="154" spans="1:19" ht="11.25" outlineLevel="3" x14ac:dyDescent="0.2">
      <c r="A154" s="9"/>
      <c r="B154" s="78"/>
      <c r="C154" s="79">
        <v>11</v>
      </c>
      <c r="D154" s="80" t="s">
        <v>65</v>
      </c>
      <c r="E154" s="81" t="s">
        <v>208</v>
      </c>
      <c r="F154" s="82" t="s">
        <v>209</v>
      </c>
      <c r="G154" s="80" t="s">
        <v>68</v>
      </c>
      <c r="H154" s="83">
        <v>148.91120000000001</v>
      </c>
      <c r="I154" s="84"/>
      <c r="J154" s="85">
        <f>H154*I154</f>
        <v>0</v>
      </c>
      <c r="K154" s="83">
        <v>2.0000000000000002E-5</v>
      </c>
      <c r="L154" s="83">
        <f>H154*K154</f>
        <v>2.9782240000000002E-3</v>
      </c>
      <c r="M154" s="83">
        <v>1.0000000000000001E-5</v>
      </c>
      <c r="N154" s="83">
        <f>H154*M154</f>
        <v>1.4891120000000001E-3</v>
      </c>
      <c r="O154" s="85">
        <v>21</v>
      </c>
      <c r="P154" s="85">
        <f>J154*(O154/100)</f>
        <v>0</v>
      </c>
      <c r="Q154" s="85">
        <f>J154+P154</f>
        <v>0</v>
      </c>
      <c r="R154" s="8"/>
      <c r="S154" s="8"/>
    </row>
    <row r="155" spans="1:19" ht="9.75" outlineLevel="4" x14ac:dyDescent="0.2">
      <c r="A155" s="86"/>
      <c r="B155" s="87"/>
      <c r="C155" s="87"/>
      <c r="D155" s="88"/>
      <c r="E155" s="93" t="s">
        <v>16</v>
      </c>
      <c r="F155" s="89" t="s">
        <v>210</v>
      </c>
      <c r="G155" s="88"/>
      <c r="H155" s="90">
        <v>114.8</v>
      </c>
      <c r="I155" s="91"/>
      <c r="J155" s="92"/>
      <c r="K155" s="90"/>
      <c r="L155" s="90"/>
      <c r="M155" s="90"/>
      <c r="N155" s="90"/>
      <c r="O155" s="92"/>
      <c r="P155" s="92"/>
      <c r="Q155" s="92"/>
      <c r="R155" s="8"/>
    </row>
    <row r="156" spans="1:19" ht="9.75" outlineLevel="4" x14ac:dyDescent="0.2">
      <c r="A156" s="86"/>
      <c r="B156" s="87"/>
      <c r="C156" s="87"/>
      <c r="D156" s="88"/>
      <c r="E156" s="93"/>
      <c r="F156" s="89" t="s">
        <v>211</v>
      </c>
      <c r="G156" s="88"/>
      <c r="H156" s="90">
        <v>14.688000000000001</v>
      </c>
      <c r="I156" s="91"/>
      <c r="J156" s="92"/>
      <c r="K156" s="90"/>
      <c r="L156" s="90"/>
      <c r="M156" s="90"/>
      <c r="N156" s="90"/>
      <c r="O156" s="92"/>
      <c r="P156" s="92"/>
      <c r="Q156" s="92"/>
      <c r="R156" s="8"/>
    </row>
    <row r="157" spans="1:19" ht="9.75" outlineLevel="4" x14ac:dyDescent="0.2">
      <c r="A157" s="86"/>
      <c r="B157" s="87"/>
      <c r="C157" s="87"/>
      <c r="D157" s="88"/>
      <c r="E157" s="93"/>
      <c r="F157" s="89" t="s">
        <v>212</v>
      </c>
      <c r="G157" s="88"/>
      <c r="H157" s="90">
        <v>19.423199999999998</v>
      </c>
      <c r="I157" s="91"/>
      <c r="J157" s="92"/>
      <c r="K157" s="90"/>
      <c r="L157" s="90"/>
      <c r="M157" s="90"/>
      <c r="N157" s="90"/>
      <c r="O157" s="92"/>
      <c r="P157" s="92"/>
      <c r="Q157" s="92"/>
      <c r="R157" s="8"/>
    </row>
    <row r="158" spans="1:19" ht="7.5" customHeight="1" outlineLevel="4" x14ac:dyDescent="0.15">
      <c r="A158" s="8"/>
      <c r="B158" s="50"/>
      <c r="C158" s="49"/>
      <c r="D158" s="52"/>
      <c r="E158" s="13"/>
      <c r="F158" s="53"/>
      <c r="G158" s="52"/>
      <c r="H158" s="54"/>
      <c r="I158" s="56"/>
      <c r="J158" s="15"/>
      <c r="K158" s="19"/>
      <c r="L158" s="19"/>
      <c r="M158" s="19"/>
      <c r="N158" s="19"/>
      <c r="O158" s="15"/>
      <c r="P158" s="15"/>
      <c r="Q158" s="15"/>
      <c r="R158" s="8"/>
    </row>
    <row r="159" spans="1:19" ht="22.5" outlineLevel="3" x14ac:dyDescent="0.2">
      <c r="A159" s="9"/>
      <c r="B159" s="78"/>
      <c r="C159" s="79">
        <v>12</v>
      </c>
      <c r="D159" s="80" t="s">
        <v>65</v>
      </c>
      <c r="E159" s="81" t="s">
        <v>213</v>
      </c>
      <c r="F159" s="82" t="s">
        <v>214</v>
      </c>
      <c r="G159" s="80" t="s">
        <v>68</v>
      </c>
      <c r="H159" s="83">
        <v>48.41</v>
      </c>
      <c r="I159" s="84"/>
      <c r="J159" s="85">
        <f>H159*I159</f>
        <v>0</v>
      </c>
      <c r="K159" s="83">
        <v>8.3499999999999998E-3</v>
      </c>
      <c r="L159" s="83">
        <f>H159*K159</f>
        <v>0.40422349999999996</v>
      </c>
      <c r="M159" s="83"/>
      <c r="N159" s="83">
        <f>H159*M159</f>
        <v>0</v>
      </c>
      <c r="O159" s="85">
        <v>21</v>
      </c>
      <c r="P159" s="85">
        <f>J159*(O159/100)</f>
        <v>0</v>
      </c>
      <c r="Q159" s="85">
        <f>J159+P159</f>
        <v>0</v>
      </c>
      <c r="R159" s="8"/>
      <c r="S159" s="8"/>
    </row>
    <row r="160" spans="1:19" ht="9.75" outlineLevel="4" x14ac:dyDescent="0.2">
      <c r="A160" s="86"/>
      <c r="B160" s="87"/>
      <c r="C160" s="87"/>
      <c r="D160" s="88"/>
      <c r="E160" s="93" t="s">
        <v>16</v>
      </c>
      <c r="F160" s="89" t="s">
        <v>116</v>
      </c>
      <c r="G160" s="88"/>
      <c r="H160" s="90">
        <v>26.015000000000001</v>
      </c>
      <c r="I160" s="91"/>
      <c r="J160" s="92"/>
      <c r="K160" s="90"/>
      <c r="L160" s="90"/>
      <c r="M160" s="90"/>
      <c r="N160" s="90"/>
      <c r="O160" s="92"/>
      <c r="P160" s="92"/>
      <c r="Q160" s="92"/>
      <c r="R160" s="8"/>
    </row>
    <row r="161" spans="1:19" ht="9.75" outlineLevel="4" x14ac:dyDescent="0.2">
      <c r="A161" s="86"/>
      <c r="B161" s="87"/>
      <c r="C161" s="87"/>
      <c r="D161" s="88"/>
      <c r="E161" s="93"/>
      <c r="F161" s="89" t="s">
        <v>117</v>
      </c>
      <c r="G161" s="88"/>
      <c r="H161" s="90">
        <v>22.395</v>
      </c>
      <c r="I161" s="91"/>
      <c r="J161" s="92"/>
      <c r="K161" s="90"/>
      <c r="L161" s="90"/>
      <c r="M161" s="90"/>
      <c r="N161" s="90"/>
      <c r="O161" s="92"/>
      <c r="P161" s="92"/>
      <c r="Q161" s="92"/>
      <c r="R161" s="8"/>
    </row>
    <row r="162" spans="1:19" ht="7.5" customHeight="1" outlineLevel="4" x14ac:dyDescent="0.15">
      <c r="A162" s="8"/>
      <c r="B162" s="50"/>
      <c r="C162" s="49"/>
      <c r="D162" s="52"/>
      <c r="E162" s="13"/>
      <c r="F162" s="53"/>
      <c r="G162" s="52"/>
      <c r="H162" s="54"/>
      <c r="I162" s="56"/>
      <c r="J162" s="15"/>
      <c r="K162" s="19"/>
      <c r="L162" s="19"/>
      <c r="M162" s="19"/>
      <c r="N162" s="19"/>
      <c r="O162" s="15"/>
      <c r="P162" s="15"/>
      <c r="Q162" s="15"/>
      <c r="R162" s="8"/>
    </row>
    <row r="163" spans="1:19" ht="11.25" outlineLevel="3" x14ac:dyDescent="0.2">
      <c r="A163" s="9"/>
      <c r="B163" s="78"/>
      <c r="C163" s="79">
        <v>13</v>
      </c>
      <c r="D163" s="80" t="s">
        <v>128</v>
      </c>
      <c r="E163" s="81" t="s">
        <v>215</v>
      </c>
      <c r="F163" s="82" t="s">
        <v>216</v>
      </c>
      <c r="G163" s="80" t="s">
        <v>68</v>
      </c>
      <c r="H163" s="83">
        <v>50.830499999999994</v>
      </c>
      <c r="I163" s="84"/>
      <c r="J163" s="85">
        <f>H163*I163</f>
        <v>0</v>
      </c>
      <c r="K163" s="83">
        <v>1.1999999999999999E-3</v>
      </c>
      <c r="L163" s="83">
        <f>H163*K163</f>
        <v>6.0996599999999984E-2</v>
      </c>
      <c r="M163" s="83"/>
      <c r="N163" s="83">
        <f>H163*M163</f>
        <v>0</v>
      </c>
      <c r="O163" s="85">
        <v>21</v>
      </c>
      <c r="P163" s="85">
        <f>J163*(O163/100)</f>
        <v>0</v>
      </c>
      <c r="Q163" s="85">
        <f>J163+P163</f>
        <v>0</v>
      </c>
      <c r="R163" s="8"/>
      <c r="S163" s="8"/>
    </row>
    <row r="164" spans="1:19" ht="9.75" outlineLevel="4" x14ac:dyDescent="0.2">
      <c r="A164" s="86"/>
      <c r="B164" s="87"/>
      <c r="C164" s="87"/>
      <c r="D164" s="88"/>
      <c r="E164" s="93" t="s">
        <v>16</v>
      </c>
      <c r="F164" s="89" t="s">
        <v>217</v>
      </c>
      <c r="G164" s="88"/>
      <c r="H164" s="90">
        <v>48.41</v>
      </c>
      <c r="I164" s="91"/>
      <c r="J164" s="92"/>
      <c r="K164" s="90"/>
      <c r="L164" s="90"/>
      <c r="M164" s="90"/>
      <c r="N164" s="90"/>
      <c r="O164" s="92"/>
      <c r="P164" s="92"/>
      <c r="Q164" s="92"/>
      <c r="R164" s="8"/>
    </row>
    <row r="165" spans="1:19" ht="9.75" outlineLevel="4" x14ac:dyDescent="0.2">
      <c r="A165" s="86"/>
      <c r="B165" s="87"/>
      <c r="C165" s="87"/>
      <c r="D165" s="88"/>
      <c r="E165" s="93"/>
      <c r="F165" s="89" t="s">
        <v>218</v>
      </c>
      <c r="G165" s="88"/>
      <c r="H165" s="90">
        <v>2.4205000000000001</v>
      </c>
      <c r="I165" s="91"/>
      <c r="J165" s="92"/>
      <c r="K165" s="90"/>
      <c r="L165" s="90"/>
      <c r="M165" s="90"/>
      <c r="N165" s="90"/>
      <c r="O165" s="92"/>
      <c r="P165" s="92"/>
      <c r="Q165" s="92"/>
      <c r="R165" s="8"/>
    </row>
    <row r="166" spans="1:19" ht="7.5" customHeight="1" outlineLevel="4" x14ac:dyDescent="0.15">
      <c r="A166" s="8"/>
      <c r="B166" s="50"/>
      <c r="C166" s="49"/>
      <c r="D166" s="52"/>
      <c r="E166" s="13"/>
      <c r="F166" s="53"/>
      <c r="G166" s="52"/>
      <c r="H166" s="54"/>
      <c r="I166" s="56"/>
      <c r="J166" s="15"/>
      <c r="K166" s="19"/>
      <c r="L166" s="19"/>
      <c r="M166" s="19"/>
      <c r="N166" s="19"/>
      <c r="O166" s="15"/>
      <c r="P166" s="15"/>
      <c r="Q166" s="15"/>
      <c r="R166" s="8"/>
    </row>
    <row r="167" spans="1:19" ht="11.25" outlineLevel="3" x14ac:dyDescent="0.2">
      <c r="A167" s="9"/>
      <c r="B167" s="78"/>
      <c r="C167" s="79">
        <v>14</v>
      </c>
      <c r="D167" s="80" t="s">
        <v>65</v>
      </c>
      <c r="E167" s="81" t="s">
        <v>219</v>
      </c>
      <c r="F167" s="82" t="s">
        <v>220</v>
      </c>
      <c r="G167" s="80" t="s">
        <v>68</v>
      </c>
      <c r="H167" s="83">
        <v>48.41</v>
      </c>
      <c r="I167" s="84"/>
      <c r="J167" s="85">
        <f>H167*I167</f>
        <v>0</v>
      </c>
      <c r="K167" s="83">
        <v>1.8000000000000001E-4</v>
      </c>
      <c r="L167" s="83">
        <f>H167*K167</f>
        <v>8.7138000000000007E-3</v>
      </c>
      <c r="M167" s="83"/>
      <c r="N167" s="83">
        <f>H167*M167</f>
        <v>0</v>
      </c>
      <c r="O167" s="85">
        <v>21</v>
      </c>
      <c r="P167" s="85">
        <f>J167*(O167/100)</f>
        <v>0</v>
      </c>
      <c r="Q167" s="85">
        <f>J167+P167</f>
        <v>0</v>
      </c>
      <c r="R167" s="8"/>
      <c r="S167" s="8"/>
    </row>
    <row r="168" spans="1:19" ht="11.25" outlineLevel="3" x14ac:dyDescent="0.2">
      <c r="A168" s="9"/>
      <c r="B168" s="78"/>
      <c r="C168" s="79">
        <v>15</v>
      </c>
      <c r="D168" s="80" t="s">
        <v>65</v>
      </c>
      <c r="E168" s="81" t="s">
        <v>221</v>
      </c>
      <c r="F168" s="82" t="s">
        <v>222</v>
      </c>
      <c r="G168" s="80" t="s">
        <v>68</v>
      </c>
      <c r="H168" s="83">
        <v>48.41</v>
      </c>
      <c r="I168" s="84"/>
      <c r="J168" s="85">
        <f>H168*I168</f>
        <v>0</v>
      </c>
      <c r="K168" s="83">
        <v>5.7000000000000002E-3</v>
      </c>
      <c r="L168" s="83">
        <f>H168*K168</f>
        <v>0.27593699999999999</v>
      </c>
      <c r="M168" s="83"/>
      <c r="N168" s="83">
        <f>H168*M168</f>
        <v>0</v>
      </c>
      <c r="O168" s="85">
        <v>21</v>
      </c>
      <c r="P168" s="85">
        <f>J168*(O168/100)</f>
        <v>0</v>
      </c>
      <c r="Q168" s="85">
        <f>J168+P168</f>
        <v>0</v>
      </c>
      <c r="R168" s="8"/>
      <c r="S168" s="8"/>
    </row>
    <row r="169" spans="1:19" ht="11.25" outlineLevel="3" x14ac:dyDescent="0.2">
      <c r="A169" s="9"/>
      <c r="B169" s="78"/>
      <c r="C169" s="79">
        <v>16</v>
      </c>
      <c r="D169" s="80" t="s">
        <v>65</v>
      </c>
      <c r="E169" s="81" t="s">
        <v>223</v>
      </c>
      <c r="F169" s="82" t="s">
        <v>224</v>
      </c>
      <c r="G169" s="80" t="s">
        <v>68</v>
      </c>
      <c r="H169" s="83">
        <v>1</v>
      </c>
      <c r="I169" s="84"/>
      <c r="J169" s="85">
        <f>H169*I169</f>
        <v>0</v>
      </c>
      <c r="K169" s="83">
        <v>0.27560000000000001</v>
      </c>
      <c r="L169" s="83">
        <f>H169*K169</f>
        <v>0.27560000000000001</v>
      </c>
      <c r="M169" s="83"/>
      <c r="N169" s="83">
        <f>H169*M169</f>
        <v>0</v>
      </c>
      <c r="O169" s="85">
        <v>21</v>
      </c>
      <c r="P169" s="85">
        <f>J169*(O169/100)</f>
        <v>0</v>
      </c>
      <c r="Q169" s="85">
        <f>J169+P169</f>
        <v>0</v>
      </c>
      <c r="R169" s="8"/>
      <c r="S169" s="8"/>
    </row>
    <row r="170" spans="1:19" ht="9.75" outlineLevel="4" x14ac:dyDescent="0.2">
      <c r="A170" s="86"/>
      <c r="B170" s="87"/>
      <c r="C170" s="87"/>
      <c r="D170" s="88"/>
      <c r="E170" s="93" t="s">
        <v>16</v>
      </c>
      <c r="F170" s="89" t="s">
        <v>225</v>
      </c>
      <c r="G170" s="88"/>
      <c r="H170" s="90">
        <v>1</v>
      </c>
      <c r="I170" s="91"/>
      <c r="J170" s="92"/>
      <c r="K170" s="90"/>
      <c r="L170" s="90"/>
      <c r="M170" s="90"/>
      <c r="N170" s="90"/>
      <c r="O170" s="92"/>
      <c r="P170" s="92"/>
      <c r="Q170" s="92"/>
      <c r="R170" s="8"/>
    </row>
    <row r="171" spans="1:19" ht="7.5" customHeight="1" outlineLevel="4" x14ac:dyDescent="0.15">
      <c r="A171" s="8"/>
      <c r="B171" s="50"/>
      <c r="C171" s="49"/>
      <c r="D171" s="52"/>
      <c r="E171" s="13"/>
      <c r="F171" s="53"/>
      <c r="G171" s="52"/>
      <c r="H171" s="54"/>
      <c r="I171" s="56"/>
      <c r="J171" s="15"/>
      <c r="K171" s="19"/>
      <c r="L171" s="19"/>
      <c r="M171" s="19"/>
      <c r="N171" s="19"/>
      <c r="O171" s="15"/>
      <c r="P171" s="15"/>
      <c r="Q171" s="15"/>
      <c r="R171" s="8"/>
    </row>
    <row r="172" spans="1:19" ht="11.25" outlineLevel="3" x14ac:dyDescent="0.2">
      <c r="A172" s="9"/>
      <c r="B172" s="78"/>
      <c r="C172" s="79">
        <v>17</v>
      </c>
      <c r="D172" s="80" t="s">
        <v>65</v>
      </c>
      <c r="E172" s="81" t="s">
        <v>226</v>
      </c>
      <c r="F172" s="82" t="s">
        <v>227</v>
      </c>
      <c r="G172" s="80" t="s">
        <v>68</v>
      </c>
      <c r="H172" s="83">
        <v>48.41</v>
      </c>
      <c r="I172" s="84"/>
      <c r="J172" s="85">
        <f>H172*I172</f>
        <v>0</v>
      </c>
      <c r="K172" s="83">
        <v>0.27560000000000001</v>
      </c>
      <c r="L172" s="83">
        <f>H172*K172</f>
        <v>13.341796</v>
      </c>
      <c r="M172" s="83"/>
      <c r="N172" s="83">
        <f>H172*M172</f>
        <v>0</v>
      </c>
      <c r="O172" s="85">
        <v>21</v>
      </c>
      <c r="P172" s="85">
        <f>J172*(O172/100)</f>
        <v>0</v>
      </c>
      <c r="Q172" s="85">
        <f>J172+P172</f>
        <v>0</v>
      </c>
      <c r="R172" s="8"/>
      <c r="S172" s="8"/>
    </row>
    <row r="173" spans="1:19" ht="9.75" outlineLevel="4" x14ac:dyDescent="0.2">
      <c r="A173" s="86"/>
      <c r="B173" s="87"/>
      <c r="C173" s="87"/>
      <c r="D173" s="88"/>
      <c r="E173" s="93" t="s">
        <v>16</v>
      </c>
      <c r="F173" s="89" t="s">
        <v>173</v>
      </c>
      <c r="G173" s="88"/>
      <c r="H173" s="90">
        <v>26.515000000000001</v>
      </c>
      <c r="I173" s="91"/>
      <c r="J173" s="92"/>
      <c r="K173" s="90"/>
      <c r="L173" s="90"/>
      <c r="M173" s="90"/>
      <c r="N173" s="90"/>
      <c r="O173" s="92"/>
      <c r="P173" s="92"/>
      <c r="Q173" s="92"/>
      <c r="R173" s="8"/>
    </row>
    <row r="174" spans="1:19" ht="9.75" outlineLevel="4" x14ac:dyDescent="0.2">
      <c r="A174" s="86"/>
      <c r="B174" s="87"/>
      <c r="C174" s="87"/>
      <c r="D174" s="88"/>
      <c r="E174" s="93"/>
      <c r="F174" s="89" t="s">
        <v>174</v>
      </c>
      <c r="G174" s="88"/>
      <c r="H174" s="90">
        <v>21.895</v>
      </c>
      <c r="I174" s="91"/>
      <c r="J174" s="92"/>
      <c r="K174" s="90"/>
      <c r="L174" s="90"/>
      <c r="M174" s="90"/>
      <c r="N174" s="90"/>
      <c r="O174" s="92"/>
      <c r="P174" s="92"/>
      <c r="Q174" s="92"/>
      <c r="R174" s="8"/>
    </row>
    <row r="175" spans="1:19" ht="7.5" customHeight="1" outlineLevel="4" x14ac:dyDescent="0.15">
      <c r="A175" s="8"/>
      <c r="B175" s="50"/>
      <c r="C175" s="49"/>
      <c r="D175" s="52"/>
      <c r="E175" s="13"/>
      <c r="F175" s="53"/>
      <c r="G175" s="52"/>
      <c r="H175" s="54"/>
      <c r="I175" s="56"/>
      <c r="J175" s="15"/>
      <c r="K175" s="19"/>
      <c r="L175" s="19"/>
      <c r="M175" s="19"/>
      <c r="N175" s="19"/>
      <c r="O175" s="15"/>
      <c r="P175" s="15"/>
      <c r="Q175" s="15"/>
      <c r="R175" s="8"/>
    </row>
    <row r="176" spans="1:19" outlineLevel="3" x14ac:dyDescent="0.15">
      <c r="B176" s="6"/>
      <c r="C176" s="6"/>
      <c r="D176" s="6"/>
      <c r="E176" s="6"/>
      <c r="F176" s="6"/>
      <c r="G176" s="6"/>
      <c r="H176" s="6"/>
      <c r="I176" s="8"/>
      <c r="J176" s="8"/>
      <c r="K176" s="6"/>
      <c r="L176" s="6"/>
      <c r="M176" s="6"/>
      <c r="N176" s="6"/>
      <c r="O176" s="6"/>
      <c r="P176" s="8"/>
      <c r="Q176" s="8"/>
    </row>
    <row r="177" spans="1:19" ht="11.25" outlineLevel="2" x14ac:dyDescent="0.2">
      <c r="A177" s="43" t="s">
        <v>32</v>
      </c>
      <c r="B177" s="71">
        <v>3</v>
      </c>
      <c r="C177" s="72"/>
      <c r="D177" s="73" t="s">
        <v>64</v>
      </c>
      <c r="E177" s="73"/>
      <c r="F177" s="74" t="s">
        <v>33</v>
      </c>
      <c r="G177" s="73"/>
      <c r="H177" s="75"/>
      <c r="I177" s="76"/>
      <c r="J177" s="45">
        <f>SUBTOTAL(9,J178:J222)</f>
        <v>0</v>
      </c>
      <c r="K177" s="75"/>
      <c r="L177" s="46">
        <f>SUBTOTAL(9,L178:L222)</f>
        <v>25.314588027999999</v>
      </c>
      <c r="M177" s="75"/>
      <c r="N177" s="46">
        <f>SUBTOTAL(9,N178:N222)</f>
        <v>1.7714999999999999</v>
      </c>
      <c r="O177" s="77"/>
      <c r="P177" s="45">
        <f>SUBTOTAL(9,P178:P222)</f>
        <v>0</v>
      </c>
      <c r="Q177" s="45">
        <f>SUBTOTAL(9,Q178:Q222)</f>
        <v>0</v>
      </c>
      <c r="R177" s="8"/>
      <c r="S177" s="8"/>
    </row>
    <row r="178" spans="1:19" ht="11.25" outlineLevel="3" x14ac:dyDescent="0.2">
      <c r="A178" s="9"/>
      <c r="B178" s="78"/>
      <c r="C178" s="79">
        <v>1</v>
      </c>
      <c r="D178" s="80" t="s">
        <v>65</v>
      </c>
      <c r="E178" s="81" t="s">
        <v>228</v>
      </c>
      <c r="F178" s="82" t="s">
        <v>229</v>
      </c>
      <c r="G178" s="80" t="s">
        <v>68</v>
      </c>
      <c r="H178" s="83">
        <v>2.92</v>
      </c>
      <c r="I178" s="84"/>
      <c r="J178" s="85">
        <f>H178*I178</f>
        <v>0</v>
      </c>
      <c r="K178" s="83"/>
      <c r="L178" s="83">
        <f>H178*K178</f>
        <v>0</v>
      </c>
      <c r="M178" s="83">
        <v>5.0999999999999997E-2</v>
      </c>
      <c r="N178" s="83">
        <f>H178*M178</f>
        <v>0.14892</v>
      </c>
      <c r="O178" s="85">
        <v>21</v>
      </c>
      <c r="P178" s="85">
        <f>J178*(O178/100)</f>
        <v>0</v>
      </c>
      <c r="Q178" s="85">
        <f>J178+P178</f>
        <v>0</v>
      </c>
      <c r="R178" s="8"/>
      <c r="S178" s="8"/>
    </row>
    <row r="179" spans="1:19" ht="9.75" outlineLevel="4" x14ac:dyDescent="0.2">
      <c r="A179" s="86"/>
      <c r="B179" s="87"/>
      <c r="C179" s="87"/>
      <c r="D179" s="88"/>
      <c r="E179" s="93" t="s">
        <v>16</v>
      </c>
      <c r="F179" s="89" t="s">
        <v>230</v>
      </c>
      <c r="G179" s="88"/>
      <c r="H179" s="90">
        <v>2.92</v>
      </c>
      <c r="I179" s="91"/>
      <c r="J179" s="92"/>
      <c r="K179" s="90"/>
      <c r="L179" s="90"/>
      <c r="M179" s="90"/>
      <c r="N179" s="90"/>
      <c r="O179" s="92"/>
      <c r="P179" s="92"/>
      <c r="Q179" s="92"/>
      <c r="R179" s="8"/>
    </row>
    <row r="180" spans="1:19" ht="7.5" customHeight="1" outlineLevel="4" x14ac:dyDescent="0.15">
      <c r="A180" s="8"/>
      <c r="B180" s="50"/>
      <c r="C180" s="49"/>
      <c r="D180" s="52"/>
      <c r="E180" s="13"/>
      <c r="F180" s="53"/>
      <c r="G180" s="52"/>
      <c r="H180" s="54"/>
      <c r="I180" s="56"/>
      <c r="J180" s="15"/>
      <c r="K180" s="19"/>
      <c r="L180" s="19"/>
      <c r="M180" s="19"/>
      <c r="N180" s="19"/>
      <c r="O180" s="15"/>
      <c r="P180" s="15"/>
      <c r="Q180" s="15"/>
      <c r="R180" s="8"/>
    </row>
    <row r="181" spans="1:19" ht="11.25" outlineLevel="3" x14ac:dyDescent="0.2">
      <c r="A181" s="9"/>
      <c r="B181" s="78"/>
      <c r="C181" s="79">
        <v>2</v>
      </c>
      <c r="D181" s="80" t="s">
        <v>65</v>
      </c>
      <c r="E181" s="81" t="s">
        <v>231</v>
      </c>
      <c r="F181" s="82" t="s">
        <v>232</v>
      </c>
      <c r="G181" s="80" t="s">
        <v>75</v>
      </c>
      <c r="H181" s="83">
        <v>0.86399999999999999</v>
      </c>
      <c r="I181" s="84"/>
      <c r="J181" s="85">
        <f>H181*I181</f>
        <v>0</v>
      </c>
      <c r="K181" s="83"/>
      <c r="L181" s="83">
        <f>H181*K181</f>
        <v>0</v>
      </c>
      <c r="M181" s="83">
        <v>1.8</v>
      </c>
      <c r="N181" s="83">
        <f>H181*M181</f>
        <v>1.5551999999999999</v>
      </c>
      <c r="O181" s="85">
        <v>21</v>
      </c>
      <c r="P181" s="85">
        <f>J181*(O181/100)</f>
        <v>0</v>
      </c>
      <c r="Q181" s="85">
        <f>J181+P181</f>
        <v>0</v>
      </c>
      <c r="R181" s="8"/>
      <c r="S181" s="8"/>
    </row>
    <row r="182" spans="1:19" ht="9.75" outlineLevel="4" x14ac:dyDescent="0.2">
      <c r="A182" s="86"/>
      <c r="B182" s="87"/>
      <c r="C182" s="87"/>
      <c r="D182" s="88"/>
      <c r="E182" s="93" t="s">
        <v>16</v>
      </c>
      <c r="F182" s="89" t="s">
        <v>233</v>
      </c>
      <c r="G182" s="88"/>
      <c r="H182" s="90">
        <v>0.86399999999999999</v>
      </c>
      <c r="I182" s="91"/>
      <c r="J182" s="92"/>
      <c r="K182" s="90"/>
      <c r="L182" s="90"/>
      <c r="M182" s="90"/>
      <c r="N182" s="90"/>
      <c r="O182" s="92"/>
      <c r="P182" s="92"/>
      <c r="Q182" s="92"/>
      <c r="R182" s="8"/>
    </row>
    <row r="183" spans="1:19" ht="7.5" customHeight="1" outlineLevel="4" x14ac:dyDescent="0.15">
      <c r="A183" s="8"/>
      <c r="B183" s="50"/>
      <c r="C183" s="49"/>
      <c r="D183" s="52"/>
      <c r="E183" s="13"/>
      <c r="F183" s="53"/>
      <c r="G183" s="52"/>
      <c r="H183" s="54"/>
      <c r="I183" s="56"/>
      <c r="J183" s="15"/>
      <c r="K183" s="19"/>
      <c r="L183" s="19"/>
      <c r="M183" s="19"/>
      <c r="N183" s="19"/>
      <c r="O183" s="15"/>
      <c r="P183" s="15"/>
      <c r="Q183" s="15"/>
      <c r="R183" s="8"/>
    </row>
    <row r="184" spans="1:19" ht="11.25" outlineLevel="3" x14ac:dyDescent="0.2">
      <c r="A184" s="9"/>
      <c r="B184" s="78"/>
      <c r="C184" s="79">
        <v>3</v>
      </c>
      <c r="D184" s="80" t="s">
        <v>65</v>
      </c>
      <c r="E184" s="81" t="s">
        <v>234</v>
      </c>
      <c r="F184" s="82" t="s">
        <v>235</v>
      </c>
      <c r="G184" s="80" t="s">
        <v>68</v>
      </c>
      <c r="H184" s="83">
        <v>1.92</v>
      </c>
      <c r="I184" s="84"/>
      <c r="J184" s="85">
        <f>H184*I184</f>
        <v>0</v>
      </c>
      <c r="K184" s="83"/>
      <c r="L184" s="83">
        <f>H184*K184</f>
        <v>0</v>
      </c>
      <c r="M184" s="83">
        <v>1.4E-2</v>
      </c>
      <c r="N184" s="83">
        <f>H184*M184</f>
        <v>2.6880000000000001E-2</v>
      </c>
      <c r="O184" s="85">
        <v>21</v>
      </c>
      <c r="P184" s="85">
        <f>J184*(O184/100)</f>
        <v>0</v>
      </c>
      <c r="Q184" s="85">
        <f>J184+P184</f>
        <v>0</v>
      </c>
      <c r="R184" s="8"/>
      <c r="S184" s="8"/>
    </row>
    <row r="185" spans="1:19" ht="9.75" outlineLevel="4" x14ac:dyDescent="0.2">
      <c r="A185" s="86"/>
      <c r="B185" s="87"/>
      <c r="C185" s="87"/>
      <c r="D185" s="88"/>
      <c r="E185" s="93" t="s">
        <v>16</v>
      </c>
      <c r="F185" s="89" t="s">
        <v>236</v>
      </c>
      <c r="G185" s="88"/>
      <c r="H185" s="90">
        <v>1.92</v>
      </c>
      <c r="I185" s="91"/>
      <c r="J185" s="92"/>
      <c r="K185" s="90"/>
      <c r="L185" s="90"/>
      <c r="M185" s="90"/>
      <c r="N185" s="90"/>
      <c r="O185" s="92"/>
      <c r="P185" s="92"/>
      <c r="Q185" s="92"/>
      <c r="R185" s="8"/>
    </row>
    <row r="186" spans="1:19" ht="7.5" customHeight="1" outlineLevel="4" x14ac:dyDescent="0.15">
      <c r="A186" s="8"/>
      <c r="B186" s="50"/>
      <c r="C186" s="49"/>
      <c r="D186" s="52"/>
      <c r="E186" s="13"/>
      <c r="F186" s="53"/>
      <c r="G186" s="52"/>
      <c r="H186" s="54"/>
      <c r="I186" s="56"/>
      <c r="J186" s="15"/>
      <c r="K186" s="19"/>
      <c r="L186" s="19"/>
      <c r="M186" s="19"/>
      <c r="N186" s="19"/>
      <c r="O186" s="15"/>
      <c r="P186" s="15"/>
      <c r="Q186" s="15"/>
      <c r="R186" s="8"/>
    </row>
    <row r="187" spans="1:19" ht="22.5" outlineLevel="3" x14ac:dyDescent="0.2">
      <c r="A187" s="9"/>
      <c r="B187" s="78"/>
      <c r="C187" s="79">
        <v>4</v>
      </c>
      <c r="D187" s="80" t="s">
        <v>65</v>
      </c>
      <c r="E187" s="81" t="s">
        <v>237</v>
      </c>
      <c r="F187" s="82" t="s">
        <v>238</v>
      </c>
      <c r="G187" s="80" t="s">
        <v>68</v>
      </c>
      <c r="H187" s="83">
        <v>0.81</v>
      </c>
      <c r="I187" s="84"/>
      <c r="J187" s="85">
        <f>H187*I187</f>
        <v>0</v>
      </c>
      <c r="K187" s="83"/>
      <c r="L187" s="83">
        <f>H187*K187</f>
        <v>0</v>
      </c>
      <c r="M187" s="83">
        <v>0.05</v>
      </c>
      <c r="N187" s="83">
        <f>H187*M187</f>
        <v>4.0500000000000008E-2</v>
      </c>
      <c r="O187" s="85">
        <v>21</v>
      </c>
      <c r="P187" s="85">
        <f>J187*(O187/100)</f>
        <v>0</v>
      </c>
      <c r="Q187" s="85">
        <f>J187+P187</f>
        <v>0</v>
      </c>
      <c r="R187" s="8"/>
      <c r="S187" s="8"/>
    </row>
    <row r="188" spans="1:19" ht="9.75" outlineLevel="4" x14ac:dyDescent="0.2">
      <c r="A188" s="86"/>
      <c r="B188" s="87"/>
      <c r="C188" s="87"/>
      <c r="D188" s="88"/>
      <c r="E188" s="93" t="s">
        <v>16</v>
      </c>
      <c r="F188" s="89" t="s">
        <v>239</v>
      </c>
      <c r="G188" s="88"/>
      <c r="H188" s="90">
        <v>0.81</v>
      </c>
      <c r="I188" s="91"/>
      <c r="J188" s="92"/>
      <c r="K188" s="90"/>
      <c r="L188" s="90"/>
      <c r="M188" s="90"/>
      <c r="N188" s="90"/>
      <c r="O188" s="92"/>
      <c r="P188" s="92"/>
      <c r="Q188" s="92"/>
      <c r="R188" s="8"/>
    </row>
    <row r="189" spans="1:19" ht="7.5" customHeight="1" outlineLevel="4" x14ac:dyDescent="0.15">
      <c r="A189" s="8"/>
      <c r="B189" s="50"/>
      <c r="C189" s="49"/>
      <c r="D189" s="52"/>
      <c r="E189" s="13"/>
      <c r="F189" s="53"/>
      <c r="G189" s="52"/>
      <c r="H189" s="54"/>
      <c r="I189" s="56"/>
      <c r="J189" s="15"/>
      <c r="K189" s="19"/>
      <c r="L189" s="19"/>
      <c r="M189" s="19"/>
      <c r="N189" s="19"/>
      <c r="O189" s="15"/>
      <c r="P189" s="15"/>
      <c r="Q189" s="15"/>
      <c r="R189" s="8"/>
    </row>
    <row r="190" spans="1:19" ht="11.25" outlineLevel="3" x14ac:dyDescent="0.2">
      <c r="A190" s="9"/>
      <c r="B190" s="78"/>
      <c r="C190" s="79">
        <v>5</v>
      </c>
      <c r="D190" s="80" t="s">
        <v>65</v>
      </c>
      <c r="E190" s="81" t="s">
        <v>240</v>
      </c>
      <c r="F190" s="82" t="s">
        <v>241</v>
      </c>
      <c r="G190" s="80" t="s">
        <v>242</v>
      </c>
      <c r="H190" s="83">
        <v>96.82</v>
      </c>
      <c r="I190" s="84"/>
      <c r="J190" s="85">
        <f>H190*I190</f>
        <v>0</v>
      </c>
      <c r="K190" s="83">
        <v>0.10095</v>
      </c>
      <c r="L190" s="83">
        <f>H190*K190</f>
        <v>9.7739789999999989</v>
      </c>
      <c r="M190" s="83"/>
      <c r="N190" s="83">
        <f>H190*M190</f>
        <v>0</v>
      </c>
      <c r="O190" s="85">
        <v>21</v>
      </c>
      <c r="P190" s="85">
        <f>J190*(O190/100)</f>
        <v>0</v>
      </c>
      <c r="Q190" s="85">
        <f>J190+P190</f>
        <v>0</v>
      </c>
      <c r="R190" s="8"/>
      <c r="S190" s="8"/>
    </row>
    <row r="191" spans="1:19" ht="9.75" outlineLevel="4" x14ac:dyDescent="0.2">
      <c r="A191" s="86"/>
      <c r="B191" s="87"/>
      <c r="C191" s="87"/>
      <c r="D191" s="88"/>
      <c r="E191" s="93" t="s">
        <v>16</v>
      </c>
      <c r="F191" s="89" t="s">
        <v>243</v>
      </c>
      <c r="G191" s="88"/>
      <c r="H191" s="90">
        <v>53.03</v>
      </c>
      <c r="I191" s="91"/>
      <c r="J191" s="92"/>
      <c r="K191" s="90"/>
      <c r="L191" s="90"/>
      <c r="M191" s="90"/>
      <c r="N191" s="90"/>
      <c r="O191" s="92"/>
      <c r="P191" s="92"/>
      <c r="Q191" s="92"/>
      <c r="R191" s="8"/>
    </row>
    <row r="192" spans="1:19" ht="9.75" outlineLevel="4" x14ac:dyDescent="0.2">
      <c r="A192" s="86"/>
      <c r="B192" s="87"/>
      <c r="C192" s="87"/>
      <c r="D192" s="88"/>
      <c r="E192" s="93"/>
      <c r="F192" s="89" t="s">
        <v>244</v>
      </c>
      <c r="G192" s="88"/>
      <c r="H192" s="90">
        <v>43.79</v>
      </c>
      <c r="I192" s="91"/>
      <c r="J192" s="92"/>
      <c r="K192" s="90"/>
      <c r="L192" s="90"/>
      <c r="M192" s="90"/>
      <c r="N192" s="90"/>
      <c r="O192" s="92"/>
      <c r="P192" s="92"/>
      <c r="Q192" s="92"/>
      <c r="R192" s="8"/>
    </row>
    <row r="193" spans="1:19" ht="7.5" customHeight="1" outlineLevel="4" x14ac:dyDescent="0.15">
      <c r="A193" s="8"/>
      <c r="B193" s="50"/>
      <c r="C193" s="49"/>
      <c r="D193" s="52"/>
      <c r="E193" s="13"/>
      <c r="F193" s="53"/>
      <c r="G193" s="52"/>
      <c r="H193" s="54"/>
      <c r="I193" s="56"/>
      <c r="J193" s="15"/>
      <c r="K193" s="19"/>
      <c r="L193" s="19"/>
      <c r="M193" s="19"/>
      <c r="N193" s="19"/>
      <c r="O193" s="15"/>
      <c r="P193" s="15"/>
      <c r="Q193" s="15"/>
      <c r="R193" s="8"/>
    </row>
    <row r="194" spans="1:19" ht="11.25" outlineLevel="3" x14ac:dyDescent="0.2">
      <c r="A194" s="9"/>
      <c r="B194" s="78"/>
      <c r="C194" s="79">
        <v>6</v>
      </c>
      <c r="D194" s="80" t="s">
        <v>128</v>
      </c>
      <c r="E194" s="81" t="s">
        <v>245</v>
      </c>
      <c r="F194" s="82" t="s">
        <v>246</v>
      </c>
      <c r="G194" s="80" t="s">
        <v>242</v>
      </c>
      <c r="H194" s="83">
        <v>99.999600000000001</v>
      </c>
      <c r="I194" s="84"/>
      <c r="J194" s="85">
        <f>H194*I194</f>
        <v>0</v>
      </c>
      <c r="K194" s="83">
        <v>2.4E-2</v>
      </c>
      <c r="L194" s="83">
        <f>H194*K194</f>
        <v>2.3999904000000001</v>
      </c>
      <c r="M194" s="83"/>
      <c r="N194" s="83">
        <f>H194*M194</f>
        <v>0</v>
      </c>
      <c r="O194" s="85">
        <v>21</v>
      </c>
      <c r="P194" s="85">
        <f>J194*(O194/100)</f>
        <v>0</v>
      </c>
      <c r="Q194" s="85">
        <f>J194+P194</f>
        <v>0</v>
      </c>
      <c r="R194" s="8"/>
      <c r="S194" s="8"/>
    </row>
    <row r="195" spans="1:19" ht="9.75" outlineLevel="4" x14ac:dyDescent="0.2">
      <c r="A195" s="86"/>
      <c r="B195" s="87"/>
      <c r="C195" s="87"/>
      <c r="D195" s="88"/>
      <c r="E195" s="93" t="s">
        <v>16</v>
      </c>
      <c r="F195" s="89" t="s">
        <v>247</v>
      </c>
      <c r="G195" s="88"/>
      <c r="H195" s="90">
        <v>96.82</v>
      </c>
      <c r="I195" s="91"/>
      <c r="J195" s="92"/>
      <c r="K195" s="90"/>
      <c r="L195" s="90"/>
      <c r="M195" s="90"/>
      <c r="N195" s="90"/>
      <c r="O195" s="92"/>
      <c r="P195" s="92"/>
      <c r="Q195" s="92"/>
      <c r="R195" s="8"/>
    </row>
    <row r="196" spans="1:19" ht="9.75" outlineLevel="4" x14ac:dyDescent="0.2">
      <c r="A196" s="86"/>
      <c r="B196" s="87"/>
      <c r="C196" s="87"/>
      <c r="D196" s="88"/>
      <c r="E196" s="93"/>
      <c r="F196" s="89" t="s">
        <v>248</v>
      </c>
      <c r="G196" s="88"/>
      <c r="H196" s="90">
        <v>2.9045999999999998</v>
      </c>
      <c r="I196" s="91"/>
      <c r="J196" s="92"/>
      <c r="K196" s="90"/>
      <c r="L196" s="90"/>
      <c r="M196" s="90"/>
      <c r="N196" s="90"/>
      <c r="O196" s="92"/>
      <c r="P196" s="92"/>
      <c r="Q196" s="92"/>
      <c r="R196" s="8"/>
    </row>
    <row r="197" spans="1:19" ht="9.75" outlineLevel="4" x14ac:dyDescent="0.2">
      <c r="A197" s="86"/>
      <c r="B197" s="87"/>
      <c r="C197" s="87"/>
      <c r="D197" s="88"/>
      <c r="E197" s="93"/>
      <c r="F197" s="89" t="s">
        <v>249</v>
      </c>
      <c r="G197" s="88"/>
      <c r="H197" s="90">
        <v>0.27500000000000568</v>
      </c>
      <c r="I197" s="91"/>
      <c r="J197" s="92"/>
      <c r="K197" s="90"/>
      <c r="L197" s="90"/>
      <c r="M197" s="90"/>
      <c r="N197" s="90"/>
      <c r="O197" s="92"/>
      <c r="P197" s="92"/>
      <c r="Q197" s="92"/>
      <c r="R197" s="8"/>
    </row>
    <row r="198" spans="1:19" ht="7.5" customHeight="1" outlineLevel="4" x14ac:dyDescent="0.15">
      <c r="A198" s="8"/>
      <c r="B198" s="50"/>
      <c r="C198" s="49"/>
      <c r="D198" s="52"/>
      <c r="E198" s="13"/>
      <c r="F198" s="53"/>
      <c r="G198" s="52"/>
      <c r="H198" s="54"/>
      <c r="I198" s="56"/>
      <c r="J198" s="15"/>
      <c r="K198" s="19"/>
      <c r="L198" s="19"/>
      <c r="M198" s="19"/>
      <c r="N198" s="19"/>
      <c r="O198" s="15"/>
      <c r="P198" s="15"/>
      <c r="Q198" s="15"/>
      <c r="R198" s="8"/>
    </row>
    <row r="199" spans="1:19" ht="11.25" outlineLevel="3" x14ac:dyDescent="0.2">
      <c r="A199" s="9"/>
      <c r="B199" s="78"/>
      <c r="C199" s="79">
        <v>7</v>
      </c>
      <c r="D199" s="80" t="s">
        <v>65</v>
      </c>
      <c r="E199" s="81" t="s">
        <v>250</v>
      </c>
      <c r="F199" s="82" t="s">
        <v>251</v>
      </c>
      <c r="G199" s="80" t="s">
        <v>75</v>
      </c>
      <c r="H199" s="83">
        <v>5.8091999999999997</v>
      </c>
      <c r="I199" s="84"/>
      <c r="J199" s="85">
        <f>H199*I199</f>
        <v>0</v>
      </c>
      <c r="K199" s="83">
        <v>2.2563399999999998</v>
      </c>
      <c r="L199" s="83">
        <f>H199*K199</f>
        <v>13.107530327999998</v>
      </c>
      <c r="M199" s="83"/>
      <c r="N199" s="83">
        <f>H199*M199</f>
        <v>0</v>
      </c>
      <c r="O199" s="85">
        <v>21</v>
      </c>
      <c r="P199" s="85">
        <f>J199*(O199/100)</f>
        <v>0</v>
      </c>
      <c r="Q199" s="85">
        <f>J199+P199</f>
        <v>0</v>
      </c>
      <c r="R199" s="8"/>
      <c r="S199" s="8"/>
    </row>
    <row r="200" spans="1:19" ht="9.75" outlineLevel="4" x14ac:dyDescent="0.2">
      <c r="A200" s="86"/>
      <c r="B200" s="87"/>
      <c r="C200" s="87"/>
      <c r="D200" s="88"/>
      <c r="E200" s="93" t="s">
        <v>16</v>
      </c>
      <c r="F200" s="89" t="s">
        <v>252</v>
      </c>
      <c r="G200" s="88"/>
      <c r="H200" s="90">
        <v>5.8091999999999997</v>
      </c>
      <c r="I200" s="91"/>
      <c r="J200" s="92"/>
      <c r="K200" s="90"/>
      <c r="L200" s="90"/>
      <c r="M200" s="90"/>
      <c r="N200" s="90"/>
      <c r="O200" s="92"/>
      <c r="P200" s="92"/>
      <c r="Q200" s="92"/>
      <c r="R200" s="8"/>
    </row>
    <row r="201" spans="1:19" ht="7.5" customHeight="1" outlineLevel="4" x14ac:dyDescent="0.15">
      <c r="A201" s="8"/>
      <c r="B201" s="50"/>
      <c r="C201" s="49"/>
      <c r="D201" s="52"/>
      <c r="E201" s="13"/>
      <c r="F201" s="53"/>
      <c r="G201" s="52"/>
      <c r="H201" s="54"/>
      <c r="I201" s="56"/>
      <c r="J201" s="15"/>
      <c r="K201" s="19"/>
      <c r="L201" s="19"/>
      <c r="M201" s="19"/>
      <c r="N201" s="19"/>
      <c r="O201" s="15"/>
      <c r="P201" s="15"/>
      <c r="Q201" s="15"/>
      <c r="R201" s="8"/>
    </row>
    <row r="202" spans="1:19" ht="22.5" outlineLevel="3" x14ac:dyDescent="0.2">
      <c r="A202" s="9"/>
      <c r="B202" s="78"/>
      <c r="C202" s="79">
        <v>8</v>
      </c>
      <c r="D202" s="80" t="s">
        <v>65</v>
      </c>
      <c r="E202" s="81" t="s">
        <v>253</v>
      </c>
      <c r="F202" s="82" t="s">
        <v>254</v>
      </c>
      <c r="G202" s="80" t="s">
        <v>68</v>
      </c>
      <c r="H202" s="83">
        <v>240</v>
      </c>
      <c r="I202" s="84"/>
      <c r="J202" s="85">
        <f>H202*I202</f>
        <v>0</v>
      </c>
      <c r="K202" s="83"/>
      <c r="L202" s="83">
        <f>H202*K202</f>
        <v>0</v>
      </c>
      <c r="M202" s="83"/>
      <c r="N202" s="83">
        <f>H202*M202</f>
        <v>0</v>
      </c>
      <c r="O202" s="85">
        <v>21</v>
      </c>
      <c r="P202" s="85">
        <f>J202*(O202/100)</f>
        <v>0</v>
      </c>
      <c r="Q202" s="85">
        <f>J202+P202</f>
        <v>0</v>
      </c>
      <c r="R202" s="8"/>
      <c r="S202" s="8"/>
    </row>
    <row r="203" spans="1:19" ht="9.75" outlineLevel="4" x14ac:dyDescent="0.2">
      <c r="A203" s="86"/>
      <c r="B203" s="87"/>
      <c r="C203" s="87"/>
      <c r="D203" s="88"/>
      <c r="E203" s="93" t="s">
        <v>16</v>
      </c>
      <c r="F203" s="89" t="s">
        <v>255</v>
      </c>
      <c r="G203" s="88"/>
      <c r="H203" s="90">
        <v>240</v>
      </c>
      <c r="I203" s="91"/>
      <c r="J203" s="92"/>
      <c r="K203" s="90"/>
      <c r="L203" s="90"/>
      <c r="M203" s="90"/>
      <c r="N203" s="90"/>
      <c r="O203" s="92"/>
      <c r="P203" s="92"/>
      <c r="Q203" s="92"/>
      <c r="R203" s="8"/>
    </row>
    <row r="204" spans="1:19" ht="7.5" customHeight="1" outlineLevel="4" x14ac:dyDescent="0.15">
      <c r="A204" s="8"/>
      <c r="B204" s="50"/>
      <c r="C204" s="49"/>
      <c r="D204" s="52"/>
      <c r="E204" s="13"/>
      <c r="F204" s="53"/>
      <c r="G204" s="52"/>
      <c r="H204" s="54"/>
      <c r="I204" s="56"/>
      <c r="J204" s="15"/>
      <c r="K204" s="19"/>
      <c r="L204" s="19"/>
      <c r="M204" s="19"/>
      <c r="N204" s="19"/>
      <c r="O204" s="15"/>
      <c r="P204" s="15"/>
      <c r="Q204" s="15"/>
      <c r="R204" s="8"/>
    </row>
    <row r="205" spans="1:19" ht="22.5" outlineLevel="3" x14ac:dyDescent="0.2">
      <c r="A205" s="9"/>
      <c r="B205" s="78"/>
      <c r="C205" s="79">
        <v>9</v>
      </c>
      <c r="D205" s="80" t="s">
        <v>65</v>
      </c>
      <c r="E205" s="81" t="s">
        <v>256</v>
      </c>
      <c r="F205" s="82" t="s">
        <v>257</v>
      </c>
      <c r="G205" s="80" t="s">
        <v>68</v>
      </c>
      <c r="H205" s="83">
        <v>7200</v>
      </c>
      <c r="I205" s="84"/>
      <c r="J205" s="85">
        <f>H205*I205</f>
        <v>0</v>
      </c>
      <c r="K205" s="83"/>
      <c r="L205" s="83">
        <f>H205*K205</f>
        <v>0</v>
      </c>
      <c r="M205" s="83"/>
      <c r="N205" s="83">
        <f>H205*M205</f>
        <v>0</v>
      </c>
      <c r="O205" s="85">
        <v>21</v>
      </c>
      <c r="P205" s="85">
        <f>J205*(O205/100)</f>
        <v>0</v>
      </c>
      <c r="Q205" s="85">
        <f>J205+P205</f>
        <v>0</v>
      </c>
      <c r="R205" s="8"/>
      <c r="S205" s="8"/>
    </row>
    <row r="206" spans="1:19" ht="9.75" outlineLevel="4" x14ac:dyDescent="0.2">
      <c r="A206" s="86"/>
      <c r="B206" s="87"/>
      <c r="C206" s="87"/>
      <c r="D206" s="88"/>
      <c r="E206" s="93" t="s">
        <v>16</v>
      </c>
      <c r="F206" s="89" t="s">
        <v>258</v>
      </c>
      <c r="G206" s="88"/>
      <c r="H206" s="90">
        <v>7200</v>
      </c>
      <c r="I206" s="91"/>
      <c r="J206" s="92"/>
      <c r="K206" s="90"/>
      <c r="L206" s="90"/>
      <c r="M206" s="90"/>
      <c r="N206" s="90"/>
      <c r="O206" s="92"/>
      <c r="P206" s="92"/>
      <c r="Q206" s="92"/>
      <c r="R206" s="8"/>
    </row>
    <row r="207" spans="1:19" ht="7.5" customHeight="1" outlineLevel="4" x14ac:dyDescent="0.15">
      <c r="A207" s="8"/>
      <c r="B207" s="50"/>
      <c r="C207" s="49"/>
      <c r="D207" s="52"/>
      <c r="E207" s="13"/>
      <c r="F207" s="53"/>
      <c r="G207" s="52"/>
      <c r="H207" s="54"/>
      <c r="I207" s="56"/>
      <c r="J207" s="15"/>
      <c r="K207" s="19"/>
      <c r="L207" s="19"/>
      <c r="M207" s="19"/>
      <c r="N207" s="19"/>
      <c r="O207" s="15"/>
      <c r="P207" s="15"/>
      <c r="Q207" s="15"/>
      <c r="R207" s="8"/>
    </row>
    <row r="208" spans="1:19" ht="22.5" outlineLevel="3" x14ac:dyDescent="0.2">
      <c r="A208" s="9"/>
      <c r="B208" s="78"/>
      <c r="C208" s="79">
        <v>10</v>
      </c>
      <c r="D208" s="80" t="s">
        <v>65</v>
      </c>
      <c r="E208" s="81" t="s">
        <v>259</v>
      </c>
      <c r="F208" s="82" t="s">
        <v>260</v>
      </c>
      <c r="G208" s="80" t="s">
        <v>68</v>
      </c>
      <c r="H208" s="83">
        <v>240</v>
      </c>
      <c r="I208" s="84"/>
      <c r="J208" s="85">
        <f t="shared" ref="J208:J213" si="0">H208*I208</f>
        <v>0</v>
      </c>
      <c r="K208" s="83"/>
      <c r="L208" s="83">
        <f t="shared" ref="L208:L213" si="1">H208*K208</f>
        <v>0</v>
      </c>
      <c r="M208" s="83"/>
      <c r="N208" s="83">
        <f t="shared" ref="N208:N213" si="2">H208*M208</f>
        <v>0</v>
      </c>
      <c r="O208" s="85">
        <v>21</v>
      </c>
      <c r="P208" s="85">
        <f t="shared" ref="P208:P213" si="3">J208*(O208/100)</f>
        <v>0</v>
      </c>
      <c r="Q208" s="85">
        <f t="shared" ref="Q208:Q213" si="4">J208+P208</f>
        <v>0</v>
      </c>
      <c r="R208" s="8"/>
      <c r="S208" s="8"/>
    </row>
    <row r="209" spans="1:19" ht="11.25" outlineLevel="3" x14ac:dyDescent="0.2">
      <c r="A209" s="9"/>
      <c r="B209" s="78"/>
      <c r="C209" s="79">
        <v>11</v>
      </c>
      <c r="D209" s="80" t="s">
        <v>65</v>
      </c>
      <c r="E209" s="81" t="s">
        <v>261</v>
      </c>
      <c r="F209" s="82" t="s">
        <v>262</v>
      </c>
      <c r="G209" s="80" t="s">
        <v>68</v>
      </c>
      <c r="H209" s="83">
        <v>240</v>
      </c>
      <c r="I209" s="84"/>
      <c r="J209" s="85">
        <f t="shared" si="0"/>
        <v>0</v>
      </c>
      <c r="K209" s="83"/>
      <c r="L209" s="83">
        <f t="shared" si="1"/>
        <v>0</v>
      </c>
      <c r="M209" s="83"/>
      <c r="N209" s="83">
        <f t="shared" si="2"/>
        <v>0</v>
      </c>
      <c r="O209" s="85">
        <v>21</v>
      </c>
      <c r="P209" s="85">
        <f t="shared" si="3"/>
        <v>0</v>
      </c>
      <c r="Q209" s="85">
        <f t="shared" si="4"/>
        <v>0</v>
      </c>
      <c r="R209" s="8"/>
      <c r="S209" s="8"/>
    </row>
    <row r="210" spans="1:19" ht="11.25" outlineLevel="3" x14ac:dyDescent="0.2">
      <c r="A210" s="9"/>
      <c r="B210" s="78"/>
      <c r="C210" s="79">
        <v>12</v>
      </c>
      <c r="D210" s="80" t="s">
        <v>65</v>
      </c>
      <c r="E210" s="81" t="s">
        <v>263</v>
      </c>
      <c r="F210" s="82" t="s">
        <v>264</v>
      </c>
      <c r="G210" s="80" t="s">
        <v>68</v>
      </c>
      <c r="H210" s="83">
        <v>7200</v>
      </c>
      <c r="I210" s="84"/>
      <c r="J210" s="85">
        <f t="shared" si="0"/>
        <v>0</v>
      </c>
      <c r="K210" s="83"/>
      <c r="L210" s="83">
        <f t="shared" si="1"/>
        <v>0</v>
      </c>
      <c r="M210" s="83"/>
      <c r="N210" s="83">
        <f t="shared" si="2"/>
        <v>0</v>
      </c>
      <c r="O210" s="85">
        <v>21</v>
      </c>
      <c r="P210" s="85">
        <f t="shared" si="3"/>
        <v>0</v>
      </c>
      <c r="Q210" s="85">
        <f t="shared" si="4"/>
        <v>0</v>
      </c>
      <c r="R210" s="8"/>
      <c r="S210" s="8"/>
    </row>
    <row r="211" spans="1:19" ht="11.25" outlineLevel="3" x14ac:dyDescent="0.2">
      <c r="A211" s="9"/>
      <c r="B211" s="78"/>
      <c r="C211" s="79">
        <v>13</v>
      </c>
      <c r="D211" s="80" t="s">
        <v>65</v>
      </c>
      <c r="E211" s="81" t="s">
        <v>265</v>
      </c>
      <c r="F211" s="82" t="s">
        <v>266</v>
      </c>
      <c r="G211" s="80" t="s">
        <v>68</v>
      </c>
      <c r="H211" s="83">
        <v>240</v>
      </c>
      <c r="I211" s="84"/>
      <c r="J211" s="85">
        <f t="shared" si="0"/>
        <v>0</v>
      </c>
      <c r="K211" s="83"/>
      <c r="L211" s="83">
        <f t="shared" si="1"/>
        <v>0</v>
      </c>
      <c r="M211" s="83"/>
      <c r="N211" s="83">
        <f t="shared" si="2"/>
        <v>0</v>
      </c>
      <c r="O211" s="85">
        <v>21</v>
      </c>
      <c r="P211" s="85">
        <f t="shared" si="3"/>
        <v>0</v>
      </c>
      <c r="Q211" s="85">
        <f t="shared" si="4"/>
        <v>0</v>
      </c>
      <c r="R211" s="8"/>
      <c r="S211" s="8"/>
    </row>
    <row r="212" spans="1:19" ht="22.5" outlineLevel="3" x14ac:dyDescent="0.2">
      <c r="A212" s="9"/>
      <c r="B212" s="78"/>
      <c r="C212" s="79">
        <v>14</v>
      </c>
      <c r="D212" s="80" t="s">
        <v>65</v>
      </c>
      <c r="E212" s="81" t="s">
        <v>267</v>
      </c>
      <c r="F212" s="82" t="s">
        <v>268</v>
      </c>
      <c r="G212" s="80" t="s">
        <v>68</v>
      </c>
      <c r="H212" s="83">
        <v>122.99</v>
      </c>
      <c r="I212" s="84"/>
      <c r="J212" s="85">
        <f t="shared" si="0"/>
        <v>0</v>
      </c>
      <c r="K212" s="83">
        <v>1.2999999999999999E-4</v>
      </c>
      <c r="L212" s="83">
        <f t="shared" si="1"/>
        <v>1.5988699999999998E-2</v>
      </c>
      <c r="M212" s="83"/>
      <c r="N212" s="83">
        <f t="shared" si="2"/>
        <v>0</v>
      </c>
      <c r="O212" s="85">
        <v>21</v>
      </c>
      <c r="P212" s="85">
        <f t="shared" si="3"/>
        <v>0</v>
      </c>
      <c r="Q212" s="85">
        <f t="shared" si="4"/>
        <v>0</v>
      </c>
      <c r="R212" s="8"/>
      <c r="S212" s="8"/>
    </row>
    <row r="213" spans="1:19" ht="11.25" outlineLevel="3" x14ac:dyDescent="0.2">
      <c r="A213" s="9"/>
      <c r="B213" s="78"/>
      <c r="C213" s="79">
        <v>15</v>
      </c>
      <c r="D213" s="80" t="s">
        <v>65</v>
      </c>
      <c r="E213" s="81" t="s">
        <v>269</v>
      </c>
      <c r="F213" s="82" t="s">
        <v>270</v>
      </c>
      <c r="G213" s="80" t="s">
        <v>271</v>
      </c>
      <c r="H213" s="83">
        <v>40</v>
      </c>
      <c r="I213" s="84"/>
      <c r="J213" s="85">
        <f t="shared" si="0"/>
        <v>0</v>
      </c>
      <c r="K213" s="83"/>
      <c r="L213" s="83">
        <f t="shared" si="1"/>
        <v>0</v>
      </c>
      <c r="M213" s="83"/>
      <c r="N213" s="83">
        <f t="shared" si="2"/>
        <v>0</v>
      </c>
      <c r="O213" s="85">
        <v>21</v>
      </c>
      <c r="P213" s="85">
        <f t="shared" si="3"/>
        <v>0</v>
      </c>
      <c r="Q213" s="85">
        <f t="shared" si="4"/>
        <v>0</v>
      </c>
      <c r="R213" s="8"/>
      <c r="S213" s="8"/>
    </row>
    <row r="214" spans="1:19" ht="9.75" outlineLevel="4" x14ac:dyDescent="0.2">
      <c r="A214" s="86"/>
      <c r="B214" s="87"/>
      <c r="C214" s="87"/>
      <c r="D214" s="88"/>
      <c r="E214" s="93" t="s">
        <v>16</v>
      </c>
      <c r="F214" s="89" t="s">
        <v>272</v>
      </c>
      <c r="G214" s="88"/>
      <c r="H214" s="90">
        <v>40</v>
      </c>
      <c r="I214" s="91"/>
      <c r="J214" s="92"/>
      <c r="K214" s="90"/>
      <c r="L214" s="90"/>
      <c r="M214" s="90"/>
      <c r="N214" s="90"/>
      <c r="O214" s="92"/>
      <c r="P214" s="92"/>
      <c r="Q214" s="92"/>
      <c r="R214" s="8"/>
    </row>
    <row r="215" spans="1:19" ht="7.5" customHeight="1" outlineLevel="4" x14ac:dyDescent="0.15">
      <c r="A215" s="8"/>
      <c r="B215" s="50"/>
      <c r="C215" s="49"/>
      <c r="D215" s="52"/>
      <c r="E215" s="13"/>
      <c r="F215" s="53"/>
      <c r="G215" s="52"/>
      <c r="H215" s="54"/>
      <c r="I215" s="56"/>
      <c r="J215" s="15"/>
      <c r="K215" s="19"/>
      <c r="L215" s="19"/>
      <c r="M215" s="19"/>
      <c r="N215" s="19"/>
      <c r="O215" s="15"/>
      <c r="P215" s="15"/>
      <c r="Q215" s="15"/>
      <c r="R215" s="8"/>
    </row>
    <row r="216" spans="1:19" ht="11.25" outlineLevel="3" x14ac:dyDescent="0.2">
      <c r="A216" s="9"/>
      <c r="B216" s="78"/>
      <c r="C216" s="79">
        <v>16</v>
      </c>
      <c r="D216" s="80" t="s">
        <v>65</v>
      </c>
      <c r="E216" s="81" t="s">
        <v>273</v>
      </c>
      <c r="F216" s="82" t="s">
        <v>274</v>
      </c>
      <c r="G216" s="80" t="s">
        <v>68</v>
      </c>
      <c r="H216" s="83">
        <v>122.99</v>
      </c>
      <c r="I216" s="84"/>
      <c r="J216" s="85">
        <f>H216*I216</f>
        <v>0</v>
      </c>
      <c r="K216" s="83">
        <v>4.0000000000000003E-5</v>
      </c>
      <c r="L216" s="83">
        <f>H216*K216</f>
        <v>4.9196000000000005E-3</v>
      </c>
      <c r="M216" s="83"/>
      <c r="N216" s="83">
        <f>H216*M216</f>
        <v>0</v>
      </c>
      <c r="O216" s="85">
        <v>21</v>
      </c>
      <c r="P216" s="85">
        <f>J216*(O216/100)</f>
        <v>0</v>
      </c>
      <c r="Q216" s="85">
        <f>J216+P216</f>
        <v>0</v>
      </c>
      <c r="R216" s="8"/>
      <c r="S216" s="8"/>
    </row>
    <row r="217" spans="1:19" ht="9.75" outlineLevel="4" x14ac:dyDescent="0.2">
      <c r="A217" s="86"/>
      <c r="B217" s="87"/>
      <c r="C217" s="87"/>
      <c r="D217" s="88"/>
      <c r="E217" s="93" t="s">
        <v>16</v>
      </c>
      <c r="F217" s="89" t="s">
        <v>109</v>
      </c>
      <c r="G217" s="88"/>
      <c r="H217" s="90">
        <v>122.99</v>
      </c>
      <c r="I217" s="91"/>
      <c r="J217" s="92"/>
      <c r="K217" s="90"/>
      <c r="L217" s="90"/>
      <c r="M217" s="90"/>
      <c r="N217" s="90"/>
      <c r="O217" s="92"/>
      <c r="P217" s="92"/>
      <c r="Q217" s="92"/>
      <c r="R217" s="8"/>
    </row>
    <row r="218" spans="1:19" ht="7.5" customHeight="1" outlineLevel="4" x14ac:dyDescent="0.15">
      <c r="A218" s="8"/>
      <c r="B218" s="50"/>
      <c r="C218" s="49"/>
      <c r="D218" s="52"/>
      <c r="E218" s="13"/>
      <c r="F218" s="53"/>
      <c r="G218" s="52"/>
      <c r="H218" s="54"/>
      <c r="I218" s="56"/>
      <c r="J218" s="15"/>
      <c r="K218" s="19"/>
      <c r="L218" s="19"/>
      <c r="M218" s="19"/>
      <c r="N218" s="19"/>
      <c r="O218" s="15"/>
      <c r="P218" s="15"/>
      <c r="Q218" s="15"/>
      <c r="R218" s="8"/>
    </row>
    <row r="219" spans="1:19" ht="11.25" outlineLevel="3" x14ac:dyDescent="0.2">
      <c r="A219" s="9"/>
      <c r="B219" s="78"/>
      <c r="C219" s="79">
        <v>17</v>
      </c>
      <c r="D219" s="80" t="s">
        <v>65</v>
      </c>
      <c r="E219" s="81" t="s">
        <v>275</v>
      </c>
      <c r="F219" s="82" t="s">
        <v>276</v>
      </c>
      <c r="G219" s="80" t="s">
        <v>277</v>
      </c>
      <c r="H219" s="83">
        <v>1</v>
      </c>
      <c r="I219" s="84"/>
      <c r="J219" s="85">
        <f>H219*I219</f>
        <v>0</v>
      </c>
      <c r="K219" s="83">
        <v>1.8000000000000001E-4</v>
      </c>
      <c r="L219" s="83">
        <f>H219*K219</f>
        <v>1.8000000000000001E-4</v>
      </c>
      <c r="M219" s="83"/>
      <c r="N219" s="83">
        <f>H219*M219</f>
        <v>0</v>
      </c>
      <c r="O219" s="85">
        <v>21</v>
      </c>
      <c r="P219" s="85">
        <f>J219*(O219/100)</f>
        <v>0</v>
      </c>
      <c r="Q219" s="85">
        <f>J219+P219</f>
        <v>0</v>
      </c>
      <c r="R219" s="8"/>
      <c r="S219" s="8"/>
    </row>
    <row r="220" spans="1:19" ht="11.25" outlineLevel="3" x14ac:dyDescent="0.2">
      <c r="A220" s="9"/>
      <c r="B220" s="78"/>
      <c r="C220" s="79">
        <v>18</v>
      </c>
      <c r="D220" s="80" t="s">
        <v>128</v>
      </c>
      <c r="E220" s="81" t="s">
        <v>278</v>
      </c>
      <c r="F220" s="82" t="s">
        <v>279</v>
      </c>
      <c r="G220" s="80" t="s">
        <v>277</v>
      </c>
      <c r="H220" s="83">
        <v>1</v>
      </c>
      <c r="I220" s="84"/>
      <c r="J220" s="85">
        <f>H220*I220</f>
        <v>0</v>
      </c>
      <c r="K220" s="83">
        <v>1.2E-2</v>
      </c>
      <c r="L220" s="83">
        <f>H220*K220</f>
        <v>1.2E-2</v>
      </c>
      <c r="M220" s="83"/>
      <c r="N220" s="83">
        <f>H220*M220</f>
        <v>0</v>
      </c>
      <c r="O220" s="85">
        <v>21</v>
      </c>
      <c r="P220" s="85">
        <f>J220*(O220/100)</f>
        <v>0</v>
      </c>
      <c r="Q220" s="85">
        <f>J220+P220</f>
        <v>0</v>
      </c>
      <c r="R220" s="8"/>
      <c r="S220" s="8"/>
    </row>
    <row r="221" spans="1:19" ht="11.25" outlineLevel="3" x14ac:dyDescent="0.2">
      <c r="A221" s="9"/>
      <c r="B221" s="78"/>
      <c r="C221" s="79">
        <v>19</v>
      </c>
      <c r="D221" s="80" t="s">
        <v>65</v>
      </c>
      <c r="E221" s="81" t="s">
        <v>280</v>
      </c>
      <c r="F221" s="82" t="s">
        <v>281</v>
      </c>
      <c r="G221" s="80" t="s">
        <v>277</v>
      </c>
      <c r="H221" s="83">
        <v>5</v>
      </c>
      <c r="I221" s="84"/>
      <c r="J221" s="85">
        <f>H221*I221</f>
        <v>0</v>
      </c>
      <c r="K221" s="83"/>
      <c r="L221" s="83">
        <f>H221*K221</f>
        <v>0</v>
      </c>
      <c r="M221" s="83"/>
      <c r="N221" s="83">
        <f>H221*M221</f>
        <v>0</v>
      </c>
      <c r="O221" s="85">
        <v>21</v>
      </c>
      <c r="P221" s="85">
        <f>J221*(O221/100)</f>
        <v>0</v>
      </c>
      <c r="Q221" s="85">
        <f>J221+P221</f>
        <v>0</v>
      </c>
      <c r="R221" s="8"/>
      <c r="S221" s="8"/>
    </row>
    <row r="222" spans="1:19" outlineLevel="3" x14ac:dyDescent="0.15">
      <c r="B222" s="6"/>
      <c r="C222" s="6"/>
      <c r="D222" s="6"/>
      <c r="E222" s="6"/>
      <c r="F222" s="6"/>
      <c r="G222" s="6"/>
      <c r="H222" s="6"/>
      <c r="I222" s="8"/>
      <c r="J222" s="8"/>
      <c r="K222" s="6"/>
      <c r="L222" s="6"/>
      <c r="M222" s="6"/>
      <c r="N222" s="6"/>
      <c r="O222" s="6"/>
      <c r="P222" s="8"/>
      <c r="Q222" s="8"/>
    </row>
    <row r="223" spans="1:19" ht="11.25" outlineLevel="2" x14ac:dyDescent="0.2">
      <c r="A223" s="43" t="s">
        <v>34</v>
      </c>
      <c r="B223" s="71">
        <v>3</v>
      </c>
      <c r="C223" s="72"/>
      <c r="D223" s="73" t="s">
        <v>64</v>
      </c>
      <c r="E223" s="73"/>
      <c r="F223" s="74" t="s">
        <v>35</v>
      </c>
      <c r="G223" s="73"/>
      <c r="H223" s="75"/>
      <c r="I223" s="76"/>
      <c r="J223" s="45">
        <f>SUBTOTAL(9,J224:J232)</f>
        <v>0</v>
      </c>
      <c r="K223" s="75"/>
      <c r="L223" s="46">
        <f>SUBTOTAL(9,L224:L232)</f>
        <v>0</v>
      </c>
      <c r="M223" s="75"/>
      <c r="N223" s="46">
        <f>SUBTOTAL(9,N224:N232)</f>
        <v>0</v>
      </c>
      <c r="O223" s="77"/>
      <c r="P223" s="45">
        <f>SUBTOTAL(9,P224:P232)</f>
        <v>0</v>
      </c>
      <c r="Q223" s="45">
        <f>SUBTOTAL(9,Q224:Q232)</f>
        <v>0</v>
      </c>
      <c r="R223" s="8"/>
      <c r="S223" s="8"/>
    </row>
    <row r="224" spans="1:19" ht="11.25" outlineLevel="3" x14ac:dyDescent="0.2">
      <c r="A224" s="9"/>
      <c r="B224" s="78"/>
      <c r="C224" s="79">
        <v>1</v>
      </c>
      <c r="D224" s="80" t="s">
        <v>65</v>
      </c>
      <c r="E224" s="81" t="s">
        <v>282</v>
      </c>
      <c r="F224" s="82" t="s">
        <v>283</v>
      </c>
      <c r="G224" s="80" t="s">
        <v>105</v>
      </c>
      <c r="H224" s="83">
        <v>23.610522112000005</v>
      </c>
      <c r="I224" s="84"/>
      <c r="J224" s="85">
        <f>H224*I224</f>
        <v>0</v>
      </c>
      <c r="K224" s="83"/>
      <c r="L224" s="83">
        <f>H224*K224</f>
        <v>0</v>
      </c>
      <c r="M224" s="83"/>
      <c r="N224" s="83">
        <f>H224*M224</f>
        <v>0</v>
      </c>
      <c r="O224" s="85">
        <v>21</v>
      </c>
      <c r="P224" s="85">
        <f>J224*(O224/100)</f>
        <v>0</v>
      </c>
      <c r="Q224" s="85">
        <f>J224+P224</f>
        <v>0</v>
      </c>
      <c r="R224" s="8"/>
      <c r="S224" s="8"/>
    </row>
    <row r="225" spans="1:19" ht="11.25" outlineLevel="3" x14ac:dyDescent="0.2">
      <c r="A225" s="9"/>
      <c r="B225" s="78"/>
      <c r="C225" s="79">
        <v>2</v>
      </c>
      <c r="D225" s="80" t="s">
        <v>65</v>
      </c>
      <c r="E225" s="81" t="s">
        <v>284</v>
      </c>
      <c r="F225" s="82" t="s">
        <v>285</v>
      </c>
      <c r="G225" s="80" t="s">
        <v>105</v>
      </c>
      <c r="H225" s="83">
        <v>23.610522112000005</v>
      </c>
      <c r="I225" s="84"/>
      <c r="J225" s="85">
        <f>H225*I225</f>
        <v>0</v>
      </c>
      <c r="K225" s="83"/>
      <c r="L225" s="83">
        <f>H225*K225</f>
        <v>0</v>
      </c>
      <c r="M225" s="83"/>
      <c r="N225" s="83">
        <f>H225*M225</f>
        <v>0</v>
      </c>
      <c r="O225" s="85">
        <v>21</v>
      </c>
      <c r="P225" s="85">
        <f>J225*(O225/100)</f>
        <v>0</v>
      </c>
      <c r="Q225" s="85">
        <f>J225+P225</f>
        <v>0</v>
      </c>
      <c r="R225" s="8"/>
      <c r="S225" s="8"/>
    </row>
    <row r="226" spans="1:19" ht="11.25" outlineLevel="3" x14ac:dyDescent="0.2">
      <c r="A226" s="9"/>
      <c r="B226" s="78"/>
      <c r="C226" s="79">
        <v>3</v>
      </c>
      <c r="D226" s="80" t="s">
        <v>65</v>
      </c>
      <c r="E226" s="81" t="s">
        <v>286</v>
      </c>
      <c r="F226" s="82" t="s">
        <v>287</v>
      </c>
      <c r="G226" s="80" t="s">
        <v>105</v>
      </c>
      <c r="H226" s="83">
        <v>23.610522112000005</v>
      </c>
      <c r="I226" s="84"/>
      <c r="J226" s="85">
        <f>H226*I226</f>
        <v>0</v>
      </c>
      <c r="K226" s="83"/>
      <c r="L226" s="83">
        <f>H226*K226</f>
        <v>0</v>
      </c>
      <c r="M226" s="83"/>
      <c r="N226" s="83">
        <f>H226*M226</f>
        <v>0</v>
      </c>
      <c r="O226" s="85">
        <v>21</v>
      </c>
      <c r="P226" s="85">
        <f>J226*(O226/100)</f>
        <v>0</v>
      </c>
      <c r="Q226" s="85">
        <f>J226+P226</f>
        <v>0</v>
      </c>
      <c r="R226" s="8"/>
      <c r="S226" s="8"/>
    </row>
    <row r="227" spans="1:19" ht="11.25" outlineLevel="3" x14ac:dyDescent="0.2">
      <c r="A227" s="9"/>
      <c r="B227" s="78"/>
      <c r="C227" s="79">
        <v>4</v>
      </c>
      <c r="D227" s="80" t="s">
        <v>65</v>
      </c>
      <c r="E227" s="81" t="s">
        <v>288</v>
      </c>
      <c r="F227" s="82" t="s">
        <v>289</v>
      </c>
      <c r="G227" s="80" t="s">
        <v>105</v>
      </c>
      <c r="H227" s="83">
        <v>212.499</v>
      </c>
      <c r="I227" s="84"/>
      <c r="J227" s="85">
        <f>H227*I227</f>
        <v>0</v>
      </c>
      <c r="K227" s="83"/>
      <c r="L227" s="83">
        <f>H227*K227</f>
        <v>0</v>
      </c>
      <c r="M227" s="83"/>
      <c r="N227" s="83">
        <f>H227*M227</f>
        <v>0</v>
      </c>
      <c r="O227" s="85">
        <v>21</v>
      </c>
      <c r="P227" s="85">
        <f>J227*(O227/100)</f>
        <v>0</v>
      </c>
      <c r="Q227" s="85">
        <f>J227+P227</f>
        <v>0</v>
      </c>
      <c r="R227" s="8"/>
      <c r="S227" s="8"/>
    </row>
    <row r="228" spans="1:19" ht="9.75" outlineLevel="4" x14ac:dyDescent="0.2">
      <c r="A228" s="86"/>
      <c r="B228" s="87"/>
      <c r="C228" s="87"/>
      <c r="D228" s="88"/>
      <c r="E228" s="93" t="s">
        <v>16</v>
      </c>
      <c r="F228" s="89" t="s">
        <v>290</v>
      </c>
      <c r="G228" s="88"/>
      <c r="H228" s="90">
        <v>212.499</v>
      </c>
      <c r="I228" s="91"/>
      <c r="J228" s="92"/>
      <c r="K228" s="90"/>
      <c r="L228" s="90"/>
      <c r="M228" s="90"/>
      <c r="N228" s="90"/>
      <c r="O228" s="92"/>
      <c r="P228" s="92"/>
      <c r="Q228" s="92"/>
      <c r="R228" s="8"/>
    </row>
    <row r="229" spans="1:19" ht="7.5" customHeight="1" outlineLevel="4" x14ac:dyDescent="0.15">
      <c r="A229" s="8"/>
      <c r="B229" s="50"/>
      <c r="C229" s="49"/>
      <c r="D229" s="52"/>
      <c r="E229" s="13"/>
      <c r="F229" s="53"/>
      <c r="G229" s="52"/>
      <c r="H229" s="54"/>
      <c r="I229" s="56"/>
      <c r="J229" s="15"/>
      <c r="K229" s="19"/>
      <c r="L229" s="19"/>
      <c r="M229" s="19"/>
      <c r="N229" s="19"/>
      <c r="O229" s="15"/>
      <c r="P229" s="15"/>
      <c r="Q229" s="15"/>
      <c r="R229" s="8"/>
    </row>
    <row r="230" spans="1:19" ht="11.25" outlineLevel="3" x14ac:dyDescent="0.2">
      <c r="A230" s="9"/>
      <c r="B230" s="78"/>
      <c r="C230" s="79">
        <v>5</v>
      </c>
      <c r="D230" s="80" t="s">
        <v>65</v>
      </c>
      <c r="E230" s="81" t="s">
        <v>291</v>
      </c>
      <c r="F230" s="82" t="s">
        <v>292</v>
      </c>
      <c r="G230" s="80" t="s">
        <v>105</v>
      </c>
      <c r="H230" s="83">
        <v>23.611000000000001</v>
      </c>
      <c r="I230" s="84"/>
      <c r="J230" s="85">
        <f>H230*I230</f>
        <v>0</v>
      </c>
      <c r="K230" s="83"/>
      <c r="L230" s="83">
        <f>H230*K230</f>
        <v>0</v>
      </c>
      <c r="M230" s="83"/>
      <c r="N230" s="83">
        <f>H230*M230</f>
        <v>0</v>
      </c>
      <c r="O230" s="85">
        <v>21</v>
      </c>
      <c r="P230" s="85">
        <f>J230*(O230/100)</f>
        <v>0</v>
      </c>
      <c r="Q230" s="85">
        <f>J230+P230</f>
        <v>0</v>
      </c>
      <c r="R230" s="8"/>
      <c r="S230" s="8"/>
    </row>
    <row r="231" spans="1:19" ht="11.25" outlineLevel="3" x14ac:dyDescent="0.2">
      <c r="A231" s="9"/>
      <c r="B231" s="78"/>
      <c r="C231" s="79">
        <v>6</v>
      </c>
      <c r="D231" s="80" t="s">
        <v>65</v>
      </c>
      <c r="E231" s="81" t="s">
        <v>293</v>
      </c>
      <c r="F231" s="82" t="s">
        <v>294</v>
      </c>
      <c r="G231" s="80" t="s">
        <v>105</v>
      </c>
      <c r="H231" s="83">
        <v>195.89805459772725</v>
      </c>
      <c r="I231" s="84"/>
      <c r="J231" s="85">
        <f>H231*I231</f>
        <v>0</v>
      </c>
      <c r="K231" s="83"/>
      <c r="L231" s="83">
        <f>H231*K231</f>
        <v>0</v>
      </c>
      <c r="M231" s="83"/>
      <c r="N231" s="83">
        <f>H231*M231</f>
        <v>0</v>
      </c>
      <c r="O231" s="85">
        <v>21</v>
      </c>
      <c r="P231" s="85">
        <f>J231*(O231/100)</f>
        <v>0</v>
      </c>
      <c r="Q231" s="85">
        <f>J231+P231</f>
        <v>0</v>
      </c>
      <c r="R231" s="8"/>
      <c r="S231" s="8"/>
    </row>
    <row r="232" spans="1:19" outlineLevel="3" x14ac:dyDescent="0.15">
      <c r="B232" s="6"/>
      <c r="C232" s="6"/>
      <c r="D232" s="6"/>
      <c r="E232" s="6"/>
      <c r="F232" s="6"/>
      <c r="G232" s="6"/>
      <c r="H232" s="6"/>
      <c r="I232" s="8"/>
      <c r="J232" s="8"/>
      <c r="K232" s="6"/>
      <c r="L232" s="6"/>
      <c r="M232" s="6"/>
      <c r="N232" s="6"/>
      <c r="O232" s="6"/>
      <c r="P232" s="8"/>
      <c r="Q232" s="8"/>
    </row>
    <row r="233" spans="1:19" ht="11.25" outlineLevel="2" x14ac:dyDescent="0.2">
      <c r="A233" s="43" t="s">
        <v>36</v>
      </c>
      <c r="B233" s="71">
        <v>3</v>
      </c>
      <c r="C233" s="72"/>
      <c r="D233" s="73" t="s">
        <v>64</v>
      </c>
      <c r="E233" s="73"/>
      <c r="F233" s="74" t="s">
        <v>37</v>
      </c>
      <c r="G233" s="73"/>
      <c r="H233" s="75"/>
      <c r="I233" s="76"/>
      <c r="J233" s="45">
        <f>SUBTOTAL(9,J234:J244)</f>
        <v>0</v>
      </c>
      <c r="K233" s="75"/>
      <c r="L233" s="46">
        <f>SUBTOTAL(9,L234:L244)</f>
        <v>4.9571840000000006E-2</v>
      </c>
      <c r="M233" s="75"/>
      <c r="N233" s="46">
        <f>SUBTOTAL(9,N234:N244)</f>
        <v>0</v>
      </c>
      <c r="O233" s="77"/>
      <c r="P233" s="45">
        <f>SUBTOTAL(9,P234:P244)</f>
        <v>0</v>
      </c>
      <c r="Q233" s="45">
        <f>SUBTOTAL(9,Q234:Q244)</f>
        <v>0</v>
      </c>
      <c r="R233" s="8"/>
      <c r="S233" s="8"/>
    </row>
    <row r="234" spans="1:19" ht="11.25" outlineLevel="3" x14ac:dyDescent="0.2">
      <c r="A234" s="9"/>
      <c r="B234" s="78"/>
      <c r="C234" s="79">
        <v>1</v>
      </c>
      <c r="D234" s="80" t="s">
        <v>65</v>
      </c>
      <c r="E234" s="81" t="s">
        <v>295</v>
      </c>
      <c r="F234" s="82" t="s">
        <v>296</v>
      </c>
      <c r="G234" s="80" t="s">
        <v>68</v>
      </c>
      <c r="H234" s="83">
        <v>85.201599999999999</v>
      </c>
      <c r="I234" s="84"/>
      <c r="J234" s="85">
        <f>H234*I234</f>
        <v>0</v>
      </c>
      <c r="K234" s="83">
        <v>4.0000000000000002E-4</v>
      </c>
      <c r="L234" s="83">
        <f>H234*K234</f>
        <v>3.4080640000000002E-2</v>
      </c>
      <c r="M234" s="83"/>
      <c r="N234" s="83">
        <f>H234*M234</f>
        <v>0</v>
      </c>
      <c r="O234" s="85">
        <v>21</v>
      </c>
      <c r="P234" s="85">
        <f>J234*(O234/100)</f>
        <v>0</v>
      </c>
      <c r="Q234" s="85">
        <f>J234+P234</f>
        <v>0</v>
      </c>
      <c r="R234" s="8"/>
      <c r="S234" s="8"/>
    </row>
    <row r="235" spans="1:19" ht="9.75" outlineLevel="4" x14ac:dyDescent="0.2">
      <c r="A235" s="86"/>
      <c r="B235" s="87"/>
      <c r="C235" s="87"/>
      <c r="D235" s="88"/>
      <c r="E235" s="93" t="s">
        <v>16</v>
      </c>
      <c r="F235" s="89" t="s">
        <v>297</v>
      </c>
      <c r="G235" s="88"/>
      <c r="H235" s="90">
        <v>41.624000000000002</v>
      </c>
      <c r="I235" s="91"/>
      <c r="J235" s="92"/>
      <c r="K235" s="90"/>
      <c r="L235" s="90"/>
      <c r="M235" s="90"/>
      <c r="N235" s="90"/>
      <c r="O235" s="92"/>
      <c r="P235" s="92"/>
      <c r="Q235" s="92"/>
      <c r="R235" s="8"/>
    </row>
    <row r="236" spans="1:19" ht="9.75" outlineLevel="4" x14ac:dyDescent="0.2">
      <c r="A236" s="86"/>
      <c r="B236" s="87"/>
      <c r="C236" s="87"/>
      <c r="D236" s="88"/>
      <c r="E236" s="93"/>
      <c r="F236" s="89" t="s">
        <v>298</v>
      </c>
      <c r="G236" s="88"/>
      <c r="H236" s="90">
        <v>35.832000000000001</v>
      </c>
      <c r="I236" s="91"/>
      <c r="J236" s="92"/>
      <c r="K236" s="90"/>
      <c r="L236" s="90"/>
      <c r="M236" s="90"/>
      <c r="N236" s="90"/>
      <c r="O236" s="92"/>
      <c r="P236" s="92"/>
      <c r="Q236" s="92"/>
      <c r="R236" s="8"/>
    </row>
    <row r="237" spans="1:19" ht="9.75" outlineLevel="4" x14ac:dyDescent="0.2">
      <c r="A237" s="86"/>
      <c r="B237" s="87"/>
      <c r="C237" s="87"/>
      <c r="D237" s="88"/>
      <c r="E237" s="93"/>
      <c r="F237" s="89" t="s">
        <v>299</v>
      </c>
      <c r="G237" s="88"/>
      <c r="H237" s="90">
        <v>7.7455999999999996</v>
      </c>
      <c r="I237" s="91"/>
      <c r="J237" s="92"/>
      <c r="K237" s="90"/>
      <c r="L237" s="90"/>
      <c r="M237" s="90"/>
      <c r="N237" s="90"/>
      <c r="O237" s="92"/>
      <c r="P237" s="92"/>
      <c r="Q237" s="92"/>
      <c r="R237" s="8"/>
    </row>
    <row r="238" spans="1:19" ht="7.5" customHeight="1" outlineLevel="4" x14ac:dyDescent="0.15">
      <c r="A238" s="8"/>
      <c r="B238" s="50"/>
      <c r="C238" s="49"/>
      <c r="D238" s="52"/>
      <c r="E238" s="13"/>
      <c r="F238" s="53"/>
      <c r="G238" s="52"/>
      <c r="H238" s="54"/>
      <c r="I238" s="56"/>
      <c r="J238" s="15"/>
      <c r="K238" s="19"/>
      <c r="L238" s="19"/>
      <c r="M238" s="19"/>
      <c r="N238" s="19"/>
      <c r="O238" s="15"/>
      <c r="P238" s="15"/>
      <c r="Q238" s="15"/>
      <c r="R238" s="8"/>
    </row>
    <row r="239" spans="1:19" ht="11.25" outlineLevel="3" x14ac:dyDescent="0.2">
      <c r="A239" s="9"/>
      <c r="B239" s="78"/>
      <c r="C239" s="79">
        <v>2</v>
      </c>
      <c r="D239" s="80" t="s">
        <v>65</v>
      </c>
      <c r="E239" s="81" t="s">
        <v>300</v>
      </c>
      <c r="F239" s="82" t="s">
        <v>301</v>
      </c>
      <c r="G239" s="80" t="s">
        <v>242</v>
      </c>
      <c r="H239" s="83">
        <v>96.82</v>
      </c>
      <c r="I239" s="84"/>
      <c r="J239" s="85">
        <f>H239*I239</f>
        <v>0</v>
      </c>
      <c r="K239" s="83">
        <v>1.6000000000000001E-4</v>
      </c>
      <c r="L239" s="83">
        <f>H239*K239</f>
        <v>1.54912E-2</v>
      </c>
      <c r="M239" s="83"/>
      <c r="N239" s="83">
        <f>H239*M239</f>
        <v>0</v>
      </c>
      <c r="O239" s="85">
        <v>21</v>
      </c>
      <c r="P239" s="85">
        <f>J239*(O239/100)</f>
        <v>0</v>
      </c>
      <c r="Q239" s="85">
        <f>J239+P239</f>
        <v>0</v>
      </c>
      <c r="R239" s="8"/>
      <c r="S239" s="8"/>
    </row>
    <row r="240" spans="1:19" ht="9.75" outlineLevel="4" x14ac:dyDescent="0.2">
      <c r="A240" s="86"/>
      <c r="B240" s="87"/>
      <c r="C240" s="87"/>
      <c r="D240" s="88"/>
      <c r="E240" s="93" t="s">
        <v>16</v>
      </c>
      <c r="F240" s="89" t="s">
        <v>302</v>
      </c>
      <c r="G240" s="88"/>
      <c r="H240" s="90">
        <v>52.03</v>
      </c>
      <c r="I240" s="91"/>
      <c r="J240" s="92"/>
      <c r="K240" s="90"/>
      <c r="L240" s="90"/>
      <c r="M240" s="90"/>
      <c r="N240" s="90"/>
      <c r="O240" s="92"/>
      <c r="P240" s="92"/>
      <c r="Q240" s="92"/>
      <c r="R240" s="8"/>
    </row>
    <row r="241" spans="1:19" ht="9.75" outlineLevel="4" x14ac:dyDescent="0.2">
      <c r="A241" s="86"/>
      <c r="B241" s="87"/>
      <c r="C241" s="87"/>
      <c r="D241" s="88"/>
      <c r="E241" s="93"/>
      <c r="F241" s="89" t="s">
        <v>303</v>
      </c>
      <c r="G241" s="88"/>
      <c r="H241" s="90">
        <v>44.79</v>
      </c>
      <c r="I241" s="91"/>
      <c r="J241" s="92"/>
      <c r="K241" s="90"/>
      <c r="L241" s="90"/>
      <c r="M241" s="90"/>
      <c r="N241" s="90"/>
      <c r="O241" s="92"/>
      <c r="P241" s="92"/>
      <c r="Q241" s="92"/>
      <c r="R241" s="8"/>
    </row>
    <row r="242" spans="1:19" ht="7.5" customHeight="1" outlineLevel="4" x14ac:dyDescent="0.15">
      <c r="A242" s="8"/>
      <c r="B242" s="50"/>
      <c r="C242" s="49"/>
      <c r="D242" s="52"/>
      <c r="E242" s="13"/>
      <c r="F242" s="53"/>
      <c r="G242" s="52"/>
      <c r="H242" s="54"/>
      <c r="I242" s="56"/>
      <c r="J242" s="15"/>
      <c r="K242" s="19"/>
      <c r="L242" s="19"/>
      <c r="M242" s="19"/>
      <c r="N242" s="19"/>
      <c r="O242" s="15"/>
      <c r="P242" s="15"/>
      <c r="Q242" s="15"/>
      <c r="R242" s="8"/>
    </row>
    <row r="243" spans="1:19" ht="11.25" outlineLevel="3" x14ac:dyDescent="0.2">
      <c r="A243" s="9"/>
      <c r="B243" s="78"/>
      <c r="C243" s="79">
        <v>3</v>
      </c>
      <c r="D243" s="80" t="s">
        <v>65</v>
      </c>
      <c r="E243" s="81" t="s">
        <v>304</v>
      </c>
      <c r="F243" s="82" t="s">
        <v>305</v>
      </c>
      <c r="G243" s="80" t="s">
        <v>105</v>
      </c>
      <c r="H243" s="83">
        <v>4.9571840000000006E-2</v>
      </c>
      <c r="I243" s="84"/>
      <c r="J243" s="85">
        <f>H243*I243</f>
        <v>0</v>
      </c>
      <c r="K243" s="83"/>
      <c r="L243" s="83">
        <f>H243*K243</f>
        <v>0</v>
      </c>
      <c r="M243" s="83"/>
      <c r="N243" s="83">
        <f>H243*M243</f>
        <v>0</v>
      </c>
      <c r="O243" s="85">
        <v>21</v>
      </c>
      <c r="P243" s="85">
        <f>J243*(O243/100)</f>
        <v>0</v>
      </c>
      <c r="Q243" s="85">
        <f>J243+P243</f>
        <v>0</v>
      </c>
      <c r="R243" s="8"/>
      <c r="S243" s="8"/>
    </row>
    <row r="244" spans="1:19" outlineLevel="3" x14ac:dyDescent="0.15">
      <c r="B244" s="6"/>
      <c r="C244" s="6"/>
      <c r="D244" s="6"/>
      <c r="E244" s="6"/>
      <c r="F244" s="6"/>
      <c r="G244" s="6"/>
      <c r="H244" s="6"/>
      <c r="I244" s="8"/>
      <c r="J244" s="8"/>
      <c r="K244" s="6"/>
      <c r="L244" s="6"/>
      <c r="M244" s="6"/>
      <c r="N244" s="6"/>
      <c r="O244" s="6"/>
      <c r="P244" s="8"/>
      <c r="Q244" s="8"/>
    </row>
    <row r="245" spans="1:19" ht="11.25" outlineLevel="2" x14ac:dyDescent="0.2">
      <c r="A245" s="43" t="s">
        <v>38</v>
      </c>
      <c r="B245" s="71">
        <v>3</v>
      </c>
      <c r="C245" s="72"/>
      <c r="D245" s="73" t="s">
        <v>64</v>
      </c>
      <c r="E245" s="73"/>
      <c r="F245" s="74" t="s">
        <v>39</v>
      </c>
      <c r="G245" s="73"/>
      <c r="H245" s="75"/>
      <c r="I245" s="76"/>
      <c r="J245" s="45">
        <f>SUBTOTAL(9,J246:J255)</f>
        <v>0</v>
      </c>
      <c r="K245" s="75"/>
      <c r="L245" s="46">
        <f>SUBTOTAL(9,L246:L255)</f>
        <v>0.57627264</v>
      </c>
      <c r="M245" s="75"/>
      <c r="N245" s="46">
        <f>SUBTOTAL(9,N246:N255)</f>
        <v>0</v>
      </c>
      <c r="O245" s="77"/>
      <c r="P245" s="45">
        <f>SUBTOTAL(9,P246:P255)</f>
        <v>0</v>
      </c>
      <c r="Q245" s="45">
        <f>SUBTOTAL(9,Q246:Q255)</f>
        <v>0</v>
      </c>
      <c r="R245" s="8"/>
      <c r="S245" s="8"/>
    </row>
    <row r="246" spans="1:19" ht="22.5" outlineLevel="3" x14ac:dyDescent="0.2">
      <c r="A246" s="9"/>
      <c r="B246" s="78"/>
      <c r="C246" s="79">
        <v>1</v>
      </c>
      <c r="D246" s="80" t="s">
        <v>65</v>
      </c>
      <c r="E246" s="81" t="s">
        <v>306</v>
      </c>
      <c r="F246" s="82" t="s">
        <v>307</v>
      </c>
      <c r="G246" s="80" t="s">
        <v>68</v>
      </c>
      <c r="H246" s="83">
        <v>77.456000000000003</v>
      </c>
      <c r="I246" s="84"/>
      <c r="J246" s="85">
        <f>H246*I246</f>
        <v>0</v>
      </c>
      <c r="K246" s="83">
        <v>6.1199999999999996E-3</v>
      </c>
      <c r="L246" s="83">
        <f>H246*K246</f>
        <v>0.47403071999999996</v>
      </c>
      <c r="M246" s="83"/>
      <c r="N246" s="83">
        <f>H246*M246</f>
        <v>0</v>
      </c>
      <c r="O246" s="85">
        <v>21</v>
      </c>
      <c r="P246" s="85">
        <f>J246*(O246/100)</f>
        <v>0</v>
      </c>
      <c r="Q246" s="85">
        <f>J246+P246</f>
        <v>0</v>
      </c>
      <c r="R246" s="8"/>
      <c r="S246" s="8"/>
    </row>
    <row r="247" spans="1:19" ht="9.75" outlineLevel="4" x14ac:dyDescent="0.2">
      <c r="A247" s="86"/>
      <c r="B247" s="87"/>
      <c r="C247" s="87"/>
      <c r="D247" s="88"/>
      <c r="E247" s="93" t="s">
        <v>16</v>
      </c>
      <c r="F247" s="89" t="s">
        <v>297</v>
      </c>
      <c r="G247" s="88"/>
      <c r="H247" s="90">
        <v>41.624000000000002</v>
      </c>
      <c r="I247" s="91"/>
      <c r="J247" s="92"/>
      <c r="K247" s="90"/>
      <c r="L247" s="90"/>
      <c r="M247" s="90"/>
      <c r="N247" s="90"/>
      <c r="O247" s="92"/>
      <c r="P247" s="92"/>
      <c r="Q247" s="92"/>
      <c r="R247" s="8"/>
    </row>
    <row r="248" spans="1:19" ht="9.75" outlineLevel="4" x14ac:dyDescent="0.2">
      <c r="A248" s="86"/>
      <c r="B248" s="87"/>
      <c r="C248" s="87"/>
      <c r="D248" s="88"/>
      <c r="E248" s="93"/>
      <c r="F248" s="89" t="s">
        <v>298</v>
      </c>
      <c r="G248" s="88"/>
      <c r="H248" s="90">
        <v>35.832000000000001</v>
      </c>
      <c r="I248" s="91"/>
      <c r="J248" s="92"/>
      <c r="K248" s="90"/>
      <c r="L248" s="90"/>
      <c r="M248" s="90"/>
      <c r="N248" s="90"/>
      <c r="O248" s="92"/>
      <c r="P248" s="92"/>
      <c r="Q248" s="92"/>
      <c r="R248" s="8"/>
    </row>
    <row r="249" spans="1:19" ht="7.5" customHeight="1" outlineLevel="4" x14ac:dyDescent="0.15">
      <c r="A249" s="8"/>
      <c r="B249" s="50"/>
      <c r="C249" s="49"/>
      <c r="D249" s="52"/>
      <c r="E249" s="13"/>
      <c r="F249" s="53"/>
      <c r="G249" s="52"/>
      <c r="H249" s="54"/>
      <c r="I249" s="56"/>
      <c r="J249" s="15"/>
      <c r="K249" s="19"/>
      <c r="L249" s="19"/>
      <c r="M249" s="19"/>
      <c r="N249" s="19"/>
      <c r="O249" s="15"/>
      <c r="P249" s="15"/>
      <c r="Q249" s="15"/>
      <c r="R249" s="8"/>
    </row>
    <row r="250" spans="1:19" ht="11.25" outlineLevel="3" x14ac:dyDescent="0.2">
      <c r="A250" s="9"/>
      <c r="B250" s="78"/>
      <c r="C250" s="79">
        <v>2</v>
      </c>
      <c r="D250" s="80" t="s">
        <v>128</v>
      </c>
      <c r="E250" s="81" t="s">
        <v>215</v>
      </c>
      <c r="F250" s="82" t="s">
        <v>216</v>
      </c>
      <c r="G250" s="80" t="s">
        <v>68</v>
      </c>
      <c r="H250" s="83">
        <v>85.201599999999999</v>
      </c>
      <c r="I250" s="84"/>
      <c r="J250" s="85">
        <f>H250*I250</f>
        <v>0</v>
      </c>
      <c r="K250" s="83">
        <v>1.1999999999999999E-3</v>
      </c>
      <c r="L250" s="83">
        <f>H250*K250</f>
        <v>0.10224191999999999</v>
      </c>
      <c r="M250" s="83"/>
      <c r="N250" s="83">
        <f>H250*M250</f>
        <v>0</v>
      </c>
      <c r="O250" s="85">
        <v>21</v>
      </c>
      <c r="P250" s="85">
        <f>J250*(O250/100)</f>
        <v>0</v>
      </c>
      <c r="Q250" s="85">
        <f>J250+P250</f>
        <v>0</v>
      </c>
      <c r="R250" s="8"/>
      <c r="S250" s="8"/>
    </row>
    <row r="251" spans="1:19" ht="9.75" outlineLevel="4" x14ac:dyDescent="0.2">
      <c r="A251" s="86"/>
      <c r="B251" s="87"/>
      <c r="C251" s="87"/>
      <c r="D251" s="88"/>
      <c r="E251" s="93" t="s">
        <v>16</v>
      </c>
      <c r="F251" s="89" t="s">
        <v>308</v>
      </c>
      <c r="G251" s="88"/>
      <c r="H251" s="90">
        <v>77.456000000000003</v>
      </c>
      <c r="I251" s="91"/>
      <c r="J251" s="92"/>
      <c r="K251" s="90"/>
      <c r="L251" s="90"/>
      <c r="M251" s="90"/>
      <c r="N251" s="90"/>
      <c r="O251" s="92"/>
      <c r="P251" s="92"/>
      <c r="Q251" s="92"/>
      <c r="R251" s="8"/>
    </row>
    <row r="252" spans="1:19" ht="9.75" outlineLevel="4" x14ac:dyDescent="0.2">
      <c r="A252" s="86"/>
      <c r="B252" s="87"/>
      <c r="C252" s="87"/>
      <c r="D252" s="88"/>
      <c r="E252" s="93"/>
      <c r="F252" s="89" t="s">
        <v>299</v>
      </c>
      <c r="G252" s="88"/>
      <c r="H252" s="90">
        <v>7.7455999999999996</v>
      </c>
      <c r="I252" s="91"/>
      <c r="J252" s="92"/>
      <c r="K252" s="90"/>
      <c r="L252" s="90"/>
      <c r="M252" s="90"/>
      <c r="N252" s="90"/>
      <c r="O252" s="92"/>
      <c r="P252" s="92"/>
      <c r="Q252" s="92"/>
      <c r="R252" s="8"/>
    </row>
    <row r="253" spans="1:19" ht="7.5" customHeight="1" outlineLevel="4" x14ac:dyDescent="0.15">
      <c r="A253" s="8"/>
      <c r="B253" s="50"/>
      <c r="C253" s="49"/>
      <c r="D253" s="52"/>
      <c r="E253" s="13"/>
      <c r="F253" s="53"/>
      <c r="G253" s="52"/>
      <c r="H253" s="54"/>
      <c r="I253" s="56"/>
      <c r="J253" s="15"/>
      <c r="K253" s="19"/>
      <c r="L253" s="19"/>
      <c r="M253" s="19"/>
      <c r="N253" s="19"/>
      <c r="O253" s="15"/>
      <c r="P253" s="15"/>
      <c r="Q253" s="15"/>
      <c r="R253" s="8"/>
    </row>
    <row r="254" spans="1:19" ht="11.25" outlineLevel="3" x14ac:dyDescent="0.2">
      <c r="A254" s="9"/>
      <c r="B254" s="78"/>
      <c r="C254" s="79">
        <v>3</v>
      </c>
      <c r="D254" s="80" t="s">
        <v>65</v>
      </c>
      <c r="E254" s="81" t="s">
        <v>309</v>
      </c>
      <c r="F254" s="82" t="s">
        <v>310</v>
      </c>
      <c r="G254" s="80" t="s">
        <v>105</v>
      </c>
      <c r="H254" s="83">
        <v>0.57627264</v>
      </c>
      <c r="I254" s="84"/>
      <c r="J254" s="85">
        <f>H254*I254</f>
        <v>0</v>
      </c>
      <c r="K254" s="83"/>
      <c r="L254" s="83">
        <f>H254*K254</f>
        <v>0</v>
      </c>
      <c r="M254" s="83"/>
      <c r="N254" s="83">
        <f>H254*M254</f>
        <v>0</v>
      </c>
      <c r="O254" s="85">
        <v>21</v>
      </c>
      <c r="P254" s="85">
        <f>J254*(O254/100)</f>
        <v>0</v>
      </c>
      <c r="Q254" s="85">
        <f>J254+P254</f>
        <v>0</v>
      </c>
      <c r="R254" s="8"/>
      <c r="S254" s="8"/>
    </row>
    <row r="255" spans="1:19" outlineLevel="3" x14ac:dyDescent="0.15">
      <c r="B255" s="6"/>
      <c r="C255" s="6"/>
      <c r="D255" s="6"/>
      <c r="E255" s="6"/>
      <c r="F255" s="6"/>
      <c r="G255" s="6"/>
      <c r="H255" s="6"/>
      <c r="I255" s="8"/>
      <c r="J255" s="8"/>
      <c r="K255" s="6"/>
      <c r="L255" s="6"/>
      <c r="M255" s="6"/>
      <c r="N255" s="6"/>
      <c r="O255" s="6"/>
      <c r="P255" s="8"/>
      <c r="Q255" s="8"/>
    </row>
    <row r="256" spans="1:19" ht="11.25" outlineLevel="2" x14ac:dyDescent="0.2">
      <c r="A256" s="43" t="s">
        <v>40</v>
      </c>
      <c r="B256" s="71">
        <v>3</v>
      </c>
      <c r="C256" s="72"/>
      <c r="D256" s="73" t="s">
        <v>64</v>
      </c>
      <c r="E256" s="73"/>
      <c r="F256" s="74" t="s">
        <v>41</v>
      </c>
      <c r="G256" s="73"/>
      <c r="H256" s="75"/>
      <c r="I256" s="76"/>
      <c r="J256" s="45">
        <f>SUBTOTAL(9,J257:J259)</f>
        <v>0</v>
      </c>
      <c r="K256" s="75"/>
      <c r="L256" s="46">
        <f>SUBTOTAL(9,L257:L259)</f>
        <v>0</v>
      </c>
      <c r="M256" s="75"/>
      <c r="N256" s="46">
        <f>SUBTOTAL(9,N257:N259)</f>
        <v>0</v>
      </c>
      <c r="O256" s="77"/>
      <c r="P256" s="45">
        <f>SUBTOTAL(9,P257:P259)</f>
        <v>0</v>
      </c>
      <c r="Q256" s="45">
        <f>SUBTOTAL(9,Q257:Q259)</f>
        <v>0</v>
      </c>
      <c r="R256" s="8"/>
      <c r="S256" s="8"/>
    </row>
    <row r="257" spans="1:19" ht="11.25" outlineLevel="3" x14ac:dyDescent="0.2">
      <c r="A257" s="9"/>
      <c r="B257" s="78"/>
      <c r="C257" s="79">
        <v>1</v>
      </c>
      <c r="D257" s="80" t="s">
        <v>65</v>
      </c>
      <c r="E257" s="81" t="s">
        <v>311</v>
      </c>
      <c r="F257" s="82" t="s">
        <v>312</v>
      </c>
      <c r="G257" s="80" t="s">
        <v>313</v>
      </c>
      <c r="H257" s="83">
        <v>1</v>
      </c>
      <c r="I257" s="84"/>
      <c r="J257" s="85">
        <f>H257*I257</f>
        <v>0</v>
      </c>
      <c r="K257" s="83"/>
      <c r="L257" s="83">
        <f>H257*K257</f>
        <v>0</v>
      </c>
      <c r="M257" s="83"/>
      <c r="N257" s="83">
        <f>H257*M257</f>
        <v>0</v>
      </c>
      <c r="O257" s="85">
        <v>21</v>
      </c>
      <c r="P257" s="85">
        <f>J257*(O257/100)</f>
        <v>0</v>
      </c>
      <c r="Q257" s="85">
        <f>J257+P257</f>
        <v>0</v>
      </c>
      <c r="R257" s="8"/>
      <c r="S257" s="8"/>
    </row>
    <row r="258" spans="1:19" ht="11.25" outlineLevel="3" x14ac:dyDescent="0.2">
      <c r="A258" s="9"/>
      <c r="B258" s="78"/>
      <c r="C258" s="79">
        <v>2</v>
      </c>
      <c r="D258" s="80" t="s">
        <v>65</v>
      </c>
      <c r="E258" s="81" t="s">
        <v>314</v>
      </c>
      <c r="F258" s="82" t="s">
        <v>315</v>
      </c>
      <c r="G258" s="80" t="s">
        <v>316</v>
      </c>
      <c r="H258" s="83">
        <v>0.7</v>
      </c>
      <c r="I258" s="84"/>
      <c r="J258" s="85">
        <f>H258*I258</f>
        <v>0</v>
      </c>
      <c r="K258" s="83"/>
      <c r="L258" s="83">
        <f>H258*K258</f>
        <v>0</v>
      </c>
      <c r="M258" s="83"/>
      <c r="N258" s="83">
        <f>H258*M258</f>
        <v>0</v>
      </c>
      <c r="O258" s="85">
        <v>21</v>
      </c>
      <c r="P258" s="85">
        <f>J258*(O258/100)</f>
        <v>0</v>
      </c>
      <c r="Q258" s="85">
        <f>J258+P258</f>
        <v>0</v>
      </c>
      <c r="R258" s="8"/>
      <c r="S258" s="8"/>
    </row>
    <row r="259" spans="1:19" outlineLevel="3" x14ac:dyDescent="0.15">
      <c r="B259" s="6"/>
      <c r="C259" s="6"/>
      <c r="D259" s="6"/>
      <c r="E259" s="6"/>
      <c r="F259" s="6"/>
      <c r="G259" s="6"/>
      <c r="H259" s="6"/>
      <c r="I259" s="8"/>
      <c r="J259" s="8"/>
      <c r="K259" s="6"/>
      <c r="L259" s="6"/>
      <c r="M259" s="6"/>
      <c r="N259" s="6"/>
      <c r="O259" s="6"/>
      <c r="P259" s="8"/>
      <c r="Q259" s="8"/>
    </row>
    <row r="260" spans="1:19" ht="11.25" outlineLevel="2" x14ac:dyDescent="0.2">
      <c r="A260" s="43" t="s">
        <v>42</v>
      </c>
      <c r="B260" s="71">
        <v>3</v>
      </c>
      <c r="C260" s="72"/>
      <c r="D260" s="73" t="s">
        <v>64</v>
      </c>
      <c r="E260" s="73"/>
      <c r="F260" s="74" t="s">
        <v>43</v>
      </c>
      <c r="G260" s="73"/>
      <c r="H260" s="75"/>
      <c r="I260" s="76"/>
      <c r="J260" s="45">
        <f>SUBTOTAL(9,J261:J289)</f>
        <v>0</v>
      </c>
      <c r="K260" s="75"/>
      <c r="L260" s="46">
        <f>SUBTOTAL(9,L261:L289)</f>
        <v>2.1600135300000005</v>
      </c>
      <c r="M260" s="75"/>
      <c r="N260" s="46">
        <f>SUBTOTAL(9,N261:N289)</f>
        <v>3.3400000000000001E-3</v>
      </c>
      <c r="O260" s="77"/>
      <c r="P260" s="45">
        <f>SUBTOTAL(9,P261:P289)</f>
        <v>0</v>
      </c>
      <c r="Q260" s="45">
        <f>SUBTOTAL(9,Q261:Q289)</f>
        <v>0</v>
      </c>
      <c r="R260" s="8"/>
      <c r="S260" s="8"/>
    </row>
    <row r="261" spans="1:19" ht="11.25" outlineLevel="3" x14ac:dyDescent="0.2">
      <c r="A261" s="9"/>
      <c r="B261" s="78"/>
      <c r="C261" s="79">
        <v>1</v>
      </c>
      <c r="D261" s="80" t="s">
        <v>65</v>
      </c>
      <c r="E261" s="81" t="s">
        <v>317</v>
      </c>
      <c r="F261" s="82" t="s">
        <v>318</v>
      </c>
      <c r="G261" s="80" t="s">
        <v>242</v>
      </c>
      <c r="H261" s="83">
        <v>2</v>
      </c>
      <c r="I261" s="84"/>
      <c r="J261" s="85">
        <f>H261*I261</f>
        <v>0</v>
      </c>
      <c r="K261" s="83"/>
      <c r="L261" s="83">
        <f>H261*K261</f>
        <v>0</v>
      </c>
      <c r="M261" s="83">
        <v>1.67E-3</v>
      </c>
      <c r="N261" s="83">
        <f>H261*M261</f>
        <v>3.3400000000000001E-3</v>
      </c>
      <c r="O261" s="85">
        <v>21</v>
      </c>
      <c r="P261" s="85">
        <f>J261*(O261/100)</f>
        <v>0</v>
      </c>
      <c r="Q261" s="85">
        <f>J261+P261</f>
        <v>0</v>
      </c>
      <c r="R261" s="8"/>
      <c r="S261" s="8"/>
    </row>
    <row r="262" spans="1:19" ht="9.75" outlineLevel="4" x14ac:dyDescent="0.2">
      <c r="A262" s="86"/>
      <c r="B262" s="87"/>
      <c r="C262" s="87"/>
      <c r="D262" s="88"/>
      <c r="E262" s="93" t="s">
        <v>16</v>
      </c>
      <c r="F262" s="89" t="s">
        <v>319</v>
      </c>
      <c r="G262" s="88"/>
      <c r="H262" s="90">
        <v>2</v>
      </c>
      <c r="I262" s="91"/>
      <c r="J262" s="92"/>
      <c r="K262" s="90"/>
      <c r="L262" s="90"/>
      <c r="M262" s="90"/>
      <c r="N262" s="90"/>
      <c r="O262" s="92"/>
      <c r="P262" s="92"/>
      <c r="Q262" s="92"/>
      <c r="R262" s="8"/>
    </row>
    <row r="263" spans="1:19" ht="7.5" customHeight="1" outlineLevel="4" x14ac:dyDescent="0.15">
      <c r="A263" s="8"/>
      <c r="B263" s="50"/>
      <c r="C263" s="49"/>
      <c r="D263" s="52"/>
      <c r="E263" s="13"/>
      <c r="F263" s="53"/>
      <c r="G263" s="52"/>
      <c r="H263" s="54"/>
      <c r="I263" s="56"/>
      <c r="J263" s="15"/>
      <c r="K263" s="19"/>
      <c r="L263" s="19"/>
      <c r="M263" s="19"/>
      <c r="N263" s="19"/>
      <c r="O263" s="15"/>
      <c r="P263" s="15"/>
      <c r="Q263" s="15"/>
      <c r="R263" s="8"/>
    </row>
    <row r="264" spans="1:19" ht="22.5" outlineLevel="3" x14ac:dyDescent="0.2">
      <c r="A264" s="9"/>
      <c r="B264" s="78"/>
      <c r="C264" s="79">
        <v>2</v>
      </c>
      <c r="D264" s="80" t="s">
        <v>65</v>
      </c>
      <c r="E264" s="81" t="s">
        <v>320</v>
      </c>
      <c r="F264" s="82" t="s">
        <v>321</v>
      </c>
      <c r="G264" s="80" t="s">
        <v>68</v>
      </c>
      <c r="H264" s="83">
        <v>651.34300000000007</v>
      </c>
      <c r="I264" s="84"/>
      <c r="J264" s="85">
        <f>H264*I264</f>
        <v>0</v>
      </c>
      <c r="K264" s="83">
        <v>2.3700000000000001E-3</v>
      </c>
      <c r="L264" s="83">
        <f>H264*K264</f>
        <v>1.5436829100000002</v>
      </c>
      <c r="M264" s="83"/>
      <c r="N264" s="83">
        <f>H264*M264</f>
        <v>0</v>
      </c>
      <c r="O264" s="85">
        <v>21</v>
      </c>
      <c r="P264" s="85">
        <f>J264*(O264/100)</f>
        <v>0</v>
      </c>
      <c r="Q264" s="85">
        <f>J264+P264</f>
        <v>0</v>
      </c>
      <c r="R264" s="8"/>
      <c r="S264" s="8"/>
    </row>
    <row r="265" spans="1:19" ht="9.75" outlineLevel="4" x14ac:dyDescent="0.2">
      <c r="A265" s="86"/>
      <c r="B265" s="87"/>
      <c r="C265" s="87"/>
      <c r="D265" s="88"/>
      <c r="E265" s="93" t="s">
        <v>16</v>
      </c>
      <c r="F265" s="89" t="s">
        <v>322</v>
      </c>
      <c r="G265" s="88"/>
      <c r="H265" s="90">
        <v>177.30600000000001</v>
      </c>
      <c r="I265" s="91"/>
      <c r="J265" s="92"/>
      <c r="K265" s="90"/>
      <c r="L265" s="90"/>
      <c r="M265" s="90"/>
      <c r="N265" s="90"/>
      <c r="O265" s="92"/>
      <c r="P265" s="92"/>
      <c r="Q265" s="92"/>
      <c r="R265" s="8"/>
    </row>
    <row r="266" spans="1:19" ht="9.75" outlineLevel="4" x14ac:dyDescent="0.2">
      <c r="A266" s="86"/>
      <c r="B266" s="87"/>
      <c r="C266" s="87"/>
      <c r="D266" s="88"/>
      <c r="E266" s="93"/>
      <c r="F266" s="89" t="s">
        <v>323</v>
      </c>
      <c r="G266" s="88"/>
      <c r="H266" s="90">
        <v>195.03700000000001</v>
      </c>
      <c r="I266" s="91"/>
      <c r="J266" s="92"/>
      <c r="K266" s="90"/>
      <c r="L266" s="90"/>
      <c r="M266" s="90"/>
      <c r="N266" s="90"/>
      <c r="O266" s="92"/>
      <c r="P266" s="92"/>
      <c r="Q266" s="92"/>
      <c r="R266" s="8"/>
    </row>
    <row r="267" spans="1:19" ht="9.75" outlineLevel="4" x14ac:dyDescent="0.2">
      <c r="A267" s="86"/>
      <c r="B267" s="87"/>
      <c r="C267" s="87"/>
      <c r="D267" s="88"/>
      <c r="E267" s="93"/>
      <c r="F267" s="89" t="s">
        <v>151</v>
      </c>
      <c r="G267" s="88"/>
      <c r="H267" s="90">
        <v>152</v>
      </c>
      <c r="I267" s="91"/>
      <c r="J267" s="92"/>
      <c r="K267" s="90"/>
      <c r="L267" s="90"/>
      <c r="M267" s="90"/>
      <c r="N267" s="90"/>
      <c r="O267" s="92"/>
      <c r="P267" s="92"/>
      <c r="Q267" s="92"/>
      <c r="R267" s="8"/>
    </row>
    <row r="268" spans="1:19" ht="9.75" outlineLevel="4" x14ac:dyDescent="0.2">
      <c r="A268" s="86"/>
      <c r="B268" s="87"/>
      <c r="C268" s="87"/>
      <c r="D268" s="88"/>
      <c r="E268" s="93"/>
      <c r="F268" s="89" t="s">
        <v>156</v>
      </c>
      <c r="G268" s="88"/>
      <c r="H268" s="90">
        <v>127</v>
      </c>
      <c r="I268" s="91"/>
      <c r="J268" s="92"/>
      <c r="K268" s="90"/>
      <c r="L268" s="90"/>
      <c r="M268" s="90"/>
      <c r="N268" s="90"/>
      <c r="O268" s="92"/>
      <c r="P268" s="92"/>
      <c r="Q268" s="92"/>
      <c r="R268" s="8"/>
    </row>
    <row r="269" spans="1:19" ht="7.5" customHeight="1" outlineLevel="4" x14ac:dyDescent="0.15">
      <c r="A269" s="8"/>
      <c r="B269" s="50"/>
      <c r="C269" s="49"/>
      <c r="D269" s="52"/>
      <c r="E269" s="13"/>
      <c r="F269" s="53"/>
      <c r="G269" s="52"/>
      <c r="H269" s="54"/>
      <c r="I269" s="56"/>
      <c r="J269" s="15"/>
      <c r="K269" s="19"/>
      <c r="L269" s="19"/>
      <c r="M269" s="19"/>
      <c r="N269" s="19"/>
      <c r="O269" s="15"/>
      <c r="P269" s="15"/>
      <c r="Q269" s="15"/>
      <c r="R269" s="8"/>
    </row>
    <row r="270" spans="1:19" ht="11.25" outlineLevel="3" x14ac:dyDescent="0.2">
      <c r="A270" s="9"/>
      <c r="B270" s="78"/>
      <c r="C270" s="79">
        <v>3</v>
      </c>
      <c r="D270" s="80" t="s">
        <v>65</v>
      </c>
      <c r="E270" s="81" t="s">
        <v>324</v>
      </c>
      <c r="F270" s="82" t="s">
        <v>325</v>
      </c>
      <c r="G270" s="80" t="s">
        <v>242</v>
      </c>
      <c r="H270" s="83">
        <v>106.32599999999999</v>
      </c>
      <c r="I270" s="84"/>
      <c r="J270" s="85">
        <f>H270*I270</f>
        <v>0</v>
      </c>
      <c r="K270" s="83">
        <v>2.3700000000000001E-3</v>
      </c>
      <c r="L270" s="83">
        <f>H270*K270</f>
        <v>0.25199262</v>
      </c>
      <c r="M270" s="83"/>
      <c r="N270" s="83">
        <f>H270*M270</f>
        <v>0</v>
      </c>
      <c r="O270" s="85">
        <v>21</v>
      </c>
      <c r="P270" s="85">
        <f>J270*(O270/100)</f>
        <v>0</v>
      </c>
      <c r="Q270" s="85">
        <f>J270+P270</f>
        <v>0</v>
      </c>
      <c r="R270" s="8"/>
      <c r="S270" s="8"/>
    </row>
    <row r="271" spans="1:19" ht="9.75" outlineLevel="4" x14ac:dyDescent="0.2">
      <c r="A271" s="86"/>
      <c r="B271" s="87"/>
      <c r="C271" s="87"/>
      <c r="D271" s="88"/>
      <c r="E271" s="93" t="s">
        <v>16</v>
      </c>
      <c r="F271" s="89" t="s">
        <v>326</v>
      </c>
      <c r="G271" s="88"/>
      <c r="H271" s="90">
        <v>96.66</v>
      </c>
      <c r="I271" s="91"/>
      <c r="J271" s="92"/>
      <c r="K271" s="90"/>
      <c r="L271" s="90"/>
      <c r="M271" s="90"/>
      <c r="N271" s="90"/>
      <c r="O271" s="92"/>
      <c r="P271" s="92"/>
      <c r="Q271" s="92"/>
      <c r="R271" s="8"/>
    </row>
    <row r="272" spans="1:19" ht="9.75" outlineLevel="4" x14ac:dyDescent="0.2">
      <c r="A272" s="86"/>
      <c r="B272" s="87"/>
      <c r="C272" s="87"/>
      <c r="D272" s="88"/>
      <c r="E272" s="93"/>
      <c r="F272" s="89" t="s">
        <v>327</v>
      </c>
      <c r="G272" s="88"/>
      <c r="H272" s="90">
        <v>9.6660000000000004</v>
      </c>
      <c r="I272" s="91"/>
      <c r="J272" s="92"/>
      <c r="K272" s="90"/>
      <c r="L272" s="90"/>
      <c r="M272" s="90"/>
      <c r="N272" s="90"/>
      <c r="O272" s="92"/>
      <c r="P272" s="92"/>
      <c r="Q272" s="92"/>
      <c r="R272" s="8"/>
    </row>
    <row r="273" spans="1:19" ht="7.5" customHeight="1" outlineLevel="4" x14ac:dyDescent="0.15">
      <c r="A273" s="8"/>
      <c r="B273" s="50"/>
      <c r="C273" s="49"/>
      <c r="D273" s="52"/>
      <c r="E273" s="13"/>
      <c r="F273" s="53"/>
      <c r="G273" s="52"/>
      <c r="H273" s="54"/>
      <c r="I273" s="56"/>
      <c r="J273" s="15"/>
      <c r="K273" s="19"/>
      <c r="L273" s="19"/>
      <c r="M273" s="19"/>
      <c r="N273" s="19"/>
      <c r="O273" s="15"/>
      <c r="P273" s="15"/>
      <c r="Q273" s="15"/>
      <c r="R273" s="8"/>
    </row>
    <row r="274" spans="1:19" ht="11.25" outlineLevel="3" x14ac:dyDescent="0.2">
      <c r="A274" s="9"/>
      <c r="B274" s="78"/>
      <c r="C274" s="79">
        <v>4</v>
      </c>
      <c r="D274" s="80" t="s">
        <v>65</v>
      </c>
      <c r="E274" s="81" t="s">
        <v>328</v>
      </c>
      <c r="F274" s="82" t="s">
        <v>329</v>
      </c>
      <c r="G274" s="80" t="s">
        <v>242</v>
      </c>
      <c r="H274" s="83">
        <v>102</v>
      </c>
      <c r="I274" s="84"/>
      <c r="J274" s="85">
        <f>H274*I274</f>
        <v>0</v>
      </c>
      <c r="K274" s="83">
        <v>2.7399999999999998E-3</v>
      </c>
      <c r="L274" s="83">
        <f>H274*K274</f>
        <v>0.27948000000000001</v>
      </c>
      <c r="M274" s="83"/>
      <c r="N274" s="83">
        <f>H274*M274</f>
        <v>0</v>
      </c>
      <c r="O274" s="85">
        <v>21</v>
      </c>
      <c r="P274" s="85">
        <f>J274*(O274/100)</f>
        <v>0</v>
      </c>
      <c r="Q274" s="85">
        <f>J274+P274</f>
        <v>0</v>
      </c>
      <c r="R274" s="8"/>
      <c r="S274" s="8"/>
    </row>
    <row r="275" spans="1:19" ht="9.75" outlineLevel="4" x14ac:dyDescent="0.2">
      <c r="A275" s="86"/>
      <c r="B275" s="87"/>
      <c r="C275" s="87"/>
      <c r="D275" s="88"/>
      <c r="E275" s="93" t="s">
        <v>16</v>
      </c>
      <c r="F275" s="89" t="s">
        <v>326</v>
      </c>
      <c r="G275" s="88"/>
      <c r="H275" s="90">
        <v>96.66</v>
      </c>
      <c r="I275" s="91"/>
      <c r="J275" s="92"/>
      <c r="K275" s="90"/>
      <c r="L275" s="90"/>
      <c r="M275" s="90"/>
      <c r="N275" s="90"/>
      <c r="O275" s="92"/>
      <c r="P275" s="92"/>
      <c r="Q275" s="92"/>
      <c r="R275" s="8"/>
    </row>
    <row r="276" spans="1:19" ht="9.75" outlineLevel="4" x14ac:dyDescent="0.2">
      <c r="A276" s="86"/>
      <c r="B276" s="87"/>
      <c r="C276" s="87"/>
      <c r="D276" s="88"/>
      <c r="E276" s="93"/>
      <c r="F276" s="89" t="s">
        <v>330</v>
      </c>
      <c r="G276" s="88"/>
      <c r="H276" s="90">
        <v>4.8330000000000002</v>
      </c>
      <c r="I276" s="91"/>
      <c r="J276" s="92"/>
      <c r="K276" s="90"/>
      <c r="L276" s="90"/>
      <c r="M276" s="90"/>
      <c r="N276" s="90"/>
      <c r="O276" s="92"/>
      <c r="P276" s="92"/>
      <c r="Q276" s="92"/>
      <c r="R276" s="8"/>
    </row>
    <row r="277" spans="1:19" ht="9.75" outlineLevel="4" x14ac:dyDescent="0.2">
      <c r="A277" s="86"/>
      <c r="B277" s="87"/>
      <c r="C277" s="87"/>
      <c r="D277" s="88"/>
      <c r="E277" s="93"/>
      <c r="F277" s="89" t="s">
        <v>331</v>
      </c>
      <c r="G277" s="88"/>
      <c r="H277" s="90">
        <v>0.507000000000005</v>
      </c>
      <c r="I277" s="91"/>
      <c r="J277" s="92"/>
      <c r="K277" s="90"/>
      <c r="L277" s="90"/>
      <c r="M277" s="90"/>
      <c r="N277" s="90"/>
      <c r="O277" s="92"/>
      <c r="P277" s="92"/>
      <c r="Q277" s="92"/>
      <c r="R277" s="8"/>
    </row>
    <row r="278" spans="1:19" ht="7.5" customHeight="1" outlineLevel="4" x14ac:dyDescent="0.15">
      <c r="A278" s="8"/>
      <c r="B278" s="50"/>
      <c r="C278" s="49"/>
      <c r="D278" s="52"/>
      <c r="E278" s="13"/>
      <c r="F278" s="53"/>
      <c r="G278" s="52"/>
      <c r="H278" s="54"/>
      <c r="I278" s="56"/>
      <c r="J278" s="15"/>
      <c r="K278" s="19"/>
      <c r="L278" s="19"/>
      <c r="M278" s="19"/>
      <c r="N278" s="19"/>
      <c r="O278" s="15"/>
      <c r="P278" s="15"/>
      <c r="Q278" s="15"/>
      <c r="R278" s="8"/>
    </row>
    <row r="279" spans="1:19" ht="11.25" outlineLevel="3" x14ac:dyDescent="0.2">
      <c r="A279" s="9"/>
      <c r="B279" s="78"/>
      <c r="C279" s="79">
        <v>5</v>
      </c>
      <c r="D279" s="80" t="s">
        <v>65</v>
      </c>
      <c r="E279" s="81" t="s">
        <v>332</v>
      </c>
      <c r="F279" s="82" t="s">
        <v>333</v>
      </c>
      <c r="G279" s="80" t="s">
        <v>277</v>
      </c>
      <c r="H279" s="83">
        <v>2</v>
      </c>
      <c r="I279" s="84"/>
      <c r="J279" s="85">
        <f>H279*I279</f>
        <v>0</v>
      </c>
      <c r="K279" s="83">
        <v>8.0999999999999996E-4</v>
      </c>
      <c r="L279" s="83">
        <f>H279*K279</f>
        <v>1.6199999999999999E-3</v>
      </c>
      <c r="M279" s="83"/>
      <c r="N279" s="83">
        <f>H279*M279</f>
        <v>0</v>
      </c>
      <c r="O279" s="85">
        <v>21</v>
      </c>
      <c r="P279" s="85">
        <f>J279*(O279/100)</f>
        <v>0</v>
      </c>
      <c r="Q279" s="85">
        <f>J279+P279</f>
        <v>0</v>
      </c>
      <c r="R279" s="8"/>
      <c r="S279" s="8"/>
    </row>
    <row r="280" spans="1:19" ht="11.25" outlineLevel="3" x14ac:dyDescent="0.2">
      <c r="A280" s="9"/>
      <c r="B280" s="78"/>
      <c r="C280" s="79">
        <v>6</v>
      </c>
      <c r="D280" s="80" t="s">
        <v>65</v>
      </c>
      <c r="E280" s="81" t="s">
        <v>334</v>
      </c>
      <c r="F280" s="82" t="s">
        <v>335</v>
      </c>
      <c r="G280" s="80" t="s">
        <v>277</v>
      </c>
      <c r="H280" s="83">
        <v>8</v>
      </c>
      <c r="I280" s="84"/>
      <c r="J280" s="85">
        <f>H280*I280</f>
        <v>0</v>
      </c>
      <c r="K280" s="83">
        <v>4.4000000000000002E-4</v>
      </c>
      <c r="L280" s="83">
        <f>H280*K280</f>
        <v>3.5200000000000001E-3</v>
      </c>
      <c r="M280" s="83"/>
      <c r="N280" s="83">
        <f>H280*M280</f>
        <v>0</v>
      </c>
      <c r="O280" s="85">
        <v>21</v>
      </c>
      <c r="P280" s="85">
        <f>J280*(O280/100)</f>
        <v>0</v>
      </c>
      <c r="Q280" s="85">
        <f>J280+P280</f>
        <v>0</v>
      </c>
      <c r="R280" s="8"/>
      <c r="S280" s="8"/>
    </row>
    <row r="281" spans="1:19" ht="11.25" outlineLevel="3" x14ac:dyDescent="0.2">
      <c r="A281" s="9"/>
      <c r="B281" s="78"/>
      <c r="C281" s="79">
        <v>7</v>
      </c>
      <c r="D281" s="80" t="s">
        <v>65</v>
      </c>
      <c r="E281" s="81" t="s">
        <v>336</v>
      </c>
      <c r="F281" s="82" t="s">
        <v>337</v>
      </c>
      <c r="G281" s="80" t="s">
        <v>242</v>
      </c>
      <c r="H281" s="83">
        <v>32</v>
      </c>
      <c r="I281" s="84"/>
      <c r="J281" s="85">
        <f>H281*I281</f>
        <v>0</v>
      </c>
      <c r="K281" s="83">
        <v>1.1100000000000001E-3</v>
      </c>
      <c r="L281" s="83">
        <f>H281*K281</f>
        <v>3.5520000000000003E-2</v>
      </c>
      <c r="M281" s="83"/>
      <c r="N281" s="83">
        <f>H281*M281</f>
        <v>0</v>
      </c>
      <c r="O281" s="85">
        <v>21</v>
      </c>
      <c r="P281" s="85">
        <f>J281*(O281/100)</f>
        <v>0</v>
      </c>
      <c r="Q281" s="85">
        <f>J281+P281</f>
        <v>0</v>
      </c>
      <c r="R281" s="8"/>
      <c r="S281" s="8"/>
    </row>
    <row r="282" spans="1:19" ht="11.25" outlineLevel="3" x14ac:dyDescent="0.2">
      <c r="A282" s="9"/>
      <c r="B282" s="78"/>
      <c r="C282" s="79">
        <v>8</v>
      </c>
      <c r="D282" s="80" t="s">
        <v>65</v>
      </c>
      <c r="E282" s="81" t="s">
        <v>338</v>
      </c>
      <c r="F282" s="82" t="s">
        <v>339</v>
      </c>
      <c r="G282" s="80" t="s">
        <v>242</v>
      </c>
      <c r="H282" s="83">
        <v>31.570000000000007</v>
      </c>
      <c r="I282" s="84"/>
      <c r="J282" s="85">
        <f>H282*I282</f>
        <v>0</v>
      </c>
      <c r="K282" s="83">
        <v>1.4E-3</v>
      </c>
      <c r="L282" s="83">
        <f>H282*K282</f>
        <v>4.4198000000000008E-2</v>
      </c>
      <c r="M282" s="83"/>
      <c r="N282" s="83">
        <f>H282*M282</f>
        <v>0</v>
      </c>
      <c r="O282" s="85">
        <v>21</v>
      </c>
      <c r="P282" s="85">
        <f>J282*(O282/100)</f>
        <v>0</v>
      </c>
      <c r="Q282" s="85">
        <f>J282+P282</f>
        <v>0</v>
      </c>
      <c r="R282" s="8"/>
      <c r="S282" s="8"/>
    </row>
    <row r="283" spans="1:19" ht="9.75" outlineLevel="4" x14ac:dyDescent="0.2">
      <c r="A283" s="86"/>
      <c r="B283" s="87"/>
      <c r="C283" s="87"/>
      <c r="D283" s="88"/>
      <c r="E283" s="93" t="s">
        <v>16</v>
      </c>
      <c r="F283" s="89" t="s">
        <v>340</v>
      </c>
      <c r="G283" s="88"/>
      <c r="H283" s="90">
        <v>11.6</v>
      </c>
      <c r="I283" s="91"/>
      <c r="J283" s="92"/>
      <c r="K283" s="90"/>
      <c r="L283" s="90"/>
      <c r="M283" s="90"/>
      <c r="N283" s="90"/>
      <c r="O283" s="92"/>
      <c r="P283" s="92"/>
      <c r="Q283" s="92"/>
      <c r="R283" s="8"/>
    </row>
    <row r="284" spans="1:19" ht="9.75" outlineLevel="4" x14ac:dyDescent="0.2">
      <c r="A284" s="86"/>
      <c r="B284" s="87"/>
      <c r="C284" s="87"/>
      <c r="D284" s="88"/>
      <c r="E284" s="93"/>
      <c r="F284" s="89" t="s">
        <v>341</v>
      </c>
      <c r="G284" s="88"/>
      <c r="H284" s="90">
        <v>15</v>
      </c>
      <c r="I284" s="91"/>
      <c r="J284" s="92"/>
      <c r="K284" s="90"/>
      <c r="L284" s="90"/>
      <c r="M284" s="90"/>
      <c r="N284" s="90"/>
      <c r="O284" s="92"/>
      <c r="P284" s="92"/>
      <c r="Q284" s="92"/>
      <c r="R284" s="8"/>
    </row>
    <row r="285" spans="1:19" ht="9.75" outlineLevel="4" x14ac:dyDescent="0.2">
      <c r="A285" s="86"/>
      <c r="B285" s="87"/>
      <c r="C285" s="87"/>
      <c r="D285" s="88"/>
      <c r="E285" s="93"/>
      <c r="F285" s="89" t="s">
        <v>342</v>
      </c>
      <c r="G285" s="88"/>
      <c r="H285" s="90">
        <v>2.1</v>
      </c>
      <c r="I285" s="91"/>
      <c r="J285" s="92"/>
      <c r="K285" s="90"/>
      <c r="L285" s="90"/>
      <c r="M285" s="90"/>
      <c r="N285" s="90"/>
      <c r="O285" s="92"/>
      <c r="P285" s="92"/>
      <c r="Q285" s="92"/>
      <c r="R285" s="8"/>
    </row>
    <row r="286" spans="1:19" ht="9.75" outlineLevel="4" x14ac:dyDescent="0.2">
      <c r="A286" s="86"/>
      <c r="B286" s="87"/>
      <c r="C286" s="87"/>
      <c r="D286" s="88"/>
      <c r="E286" s="93"/>
      <c r="F286" s="89" t="s">
        <v>343</v>
      </c>
      <c r="G286" s="88"/>
      <c r="H286" s="90">
        <v>2.87</v>
      </c>
      <c r="I286" s="91"/>
      <c r="J286" s="92"/>
      <c r="K286" s="90"/>
      <c r="L286" s="90"/>
      <c r="M286" s="90"/>
      <c r="N286" s="90"/>
      <c r="O286" s="92"/>
      <c r="P286" s="92"/>
      <c r="Q286" s="92"/>
      <c r="R286" s="8"/>
    </row>
    <row r="287" spans="1:19" ht="7.5" customHeight="1" outlineLevel="4" x14ac:dyDescent="0.15">
      <c r="A287" s="8"/>
      <c r="B287" s="50"/>
      <c r="C287" s="49"/>
      <c r="D287" s="52"/>
      <c r="E287" s="13"/>
      <c r="F287" s="53"/>
      <c r="G287" s="52"/>
      <c r="H287" s="54"/>
      <c r="I287" s="56"/>
      <c r="J287" s="15"/>
      <c r="K287" s="19"/>
      <c r="L287" s="19"/>
      <c r="M287" s="19"/>
      <c r="N287" s="19"/>
      <c r="O287" s="15"/>
      <c r="P287" s="15"/>
      <c r="Q287" s="15"/>
      <c r="R287" s="8"/>
    </row>
    <row r="288" spans="1:19" ht="11.25" outlineLevel="3" x14ac:dyDescent="0.2">
      <c r="A288" s="9"/>
      <c r="B288" s="78"/>
      <c r="C288" s="79">
        <v>9</v>
      </c>
      <c r="D288" s="80" t="s">
        <v>65</v>
      </c>
      <c r="E288" s="81" t="s">
        <v>344</v>
      </c>
      <c r="F288" s="82" t="s">
        <v>345</v>
      </c>
      <c r="G288" s="80" t="s">
        <v>105</v>
      </c>
      <c r="H288" s="83">
        <v>2.1600135300000005</v>
      </c>
      <c r="I288" s="84"/>
      <c r="J288" s="85">
        <f>H288*I288</f>
        <v>0</v>
      </c>
      <c r="K288" s="83"/>
      <c r="L288" s="83">
        <f>H288*K288</f>
        <v>0</v>
      </c>
      <c r="M288" s="83"/>
      <c r="N288" s="83">
        <f>H288*M288</f>
        <v>0</v>
      </c>
      <c r="O288" s="85">
        <v>21</v>
      </c>
      <c r="P288" s="85">
        <f>J288*(O288/100)</f>
        <v>0</v>
      </c>
      <c r="Q288" s="85">
        <f>J288+P288</f>
        <v>0</v>
      </c>
      <c r="R288" s="8"/>
      <c r="S288" s="8"/>
    </row>
    <row r="289" spans="1:19" outlineLevel="3" x14ac:dyDescent="0.15">
      <c r="B289" s="6"/>
      <c r="C289" s="6"/>
      <c r="D289" s="6"/>
      <c r="E289" s="6"/>
      <c r="F289" s="6"/>
      <c r="G289" s="6"/>
      <c r="H289" s="6"/>
      <c r="I289" s="8"/>
      <c r="J289" s="8"/>
      <c r="K289" s="6"/>
      <c r="L289" s="6"/>
      <c r="M289" s="6"/>
      <c r="N289" s="6"/>
      <c r="O289" s="6"/>
      <c r="P289" s="8"/>
      <c r="Q289" s="8"/>
    </row>
    <row r="290" spans="1:19" ht="11.25" outlineLevel="2" x14ac:dyDescent="0.2">
      <c r="A290" s="43" t="s">
        <v>44</v>
      </c>
      <c r="B290" s="71">
        <v>3</v>
      </c>
      <c r="C290" s="72"/>
      <c r="D290" s="73" t="s">
        <v>64</v>
      </c>
      <c r="E290" s="73"/>
      <c r="F290" s="74" t="s">
        <v>45</v>
      </c>
      <c r="G290" s="73"/>
      <c r="H290" s="75"/>
      <c r="I290" s="76"/>
      <c r="J290" s="45">
        <f>SUBTOTAL(9,J291:J310)</f>
        <v>0</v>
      </c>
      <c r="K290" s="75"/>
      <c r="L290" s="46">
        <f>SUBTOTAL(9,L291:L310)</f>
        <v>8.9159999999999989E-2</v>
      </c>
      <c r="M290" s="75"/>
      <c r="N290" s="46">
        <f>SUBTOTAL(9,N291:N310)</f>
        <v>4.0000000000000001E-3</v>
      </c>
      <c r="O290" s="77"/>
      <c r="P290" s="45">
        <f>SUBTOTAL(9,P291:P310)</f>
        <v>0</v>
      </c>
      <c r="Q290" s="45">
        <f>SUBTOTAL(9,Q291:Q310)</f>
        <v>0</v>
      </c>
      <c r="R290" s="8"/>
      <c r="S290" s="8"/>
    </row>
    <row r="291" spans="1:19" ht="11.25" outlineLevel="3" x14ac:dyDescent="0.2">
      <c r="A291" s="9"/>
      <c r="B291" s="78"/>
      <c r="C291" s="79">
        <v>1</v>
      </c>
      <c r="D291" s="80" t="s">
        <v>65</v>
      </c>
      <c r="E291" s="81" t="s">
        <v>346</v>
      </c>
      <c r="F291" s="82" t="s">
        <v>347</v>
      </c>
      <c r="G291" s="80" t="s">
        <v>242</v>
      </c>
      <c r="H291" s="83">
        <v>2</v>
      </c>
      <c r="I291" s="84"/>
      <c r="J291" s="85">
        <f>H291*I291</f>
        <v>0</v>
      </c>
      <c r="K291" s="83"/>
      <c r="L291" s="83">
        <f>H291*K291</f>
        <v>0</v>
      </c>
      <c r="M291" s="83">
        <v>2E-3</v>
      </c>
      <c r="N291" s="83">
        <f>H291*M291</f>
        <v>4.0000000000000001E-3</v>
      </c>
      <c r="O291" s="85">
        <v>21</v>
      </c>
      <c r="P291" s="85">
        <f>J291*(O291/100)</f>
        <v>0</v>
      </c>
      <c r="Q291" s="85">
        <f>J291+P291</f>
        <v>0</v>
      </c>
      <c r="R291" s="8"/>
      <c r="S291" s="8"/>
    </row>
    <row r="292" spans="1:19" ht="9.75" outlineLevel="4" x14ac:dyDescent="0.2">
      <c r="A292" s="86"/>
      <c r="B292" s="87"/>
      <c r="C292" s="87"/>
      <c r="D292" s="88"/>
      <c r="E292" s="93" t="s">
        <v>16</v>
      </c>
      <c r="F292" s="89" t="s">
        <v>319</v>
      </c>
      <c r="G292" s="88"/>
      <c r="H292" s="90">
        <v>2</v>
      </c>
      <c r="I292" s="91"/>
      <c r="J292" s="92"/>
      <c r="K292" s="90"/>
      <c r="L292" s="90"/>
      <c r="M292" s="90"/>
      <c r="N292" s="90"/>
      <c r="O292" s="92"/>
      <c r="P292" s="92"/>
      <c r="Q292" s="92"/>
      <c r="R292" s="8"/>
    </row>
    <row r="293" spans="1:19" ht="7.5" customHeight="1" outlineLevel="4" x14ac:dyDescent="0.15">
      <c r="A293" s="8"/>
      <c r="B293" s="50"/>
      <c r="C293" s="49"/>
      <c r="D293" s="52"/>
      <c r="E293" s="13"/>
      <c r="F293" s="53"/>
      <c r="G293" s="52"/>
      <c r="H293" s="54"/>
      <c r="I293" s="56"/>
      <c r="J293" s="15"/>
      <c r="K293" s="19"/>
      <c r="L293" s="19"/>
      <c r="M293" s="19"/>
      <c r="N293" s="19"/>
      <c r="O293" s="15"/>
      <c r="P293" s="15"/>
      <c r="Q293" s="15"/>
      <c r="R293" s="8"/>
    </row>
    <row r="294" spans="1:19" ht="11.25" outlineLevel="3" x14ac:dyDescent="0.2">
      <c r="A294" s="9"/>
      <c r="B294" s="78"/>
      <c r="C294" s="79">
        <v>2</v>
      </c>
      <c r="D294" s="80" t="s">
        <v>65</v>
      </c>
      <c r="E294" s="81" t="s">
        <v>348</v>
      </c>
      <c r="F294" s="82" t="s">
        <v>349</v>
      </c>
      <c r="G294" s="80" t="s">
        <v>242</v>
      </c>
      <c r="H294" s="83">
        <v>28.700000000000003</v>
      </c>
      <c r="I294" s="84"/>
      <c r="J294" s="85">
        <f>H294*I294</f>
        <v>0</v>
      </c>
      <c r="K294" s="83"/>
      <c r="L294" s="83">
        <f>H294*K294</f>
        <v>0</v>
      </c>
      <c r="M294" s="83"/>
      <c r="N294" s="83">
        <f>H294*M294</f>
        <v>0</v>
      </c>
      <c r="O294" s="85">
        <v>21</v>
      </c>
      <c r="P294" s="85">
        <f>J294*(O294/100)</f>
        <v>0</v>
      </c>
      <c r="Q294" s="85">
        <f>J294+P294</f>
        <v>0</v>
      </c>
      <c r="R294" s="8"/>
      <c r="S294" s="8"/>
    </row>
    <row r="295" spans="1:19" ht="9.75" outlineLevel="4" x14ac:dyDescent="0.2">
      <c r="A295" s="86"/>
      <c r="B295" s="87"/>
      <c r="C295" s="87"/>
      <c r="D295" s="88"/>
      <c r="E295" s="93" t="s">
        <v>16</v>
      </c>
      <c r="F295" s="89" t="s">
        <v>350</v>
      </c>
      <c r="G295" s="88"/>
      <c r="H295" s="90">
        <v>11.6</v>
      </c>
      <c r="I295" s="91"/>
      <c r="J295" s="92"/>
      <c r="K295" s="90"/>
      <c r="L295" s="90"/>
      <c r="M295" s="90"/>
      <c r="N295" s="90"/>
      <c r="O295" s="92"/>
      <c r="P295" s="92"/>
      <c r="Q295" s="92"/>
      <c r="R295" s="8"/>
    </row>
    <row r="296" spans="1:19" ht="9.75" outlineLevel="4" x14ac:dyDescent="0.2">
      <c r="A296" s="86"/>
      <c r="B296" s="87"/>
      <c r="C296" s="87"/>
      <c r="D296" s="88"/>
      <c r="E296" s="93"/>
      <c r="F296" s="89" t="s">
        <v>351</v>
      </c>
      <c r="G296" s="88"/>
      <c r="H296" s="90">
        <v>15</v>
      </c>
      <c r="I296" s="91"/>
      <c r="J296" s="92"/>
      <c r="K296" s="90"/>
      <c r="L296" s="90"/>
      <c r="M296" s="90"/>
      <c r="N296" s="90"/>
      <c r="O296" s="92"/>
      <c r="P296" s="92"/>
      <c r="Q296" s="92"/>
      <c r="R296" s="8"/>
    </row>
    <row r="297" spans="1:19" ht="9.75" outlineLevel="4" x14ac:dyDescent="0.2">
      <c r="A297" s="86"/>
      <c r="B297" s="87"/>
      <c r="C297" s="87"/>
      <c r="D297" s="88"/>
      <c r="E297" s="93"/>
      <c r="F297" s="89" t="s">
        <v>352</v>
      </c>
      <c r="G297" s="88"/>
      <c r="H297" s="90">
        <v>2.1</v>
      </c>
      <c r="I297" s="91"/>
      <c r="J297" s="92"/>
      <c r="K297" s="90"/>
      <c r="L297" s="90"/>
      <c r="M297" s="90"/>
      <c r="N297" s="90"/>
      <c r="O297" s="92"/>
      <c r="P297" s="92"/>
      <c r="Q297" s="92"/>
      <c r="R297" s="8"/>
    </row>
    <row r="298" spans="1:19" ht="7.5" customHeight="1" outlineLevel="4" x14ac:dyDescent="0.15">
      <c r="A298" s="8"/>
      <c r="B298" s="50"/>
      <c r="C298" s="49"/>
      <c r="D298" s="52"/>
      <c r="E298" s="13"/>
      <c r="F298" s="53"/>
      <c r="G298" s="52"/>
      <c r="H298" s="54"/>
      <c r="I298" s="56"/>
      <c r="J298" s="15"/>
      <c r="K298" s="19"/>
      <c r="L298" s="19"/>
      <c r="M298" s="19"/>
      <c r="N298" s="19"/>
      <c r="O298" s="15"/>
      <c r="P298" s="15"/>
      <c r="Q298" s="15"/>
      <c r="R298" s="8"/>
    </row>
    <row r="299" spans="1:19" ht="11.25" outlineLevel="3" x14ac:dyDescent="0.2">
      <c r="A299" s="9"/>
      <c r="B299" s="78"/>
      <c r="C299" s="79">
        <v>3</v>
      </c>
      <c r="D299" s="80" t="s">
        <v>128</v>
      </c>
      <c r="E299" s="81" t="s">
        <v>353</v>
      </c>
      <c r="F299" s="82" t="s">
        <v>354</v>
      </c>
      <c r="G299" s="80" t="s">
        <v>242</v>
      </c>
      <c r="H299" s="83">
        <v>29.5</v>
      </c>
      <c r="I299" s="84"/>
      <c r="J299" s="85">
        <f>H299*I299</f>
        <v>0</v>
      </c>
      <c r="K299" s="83">
        <v>3.0000000000000001E-3</v>
      </c>
      <c r="L299" s="83">
        <f>H299*K299</f>
        <v>8.8499999999999995E-2</v>
      </c>
      <c r="M299" s="83"/>
      <c r="N299" s="83">
        <f>H299*M299</f>
        <v>0</v>
      </c>
      <c r="O299" s="85">
        <v>21</v>
      </c>
      <c r="P299" s="85">
        <f>J299*(O299/100)</f>
        <v>0</v>
      </c>
      <c r="Q299" s="85">
        <f>J299+P299</f>
        <v>0</v>
      </c>
      <c r="R299" s="8"/>
      <c r="S299" s="8"/>
    </row>
    <row r="300" spans="1:19" ht="9.75" outlineLevel="4" x14ac:dyDescent="0.2">
      <c r="A300" s="86"/>
      <c r="B300" s="87"/>
      <c r="C300" s="87"/>
      <c r="D300" s="88"/>
      <c r="E300" s="93" t="s">
        <v>16</v>
      </c>
      <c r="F300" s="89" t="s">
        <v>355</v>
      </c>
      <c r="G300" s="88"/>
      <c r="H300" s="90">
        <v>12</v>
      </c>
      <c r="I300" s="91"/>
      <c r="J300" s="92"/>
      <c r="K300" s="90"/>
      <c r="L300" s="90"/>
      <c r="M300" s="90"/>
      <c r="N300" s="90"/>
      <c r="O300" s="92"/>
      <c r="P300" s="92"/>
      <c r="Q300" s="92"/>
      <c r="R300" s="8"/>
    </row>
    <row r="301" spans="1:19" ht="9.75" outlineLevel="4" x14ac:dyDescent="0.2">
      <c r="A301" s="86"/>
      <c r="B301" s="87"/>
      <c r="C301" s="87"/>
      <c r="D301" s="88"/>
      <c r="E301" s="93"/>
      <c r="F301" s="89" t="s">
        <v>351</v>
      </c>
      <c r="G301" s="88"/>
      <c r="H301" s="90">
        <v>15</v>
      </c>
      <c r="I301" s="91"/>
      <c r="J301" s="92"/>
      <c r="K301" s="90"/>
      <c r="L301" s="90"/>
      <c r="M301" s="90"/>
      <c r="N301" s="90"/>
      <c r="O301" s="92"/>
      <c r="P301" s="92"/>
      <c r="Q301" s="92"/>
      <c r="R301" s="8"/>
    </row>
    <row r="302" spans="1:19" ht="9.75" outlineLevel="4" x14ac:dyDescent="0.2">
      <c r="A302" s="86"/>
      <c r="B302" s="87"/>
      <c r="C302" s="87"/>
      <c r="D302" s="88"/>
      <c r="E302" s="93"/>
      <c r="F302" s="89" t="s">
        <v>356</v>
      </c>
      <c r="G302" s="88"/>
      <c r="H302" s="90">
        <v>2.5</v>
      </c>
      <c r="I302" s="91"/>
      <c r="J302" s="92"/>
      <c r="K302" s="90"/>
      <c r="L302" s="90"/>
      <c r="M302" s="90"/>
      <c r="N302" s="90"/>
      <c r="O302" s="92"/>
      <c r="P302" s="92"/>
      <c r="Q302" s="92"/>
      <c r="R302" s="8"/>
    </row>
    <row r="303" spans="1:19" ht="7.5" customHeight="1" outlineLevel="4" x14ac:dyDescent="0.15">
      <c r="A303" s="8"/>
      <c r="B303" s="50"/>
      <c r="C303" s="49"/>
      <c r="D303" s="52"/>
      <c r="E303" s="13"/>
      <c r="F303" s="53"/>
      <c r="G303" s="52"/>
      <c r="H303" s="54"/>
      <c r="I303" s="56"/>
      <c r="J303" s="15"/>
      <c r="K303" s="19"/>
      <c r="L303" s="19"/>
      <c r="M303" s="19"/>
      <c r="N303" s="19"/>
      <c r="O303" s="15"/>
      <c r="P303" s="15"/>
      <c r="Q303" s="15"/>
      <c r="R303" s="8"/>
    </row>
    <row r="304" spans="1:19" ht="11.25" outlineLevel="3" x14ac:dyDescent="0.2">
      <c r="A304" s="9"/>
      <c r="B304" s="78"/>
      <c r="C304" s="79">
        <v>4</v>
      </c>
      <c r="D304" s="80" t="s">
        <v>128</v>
      </c>
      <c r="E304" s="81" t="s">
        <v>357</v>
      </c>
      <c r="F304" s="82" t="s">
        <v>358</v>
      </c>
      <c r="G304" s="80" t="s">
        <v>277</v>
      </c>
      <c r="H304" s="83">
        <v>11</v>
      </c>
      <c r="I304" s="84"/>
      <c r="J304" s="85">
        <f>H304*I304</f>
        <v>0</v>
      </c>
      <c r="K304" s="83">
        <v>6.0000000000000002E-5</v>
      </c>
      <c r="L304" s="83">
        <f>H304*K304</f>
        <v>6.6E-4</v>
      </c>
      <c r="M304" s="83"/>
      <c r="N304" s="83">
        <f>H304*M304</f>
        <v>0</v>
      </c>
      <c r="O304" s="85">
        <v>21</v>
      </c>
      <c r="P304" s="85">
        <f>J304*(O304/100)</f>
        <v>0</v>
      </c>
      <c r="Q304" s="85">
        <f>J304+P304</f>
        <v>0</v>
      </c>
      <c r="R304" s="8"/>
      <c r="S304" s="8"/>
    </row>
    <row r="305" spans="1:19" ht="9.75" outlineLevel="4" x14ac:dyDescent="0.2">
      <c r="A305" s="86"/>
      <c r="B305" s="87"/>
      <c r="C305" s="87"/>
      <c r="D305" s="88"/>
      <c r="E305" s="93" t="s">
        <v>16</v>
      </c>
      <c r="F305" s="89" t="s">
        <v>359</v>
      </c>
      <c r="G305" s="88"/>
      <c r="H305" s="90">
        <v>4</v>
      </c>
      <c r="I305" s="91"/>
      <c r="J305" s="92"/>
      <c r="K305" s="90"/>
      <c r="L305" s="90"/>
      <c r="M305" s="90"/>
      <c r="N305" s="90"/>
      <c r="O305" s="92"/>
      <c r="P305" s="92"/>
      <c r="Q305" s="92"/>
      <c r="R305" s="8"/>
    </row>
    <row r="306" spans="1:19" ht="9.75" outlineLevel="4" x14ac:dyDescent="0.2">
      <c r="A306" s="86"/>
      <c r="B306" s="87"/>
      <c r="C306" s="87"/>
      <c r="D306" s="88"/>
      <c r="E306" s="93"/>
      <c r="F306" s="89" t="s">
        <v>360</v>
      </c>
      <c r="G306" s="88"/>
      <c r="H306" s="90">
        <v>6</v>
      </c>
      <c r="I306" s="91"/>
      <c r="J306" s="92"/>
      <c r="K306" s="90"/>
      <c r="L306" s="90"/>
      <c r="M306" s="90"/>
      <c r="N306" s="90"/>
      <c r="O306" s="92"/>
      <c r="P306" s="92"/>
      <c r="Q306" s="92"/>
      <c r="R306" s="8"/>
    </row>
    <row r="307" spans="1:19" ht="9.75" outlineLevel="4" x14ac:dyDescent="0.2">
      <c r="A307" s="86"/>
      <c r="B307" s="87"/>
      <c r="C307" s="87"/>
      <c r="D307" s="88"/>
      <c r="E307" s="93"/>
      <c r="F307" s="89" t="s">
        <v>361</v>
      </c>
      <c r="G307" s="88"/>
      <c r="H307" s="90">
        <v>1</v>
      </c>
      <c r="I307" s="91"/>
      <c r="J307" s="92"/>
      <c r="K307" s="90"/>
      <c r="L307" s="90"/>
      <c r="M307" s="90"/>
      <c r="N307" s="90"/>
      <c r="O307" s="92"/>
      <c r="P307" s="92"/>
      <c r="Q307" s="92"/>
      <c r="R307" s="8"/>
    </row>
    <row r="308" spans="1:19" ht="7.5" customHeight="1" outlineLevel="4" x14ac:dyDescent="0.15">
      <c r="A308" s="8"/>
      <c r="B308" s="50"/>
      <c r="C308" s="49"/>
      <c r="D308" s="52"/>
      <c r="E308" s="13"/>
      <c r="F308" s="53"/>
      <c r="G308" s="52"/>
      <c r="H308" s="54"/>
      <c r="I308" s="56"/>
      <c r="J308" s="15"/>
      <c r="K308" s="19"/>
      <c r="L308" s="19"/>
      <c r="M308" s="19"/>
      <c r="N308" s="19"/>
      <c r="O308" s="15"/>
      <c r="P308" s="15"/>
      <c r="Q308" s="15"/>
      <c r="R308" s="8"/>
    </row>
    <row r="309" spans="1:19" ht="11.25" outlineLevel="3" x14ac:dyDescent="0.2">
      <c r="A309" s="9"/>
      <c r="B309" s="78"/>
      <c r="C309" s="79">
        <v>5</v>
      </c>
      <c r="D309" s="80" t="s">
        <v>65</v>
      </c>
      <c r="E309" s="81" t="s">
        <v>362</v>
      </c>
      <c r="F309" s="82" t="s">
        <v>363</v>
      </c>
      <c r="G309" s="80" t="s">
        <v>105</v>
      </c>
      <c r="H309" s="83">
        <v>8.9159999999999989E-2</v>
      </c>
      <c r="I309" s="84"/>
      <c r="J309" s="85">
        <f>H309*I309</f>
        <v>0</v>
      </c>
      <c r="K309" s="83"/>
      <c r="L309" s="83">
        <f>H309*K309</f>
        <v>0</v>
      </c>
      <c r="M309" s="83"/>
      <c r="N309" s="83">
        <f>H309*M309</f>
        <v>0</v>
      </c>
      <c r="O309" s="85">
        <v>21</v>
      </c>
      <c r="P309" s="85">
        <f>J309*(O309/100)</f>
        <v>0</v>
      </c>
      <c r="Q309" s="85">
        <f>J309+P309</f>
        <v>0</v>
      </c>
      <c r="R309" s="8"/>
      <c r="S309" s="8"/>
    </row>
    <row r="310" spans="1:19" outlineLevel="3" x14ac:dyDescent="0.15">
      <c r="B310" s="6"/>
      <c r="C310" s="6"/>
      <c r="D310" s="6"/>
      <c r="E310" s="6"/>
      <c r="F310" s="6"/>
      <c r="G310" s="6"/>
      <c r="H310" s="6"/>
      <c r="I310" s="8"/>
      <c r="J310" s="8"/>
      <c r="K310" s="6"/>
      <c r="L310" s="6"/>
      <c r="M310" s="6"/>
      <c r="N310" s="6"/>
      <c r="O310" s="6"/>
      <c r="P310" s="8"/>
      <c r="Q310" s="8"/>
    </row>
    <row r="311" spans="1:19" ht="11.25" outlineLevel="2" x14ac:dyDescent="0.2">
      <c r="A311" s="43" t="s">
        <v>46</v>
      </c>
      <c r="B311" s="71">
        <v>3</v>
      </c>
      <c r="C311" s="72"/>
      <c r="D311" s="73" t="s">
        <v>64</v>
      </c>
      <c r="E311" s="73"/>
      <c r="F311" s="74" t="s">
        <v>47</v>
      </c>
      <c r="G311" s="73"/>
      <c r="H311" s="75"/>
      <c r="I311" s="76"/>
      <c r="J311" s="45">
        <f>SUBTOTAL(9,J312:J329)</f>
        <v>0</v>
      </c>
      <c r="K311" s="75"/>
      <c r="L311" s="46">
        <f>SUBTOTAL(9,L312:L329)</f>
        <v>1.8496327200000002</v>
      </c>
      <c r="M311" s="75"/>
      <c r="N311" s="46">
        <f>SUBTOTAL(9,N312:N329)</f>
        <v>0</v>
      </c>
      <c r="O311" s="77"/>
      <c r="P311" s="45">
        <f>SUBTOTAL(9,P312:P329)</f>
        <v>0</v>
      </c>
      <c r="Q311" s="45">
        <f>SUBTOTAL(9,Q312:Q329)</f>
        <v>0</v>
      </c>
      <c r="R311" s="8"/>
      <c r="S311" s="8"/>
    </row>
    <row r="312" spans="1:19" ht="11.25" outlineLevel="3" x14ac:dyDescent="0.2">
      <c r="A312" s="9"/>
      <c r="B312" s="78"/>
      <c r="C312" s="79">
        <v>1</v>
      </c>
      <c r="D312" s="80" t="s">
        <v>65</v>
      </c>
      <c r="E312" s="81" t="s">
        <v>364</v>
      </c>
      <c r="F312" s="82" t="s">
        <v>365</v>
      </c>
      <c r="G312" s="80" t="s">
        <v>313</v>
      </c>
      <c r="H312" s="83">
        <v>1</v>
      </c>
      <c r="I312" s="84"/>
      <c r="J312" s="85">
        <f>H312*I312</f>
        <v>0</v>
      </c>
      <c r="K312" s="83">
        <v>6.0000000000000002E-5</v>
      </c>
      <c r="L312" s="83">
        <f>H312*K312</f>
        <v>6.0000000000000002E-5</v>
      </c>
      <c r="M312" s="83"/>
      <c r="N312" s="83">
        <f>H312*M312</f>
        <v>0</v>
      </c>
      <c r="O312" s="85">
        <v>21</v>
      </c>
      <c r="P312" s="85">
        <f>J312*(O312/100)</f>
        <v>0</v>
      </c>
      <c r="Q312" s="85">
        <f>J312+P312</f>
        <v>0</v>
      </c>
      <c r="R312" s="8"/>
      <c r="S312" s="8"/>
    </row>
    <row r="313" spans="1:19" ht="11.25" outlineLevel="3" x14ac:dyDescent="0.2">
      <c r="A313" s="9"/>
      <c r="B313" s="78"/>
      <c r="C313" s="79">
        <v>2</v>
      </c>
      <c r="D313" s="80" t="s">
        <v>65</v>
      </c>
      <c r="E313" s="81" t="s">
        <v>366</v>
      </c>
      <c r="F313" s="82" t="s">
        <v>367</v>
      </c>
      <c r="G313" s="80" t="s">
        <v>277</v>
      </c>
      <c r="H313" s="83">
        <v>3</v>
      </c>
      <c r="I313" s="84"/>
      <c r="J313" s="85">
        <f>H313*I313</f>
        <v>0</v>
      </c>
      <c r="K313" s="83"/>
      <c r="L313" s="83">
        <f>H313*K313</f>
        <v>0</v>
      </c>
      <c r="M313" s="83"/>
      <c r="N313" s="83">
        <f>H313*M313</f>
        <v>0</v>
      </c>
      <c r="O313" s="85">
        <v>21</v>
      </c>
      <c r="P313" s="85">
        <f>J313*(O313/100)</f>
        <v>0</v>
      </c>
      <c r="Q313" s="85">
        <f>J313+P313</f>
        <v>0</v>
      </c>
      <c r="R313" s="8"/>
      <c r="S313" s="8"/>
    </row>
    <row r="314" spans="1:19" ht="9.75" outlineLevel="4" x14ac:dyDescent="0.2">
      <c r="A314" s="86"/>
      <c r="B314" s="87"/>
      <c r="C314" s="87"/>
      <c r="D314" s="88"/>
      <c r="E314" s="93" t="s">
        <v>16</v>
      </c>
      <c r="F314" s="89" t="s">
        <v>368</v>
      </c>
      <c r="G314" s="88"/>
      <c r="H314" s="90">
        <v>1</v>
      </c>
      <c r="I314" s="91"/>
      <c r="J314" s="92"/>
      <c r="K314" s="90"/>
      <c r="L314" s="90"/>
      <c r="M314" s="90"/>
      <c r="N314" s="90"/>
      <c r="O314" s="92"/>
      <c r="P314" s="92"/>
      <c r="Q314" s="92"/>
      <c r="R314" s="8"/>
    </row>
    <row r="315" spans="1:19" ht="9.75" outlineLevel="4" x14ac:dyDescent="0.2">
      <c r="A315" s="86"/>
      <c r="B315" s="87"/>
      <c r="C315" s="87"/>
      <c r="D315" s="88"/>
      <c r="E315" s="93"/>
      <c r="F315" s="89" t="s">
        <v>369</v>
      </c>
      <c r="G315" s="88"/>
      <c r="H315" s="90">
        <v>2</v>
      </c>
      <c r="I315" s="91"/>
      <c r="J315" s="92"/>
      <c r="K315" s="90"/>
      <c r="L315" s="90"/>
      <c r="M315" s="90"/>
      <c r="N315" s="90"/>
      <c r="O315" s="92"/>
      <c r="P315" s="92"/>
      <c r="Q315" s="92"/>
      <c r="R315" s="8"/>
    </row>
    <row r="316" spans="1:19" ht="7.5" customHeight="1" outlineLevel="4" x14ac:dyDescent="0.15">
      <c r="A316" s="8"/>
      <c r="B316" s="50"/>
      <c r="C316" s="49"/>
      <c r="D316" s="52"/>
      <c r="E316" s="13"/>
      <c r="F316" s="53"/>
      <c r="G316" s="52"/>
      <c r="H316" s="54"/>
      <c r="I316" s="56"/>
      <c r="J316" s="15"/>
      <c r="K316" s="19"/>
      <c r="L316" s="19"/>
      <c r="M316" s="19"/>
      <c r="N316" s="19"/>
      <c r="O316" s="15"/>
      <c r="P316" s="15"/>
      <c r="Q316" s="15"/>
      <c r="R316" s="8"/>
    </row>
    <row r="317" spans="1:19" ht="11.25" outlineLevel="3" x14ac:dyDescent="0.2">
      <c r="A317" s="9"/>
      <c r="B317" s="78"/>
      <c r="C317" s="79">
        <v>3</v>
      </c>
      <c r="D317" s="80" t="s">
        <v>128</v>
      </c>
      <c r="E317" s="81" t="s">
        <v>370</v>
      </c>
      <c r="F317" s="82" t="s">
        <v>371</v>
      </c>
      <c r="G317" s="80" t="s">
        <v>68</v>
      </c>
      <c r="H317" s="83">
        <v>12.064</v>
      </c>
      <c r="I317" s="84"/>
      <c r="J317" s="85">
        <f>H317*I317</f>
        <v>0</v>
      </c>
      <c r="K317" s="83">
        <v>2.4230000000000002E-2</v>
      </c>
      <c r="L317" s="83">
        <f>H317*K317</f>
        <v>0.29231072000000002</v>
      </c>
      <c r="M317" s="83"/>
      <c r="N317" s="83">
        <f>H317*M317</f>
        <v>0</v>
      </c>
      <c r="O317" s="85">
        <v>21</v>
      </c>
      <c r="P317" s="85">
        <f>J317*(O317/100)</f>
        <v>0</v>
      </c>
      <c r="Q317" s="85">
        <f>J317+P317</f>
        <v>0</v>
      </c>
      <c r="R317" s="8"/>
      <c r="S317" s="8"/>
    </row>
    <row r="318" spans="1:19" ht="9.75" outlineLevel="4" x14ac:dyDescent="0.2">
      <c r="A318" s="86"/>
      <c r="B318" s="87"/>
      <c r="C318" s="87"/>
      <c r="D318" s="88"/>
      <c r="E318" s="93" t="s">
        <v>16</v>
      </c>
      <c r="F318" s="89" t="s">
        <v>372</v>
      </c>
      <c r="G318" s="88"/>
      <c r="H318" s="90">
        <v>0</v>
      </c>
      <c r="I318" s="91"/>
      <c r="J318" s="92"/>
      <c r="K318" s="90"/>
      <c r="L318" s="90"/>
      <c r="M318" s="90"/>
      <c r="N318" s="90"/>
      <c r="O318" s="92"/>
      <c r="P318" s="92"/>
      <c r="Q318" s="92"/>
      <c r="R318" s="8"/>
    </row>
    <row r="319" spans="1:19" ht="9.75" outlineLevel="4" x14ac:dyDescent="0.2">
      <c r="A319" s="86"/>
      <c r="B319" s="87"/>
      <c r="C319" s="87"/>
      <c r="D319" s="88"/>
      <c r="E319" s="93"/>
      <c r="F319" s="89" t="s">
        <v>373</v>
      </c>
      <c r="G319" s="88"/>
      <c r="H319" s="90">
        <v>4.72</v>
      </c>
      <c r="I319" s="91"/>
      <c r="J319" s="92"/>
      <c r="K319" s="90"/>
      <c r="L319" s="90"/>
      <c r="M319" s="90"/>
      <c r="N319" s="90"/>
      <c r="O319" s="92"/>
      <c r="P319" s="92"/>
      <c r="Q319" s="92"/>
      <c r="R319" s="8"/>
    </row>
    <row r="320" spans="1:19" ht="9.75" outlineLevel="4" x14ac:dyDescent="0.2">
      <c r="A320" s="86"/>
      <c r="B320" s="87"/>
      <c r="C320" s="87"/>
      <c r="D320" s="88"/>
      <c r="E320" s="93"/>
      <c r="F320" s="89" t="s">
        <v>374</v>
      </c>
      <c r="G320" s="88"/>
      <c r="H320" s="90">
        <v>7.3440000000000003</v>
      </c>
      <c r="I320" s="91"/>
      <c r="J320" s="92"/>
      <c r="K320" s="90"/>
      <c r="L320" s="90"/>
      <c r="M320" s="90"/>
      <c r="N320" s="90"/>
      <c r="O320" s="92"/>
      <c r="P320" s="92"/>
      <c r="Q320" s="92"/>
      <c r="R320" s="8"/>
    </row>
    <row r="321" spans="1:19" ht="7.5" customHeight="1" outlineLevel="4" x14ac:dyDescent="0.15">
      <c r="A321" s="8"/>
      <c r="B321" s="50"/>
      <c r="C321" s="49"/>
      <c r="D321" s="52"/>
      <c r="E321" s="13"/>
      <c r="F321" s="53"/>
      <c r="G321" s="52"/>
      <c r="H321" s="54"/>
      <c r="I321" s="56"/>
      <c r="J321" s="15"/>
      <c r="K321" s="19"/>
      <c r="L321" s="19"/>
      <c r="M321" s="19"/>
      <c r="N321" s="19"/>
      <c r="O321" s="15"/>
      <c r="P321" s="15"/>
      <c r="Q321" s="15"/>
      <c r="R321" s="8"/>
    </row>
    <row r="322" spans="1:19" ht="22.5" outlineLevel="3" x14ac:dyDescent="0.2">
      <c r="A322" s="9"/>
      <c r="B322" s="78"/>
      <c r="C322" s="79">
        <v>4</v>
      </c>
      <c r="D322" s="80" t="s">
        <v>65</v>
      </c>
      <c r="E322" s="81" t="s">
        <v>375</v>
      </c>
      <c r="F322" s="82" t="s">
        <v>376</v>
      </c>
      <c r="G322" s="80" t="s">
        <v>68</v>
      </c>
      <c r="H322" s="83">
        <v>57.400000000000006</v>
      </c>
      <c r="I322" s="84"/>
      <c r="J322" s="85">
        <f>H322*I322</f>
        <v>0</v>
      </c>
      <c r="K322" s="83">
        <v>1.2999999999999999E-4</v>
      </c>
      <c r="L322" s="83">
        <f>H322*K322</f>
        <v>7.4619999999999999E-3</v>
      </c>
      <c r="M322" s="83"/>
      <c r="N322" s="83">
        <f>H322*M322</f>
        <v>0</v>
      </c>
      <c r="O322" s="85">
        <v>21</v>
      </c>
      <c r="P322" s="85">
        <f>J322*(O322/100)</f>
        <v>0</v>
      </c>
      <c r="Q322" s="85">
        <f>J322+P322</f>
        <v>0</v>
      </c>
      <c r="R322" s="8"/>
      <c r="S322" s="8"/>
    </row>
    <row r="323" spans="1:19" ht="9.75" outlineLevel="4" x14ac:dyDescent="0.2">
      <c r="A323" s="86"/>
      <c r="B323" s="87"/>
      <c r="C323" s="87"/>
      <c r="D323" s="88"/>
      <c r="E323" s="93" t="s">
        <v>16</v>
      </c>
      <c r="F323" s="89" t="s">
        <v>377</v>
      </c>
      <c r="G323" s="88"/>
      <c r="H323" s="90">
        <v>23.2</v>
      </c>
      <c r="I323" s="91"/>
      <c r="J323" s="92"/>
      <c r="K323" s="90"/>
      <c r="L323" s="90"/>
      <c r="M323" s="90"/>
      <c r="N323" s="90"/>
      <c r="O323" s="92"/>
      <c r="P323" s="92"/>
      <c r="Q323" s="92"/>
      <c r="R323" s="8"/>
    </row>
    <row r="324" spans="1:19" ht="9.75" outlineLevel="4" x14ac:dyDescent="0.2">
      <c r="A324" s="86"/>
      <c r="B324" s="87"/>
      <c r="C324" s="87"/>
      <c r="D324" s="88"/>
      <c r="E324" s="93"/>
      <c r="F324" s="89" t="s">
        <v>378</v>
      </c>
      <c r="G324" s="88"/>
      <c r="H324" s="90">
        <v>30</v>
      </c>
      <c r="I324" s="91"/>
      <c r="J324" s="92"/>
      <c r="K324" s="90"/>
      <c r="L324" s="90"/>
      <c r="M324" s="90"/>
      <c r="N324" s="90"/>
      <c r="O324" s="92"/>
      <c r="P324" s="92"/>
      <c r="Q324" s="92"/>
      <c r="R324" s="8"/>
    </row>
    <row r="325" spans="1:19" ht="9.75" outlineLevel="4" x14ac:dyDescent="0.2">
      <c r="A325" s="86"/>
      <c r="B325" s="87"/>
      <c r="C325" s="87"/>
      <c r="D325" s="88"/>
      <c r="E325" s="93"/>
      <c r="F325" s="89" t="s">
        <v>379</v>
      </c>
      <c r="G325" s="88"/>
      <c r="H325" s="90">
        <v>4.2</v>
      </c>
      <c r="I325" s="91"/>
      <c r="J325" s="92"/>
      <c r="K325" s="90"/>
      <c r="L325" s="90"/>
      <c r="M325" s="90"/>
      <c r="N325" s="90"/>
      <c r="O325" s="92"/>
      <c r="P325" s="92"/>
      <c r="Q325" s="92"/>
      <c r="R325" s="8"/>
    </row>
    <row r="326" spans="1:19" ht="7.5" customHeight="1" outlineLevel="4" x14ac:dyDescent="0.15">
      <c r="A326" s="8"/>
      <c r="B326" s="50"/>
      <c r="C326" s="49"/>
      <c r="D326" s="52"/>
      <c r="E326" s="13"/>
      <c r="F326" s="53"/>
      <c r="G326" s="52"/>
      <c r="H326" s="54"/>
      <c r="I326" s="56"/>
      <c r="J326" s="15"/>
      <c r="K326" s="19"/>
      <c r="L326" s="19"/>
      <c r="M326" s="19"/>
      <c r="N326" s="19"/>
      <c r="O326" s="15"/>
      <c r="P326" s="15"/>
      <c r="Q326" s="15"/>
      <c r="R326" s="8"/>
    </row>
    <row r="327" spans="1:19" ht="11.25" outlineLevel="3" x14ac:dyDescent="0.2">
      <c r="A327" s="9"/>
      <c r="B327" s="78"/>
      <c r="C327" s="79">
        <v>5</v>
      </c>
      <c r="D327" s="80" t="s">
        <v>128</v>
      </c>
      <c r="E327" s="81" t="s">
        <v>380</v>
      </c>
      <c r="F327" s="82" t="s">
        <v>381</v>
      </c>
      <c r="G327" s="80" t="s">
        <v>68</v>
      </c>
      <c r="H327" s="83">
        <v>57.400000000000006</v>
      </c>
      <c r="I327" s="84"/>
      <c r="J327" s="85">
        <f>H327*I327</f>
        <v>0</v>
      </c>
      <c r="K327" s="83">
        <v>2.7E-2</v>
      </c>
      <c r="L327" s="83">
        <f>H327*K327</f>
        <v>1.5498000000000001</v>
      </c>
      <c r="M327" s="83"/>
      <c r="N327" s="83">
        <f>H327*M327</f>
        <v>0</v>
      </c>
      <c r="O327" s="85">
        <v>21</v>
      </c>
      <c r="P327" s="85">
        <f>J327*(O327/100)</f>
        <v>0</v>
      </c>
      <c r="Q327" s="85">
        <f>J327+P327</f>
        <v>0</v>
      </c>
      <c r="R327" s="8"/>
      <c r="S327" s="8"/>
    </row>
    <row r="328" spans="1:19" ht="11.25" outlineLevel="3" x14ac:dyDescent="0.2">
      <c r="A328" s="9"/>
      <c r="B328" s="78"/>
      <c r="C328" s="79">
        <v>6</v>
      </c>
      <c r="D328" s="80" t="s">
        <v>65</v>
      </c>
      <c r="E328" s="81" t="s">
        <v>382</v>
      </c>
      <c r="F328" s="82" t="s">
        <v>383</v>
      </c>
      <c r="G328" s="80" t="s">
        <v>316</v>
      </c>
      <c r="H328" s="83">
        <v>1.35</v>
      </c>
      <c r="I328" s="84"/>
      <c r="J328" s="85">
        <f>H328*I328</f>
        <v>0</v>
      </c>
      <c r="K328" s="83"/>
      <c r="L328" s="83">
        <f>H328*K328</f>
        <v>0</v>
      </c>
      <c r="M328" s="83"/>
      <c r="N328" s="83">
        <f>H328*M328</f>
        <v>0</v>
      </c>
      <c r="O328" s="85">
        <v>21</v>
      </c>
      <c r="P328" s="85">
        <f>J328*(O328/100)</f>
        <v>0</v>
      </c>
      <c r="Q328" s="85">
        <f>J328+P328</f>
        <v>0</v>
      </c>
      <c r="R328" s="8"/>
      <c r="S328" s="8"/>
    </row>
    <row r="329" spans="1:19" outlineLevel="3" x14ac:dyDescent="0.15">
      <c r="B329" s="6"/>
      <c r="C329" s="6"/>
      <c r="D329" s="6"/>
      <c r="E329" s="6"/>
      <c r="F329" s="6"/>
      <c r="G329" s="6"/>
      <c r="H329" s="6"/>
      <c r="I329" s="8"/>
      <c r="J329" s="8"/>
      <c r="K329" s="6"/>
      <c r="L329" s="6"/>
      <c r="M329" s="6"/>
      <c r="N329" s="6"/>
      <c r="O329" s="6"/>
      <c r="P329" s="8"/>
      <c r="Q329" s="8"/>
    </row>
    <row r="330" spans="1:19" ht="11.25" outlineLevel="2" x14ac:dyDescent="0.2">
      <c r="A330" s="43" t="s">
        <v>48</v>
      </c>
      <c r="B330" s="71">
        <v>3</v>
      </c>
      <c r="C330" s="72"/>
      <c r="D330" s="73" t="s">
        <v>64</v>
      </c>
      <c r="E330" s="73"/>
      <c r="F330" s="74" t="s">
        <v>49</v>
      </c>
      <c r="G330" s="73"/>
      <c r="H330" s="75"/>
      <c r="I330" s="76"/>
      <c r="J330" s="45">
        <f>SUBTOTAL(9,J331:J359)</f>
        <v>0</v>
      </c>
      <c r="K330" s="75"/>
      <c r="L330" s="46">
        <f>SUBTOTAL(9,L331:L359)</f>
        <v>0.17126343999999999</v>
      </c>
      <c r="M330" s="75"/>
      <c r="N330" s="46">
        <f>SUBTOTAL(9,N331:N359)</f>
        <v>0</v>
      </c>
      <c r="O330" s="77"/>
      <c r="P330" s="45">
        <f>SUBTOTAL(9,P331:P359)</f>
        <v>0</v>
      </c>
      <c r="Q330" s="45">
        <f>SUBTOTAL(9,Q331:Q359)</f>
        <v>0</v>
      </c>
      <c r="R330" s="8"/>
      <c r="S330" s="8"/>
    </row>
    <row r="331" spans="1:19" ht="11.25" outlineLevel="3" x14ac:dyDescent="0.2">
      <c r="A331" s="9"/>
      <c r="B331" s="78"/>
      <c r="C331" s="79">
        <v>1</v>
      </c>
      <c r="D331" s="80" t="s">
        <v>65</v>
      </c>
      <c r="E331" s="81" t="s">
        <v>384</v>
      </c>
      <c r="F331" s="82" t="s">
        <v>385</v>
      </c>
      <c r="G331" s="80" t="s">
        <v>242</v>
      </c>
      <c r="H331" s="83">
        <v>7.35</v>
      </c>
      <c r="I331" s="84"/>
      <c r="J331" s="85">
        <f>H331*I331</f>
        <v>0</v>
      </c>
      <c r="K331" s="83"/>
      <c r="L331" s="83">
        <f>H331*K331</f>
        <v>0</v>
      </c>
      <c r="M331" s="83"/>
      <c r="N331" s="83">
        <f>H331*M331</f>
        <v>0</v>
      </c>
      <c r="O331" s="85">
        <v>21</v>
      </c>
      <c r="P331" s="85">
        <f>J331*(O331/100)</f>
        <v>0</v>
      </c>
      <c r="Q331" s="85">
        <f>J331+P331</f>
        <v>0</v>
      </c>
      <c r="R331" s="8"/>
      <c r="S331" s="8"/>
    </row>
    <row r="332" spans="1:19" ht="11.25" outlineLevel="3" x14ac:dyDescent="0.2">
      <c r="A332" s="9"/>
      <c r="B332" s="78"/>
      <c r="C332" s="79">
        <v>2</v>
      </c>
      <c r="D332" s="80" t="s">
        <v>65</v>
      </c>
      <c r="E332" s="81" t="s">
        <v>386</v>
      </c>
      <c r="F332" s="82" t="s">
        <v>387</v>
      </c>
      <c r="G332" s="80" t="s">
        <v>68</v>
      </c>
      <c r="H332" s="83">
        <v>2.9750000000000001</v>
      </c>
      <c r="I332" s="84"/>
      <c r="J332" s="85">
        <f>H332*I332</f>
        <v>0</v>
      </c>
      <c r="K332" s="83">
        <v>2.9999999999999997E-4</v>
      </c>
      <c r="L332" s="83">
        <f>H332*K332</f>
        <v>8.9249999999999996E-4</v>
      </c>
      <c r="M332" s="83"/>
      <c r="N332" s="83">
        <f>H332*M332</f>
        <v>0</v>
      </c>
      <c r="O332" s="85">
        <v>21</v>
      </c>
      <c r="P332" s="85">
        <f>J332*(O332/100)</f>
        <v>0</v>
      </c>
      <c r="Q332" s="85">
        <f>J332+P332</f>
        <v>0</v>
      </c>
      <c r="R332" s="8"/>
      <c r="S332" s="8"/>
    </row>
    <row r="333" spans="1:19" ht="11.25" outlineLevel="3" x14ac:dyDescent="0.2">
      <c r="A333" s="9"/>
      <c r="B333" s="78"/>
      <c r="C333" s="79">
        <v>3</v>
      </c>
      <c r="D333" s="80" t="s">
        <v>65</v>
      </c>
      <c r="E333" s="81" t="s">
        <v>388</v>
      </c>
      <c r="F333" s="82" t="s">
        <v>389</v>
      </c>
      <c r="G333" s="80" t="s">
        <v>68</v>
      </c>
      <c r="H333" s="83">
        <v>2.9750000000000001</v>
      </c>
      <c r="I333" s="84"/>
      <c r="J333" s="85">
        <f>H333*I333</f>
        <v>0</v>
      </c>
      <c r="K333" s="83">
        <v>7.4999999999999997E-3</v>
      </c>
      <c r="L333" s="83">
        <f>H333*K333</f>
        <v>2.2312499999999999E-2</v>
      </c>
      <c r="M333" s="83"/>
      <c r="N333" s="83">
        <f>H333*M333</f>
        <v>0</v>
      </c>
      <c r="O333" s="85">
        <v>21</v>
      </c>
      <c r="P333" s="85">
        <f>J333*(O333/100)</f>
        <v>0</v>
      </c>
      <c r="Q333" s="85">
        <f>J333+P333</f>
        <v>0</v>
      </c>
      <c r="R333" s="8"/>
      <c r="S333" s="8"/>
    </row>
    <row r="334" spans="1:19" ht="11.25" outlineLevel="3" x14ac:dyDescent="0.2">
      <c r="A334" s="9"/>
      <c r="B334" s="78"/>
      <c r="C334" s="79">
        <v>4</v>
      </c>
      <c r="D334" s="80" t="s">
        <v>65</v>
      </c>
      <c r="E334" s="81" t="s">
        <v>390</v>
      </c>
      <c r="F334" s="82" t="s">
        <v>391</v>
      </c>
      <c r="G334" s="80" t="s">
        <v>68</v>
      </c>
      <c r="H334" s="83">
        <v>2.9750000000000001</v>
      </c>
      <c r="I334" s="84"/>
      <c r="J334" s="85">
        <f>H334*I334</f>
        <v>0</v>
      </c>
      <c r="K334" s="83">
        <v>1.5E-3</v>
      </c>
      <c r="L334" s="83">
        <f>H334*K334</f>
        <v>4.4625000000000003E-3</v>
      </c>
      <c r="M334" s="83"/>
      <c r="N334" s="83">
        <f>H334*M334</f>
        <v>0</v>
      </c>
      <c r="O334" s="85">
        <v>21</v>
      </c>
      <c r="P334" s="85">
        <f>J334*(O334/100)</f>
        <v>0</v>
      </c>
      <c r="Q334" s="85">
        <f>J334+P334</f>
        <v>0</v>
      </c>
      <c r="R334" s="8"/>
      <c r="S334" s="8"/>
    </row>
    <row r="335" spans="1:19" ht="22.5" outlineLevel="3" x14ac:dyDescent="0.2">
      <c r="A335" s="9"/>
      <c r="B335" s="78"/>
      <c r="C335" s="79">
        <v>5</v>
      </c>
      <c r="D335" s="80" t="s">
        <v>65</v>
      </c>
      <c r="E335" s="81" t="s">
        <v>392</v>
      </c>
      <c r="F335" s="82" t="s">
        <v>393</v>
      </c>
      <c r="G335" s="80" t="s">
        <v>242</v>
      </c>
      <c r="H335" s="83">
        <v>7.35</v>
      </c>
      <c r="I335" s="84"/>
      <c r="J335" s="85">
        <f>H335*I335</f>
        <v>0</v>
      </c>
      <c r="K335" s="83">
        <v>1.2800000000000001E-3</v>
      </c>
      <c r="L335" s="83">
        <f>H335*K335</f>
        <v>9.4079999999999997E-3</v>
      </c>
      <c r="M335" s="83"/>
      <c r="N335" s="83">
        <f>H335*M335</f>
        <v>0</v>
      </c>
      <c r="O335" s="85">
        <v>21</v>
      </c>
      <c r="P335" s="85">
        <f>J335*(O335/100)</f>
        <v>0</v>
      </c>
      <c r="Q335" s="85">
        <f>J335+P335</f>
        <v>0</v>
      </c>
      <c r="R335" s="8"/>
      <c r="S335" s="8"/>
    </row>
    <row r="336" spans="1:19" ht="9.75" outlineLevel="4" x14ac:dyDescent="0.2">
      <c r="A336" s="86"/>
      <c r="B336" s="87"/>
      <c r="C336" s="87"/>
      <c r="D336" s="88"/>
      <c r="E336" s="93" t="s">
        <v>16</v>
      </c>
      <c r="F336" s="89" t="s">
        <v>394</v>
      </c>
      <c r="G336" s="88"/>
      <c r="H336" s="90">
        <v>7.35</v>
      </c>
      <c r="I336" s="91"/>
      <c r="J336" s="92"/>
      <c r="K336" s="90"/>
      <c r="L336" s="90"/>
      <c r="M336" s="90"/>
      <c r="N336" s="90"/>
      <c r="O336" s="92"/>
      <c r="P336" s="92"/>
      <c r="Q336" s="92"/>
      <c r="R336" s="8"/>
    </row>
    <row r="337" spans="1:19" ht="7.5" customHeight="1" outlineLevel="4" x14ac:dyDescent="0.15">
      <c r="A337" s="8"/>
      <c r="B337" s="50"/>
      <c r="C337" s="49"/>
      <c r="D337" s="52"/>
      <c r="E337" s="13"/>
      <c r="F337" s="53"/>
      <c r="G337" s="52"/>
      <c r="H337" s="54"/>
      <c r="I337" s="56"/>
      <c r="J337" s="15"/>
      <c r="K337" s="19"/>
      <c r="L337" s="19"/>
      <c r="M337" s="19"/>
      <c r="N337" s="19"/>
      <c r="O337" s="15"/>
      <c r="P337" s="15"/>
      <c r="Q337" s="15"/>
      <c r="R337" s="8"/>
    </row>
    <row r="338" spans="1:19" ht="22.5" outlineLevel="3" x14ac:dyDescent="0.2">
      <c r="A338" s="9"/>
      <c r="B338" s="78"/>
      <c r="C338" s="79">
        <v>6</v>
      </c>
      <c r="D338" s="80" t="s">
        <v>128</v>
      </c>
      <c r="E338" s="81" t="s">
        <v>395</v>
      </c>
      <c r="F338" s="82" t="s">
        <v>396</v>
      </c>
      <c r="G338" s="80" t="s">
        <v>242</v>
      </c>
      <c r="H338" s="83">
        <v>8.0850000000000009</v>
      </c>
      <c r="I338" s="84"/>
      <c r="J338" s="85">
        <f>H338*I338</f>
        <v>0</v>
      </c>
      <c r="K338" s="83">
        <v>6.6E-3</v>
      </c>
      <c r="L338" s="83">
        <f>H338*K338</f>
        <v>5.3361000000000006E-2</v>
      </c>
      <c r="M338" s="83"/>
      <c r="N338" s="83">
        <f>H338*M338</f>
        <v>0</v>
      </c>
      <c r="O338" s="85">
        <v>21</v>
      </c>
      <c r="P338" s="85">
        <f>J338*(O338/100)</f>
        <v>0</v>
      </c>
      <c r="Q338" s="85">
        <f>J338+P338</f>
        <v>0</v>
      </c>
      <c r="R338" s="8"/>
      <c r="S338" s="8"/>
    </row>
    <row r="339" spans="1:19" ht="9.75" outlineLevel="4" x14ac:dyDescent="0.2">
      <c r="A339" s="86"/>
      <c r="B339" s="87"/>
      <c r="C339" s="87"/>
      <c r="D339" s="88"/>
      <c r="E339" s="93" t="s">
        <v>16</v>
      </c>
      <c r="F339" s="89" t="s">
        <v>394</v>
      </c>
      <c r="G339" s="88"/>
      <c r="H339" s="90">
        <v>7.35</v>
      </c>
      <c r="I339" s="91"/>
      <c r="J339" s="92"/>
      <c r="K339" s="90"/>
      <c r="L339" s="90"/>
      <c r="M339" s="90"/>
      <c r="N339" s="90"/>
      <c r="O339" s="92"/>
      <c r="P339" s="92"/>
      <c r="Q339" s="92"/>
      <c r="R339" s="8"/>
    </row>
    <row r="340" spans="1:19" ht="9.75" outlineLevel="4" x14ac:dyDescent="0.2">
      <c r="A340" s="86"/>
      <c r="B340" s="87"/>
      <c r="C340" s="87"/>
      <c r="D340" s="88"/>
      <c r="E340" s="93"/>
      <c r="F340" s="89" t="s">
        <v>397</v>
      </c>
      <c r="G340" s="88"/>
      <c r="H340" s="90">
        <v>0.73499999999999999</v>
      </c>
      <c r="I340" s="91"/>
      <c r="J340" s="92"/>
      <c r="K340" s="90"/>
      <c r="L340" s="90"/>
      <c r="M340" s="90"/>
      <c r="N340" s="90"/>
      <c r="O340" s="92"/>
      <c r="P340" s="92"/>
      <c r="Q340" s="92"/>
      <c r="R340" s="8"/>
    </row>
    <row r="341" spans="1:19" ht="7.5" customHeight="1" outlineLevel="4" x14ac:dyDescent="0.15">
      <c r="A341" s="8"/>
      <c r="B341" s="50"/>
      <c r="C341" s="49"/>
      <c r="D341" s="52"/>
      <c r="E341" s="13"/>
      <c r="F341" s="53"/>
      <c r="G341" s="52"/>
      <c r="H341" s="54"/>
      <c r="I341" s="56"/>
      <c r="J341" s="15"/>
      <c r="K341" s="19"/>
      <c r="L341" s="19"/>
      <c r="M341" s="19"/>
      <c r="N341" s="19"/>
      <c r="O341" s="15"/>
      <c r="P341" s="15"/>
      <c r="Q341" s="15"/>
      <c r="R341" s="8"/>
    </row>
    <row r="342" spans="1:19" ht="22.5" outlineLevel="3" x14ac:dyDescent="0.2">
      <c r="A342" s="9"/>
      <c r="B342" s="78"/>
      <c r="C342" s="79">
        <v>7</v>
      </c>
      <c r="D342" s="80" t="s">
        <v>65</v>
      </c>
      <c r="E342" s="81" t="s">
        <v>398</v>
      </c>
      <c r="F342" s="82" t="s">
        <v>399</v>
      </c>
      <c r="G342" s="80" t="s">
        <v>242</v>
      </c>
      <c r="H342" s="83">
        <v>7.35</v>
      </c>
      <c r="I342" s="84"/>
      <c r="J342" s="85">
        <f>H342*I342</f>
        <v>0</v>
      </c>
      <c r="K342" s="83">
        <v>7.5000000000000002E-4</v>
      </c>
      <c r="L342" s="83">
        <f>H342*K342</f>
        <v>5.5125E-3</v>
      </c>
      <c r="M342" s="83"/>
      <c r="N342" s="83">
        <f>H342*M342</f>
        <v>0</v>
      </c>
      <c r="O342" s="85">
        <v>21</v>
      </c>
      <c r="P342" s="85">
        <f>J342*(O342/100)</f>
        <v>0</v>
      </c>
      <c r="Q342" s="85">
        <f>J342+P342</f>
        <v>0</v>
      </c>
      <c r="R342" s="8"/>
      <c r="S342" s="8"/>
    </row>
    <row r="343" spans="1:19" ht="11.25" outlineLevel="3" x14ac:dyDescent="0.2">
      <c r="A343" s="9"/>
      <c r="B343" s="78"/>
      <c r="C343" s="79">
        <v>8</v>
      </c>
      <c r="D343" s="80" t="s">
        <v>128</v>
      </c>
      <c r="E343" s="81" t="s">
        <v>400</v>
      </c>
      <c r="F343" s="82" t="s">
        <v>401</v>
      </c>
      <c r="G343" s="80" t="s">
        <v>68</v>
      </c>
      <c r="H343" s="83">
        <v>3.1530999999999998</v>
      </c>
      <c r="I343" s="84"/>
      <c r="J343" s="85">
        <f>H343*I343</f>
        <v>0</v>
      </c>
      <c r="K343" s="83">
        <v>2.1999999999999999E-2</v>
      </c>
      <c r="L343" s="83">
        <f>H343*K343</f>
        <v>6.9368199999999991E-2</v>
      </c>
      <c r="M343" s="83"/>
      <c r="N343" s="83">
        <f>H343*M343</f>
        <v>0</v>
      </c>
      <c r="O343" s="85">
        <v>21</v>
      </c>
      <c r="P343" s="85">
        <f>J343*(O343/100)</f>
        <v>0</v>
      </c>
      <c r="Q343" s="85">
        <f>J343+P343</f>
        <v>0</v>
      </c>
      <c r="R343" s="8"/>
      <c r="S343" s="8"/>
    </row>
    <row r="344" spans="1:19" ht="9.75" outlineLevel="4" x14ac:dyDescent="0.2">
      <c r="A344" s="86"/>
      <c r="B344" s="87"/>
      <c r="C344" s="87"/>
      <c r="D344" s="88"/>
      <c r="E344" s="93" t="s">
        <v>16</v>
      </c>
      <c r="F344" s="89" t="s">
        <v>402</v>
      </c>
      <c r="G344" s="88"/>
      <c r="H344" s="90">
        <v>2.8664999999999998</v>
      </c>
      <c r="I344" s="91"/>
      <c r="J344" s="92"/>
      <c r="K344" s="90"/>
      <c r="L344" s="90"/>
      <c r="M344" s="90"/>
      <c r="N344" s="90"/>
      <c r="O344" s="92"/>
      <c r="P344" s="92"/>
      <c r="Q344" s="92"/>
      <c r="R344" s="8"/>
    </row>
    <row r="345" spans="1:19" ht="9.75" outlineLevel="4" x14ac:dyDescent="0.2">
      <c r="A345" s="86"/>
      <c r="B345" s="87"/>
      <c r="C345" s="87"/>
      <c r="D345" s="88"/>
      <c r="E345" s="93"/>
      <c r="F345" s="89" t="s">
        <v>403</v>
      </c>
      <c r="G345" s="88"/>
      <c r="H345" s="90">
        <v>0.28660000000000002</v>
      </c>
      <c r="I345" s="91"/>
      <c r="J345" s="92"/>
      <c r="K345" s="90"/>
      <c r="L345" s="90"/>
      <c r="M345" s="90"/>
      <c r="N345" s="90"/>
      <c r="O345" s="92"/>
      <c r="P345" s="92"/>
      <c r="Q345" s="92"/>
      <c r="R345" s="8"/>
    </row>
    <row r="346" spans="1:19" ht="7.5" customHeight="1" outlineLevel="4" x14ac:dyDescent="0.15">
      <c r="A346" s="8"/>
      <c r="B346" s="50"/>
      <c r="C346" s="49"/>
      <c r="D346" s="52"/>
      <c r="E346" s="13"/>
      <c r="F346" s="53"/>
      <c r="G346" s="52"/>
      <c r="H346" s="54"/>
      <c r="I346" s="56"/>
      <c r="J346" s="15"/>
      <c r="K346" s="19"/>
      <c r="L346" s="19"/>
      <c r="M346" s="19"/>
      <c r="N346" s="19"/>
      <c r="O346" s="15"/>
      <c r="P346" s="15"/>
      <c r="Q346" s="15"/>
      <c r="R346" s="8"/>
    </row>
    <row r="347" spans="1:19" ht="22.5" outlineLevel="3" x14ac:dyDescent="0.2">
      <c r="A347" s="9"/>
      <c r="B347" s="78"/>
      <c r="C347" s="79">
        <v>9</v>
      </c>
      <c r="D347" s="80" t="s">
        <v>65</v>
      </c>
      <c r="E347" s="81" t="s">
        <v>404</v>
      </c>
      <c r="F347" s="82" t="s">
        <v>405</v>
      </c>
      <c r="G347" s="80" t="s">
        <v>242</v>
      </c>
      <c r="H347" s="83">
        <v>2.2800000000000002</v>
      </c>
      <c r="I347" s="84"/>
      <c r="J347" s="85">
        <f>H347*I347</f>
        <v>0</v>
      </c>
      <c r="K347" s="83">
        <v>4.2999999999999999E-4</v>
      </c>
      <c r="L347" s="83">
        <f>H347*K347</f>
        <v>9.8039999999999998E-4</v>
      </c>
      <c r="M347" s="83"/>
      <c r="N347" s="83">
        <f>H347*M347</f>
        <v>0</v>
      </c>
      <c r="O347" s="85">
        <v>21</v>
      </c>
      <c r="P347" s="85">
        <f>J347*(O347/100)</f>
        <v>0</v>
      </c>
      <c r="Q347" s="85">
        <f>J347+P347</f>
        <v>0</v>
      </c>
      <c r="R347" s="8"/>
      <c r="S347" s="8"/>
    </row>
    <row r="348" spans="1:19" ht="9.75" outlineLevel="4" x14ac:dyDescent="0.2">
      <c r="A348" s="86"/>
      <c r="B348" s="87"/>
      <c r="C348" s="87"/>
      <c r="D348" s="88"/>
      <c r="E348" s="93" t="s">
        <v>16</v>
      </c>
      <c r="F348" s="89" t="s">
        <v>406</v>
      </c>
      <c r="G348" s="88"/>
      <c r="H348" s="90">
        <v>2.2800000000000002</v>
      </c>
      <c r="I348" s="91"/>
      <c r="J348" s="92"/>
      <c r="K348" s="90"/>
      <c r="L348" s="90"/>
      <c r="M348" s="90"/>
      <c r="N348" s="90"/>
      <c r="O348" s="92"/>
      <c r="P348" s="92"/>
      <c r="Q348" s="92"/>
      <c r="R348" s="8"/>
    </row>
    <row r="349" spans="1:19" ht="7.5" customHeight="1" outlineLevel="4" x14ac:dyDescent="0.15">
      <c r="A349" s="8"/>
      <c r="B349" s="50"/>
      <c r="C349" s="49"/>
      <c r="D349" s="52"/>
      <c r="E349" s="13"/>
      <c r="F349" s="53"/>
      <c r="G349" s="52"/>
      <c r="H349" s="54"/>
      <c r="I349" s="56"/>
      <c r="J349" s="15"/>
      <c r="K349" s="19"/>
      <c r="L349" s="19"/>
      <c r="M349" s="19"/>
      <c r="N349" s="19"/>
      <c r="O349" s="15"/>
      <c r="P349" s="15"/>
      <c r="Q349" s="15"/>
      <c r="R349" s="8"/>
    </row>
    <row r="350" spans="1:19" ht="11.25" outlineLevel="3" x14ac:dyDescent="0.2">
      <c r="A350" s="9"/>
      <c r="B350" s="78"/>
      <c r="C350" s="79">
        <v>10</v>
      </c>
      <c r="D350" s="80" t="s">
        <v>128</v>
      </c>
      <c r="E350" s="81" t="s">
        <v>407</v>
      </c>
      <c r="F350" s="82" t="s">
        <v>408</v>
      </c>
      <c r="G350" s="80" t="s">
        <v>242</v>
      </c>
      <c r="H350" s="83">
        <v>2.508</v>
      </c>
      <c r="I350" s="84"/>
      <c r="J350" s="85">
        <f>H350*I350</f>
        <v>0</v>
      </c>
      <c r="K350" s="83">
        <v>1.98E-3</v>
      </c>
      <c r="L350" s="83">
        <f>H350*K350</f>
        <v>4.96584E-3</v>
      </c>
      <c r="M350" s="83"/>
      <c r="N350" s="83">
        <f>H350*M350</f>
        <v>0</v>
      </c>
      <c r="O350" s="85">
        <v>21</v>
      </c>
      <c r="P350" s="85">
        <f>J350*(O350/100)</f>
        <v>0</v>
      </c>
      <c r="Q350" s="85">
        <f>J350+P350</f>
        <v>0</v>
      </c>
      <c r="R350" s="8"/>
      <c r="S350" s="8"/>
    </row>
    <row r="351" spans="1:19" ht="9.75" outlineLevel="4" x14ac:dyDescent="0.2">
      <c r="A351" s="86"/>
      <c r="B351" s="87"/>
      <c r="C351" s="87"/>
      <c r="D351" s="88"/>
      <c r="E351" s="93" t="s">
        <v>16</v>
      </c>
      <c r="F351" s="89" t="s">
        <v>409</v>
      </c>
      <c r="G351" s="88"/>
      <c r="H351" s="90">
        <v>2.2799999999999998</v>
      </c>
      <c r="I351" s="91"/>
      <c r="J351" s="92"/>
      <c r="K351" s="90"/>
      <c r="L351" s="90"/>
      <c r="M351" s="90"/>
      <c r="N351" s="90"/>
      <c r="O351" s="92"/>
      <c r="P351" s="92"/>
      <c r="Q351" s="92"/>
      <c r="R351" s="8"/>
    </row>
    <row r="352" spans="1:19" ht="9.75" outlineLevel="4" x14ac:dyDescent="0.2">
      <c r="A352" s="86"/>
      <c r="B352" s="87"/>
      <c r="C352" s="87"/>
      <c r="D352" s="88"/>
      <c r="E352" s="93"/>
      <c r="F352" s="89" t="s">
        <v>410</v>
      </c>
      <c r="G352" s="88"/>
      <c r="H352" s="90">
        <v>0.22799999999999998</v>
      </c>
      <c r="I352" s="91"/>
      <c r="J352" s="92"/>
      <c r="K352" s="90"/>
      <c r="L352" s="90"/>
      <c r="M352" s="90"/>
      <c r="N352" s="90"/>
      <c r="O352" s="92"/>
      <c r="P352" s="92"/>
      <c r="Q352" s="92"/>
      <c r="R352" s="8"/>
    </row>
    <row r="353" spans="1:19" ht="7.5" customHeight="1" outlineLevel="4" x14ac:dyDescent="0.15">
      <c r="A353" s="8"/>
      <c r="B353" s="50"/>
      <c r="C353" s="49"/>
      <c r="D353" s="52"/>
      <c r="E353" s="13"/>
      <c r="F353" s="53"/>
      <c r="G353" s="52"/>
      <c r="H353" s="54"/>
      <c r="I353" s="56"/>
      <c r="J353" s="15"/>
      <c r="K353" s="19"/>
      <c r="L353" s="19"/>
      <c r="M353" s="19"/>
      <c r="N353" s="19"/>
      <c r="O353" s="15"/>
      <c r="P353" s="15"/>
      <c r="Q353" s="15"/>
      <c r="R353" s="8"/>
    </row>
    <row r="354" spans="1:19" ht="11.25" outlineLevel="3" x14ac:dyDescent="0.2">
      <c r="A354" s="9"/>
      <c r="B354" s="78"/>
      <c r="C354" s="79">
        <v>11</v>
      </c>
      <c r="D354" s="80" t="s">
        <v>65</v>
      </c>
      <c r="E354" s="81" t="s">
        <v>411</v>
      </c>
      <c r="F354" s="82" t="s">
        <v>412</v>
      </c>
      <c r="G354" s="80" t="s">
        <v>68</v>
      </c>
      <c r="H354" s="83">
        <v>2.9754</v>
      </c>
      <c r="I354" s="84"/>
      <c r="J354" s="85">
        <f>H354*I354</f>
        <v>0</v>
      </c>
      <c r="K354" s="83"/>
      <c r="L354" s="83">
        <f>H354*K354</f>
        <v>0</v>
      </c>
      <c r="M354" s="83"/>
      <c r="N354" s="83">
        <f>H354*M354</f>
        <v>0</v>
      </c>
      <c r="O354" s="85">
        <v>21</v>
      </c>
      <c r="P354" s="85">
        <f>J354*(O354/100)</f>
        <v>0</v>
      </c>
      <c r="Q354" s="85">
        <f>J354+P354</f>
        <v>0</v>
      </c>
      <c r="R354" s="8"/>
      <c r="S354" s="8"/>
    </row>
    <row r="355" spans="1:19" ht="9.75" outlineLevel="4" x14ac:dyDescent="0.2">
      <c r="A355" s="86"/>
      <c r="B355" s="87"/>
      <c r="C355" s="87"/>
      <c r="D355" s="88"/>
      <c r="E355" s="93" t="s">
        <v>16</v>
      </c>
      <c r="F355" s="89" t="s">
        <v>413</v>
      </c>
      <c r="G355" s="88"/>
      <c r="H355" s="90">
        <v>2.9754</v>
      </c>
      <c r="I355" s="91"/>
      <c r="J355" s="92"/>
      <c r="K355" s="90"/>
      <c r="L355" s="90"/>
      <c r="M355" s="90"/>
      <c r="N355" s="90"/>
      <c r="O355" s="92"/>
      <c r="P355" s="92"/>
      <c r="Q355" s="92"/>
      <c r="R355" s="8"/>
    </row>
    <row r="356" spans="1:19" ht="7.5" customHeight="1" outlineLevel="4" x14ac:dyDescent="0.15">
      <c r="A356" s="8"/>
      <c r="B356" s="50"/>
      <c r="C356" s="49"/>
      <c r="D356" s="52"/>
      <c r="E356" s="13"/>
      <c r="F356" s="53"/>
      <c r="G356" s="52"/>
      <c r="H356" s="54"/>
      <c r="I356" s="56"/>
      <c r="J356" s="15"/>
      <c r="K356" s="19"/>
      <c r="L356" s="19"/>
      <c r="M356" s="19"/>
      <c r="N356" s="19"/>
      <c r="O356" s="15"/>
      <c r="P356" s="15"/>
      <c r="Q356" s="15"/>
      <c r="R356" s="8"/>
    </row>
    <row r="357" spans="1:19" ht="22.5" outlineLevel="3" x14ac:dyDescent="0.2">
      <c r="A357" s="9"/>
      <c r="B357" s="78"/>
      <c r="C357" s="79">
        <v>12</v>
      </c>
      <c r="D357" s="80" t="s">
        <v>65</v>
      </c>
      <c r="E357" s="81" t="s">
        <v>414</v>
      </c>
      <c r="F357" s="82" t="s">
        <v>415</v>
      </c>
      <c r="G357" s="80" t="s">
        <v>68</v>
      </c>
      <c r="H357" s="83">
        <v>2.9750000000000001</v>
      </c>
      <c r="I357" s="84"/>
      <c r="J357" s="85">
        <f>H357*I357</f>
        <v>0</v>
      </c>
      <c r="K357" s="83"/>
      <c r="L357" s="83">
        <f>H357*K357</f>
        <v>0</v>
      </c>
      <c r="M357" s="83"/>
      <c r="N357" s="83">
        <f>H357*M357</f>
        <v>0</v>
      </c>
      <c r="O357" s="85">
        <v>21</v>
      </c>
      <c r="P357" s="85">
        <f>J357*(O357/100)</f>
        <v>0</v>
      </c>
      <c r="Q357" s="85">
        <f>J357+P357</f>
        <v>0</v>
      </c>
      <c r="R357" s="8"/>
      <c r="S357" s="8"/>
    </row>
    <row r="358" spans="1:19" ht="11.25" outlineLevel="3" x14ac:dyDescent="0.2">
      <c r="A358" s="9"/>
      <c r="B358" s="78"/>
      <c r="C358" s="79">
        <v>13</v>
      </c>
      <c r="D358" s="80" t="s">
        <v>65</v>
      </c>
      <c r="E358" s="81" t="s">
        <v>416</v>
      </c>
      <c r="F358" s="82" t="s">
        <v>417</v>
      </c>
      <c r="G358" s="80" t="s">
        <v>105</v>
      </c>
      <c r="H358" s="83">
        <v>0.17126343999999996</v>
      </c>
      <c r="I358" s="84"/>
      <c r="J358" s="85">
        <f>H358*I358</f>
        <v>0</v>
      </c>
      <c r="K358" s="83"/>
      <c r="L358" s="83">
        <f>H358*K358</f>
        <v>0</v>
      </c>
      <c r="M358" s="83"/>
      <c r="N358" s="83">
        <f>H358*M358</f>
        <v>0</v>
      </c>
      <c r="O358" s="85">
        <v>21</v>
      </c>
      <c r="P358" s="85">
        <f>J358*(O358/100)</f>
        <v>0</v>
      </c>
      <c r="Q358" s="85">
        <f>J358+P358</f>
        <v>0</v>
      </c>
      <c r="R358" s="8"/>
      <c r="S358" s="8"/>
    </row>
    <row r="359" spans="1:19" outlineLevel="3" x14ac:dyDescent="0.15">
      <c r="B359" s="6"/>
      <c r="C359" s="6"/>
      <c r="D359" s="6"/>
      <c r="E359" s="6"/>
      <c r="F359" s="6"/>
      <c r="G359" s="6"/>
      <c r="H359" s="6"/>
      <c r="I359" s="8"/>
      <c r="J359" s="8"/>
      <c r="K359" s="6"/>
      <c r="L359" s="6"/>
      <c r="M359" s="6"/>
      <c r="N359" s="6"/>
      <c r="O359" s="6"/>
      <c r="P359" s="8"/>
      <c r="Q359" s="8"/>
    </row>
    <row r="360" spans="1:19" ht="11.25" outlineLevel="2" x14ac:dyDescent="0.2">
      <c r="A360" s="43" t="s">
        <v>50</v>
      </c>
      <c r="B360" s="71">
        <v>3</v>
      </c>
      <c r="C360" s="72"/>
      <c r="D360" s="73" t="s">
        <v>64</v>
      </c>
      <c r="E360" s="73"/>
      <c r="F360" s="74" t="s">
        <v>51</v>
      </c>
      <c r="G360" s="73"/>
      <c r="H360" s="75"/>
      <c r="I360" s="76"/>
      <c r="J360" s="45">
        <f>SUBTOTAL(9,J361:J366)</f>
        <v>0</v>
      </c>
      <c r="K360" s="75"/>
      <c r="L360" s="46">
        <f>SUBTOTAL(9,L361:L366)</f>
        <v>1.0970120000000002E-2</v>
      </c>
      <c r="M360" s="75"/>
      <c r="N360" s="46">
        <f>SUBTOTAL(9,N361:N366)</f>
        <v>0</v>
      </c>
      <c r="O360" s="77"/>
      <c r="P360" s="45">
        <f>SUBTOTAL(9,P361:P366)</f>
        <v>0</v>
      </c>
      <c r="Q360" s="45">
        <f>SUBTOTAL(9,Q361:Q366)</f>
        <v>0</v>
      </c>
      <c r="R360" s="8"/>
      <c r="S360" s="8"/>
    </row>
    <row r="361" spans="1:19" ht="11.25" outlineLevel="3" x14ac:dyDescent="0.2">
      <c r="A361" s="9"/>
      <c r="B361" s="78"/>
      <c r="C361" s="79">
        <v>1</v>
      </c>
      <c r="D361" s="80" t="s">
        <v>65</v>
      </c>
      <c r="E361" s="81" t="s">
        <v>418</v>
      </c>
      <c r="F361" s="82" t="s">
        <v>419</v>
      </c>
      <c r="G361" s="80" t="s">
        <v>68</v>
      </c>
      <c r="H361" s="83">
        <v>22.388000000000002</v>
      </c>
      <c r="I361" s="84"/>
      <c r="J361" s="85">
        <f>H361*I361</f>
        <v>0</v>
      </c>
      <c r="K361" s="83">
        <v>2.0000000000000001E-4</v>
      </c>
      <c r="L361" s="83">
        <f>H361*K361</f>
        <v>4.4776000000000009E-3</v>
      </c>
      <c r="M361" s="83"/>
      <c r="N361" s="83">
        <f>H361*M361</f>
        <v>0</v>
      </c>
      <c r="O361" s="85">
        <v>21</v>
      </c>
      <c r="P361" s="85">
        <f>J361*(O361/100)</f>
        <v>0</v>
      </c>
      <c r="Q361" s="85">
        <f>J361+P361</f>
        <v>0</v>
      </c>
      <c r="R361" s="8"/>
      <c r="S361" s="8"/>
    </row>
    <row r="362" spans="1:19" ht="9.75" outlineLevel="4" x14ac:dyDescent="0.2">
      <c r="A362" s="86"/>
      <c r="B362" s="87"/>
      <c r="C362" s="87"/>
      <c r="D362" s="88"/>
      <c r="E362" s="93" t="s">
        <v>16</v>
      </c>
      <c r="F362" s="89" t="s">
        <v>420</v>
      </c>
      <c r="G362" s="88"/>
      <c r="H362" s="90">
        <v>22.388000000000002</v>
      </c>
      <c r="I362" s="91"/>
      <c r="J362" s="92"/>
      <c r="K362" s="90"/>
      <c r="L362" s="90"/>
      <c r="M362" s="90"/>
      <c r="N362" s="90"/>
      <c r="O362" s="92"/>
      <c r="P362" s="92"/>
      <c r="Q362" s="92"/>
      <c r="R362" s="8"/>
    </row>
    <row r="363" spans="1:19" ht="7.5" customHeight="1" outlineLevel="4" x14ac:dyDescent="0.15">
      <c r="A363" s="8"/>
      <c r="B363" s="50"/>
      <c r="C363" s="49"/>
      <c r="D363" s="52"/>
      <c r="E363" s="13"/>
      <c r="F363" s="53"/>
      <c r="G363" s="52"/>
      <c r="H363" s="54"/>
      <c r="I363" s="56"/>
      <c r="J363" s="15"/>
      <c r="K363" s="19"/>
      <c r="L363" s="19"/>
      <c r="M363" s="19"/>
      <c r="N363" s="19"/>
      <c r="O363" s="15"/>
      <c r="P363" s="15"/>
      <c r="Q363" s="15"/>
      <c r="R363" s="8"/>
    </row>
    <row r="364" spans="1:19" ht="11.25" outlineLevel="3" x14ac:dyDescent="0.2">
      <c r="A364" s="9"/>
      <c r="B364" s="78"/>
      <c r="C364" s="79">
        <v>2</v>
      </c>
      <c r="D364" s="80" t="s">
        <v>65</v>
      </c>
      <c r="E364" s="81" t="s">
        <v>421</v>
      </c>
      <c r="F364" s="82" t="s">
        <v>422</v>
      </c>
      <c r="G364" s="80" t="s">
        <v>68</v>
      </c>
      <c r="H364" s="83">
        <v>22.388000000000002</v>
      </c>
      <c r="I364" s="84"/>
      <c r="J364" s="85">
        <f>H364*I364</f>
        <v>0</v>
      </c>
      <c r="K364" s="83">
        <v>2.9E-4</v>
      </c>
      <c r="L364" s="83">
        <f>H364*K364</f>
        <v>6.4925200000000008E-3</v>
      </c>
      <c r="M364" s="83"/>
      <c r="N364" s="83">
        <f>H364*M364</f>
        <v>0</v>
      </c>
      <c r="O364" s="85">
        <v>21</v>
      </c>
      <c r="P364" s="85">
        <f>J364*(O364/100)</f>
        <v>0</v>
      </c>
      <c r="Q364" s="85">
        <f>J364+P364</f>
        <v>0</v>
      </c>
      <c r="R364" s="8"/>
      <c r="S364" s="8"/>
    </row>
    <row r="365" spans="1:19" ht="11.25" outlineLevel="3" x14ac:dyDescent="0.2">
      <c r="A365" s="9"/>
      <c r="B365" s="78"/>
      <c r="C365" s="79">
        <v>3</v>
      </c>
      <c r="D365" s="80" t="s">
        <v>65</v>
      </c>
      <c r="E365" s="81" t="s">
        <v>423</v>
      </c>
      <c r="F365" s="82" t="s">
        <v>424</v>
      </c>
      <c r="G365" s="80" t="s">
        <v>68</v>
      </c>
      <c r="H365" s="83">
        <v>3.024</v>
      </c>
      <c r="I365" s="84"/>
      <c r="J365" s="85">
        <f>H365*I365</f>
        <v>0</v>
      </c>
      <c r="K365" s="83"/>
      <c r="L365" s="83">
        <f>H365*K365</f>
        <v>0</v>
      </c>
      <c r="M365" s="83"/>
      <c r="N365" s="83">
        <f>H365*M365</f>
        <v>0</v>
      </c>
      <c r="O365" s="85">
        <v>21</v>
      </c>
      <c r="P365" s="85">
        <f>J365*(O365/100)</f>
        <v>0</v>
      </c>
      <c r="Q365" s="85">
        <f>J365+P365</f>
        <v>0</v>
      </c>
      <c r="R365" s="8"/>
      <c r="S365" s="8"/>
    </row>
    <row r="366" spans="1:19" outlineLevel="3" x14ac:dyDescent="0.15">
      <c r="B366" s="6"/>
      <c r="C366" s="6"/>
      <c r="D366" s="6"/>
      <c r="E366" s="6"/>
      <c r="F366" s="6"/>
      <c r="G366" s="6"/>
      <c r="H366" s="6"/>
      <c r="I366" s="8"/>
      <c r="J366" s="8"/>
      <c r="K366" s="6"/>
      <c r="L366" s="6"/>
      <c r="M366" s="6"/>
      <c r="N366" s="6"/>
      <c r="O366" s="6"/>
      <c r="P366" s="8"/>
      <c r="Q366" s="8"/>
    </row>
    <row r="367" spans="1:19" ht="11.25" outlineLevel="2" x14ac:dyDescent="0.2">
      <c r="A367" s="43" t="s">
        <v>52</v>
      </c>
      <c r="B367" s="71">
        <v>3</v>
      </c>
      <c r="C367" s="72"/>
      <c r="D367" s="73" t="s">
        <v>64</v>
      </c>
      <c r="E367" s="73"/>
      <c r="F367" s="74" t="s">
        <v>53</v>
      </c>
      <c r="G367" s="73"/>
      <c r="H367" s="75"/>
      <c r="I367" s="76"/>
      <c r="J367" s="45">
        <f>SUBTOTAL(9,J368:J373)</f>
        <v>0</v>
      </c>
      <c r="K367" s="75"/>
      <c r="L367" s="46">
        <f>SUBTOTAL(9,L368:L373)</f>
        <v>0</v>
      </c>
      <c r="M367" s="75"/>
      <c r="N367" s="46">
        <f>SUBTOTAL(9,N368:N373)</f>
        <v>0</v>
      </c>
      <c r="O367" s="77"/>
      <c r="P367" s="45">
        <f>SUBTOTAL(9,P368:P373)</f>
        <v>0</v>
      </c>
      <c r="Q367" s="45">
        <f>SUBTOTAL(9,Q368:Q373)</f>
        <v>0</v>
      </c>
      <c r="R367" s="8"/>
      <c r="S367" s="8"/>
    </row>
    <row r="368" spans="1:19" ht="11.25" outlineLevel="3" x14ac:dyDescent="0.2">
      <c r="A368" s="9"/>
      <c r="B368" s="78"/>
      <c r="C368" s="79">
        <v>1</v>
      </c>
      <c r="D368" s="80" t="s">
        <v>425</v>
      </c>
      <c r="E368" s="81" t="s">
        <v>426</v>
      </c>
      <c r="F368" s="82" t="s">
        <v>427</v>
      </c>
      <c r="G368" s="80" t="s">
        <v>313</v>
      </c>
      <c r="H368" s="83">
        <v>1</v>
      </c>
      <c r="I368" s="84"/>
      <c r="J368" s="85">
        <f>H368*I368</f>
        <v>0</v>
      </c>
      <c r="K368" s="83"/>
      <c r="L368" s="83">
        <f>H368*K368</f>
        <v>0</v>
      </c>
      <c r="M368" s="83"/>
      <c r="N368" s="83">
        <f>H368*M368</f>
        <v>0</v>
      </c>
      <c r="O368" s="85">
        <v>21</v>
      </c>
      <c r="P368" s="85">
        <f>J368*(O368/100)</f>
        <v>0</v>
      </c>
      <c r="Q368" s="85">
        <f>J368+P368</f>
        <v>0</v>
      </c>
      <c r="R368" s="8"/>
      <c r="S368" s="8"/>
    </row>
    <row r="369" spans="1:19" ht="11.25" outlineLevel="3" x14ac:dyDescent="0.2">
      <c r="A369" s="9"/>
      <c r="B369" s="78"/>
      <c r="C369" s="79">
        <v>2</v>
      </c>
      <c r="D369" s="80" t="s">
        <v>425</v>
      </c>
      <c r="E369" s="81" t="s">
        <v>428</v>
      </c>
      <c r="F369" s="82" t="s">
        <v>429</v>
      </c>
      <c r="G369" s="80" t="s">
        <v>313</v>
      </c>
      <c r="H369" s="83">
        <v>1</v>
      </c>
      <c r="I369" s="84"/>
      <c r="J369" s="85">
        <f>H369*I369</f>
        <v>0</v>
      </c>
      <c r="K369" s="83"/>
      <c r="L369" s="83">
        <f>H369*K369</f>
        <v>0</v>
      </c>
      <c r="M369" s="83"/>
      <c r="N369" s="83">
        <f>H369*M369</f>
        <v>0</v>
      </c>
      <c r="O369" s="85">
        <v>21</v>
      </c>
      <c r="P369" s="85">
        <f>J369*(O369/100)</f>
        <v>0</v>
      </c>
      <c r="Q369" s="85">
        <f>J369+P369</f>
        <v>0</v>
      </c>
      <c r="R369" s="8"/>
      <c r="S369" s="8"/>
    </row>
    <row r="370" spans="1:19" ht="11.25" outlineLevel="3" x14ac:dyDescent="0.2">
      <c r="A370" s="9"/>
      <c r="B370" s="78"/>
      <c r="C370" s="79">
        <v>3</v>
      </c>
      <c r="D370" s="80" t="s">
        <v>425</v>
      </c>
      <c r="E370" s="81" t="s">
        <v>430</v>
      </c>
      <c r="F370" s="82" t="s">
        <v>431</v>
      </c>
      <c r="G370" s="80" t="s">
        <v>313</v>
      </c>
      <c r="H370" s="83">
        <v>1</v>
      </c>
      <c r="I370" s="84"/>
      <c r="J370" s="85">
        <f>H370*I370</f>
        <v>0</v>
      </c>
      <c r="K370" s="83"/>
      <c r="L370" s="83">
        <f>H370*K370</f>
        <v>0</v>
      </c>
      <c r="M370" s="83"/>
      <c r="N370" s="83">
        <f>H370*M370</f>
        <v>0</v>
      </c>
      <c r="O370" s="85">
        <v>21</v>
      </c>
      <c r="P370" s="85">
        <f>J370*(O370/100)</f>
        <v>0</v>
      </c>
      <c r="Q370" s="85">
        <f>J370+P370</f>
        <v>0</v>
      </c>
      <c r="R370" s="8"/>
      <c r="S370" s="8"/>
    </row>
    <row r="371" spans="1:19" ht="11.25" outlineLevel="3" x14ac:dyDescent="0.2">
      <c r="A371" s="9"/>
      <c r="B371" s="78"/>
      <c r="C371" s="79">
        <v>4</v>
      </c>
      <c r="D371" s="80" t="s">
        <v>425</v>
      </c>
      <c r="E371" s="81" t="s">
        <v>432</v>
      </c>
      <c r="F371" s="82" t="s">
        <v>433</v>
      </c>
      <c r="G371" s="80" t="s">
        <v>313</v>
      </c>
      <c r="H371" s="83">
        <v>1</v>
      </c>
      <c r="I371" s="84"/>
      <c r="J371" s="85">
        <f>H371*I371</f>
        <v>0</v>
      </c>
      <c r="K371" s="83"/>
      <c r="L371" s="83">
        <f>H371*K371</f>
        <v>0</v>
      </c>
      <c r="M371" s="83"/>
      <c r="N371" s="83">
        <f>H371*M371</f>
        <v>0</v>
      </c>
      <c r="O371" s="85">
        <v>21</v>
      </c>
      <c r="P371" s="85">
        <f>J371*(O371/100)</f>
        <v>0</v>
      </c>
      <c r="Q371" s="85">
        <f>J371+P371</f>
        <v>0</v>
      </c>
      <c r="R371" s="8"/>
      <c r="S371" s="8"/>
    </row>
    <row r="372" spans="1:19" ht="11.25" outlineLevel="3" x14ac:dyDescent="0.2">
      <c r="A372" s="9"/>
      <c r="B372" s="78"/>
      <c r="C372" s="79">
        <v>5</v>
      </c>
      <c r="D372" s="80" t="s">
        <v>425</v>
      </c>
      <c r="E372" s="81" t="s">
        <v>434</v>
      </c>
      <c r="F372" s="82" t="s">
        <v>435</v>
      </c>
      <c r="G372" s="80" t="s">
        <v>313</v>
      </c>
      <c r="H372" s="83">
        <v>1</v>
      </c>
      <c r="I372" s="84"/>
      <c r="J372" s="85">
        <f>H372*I372</f>
        <v>0</v>
      </c>
      <c r="K372" s="83"/>
      <c r="L372" s="83">
        <f>H372*K372</f>
        <v>0</v>
      </c>
      <c r="M372" s="83"/>
      <c r="N372" s="83">
        <f>H372*M372</f>
        <v>0</v>
      </c>
      <c r="O372" s="85">
        <v>21</v>
      </c>
      <c r="P372" s="85">
        <f>J372*(O372/100)</f>
        <v>0</v>
      </c>
      <c r="Q372" s="85">
        <f>J372+P372</f>
        <v>0</v>
      </c>
      <c r="R372" s="8"/>
      <c r="S372" s="8"/>
    </row>
    <row r="373" spans="1:19" outlineLevel="3" x14ac:dyDescent="0.15">
      <c r="B373" s="6"/>
      <c r="C373" s="6"/>
      <c r="D373" s="6"/>
      <c r="E373" s="6"/>
      <c r="F373" s="6"/>
      <c r="G373" s="6"/>
      <c r="H373" s="6"/>
      <c r="I373" s="8"/>
      <c r="J373" s="8"/>
      <c r="K373" s="6"/>
      <c r="L373" s="6"/>
      <c r="M373" s="6"/>
      <c r="N373" s="6"/>
      <c r="O373" s="6"/>
      <c r="P373" s="8"/>
      <c r="Q373" s="8"/>
    </row>
    <row r="374" spans="1:19" ht="11.25" outlineLevel="2" x14ac:dyDescent="0.2">
      <c r="A374" s="43" t="s">
        <v>54</v>
      </c>
      <c r="B374" s="71">
        <v>3</v>
      </c>
      <c r="C374" s="72"/>
      <c r="D374" s="73" t="s">
        <v>64</v>
      </c>
      <c r="E374" s="73"/>
      <c r="F374" s="74" t="s">
        <v>55</v>
      </c>
      <c r="G374" s="73"/>
      <c r="H374" s="75"/>
      <c r="I374" s="76"/>
      <c r="J374" s="45">
        <f>SUBTOTAL(9,J375:J376)</f>
        <v>0</v>
      </c>
      <c r="K374" s="75"/>
      <c r="L374" s="46">
        <f>SUBTOTAL(9,L375:L376)</f>
        <v>0</v>
      </c>
      <c r="M374" s="75"/>
      <c r="N374" s="46">
        <f>SUBTOTAL(9,N375:N376)</f>
        <v>0</v>
      </c>
      <c r="O374" s="77"/>
      <c r="P374" s="45">
        <f>SUBTOTAL(9,P375:P376)</f>
        <v>0</v>
      </c>
      <c r="Q374" s="45">
        <f>SUBTOTAL(9,Q375:Q376)</f>
        <v>0</v>
      </c>
      <c r="R374" s="8"/>
      <c r="S374" s="8"/>
    </row>
    <row r="375" spans="1:19" ht="11.25" outlineLevel="3" x14ac:dyDescent="0.2">
      <c r="A375" s="9"/>
      <c r="B375" s="78"/>
      <c r="C375" s="79">
        <v>1</v>
      </c>
      <c r="D375" s="80" t="s">
        <v>425</v>
      </c>
      <c r="E375" s="81" t="s">
        <v>436</v>
      </c>
      <c r="F375" s="82" t="s">
        <v>437</v>
      </c>
      <c r="G375" s="80" t="s">
        <v>313</v>
      </c>
      <c r="H375" s="83">
        <v>1</v>
      </c>
      <c r="I375" s="84"/>
      <c r="J375" s="85">
        <f>H375*I375</f>
        <v>0</v>
      </c>
      <c r="K375" s="83"/>
      <c r="L375" s="83">
        <f>H375*K375</f>
        <v>0</v>
      </c>
      <c r="M375" s="83"/>
      <c r="N375" s="83">
        <f>H375*M375</f>
        <v>0</v>
      </c>
      <c r="O375" s="85">
        <v>21</v>
      </c>
      <c r="P375" s="85">
        <f>J375*(O375/100)</f>
        <v>0</v>
      </c>
      <c r="Q375" s="85">
        <f>J375+P375</f>
        <v>0</v>
      </c>
      <c r="R375" s="8"/>
      <c r="S375" s="8"/>
    </row>
    <row r="376" spans="1:19" outlineLevel="3" x14ac:dyDescent="0.15">
      <c r="B376" s="6"/>
      <c r="C376" s="6"/>
      <c r="D376" s="6"/>
      <c r="E376" s="6"/>
      <c r="F376" s="6"/>
      <c r="G376" s="6"/>
      <c r="H376" s="6"/>
      <c r="I376" s="8"/>
      <c r="J376" s="8"/>
      <c r="K376" s="6"/>
      <c r="L376" s="6"/>
      <c r="M376" s="6"/>
      <c r="N376" s="6"/>
      <c r="O376" s="6"/>
      <c r="P376" s="8"/>
      <c r="Q376" s="8"/>
    </row>
    <row r="377" spans="1:19" ht="11.25" outlineLevel="2" x14ac:dyDescent="0.2">
      <c r="A377" s="43" t="s">
        <v>56</v>
      </c>
      <c r="B377" s="71">
        <v>3</v>
      </c>
      <c r="C377" s="72"/>
      <c r="D377" s="73" t="s">
        <v>64</v>
      </c>
      <c r="E377" s="73"/>
      <c r="F377" s="74" t="s">
        <v>57</v>
      </c>
      <c r="G377" s="73"/>
      <c r="H377" s="75"/>
      <c r="I377" s="76"/>
      <c r="J377" s="45">
        <f>SUBTOTAL(9,J378:J382)</f>
        <v>0</v>
      </c>
      <c r="K377" s="75"/>
      <c r="L377" s="46">
        <f>SUBTOTAL(9,L378:L382)</f>
        <v>0</v>
      </c>
      <c r="M377" s="75"/>
      <c r="N377" s="46">
        <f>SUBTOTAL(9,N378:N382)</f>
        <v>0</v>
      </c>
      <c r="O377" s="77"/>
      <c r="P377" s="45">
        <f>SUBTOTAL(9,P378:P382)</f>
        <v>0</v>
      </c>
      <c r="Q377" s="45">
        <f>SUBTOTAL(9,Q378:Q382)</f>
        <v>0</v>
      </c>
      <c r="R377" s="8"/>
      <c r="S377" s="8"/>
    </row>
    <row r="378" spans="1:19" ht="11.25" outlineLevel="3" x14ac:dyDescent="0.2">
      <c r="A378" s="9"/>
      <c r="B378" s="78"/>
      <c r="C378" s="79">
        <v>1</v>
      </c>
      <c r="D378" s="80" t="s">
        <v>425</v>
      </c>
      <c r="E378" s="81" t="s">
        <v>438</v>
      </c>
      <c r="F378" s="82" t="s">
        <v>439</v>
      </c>
      <c r="G378" s="80" t="s">
        <v>313</v>
      </c>
      <c r="H378" s="83">
        <v>1</v>
      </c>
      <c r="I378" s="84"/>
      <c r="J378" s="85">
        <f>H378*I378</f>
        <v>0</v>
      </c>
      <c r="K378" s="83"/>
      <c r="L378" s="83">
        <f>H378*K378</f>
        <v>0</v>
      </c>
      <c r="M378" s="83"/>
      <c r="N378" s="83">
        <f>H378*M378</f>
        <v>0</v>
      </c>
      <c r="O378" s="85">
        <v>21</v>
      </c>
      <c r="P378" s="85">
        <f>J378*(O378/100)</f>
        <v>0</v>
      </c>
      <c r="Q378" s="85">
        <f>J378+P378</f>
        <v>0</v>
      </c>
      <c r="R378" s="8"/>
      <c r="S378" s="8"/>
    </row>
    <row r="379" spans="1:19" ht="11.25" outlineLevel="3" x14ac:dyDescent="0.2">
      <c r="A379" s="9"/>
      <c r="B379" s="78"/>
      <c r="C379" s="79">
        <v>2</v>
      </c>
      <c r="D379" s="80" t="s">
        <v>425</v>
      </c>
      <c r="E379" s="81" t="s">
        <v>440</v>
      </c>
      <c r="F379" s="82" t="s">
        <v>441</v>
      </c>
      <c r="G379" s="80" t="s">
        <v>313</v>
      </c>
      <c r="H379" s="83">
        <v>1</v>
      </c>
      <c r="I379" s="84"/>
      <c r="J379" s="85">
        <f>H379*I379</f>
        <v>0</v>
      </c>
      <c r="K379" s="83"/>
      <c r="L379" s="83">
        <f>H379*K379</f>
        <v>0</v>
      </c>
      <c r="M379" s="83"/>
      <c r="N379" s="83">
        <f>H379*M379</f>
        <v>0</v>
      </c>
      <c r="O379" s="85">
        <v>21</v>
      </c>
      <c r="P379" s="85">
        <f>J379*(O379/100)</f>
        <v>0</v>
      </c>
      <c r="Q379" s="85">
        <f>J379+P379</f>
        <v>0</v>
      </c>
      <c r="R379" s="8"/>
      <c r="S379" s="8"/>
    </row>
    <row r="380" spans="1:19" ht="11.25" outlineLevel="3" x14ac:dyDescent="0.2">
      <c r="A380" s="9"/>
      <c r="B380" s="78"/>
      <c r="C380" s="79">
        <v>3</v>
      </c>
      <c r="D380" s="80" t="s">
        <v>425</v>
      </c>
      <c r="E380" s="81" t="s">
        <v>442</v>
      </c>
      <c r="F380" s="82" t="s">
        <v>443</v>
      </c>
      <c r="G380" s="80" t="s">
        <v>313</v>
      </c>
      <c r="H380" s="83">
        <v>1</v>
      </c>
      <c r="I380" s="84"/>
      <c r="J380" s="85">
        <f>H380*I380</f>
        <v>0</v>
      </c>
      <c r="K380" s="83"/>
      <c r="L380" s="83">
        <f>H380*K380</f>
        <v>0</v>
      </c>
      <c r="M380" s="83"/>
      <c r="N380" s="83">
        <f>H380*M380</f>
        <v>0</v>
      </c>
      <c r="O380" s="85">
        <v>21</v>
      </c>
      <c r="P380" s="85">
        <f>J380*(O380/100)</f>
        <v>0</v>
      </c>
      <c r="Q380" s="85">
        <f>J380+P380</f>
        <v>0</v>
      </c>
      <c r="R380" s="8"/>
      <c r="S380" s="8"/>
    </row>
    <row r="381" spans="1:19" ht="11.25" outlineLevel="3" x14ac:dyDescent="0.2">
      <c r="A381" s="9"/>
      <c r="B381" s="78"/>
      <c r="C381" s="79">
        <v>4</v>
      </c>
      <c r="D381" s="80" t="s">
        <v>425</v>
      </c>
      <c r="E381" s="81" t="s">
        <v>444</v>
      </c>
      <c r="F381" s="82" t="s">
        <v>445</v>
      </c>
      <c r="G381" s="80" t="s">
        <v>313</v>
      </c>
      <c r="H381" s="83">
        <v>1</v>
      </c>
      <c r="I381" s="84"/>
      <c r="J381" s="85">
        <f>H381*I381</f>
        <v>0</v>
      </c>
      <c r="K381" s="83"/>
      <c r="L381" s="83">
        <f>H381*K381</f>
        <v>0</v>
      </c>
      <c r="M381" s="83"/>
      <c r="N381" s="83">
        <f>H381*M381</f>
        <v>0</v>
      </c>
      <c r="O381" s="85">
        <v>21</v>
      </c>
      <c r="P381" s="85">
        <f>J381*(O381/100)</f>
        <v>0</v>
      </c>
      <c r="Q381" s="85">
        <f>J381+P381</f>
        <v>0</v>
      </c>
      <c r="R381" s="8"/>
      <c r="S381" s="8"/>
    </row>
    <row r="382" spans="1:19" outlineLevel="3" x14ac:dyDescent="0.15">
      <c r="B382" s="6"/>
      <c r="C382" s="6"/>
      <c r="D382" s="6"/>
      <c r="E382" s="6"/>
      <c r="F382" s="6"/>
      <c r="G382" s="6"/>
      <c r="H382" s="6"/>
      <c r="I382" s="8"/>
      <c r="J382" s="8"/>
      <c r="K382" s="6"/>
      <c r="L382" s="6"/>
      <c r="M382" s="6"/>
      <c r="N382" s="6"/>
      <c r="O382" s="6"/>
      <c r="P382" s="8"/>
      <c r="Q382" s="8"/>
    </row>
    <row r="383" spans="1:19" ht="11.25" outlineLevel="2" x14ac:dyDescent="0.2">
      <c r="A383" s="43" t="s">
        <v>58</v>
      </c>
      <c r="B383" s="71">
        <v>3</v>
      </c>
      <c r="C383" s="72"/>
      <c r="D383" s="73" t="s">
        <v>64</v>
      </c>
      <c r="E383" s="73"/>
      <c r="F383" s="74" t="s">
        <v>59</v>
      </c>
      <c r="G383" s="73"/>
      <c r="H383" s="75"/>
      <c r="I383" s="76"/>
      <c r="J383" s="45">
        <f>SUBTOTAL(9,J384:J385)</f>
        <v>0</v>
      </c>
      <c r="K383" s="75"/>
      <c r="L383" s="46">
        <f>SUBTOTAL(9,L384:L385)</f>
        <v>0</v>
      </c>
      <c r="M383" s="75"/>
      <c r="N383" s="46">
        <f>SUBTOTAL(9,N384:N385)</f>
        <v>0</v>
      </c>
      <c r="O383" s="77"/>
      <c r="P383" s="45">
        <f>SUBTOTAL(9,P384:P385)</f>
        <v>0</v>
      </c>
      <c r="Q383" s="45">
        <f>SUBTOTAL(9,Q384:Q385)</f>
        <v>0</v>
      </c>
      <c r="R383" s="8"/>
      <c r="S383" s="8"/>
    </row>
    <row r="384" spans="1:19" ht="11.25" outlineLevel="3" x14ac:dyDescent="0.2">
      <c r="A384" s="9"/>
      <c r="B384" s="78"/>
      <c r="C384" s="79">
        <v>1</v>
      </c>
      <c r="D384" s="80" t="s">
        <v>425</v>
      </c>
      <c r="E384" s="81" t="s">
        <v>446</v>
      </c>
      <c r="F384" s="82" t="s">
        <v>447</v>
      </c>
      <c r="G384" s="80" t="s">
        <v>313</v>
      </c>
      <c r="H384" s="83">
        <v>1</v>
      </c>
      <c r="I384" s="84"/>
      <c r="J384" s="85">
        <f>H384*I384</f>
        <v>0</v>
      </c>
      <c r="K384" s="83"/>
      <c r="L384" s="83">
        <f>H384*K384</f>
        <v>0</v>
      </c>
      <c r="M384" s="83"/>
      <c r="N384" s="83">
        <f>H384*M384</f>
        <v>0</v>
      </c>
      <c r="O384" s="85">
        <v>21</v>
      </c>
      <c r="P384" s="85">
        <f>J384*(O384/100)</f>
        <v>0</v>
      </c>
      <c r="Q384" s="85">
        <f>J384+P384</f>
        <v>0</v>
      </c>
      <c r="R384" s="8"/>
      <c r="S384" s="8"/>
    </row>
    <row r="385" spans="1:19" outlineLevel="3" x14ac:dyDescent="0.15">
      <c r="B385" s="6"/>
      <c r="C385" s="6"/>
      <c r="D385" s="6"/>
      <c r="E385" s="6"/>
      <c r="F385" s="6"/>
      <c r="G385" s="6"/>
      <c r="H385" s="6"/>
      <c r="I385" s="8"/>
      <c r="J385" s="8"/>
      <c r="K385" s="6"/>
      <c r="L385" s="6"/>
      <c r="M385" s="6"/>
      <c r="N385" s="6"/>
      <c r="O385" s="6"/>
      <c r="P385" s="8"/>
      <c r="Q385" s="8"/>
    </row>
    <row r="386" spans="1:19" ht="11.25" outlineLevel="2" x14ac:dyDescent="0.2">
      <c r="A386" s="43" t="s">
        <v>60</v>
      </c>
      <c r="B386" s="71">
        <v>3</v>
      </c>
      <c r="C386" s="72"/>
      <c r="D386" s="73" t="s">
        <v>64</v>
      </c>
      <c r="E386" s="73"/>
      <c r="F386" s="74" t="s">
        <v>61</v>
      </c>
      <c r="G386" s="73"/>
      <c r="H386" s="75"/>
      <c r="I386" s="76"/>
      <c r="J386" s="45">
        <f>SUBTOTAL(9,J387:J388)</f>
        <v>0</v>
      </c>
      <c r="K386" s="75"/>
      <c r="L386" s="46">
        <f>SUBTOTAL(9,L387:L388)</f>
        <v>0</v>
      </c>
      <c r="M386" s="75"/>
      <c r="N386" s="46">
        <f>SUBTOTAL(9,N387:N388)</f>
        <v>0</v>
      </c>
      <c r="O386" s="77"/>
      <c r="P386" s="45">
        <f>SUBTOTAL(9,P387:P388)</f>
        <v>0</v>
      </c>
      <c r="Q386" s="45">
        <f>SUBTOTAL(9,Q387:Q388)</f>
        <v>0</v>
      </c>
      <c r="R386" s="8"/>
      <c r="S386" s="8"/>
    </row>
    <row r="387" spans="1:19" ht="11.25" outlineLevel="3" x14ac:dyDescent="0.2">
      <c r="A387" s="9"/>
      <c r="B387" s="78"/>
      <c r="C387" s="79">
        <v>1</v>
      </c>
      <c r="D387" s="80" t="s">
        <v>425</v>
      </c>
      <c r="E387" s="81" t="s">
        <v>448</v>
      </c>
      <c r="F387" s="82" t="s">
        <v>449</v>
      </c>
      <c r="G387" s="80" t="s">
        <v>313</v>
      </c>
      <c r="H387" s="83">
        <v>1</v>
      </c>
      <c r="I387" s="84"/>
      <c r="J387" s="85">
        <f>H387*I387</f>
        <v>0</v>
      </c>
      <c r="K387" s="83"/>
      <c r="L387" s="83">
        <f>H387*K387</f>
        <v>0</v>
      </c>
      <c r="M387" s="83"/>
      <c r="N387" s="83">
        <f>H387*M387</f>
        <v>0</v>
      </c>
      <c r="O387" s="85">
        <v>21</v>
      </c>
      <c r="P387" s="85">
        <f>J387*(O387/100)</f>
        <v>0</v>
      </c>
      <c r="Q387" s="85">
        <f>J387+P387</f>
        <v>0</v>
      </c>
      <c r="R387" s="8"/>
      <c r="S387" s="8"/>
    </row>
    <row r="388" spans="1:19" outlineLevel="3" x14ac:dyDescent="0.15">
      <c r="B388" s="6"/>
      <c r="C388" s="6"/>
      <c r="D388" s="6"/>
      <c r="E388" s="6"/>
      <c r="F388" s="6"/>
      <c r="G388" s="6"/>
      <c r="H388" s="6"/>
      <c r="I388" s="8"/>
      <c r="J388" s="8"/>
      <c r="K388" s="6"/>
      <c r="L388" s="6"/>
      <c r="M388" s="6"/>
      <c r="N388" s="6"/>
      <c r="O388" s="6"/>
      <c r="P388" s="8"/>
      <c r="Q388" s="8"/>
    </row>
    <row r="389" spans="1:19" outlineLevel="1" x14ac:dyDescent="0.15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8" fitToHeight="9" pageOrder="overThenDown" orientation="landscape" r:id="rId1"/>
  <headerFooter>
    <oddFooter>&amp;L&amp;8&amp;F&amp;C&amp;P/&amp;N&amp;R&amp;8&amp;D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 se zdrojovým VV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15</vt:i4>
      </vt:variant>
    </vt:vector>
  </HeadingPairs>
  <TitlesOfParts>
    <vt:vector size="17" baseType="lpstr">
      <vt:lpstr>Rekapitulace</vt:lpstr>
      <vt:lpstr>Zakázka</vt:lpstr>
      <vt:lpstr>__BB40E3E9_56A7_4FE2_BA5B_1AB9C5502FDF_ITEM__</vt:lpstr>
      <vt:lpstr>__BB40E3E9_56A7_4FE2_BA5B_1AB9C5502FDF_ITEM_GROUP1__</vt:lpstr>
      <vt:lpstr>__BB40E3E9_56A7_4FE2_BA5B_1AB9C5502FDF_ITEM_GROUP1_RECAP__</vt:lpstr>
      <vt:lpstr>__BB40E3E9_56A7_4FE2_BA5B_1AB9C5502FDF_ITEM_GROUP2__</vt:lpstr>
      <vt:lpstr>__BB40E3E9_56A7_4FE2_BA5B_1AB9C5502FDF_ITEM_GROUP2_RECAP__</vt:lpstr>
      <vt:lpstr>__BB40E3E9_56A7_4FE2_BA5B_1AB9C5502FDF_ITEM_GROUP3__X</vt:lpstr>
      <vt:lpstr>__BB40E3E9_56A7_4FE2_BA5B_1AB9C5502FDF_ITEM_GROUP3_RECAP__</vt:lpstr>
      <vt:lpstr>__BB40E3E9_56A7_4FE2_BA5B_1AB9C5502FDF_QBILL__</vt:lpstr>
      <vt:lpstr>GROUP_ID</vt:lpstr>
      <vt:lpstr>ITEM_PRICES</vt:lpstr>
      <vt:lpstr>Rekapitulace!Názvy_tisku</vt:lpstr>
      <vt:lpstr>Zakázka!Názvy_tisku</vt:lpstr>
      <vt:lpstr>Rekapitulace!Oblast_tisku</vt:lpstr>
      <vt:lpstr>Zakázka!Oblast_tisku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BOSPOR_SO04_Spojovací trakt - Nabídka</dc:subject>
  <dc:creator>ADMIN</dc:creator>
  <cp:lastModifiedBy>Petr Málek</cp:lastModifiedBy>
  <cp:lastPrinted>2025-07-17T11:11:24Z</cp:lastPrinted>
  <dcterms:created xsi:type="dcterms:W3CDTF">2025-07-17T11:09:00Z</dcterms:created>
  <dcterms:modified xsi:type="dcterms:W3CDTF">2025-07-17T11:12:45Z</dcterms:modified>
</cp:coreProperties>
</file>