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1 - Oddělení sociálních..." sheetId="2" r:id="rId2"/>
    <sheet name="Pokyny pro vyplnění" sheetId="3" r:id="rId3"/>
  </sheets>
  <definedNames>
    <definedName name="_xlnm.Print_Area" localSheetId="0">'Rekapitulace stavby'!$D$4:$AO$33,'Rekapitulace stavby'!$C$39:$AQ$53</definedName>
    <definedName name="_xlnm._FilterDatabase" localSheetId="1" hidden="1">'001 - Oddělení sociálních...'!$C$91:$K$279</definedName>
    <definedName name="_xlnm.Print_Area" localSheetId="1">'001 - Oddělení sociálních...'!$C$4:$J$36,'001 - Oddělení sociálních...'!$C$42:$J$73,'001 - Oddělení sociálních...'!$C$79:$K$279</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'001 - Oddělení sociálních...'!$91:$91</definedName>
  </definedNames>
  <calcPr fullCalcOnLoad="1"/>
</workbook>
</file>

<file path=xl/sharedStrings.xml><?xml version="1.0" encoding="utf-8"?>
<sst xmlns="http://schemas.openxmlformats.org/spreadsheetml/2006/main" count="2631" uniqueCount="696">
  <si>
    <t>Export VZ</t>
  </si>
  <si>
    <t>List obsahuje:</t>
  </si>
  <si>
    <t>1) Rekapitulace stavby</t>
  </si>
  <si>
    <t>2) Rekapitulace objektů stavby a soupisů prací</t>
  </si>
  <si>
    <t>3.0</t>
  </si>
  <si>
    <t>ZAMOK</t>
  </si>
  <si>
    <t>False</t>
  </si>
  <si>
    <t>{1083fecd-cdcf-45fe-ba5f-6b662500a480}</t>
  </si>
  <si>
    <t>0,01</t>
  </si>
  <si>
    <t>21</t>
  </si>
  <si>
    <t>15</t>
  </si>
  <si>
    <t>REKAPITULACE STAVBY</t>
  </si>
  <si>
    <t>v ---  níže se nacházejí doplnkové a pomocné údaje k sestavám  --- v</t>
  </si>
  <si>
    <t>Návod na vyplnění</t>
  </si>
  <si>
    <t>0,001</t>
  </si>
  <si>
    <t>Kód:</t>
  </si>
  <si>
    <t>20191610001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</si>
  <si>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</si>
  <si>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</si>
  <si>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Oddělení sociálních lůžek - Výměna dveří, oprava chodby a nový podhled nemocnice Bohumín</t>
  </si>
  <si>
    <t>KSO:</t>
  </si>
  <si>
    <t/>
  </si>
  <si>
    <t>CC-CZ:</t>
  </si>
  <si>
    <t>Místo:</t>
  </si>
  <si>
    <t>Bohumín</t>
  </si>
  <si>
    <t>Datum:</t>
  </si>
  <si>
    <t>16. 10. 2019</t>
  </si>
  <si>
    <t>Zadavatel:</t>
  </si>
  <si>
    <t>IČ:</t>
  </si>
  <si>
    <t>Nemocnice Bohumín</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</si>
  <si>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</si>
  <si>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</si>
  <si>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</si>
  <si>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</si>
  <si>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</si>
  <si>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</si>
  <si>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</si>
  <si>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</si>
  <si>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</si>
  <si>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</si>
  <si>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</si>
  <si>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</si>
  <si>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</si>
  <si>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</si>
  <si>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</si>
  <si>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</si>
  <si>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</si>
  <si>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</si>
  <si>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</si>
  <si>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</si>
  <si>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</si>
  <si>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</si>
  <si>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</si>
  <si>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</si>
  <si>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</si>
  <si>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</si>
  <si>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</si>
  <si>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</si>
  <si>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</si>
  <si>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</si>
  <si>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</si>
  <si>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</si>
  <si>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</si>
  <si>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</si>
  <si>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</si>
  <si>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</si>
  <si>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</si>
  <si>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</si>
  <si>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</si>
  <si>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</si>
  <si>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</si>
  <si>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</si>
  <si>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</si>
  <si>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</si>
  <si>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</si>
  <si>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</si>
  <si>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</si>
  <si>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STA</t>
  </si>
  <si>
    <t>1</t>
  </si>
  <si>
    <t>{77dc04e0-77ed-4a5b-8c38-12351d1d9c98}</t>
  </si>
  <si>
    <t>2</t>
  </si>
  <si>
    <t>1) Krycí list soupisu</t>
  </si>
  <si>
    <t>2) Rekapitulace</t>
  </si>
  <si>
    <t>3) Soupis prací</t>
  </si>
  <si>
    <t>Zpět na list:</t>
  </si>
  <si>
    <t>Rekapitulace stavby</t>
  </si>
  <si>
    <t>KRYCÍ LIST SOUPISU</t>
  </si>
  <si>
    <t>Objekt:</t>
  </si>
  <si>
    <t>001 - Oddělení sociálních lůžek - Výměna dveří, oprava chodby a nový podhled nemocnice Bohumín</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</si>
  <si>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</si>
  <si>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</si>
  <si>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</si>
  <si>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</si>
  <si>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</si>
  <si>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</si>
  <si>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</si>
  <si>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</si>
  <si>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</si>
  <si>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</si>
  <si>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</si>
  <si>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</si>
  <si>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730 - Vytápění</t>
  </si>
  <si>
    <t xml:space="preserve">    763 - Konstrukce suché výstavby</t>
  </si>
  <si>
    <t xml:space="preserve">    766 - Konstrukce truhlářské</t>
  </si>
  <si>
    <t xml:space="preserve">    767 - Konstrukce zámečnické</t>
  </si>
  <si>
    <t xml:space="preserve">    776 - Podlahy povlakové</t>
  </si>
  <si>
    <t xml:space="preserve">    783 - Dokončovací práce - nátěry</t>
  </si>
  <si>
    <t xml:space="preserve">    784 - Dokončovací práce - malby a tapety</t>
  </si>
  <si>
    <t>M - Práce a dodávky M</t>
  </si>
  <si>
    <t xml:space="preserve">    21-M - Elektromontáže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</si>
  <si>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</si>
  <si>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</si>
  <si>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</si>
  <si>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</si>
  <si>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</si>
  <si>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</si>
  <si>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</si>
  <si>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</si>
  <si>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</si>
  <si>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</si>
  <si>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</si>
  <si>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</si>
  <si>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</si>
  <si>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</si>
  <si>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</si>
  <si>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</si>
  <si>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</si>
  <si>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</si>
  <si>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</si>
  <si>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</si>
  <si>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346244381</t>
  </si>
  <si>
    <t>Plentování jednostranné v do 200 mm válcovaných nosníků cihlami</t>
  </si>
  <si>
    <t>m2</t>
  </si>
  <si>
    <t>CS ÚRS 2018 01</t>
  </si>
  <si>
    <t>4</t>
  </si>
  <si>
    <t>-966814678</t>
  </si>
  <si>
    <t>VV</t>
  </si>
  <si>
    <t>"dozdívky"1,5*0,2*11</t>
  </si>
  <si>
    <t>6</t>
  </si>
  <si>
    <t>Úpravy povrchů, podlahy a osazování výplní</t>
  </si>
  <si>
    <t>612142001</t>
  </si>
  <si>
    <t>Potažení vnitřních stěn sklovláknitým pletivem vtlačeným do tenkovrstvé hmoty</t>
  </si>
  <si>
    <t>120353186</t>
  </si>
  <si>
    <t>PSC</t>
  </si>
  <si>
    <t xml:space="preserve">Poznámka k souboru cen:
1. V cenách -2001 jsou započteny i náklady na tmel. </t>
  </si>
  <si>
    <t>"vyrovnání pod obklad"30*1*2+2,45*1*2</t>
  </si>
  <si>
    <t>"vyrovnání pod sádrovou omítku "</t>
  </si>
  <si>
    <t>"chodba"30*2,8*2+2,45*2,8*2</t>
  </si>
  <si>
    <t>Součet</t>
  </si>
  <si>
    <t>612325302</t>
  </si>
  <si>
    <t>Vápenocementová štuková omítka ostění nebo nadpraží</t>
  </si>
  <si>
    <t>-784292920</t>
  </si>
  <si>
    <t xml:space="preserve">Poznámka k souboru cen:
1. Ceny lze použít jen pro ocenění samostatně upravovaného ostění a nadpraží ( např. při dodatečné výměně oken nebo zárubní ) v šířce do 300 mm okolo upravovaného otvoru. </t>
  </si>
  <si>
    <t>"po osazení nových zárubní"(1,1+2*2)*0,6*11</t>
  </si>
  <si>
    <t>612341121</t>
  </si>
  <si>
    <t>Sádrová nebo vápenosádrová omítka hladká jednovrstvá vnitřních stěn nanášená ručně</t>
  </si>
  <si>
    <t>860960109</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</si>
  <si>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</si>
  <si>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5</t>
  </si>
  <si>
    <t>642944121</t>
  </si>
  <si>
    <t>Osazování ocelových zárubní dodatečné pl do 2,5 m2</t>
  </si>
  <si>
    <t>kus</t>
  </si>
  <si>
    <t>821286694</t>
  </si>
  <si>
    <t xml:space="preserve">Poznámka k souboru cen:
1. V cenách nejsou započteny náklady na dodání zárubní, tyto se oceňují ve specifikaci. </t>
  </si>
  <si>
    <t>M</t>
  </si>
  <si>
    <t>R-64520</t>
  </si>
  <si>
    <t xml:space="preserve">Ocelová zárubeň rohová š. 1100 mm vč. těsnění </t>
  </si>
  <si>
    <t>8</t>
  </si>
  <si>
    <t>-1608281888</t>
  </si>
  <si>
    <t>7</t>
  </si>
  <si>
    <t>R-64521</t>
  </si>
  <si>
    <t>Ocelová zárubeň rohová š. 800 mm vč. těsnění</t>
  </si>
  <si>
    <t>-670487897</t>
  </si>
  <si>
    <t>R-64522</t>
  </si>
  <si>
    <t>Ocelová zárubeň rohová š. 1000 mm vč. těsnění</t>
  </si>
  <si>
    <t>-1980524314</t>
  </si>
  <si>
    <t>9</t>
  </si>
  <si>
    <t>R-6121311</t>
  </si>
  <si>
    <t>Penetrační nátěr vnitřních stěn nanášený ručně</t>
  </si>
  <si>
    <t>1831836324</t>
  </si>
  <si>
    <t>"chodba"30*3,8*2+2,45*3,8*2</t>
  </si>
  <si>
    <t>10</t>
  </si>
  <si>
    <t>R-6222520</t>
  </si>
  <si>
    <t>Montáž rohových lišt</t>
  </si>
  <si>
    <t>m</t>
  </si>
  <si>
    <t>-356530918</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</si>
  <si>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</si>
  <si>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"po výměně dveří"(1,1+2*2)*11</t>
  </si>
  <si>
    <t>11</t>
  </si>
  <si>
    <t>59051480</t>
  </si>
  <si>
    <t xml:space="preserve">profil rohový Al s tkaninou </t>
  </si>
  <si>
    <t>1644031862</t>
  </si>
  <si>
    <t>56,1*1,05 'Přepočtené koeficientem množství</t>
  </si>
  <si>
    <t>Ostatní konstrukce a práce, bourání</t>
  </si>
  <si>
    <t>12</t>
  </si>
  <si>
    <t>952901111</t>
  </si>
  <si>
    <t>Vyčištění budov bytové a občanské výstavby při výšce podlaží do 4 m</t>
  </si>
  <si>
    <t>1492423071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</si>
  <si>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</si>
  <si>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13</t>
  </si>
  <si>
    <t>967031132</t>
  </si>
  <si>
    <t>Přisekání rovných ostění v cihelném zdivu na MV nebo MVC</t>
  </si>
  <si>
    <t>526462401</t>
  </si>
  <si>
    <t>"viz. výkresy bouracích prací "2,2*0,6*6+2*0,6*2+2,2*0,6*14</t>
  </si>
  <si>
    <t>14</t>
  </si>
  <si>
    <t>968072456</t>
  </si>
  <si>
    <t>Vybourání kovových dveřních zárubní pl přes 2 m2</t>
  </si>
  <si>
    <t>-1847559089</t>
  </si>
  <si>
    <t xml:space="preserve">Poznámka k souboru cen:
1. V cenách -2244 až -2559 jsou započteny i náklady na vyvěšení křídel. 2. Cenou -2641 se oceňuje i vybourání nosné ocelové konstrukce pro sádrokartonové příčky. </t>
  </si>
  <si>
    <t>"viz. výkres bouracích prací"1,06*2,2*3+1,1*1,97+1,06*2,2*2+1,06*2,2*4+0,8*2,2</t>
  </si>
  <si>
    <t>973031324</t>
  </si>
  <si>
    <t>Vysekání kapes ve zdivu cihelném na MV nebo MVC pl do 0,10 m2 hl do 150 mm</t>
  </si>
  <si>
    <t>1418023212</t>
  </si>
  <si>
    <t>"pro osazení nových překladů"22</t>
  </si>
  <si>
    <t>16</t>
  </si>
  <si>
    <t>978059511</t>
  </si>
  <si>
    <t>Odsekání a odebrání obkladů stěn z vnitřních obkládaček plochy do 1 m2</t>
  </si>
  <si>
    <t>-1174391916</t>
  </si>
  <si>
    <t xml:space="preserve">Poznámka k souboru cen:
1. Odsekání soklíků se oceňuje cenami souboru cen 965 08. </t>
  </si>
  <si>
    <t>"ostění"2,1*0,6*2*2+1,1*0,6*2</t>
  </si>
  <si>
    <t>997</t>
  </si>
  <si>
    <t>Přesun sutě</t>
  </si>
  <si>
    <t>17</t>
  </si>
  <si>
    <t>997013215</t>
  </si>
  <si>
    <t>Vnitrostaveništní doprava suti a vybouraných hmot pro budovy v do 18 m ručně</t>
  </si>
  <si>
    <t>t</t>
  </si>
  <si>
    <t>873087441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</si>
  <si>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</si>
  <si>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18</t>
  </si>
  <si>
    <t>997013501</t>
  </si>
  <si>
    <t>Odvoz suti a vybouraných hmot na skládku nebo meziskládku do 1 km se složením</t>
  </si>
  <si>
    <t>-1648458061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</si>
  <si>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</si>
  <si>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t>
  </si>
  <si>
    <t>997013509</t>
  </si>
  <si>
    <t>Příplatek k odvozu suti a vybouraných hmot na skládku ZKD 1 km přes 1 km</t>
  </si>
  <si>
    <t>1260817233</t>
  </si>
  <si>
    <t>6,08*14 'Přepočtené koeficientem množství</t>
  </si>
  <si>
    <t>20</t>
  </si>
  <si>
    <t>997013831</t>
  </si>
  <si>
    <t>Poplatek za uložení na skládce (skládkovné) stavebního odpadu směsného kód odpadu 170 904</t>
  </si>
  <si>
    <t>-1836676761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</si>
  <si>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</si>
  <si>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</si>
  <si>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</si>
  <si>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998018003</t>
  </si>
  <si>
    <t>Přesun hmot ruční pro budovy v do 24 m</t>
  </si>
  <si>
    <t>1643114591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</si>
  <si>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</si>
  <si>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22</t>
  </si>
  <si>
    <t>998018011</t>
  </si>
  <si>
    <t>Příplatek k ručnímu přesunu hmot pro budovy zděné za zvětšený přesun ZKD 100 m</t>
  </si>
  <si>
    <t>-1018583323</t>
  </si>
  <si>
    <t>PSV</t>
  </si>
  <si>
    <t>Práce a dodávky PSV</t>
  </si>
  <si>
    <t>730</t>
  </si>
  <si>
    <t>Vytápění</t>
  </si>
  <si>
    <t>23</t>
  </si>
  <si>
    <t>R-7300010</t>
  </si>
  <si>
    <t xml:space="preserve">Vypuštění otopného systému </t>
  </si>
  <si>
    <t>soubor</t>
  </si>
  <si>
    <t>1151941572</t>
  </si>
  <si>
    <t>24</t>
  </si>
  <si>
    <t>R-7300011</t>
  </si>
  <si>
    <t>Demontáž, obroušení, nátěr otopného tělesa, zpětná montáž</t>
  </si>
  <si>
    <t>ussoubor</t>
  </si>
  <si>
    <t>-1973982679</t>
  </si>
  <si>
    <t>25</t>
  </si>
  <si>
    <t>R-7300012</t>
  </si>
  <si>
    <t>Napuštění otopného systému</t>
  </si>
  <si>
    <t>-64326339</t>
  </si>
  <si>
    <t>26</t>
  </si>
  <si>
    <t>R-7300013</t>
  </si>
  <si>
    <t xml:space="preserve">Provedení topné zkoušky </t>
  </si>
  <si>
    <t>304677467</t>
  </si>
  <si>
    <t>763</t>
  </si>
  <si>
    <t>Konstrukce suché výstavby</t>
  </si>
  <si>
    <t>27</t>
  </si>
  <si>
    <t>998763202</t>
  </si>
  <si>
    <t>Přesun hmot procentní pro dřevostavby v objektech v do 24 m</t>
  </si>
  <si>
    <t>%</t>
  </si>
  <si>
    <t>1951068536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</si>
  <si>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</si>
  <si>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28</t>
  </si>
  <si>
    <t>998763294</t>
  </si>
  <si>
    <t>Příplatek k přesunu hmot procentní 763 za zvětšený přesun do 1000 m</t>
  </si>
  <si>
    <t>-192866675</t>
  </si>
  <si>
    <t>29</t>
  </si>
  <si>
    <t>R-7630010</t>
  </si>
  <si>
    <t xml:space="preserve">D+M SDK podhledu vč. roštu, vč. všech příslušenství  a doplňků </t>
  </si>
  <si>
    <t>-2110887937</t>
  </si>
  <si>
    <t>"viz. kladečské schéma podhledu"30*0,325*2</t>
  </si>
  <si>
    <t>30</t>
  </si>
  <si>
    <t>R-7630011</t>
  </si>
  <si>
    <t xml:space="preserve">D+M akustického podhledu vč. roštu, vč. všech příslušenství  a doplňků 1200x600 mm </t>
  </si>
  <si>
    <t>-1590019459</t>
  </si>
  <si>
    <t>"viz. kladečské schéma podhledu"30*1,8</t>
  </si>
  <si>
    <t>766</t>
  </si>
  <si>
    <t>Konstrukce truhlářské</t>
  </si>
  <si>
    <t>31</t>
  </si>
  <si>
    <t>766691915</t>
  </si>
  <si>
    <t>Vyvěšení nebo zavěšení dřevěných křídel dveří pl přes 2 m2</t>
  </si>
  <si>
    <t>-1830609270</t>
  </si>
  <si>
    <t xml:space="preserve">Poznámka k souboru cen:
1. Ceny -1931 a -1932 lze užít jen pro křídlo mající současně obě jmenované funkce. </t>
  </si>
  <si>
    <t>"viz. výkresy bouracích prací"19</t>
  </si>
  <si>
    <t>32</t>
  </si>
  <si>
    <t>998766203</t>
  </si>
  <si>
    <t>Přesun hmot procentní pro konstrukce truhlářské v objektech v do 24 m</t>
  </si>
  <si>
    <t>49779241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</si>
  <si>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</si>
  <si>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33</t>
  </si>
  <si>
    <t>998766292</t>
  </si>
  <si>
    <t>Příplatek k přesunu hmot procentní 766 za zvětšený přesun do 100 m</t>
  </si>
  <si>
    <t>-1094794554</t>
  </si>
  <si>
    <t>34</t>
  </si>
  <si>
    <t>R-7660010</t>
  </si>
  <si>
    <t>D+M dveří š. 1100 mm - viz. D1</t>
  </si>
  <si>
    <t>1081850581</t>
  </si>
  <si>
    <t>P</t>
  </si>
  <si>
    <t xml:space="preserve">Poznámka k položce:
Dveře CPL bílá barva, protihlukové 27dB, kování nerez klika-klika, panty zinkované, zámek 72/77-klíč, nerez okopový plech lepený ze strany chodby výška 400 mm </t>
  </si>
  <si>
    <t>35</t>
  </si>
  <si>
    <t>R-7660012</t>
  </si>
  <si>
    <t>D+M dveří š. 1100 mm - viz. D2</t>
  </si>
  <si>
    <t>921053720</t>
  </si>
  <si>
    <t>36</t>
  </si>
  <si>
    <t>R-7660013</t>
  </si>
  <si>
    <t>D+M dveří š. 800 mm - viz. D3</t>
  </si>
  <si>
    <t>1493587595</t>
  </si>
  <si>
    <t>37</t>
  </si>
  <si>
    <t>R-7660014</t>
  </si>
  <si>
    <t>D+M dveří š. 900 mm - viz. D4</t>
  </si>
  <si>
    <t>-1027683968</t>
  </si>
  <si>
    <t>38</t>
  </si>
  <si>
    <t>R-7660015</t>
  </si>
  <si>
    <t>D+M dveří š. 1000 mm - viz. D5</t>
  </si>
  <si>
    <t>1832983787</t>
  </si>
  <si>
    <t>39</t>
  </si>
  <si>
    <t>R-7662118</t>
  </si>
  <si>
    <t xml:space="preserve">Demontáž madla </t>
  </si>
  <si>
    <t>-365355145</t>
  </si>
  <si>
    <t>"stávající madlo"30*2+2,45*2</t>
  </si>
  <si>
    <t>40</t>
  </si>
  <si>
    <t>R-7665002</t>
  </si>
  <si>
    <t>D+M obkladu - ochrany stěny proti nárazu v. 900 mm, barva světle šedá, vč. kotvení  a dodávky kotevních prvků - viz. popids v PD</t>
  </si>
  <si>
    <t>-726920173</t>
  </si>
  <si>
    <t>"chodba"30*2+2,45*2-1,1*9-1,1*7-0,8-0,9-1-1,5*2</t>
  </si>
  <si>
    <t>41</t>
  </si>
  <si>
    <t>R-7665003</t>
  </si>
  <si>
    <t xml:space="preserve">D+M madla , vč. kotvení  a dodávky kotevních prvků - viz. popids v PD, výška 900 mm </t>
  </si>
  <si>
    <t>-293002548</t>
  </si>
  <si>
    <t>"chodba"30*2+2,45*2</t>
  </si>
  <si>
    <t>-(1,1*16+1+0,9+0,8+1,5*2)</t>
  </si>
  <si>
    <t>767</t>
  </si>
  <si>
    <t>Konstrukce zámečnické</t>
  </si>
  <si>
    <t>42</t>
  </si>
  <si>
    <t>767995113</t>
  </si>
  <si>
    <t>Montáž atypických zámečnických konstrukcí hmotnosti do 20 kg</t>
  </si>
  <si>
    <t>kg</t>
  </si>
  <si>
    <t>887419284</t>
  </si>
  <si>
    <t xml:space="preserve">Poznámka k souboru cen:
1. Určení cen se řídí hmotností jednotlivě montovaného dílu konstrukce. </t>
  </si>
  <si>
    <t>"překlad pro snížení otvoru"1,5*14,3*11</t>
  </si>
  <si>
    <t>43</t>
  </si>
  <si>
    <t>R-76700010</t>
  </si>
  <si>
    <t xml:space="preserve">Ocelový profil I 1140 vč. nátěru </t>
  </si>
  <si>
    <t>-959190528</t>
  </si>
  <si>
    <t>235,95*1,1 'Přepočtené koeficientem množství</t>
  </si>
  <si>
    <t>44</t>
  </si>
  <si>
    <t>998767203</t>
  </si>
  <si>
    <t>Přesun hmot procentní pro zámečnické konstrukce v objektech v do 24 m</t>
  </si>
  <si>
    <t>-1742200022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</si>
  <si>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</si>
  <si>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45</t>
  </si>
  <si>
    <t>998767292</t>
  </si>
  <si>
    <t>Příplatek k přesunu hmot procentní 767 za zvětšený přesun do 100 m</t>
  </si>
  <si>
    <t>-2010263844</t>
  </si>
  <si>
    <t>776</t>
  </si>
  <si>
    <t>Podlahy povlakové</t>
  </si>
  <si>
    <t>46</t>
  </si>
  <si>
    <t>776111115</t>
  </si>
  <si>
    <t>Broušení podkladu povlakových podlah před litím stěrky</t>
  </si>
  <si>
    <t>-58253303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</si>
  <si>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</si>
  <si>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 odstranění PVC"30*2,45</t>
  </si>
  <si>
    <t>"výměna PVC v pokoji po výměně dveří po hranu stěny"1,1*0,6*17</t>
  </si>
  <si>
    <t>47</t>
  </si>
  <si>
    <t>776111116</t>
  </si>
  <si>
    <t>Odstranění zbytků lepidla z podkladu povlakových podlah broušením</t>
  </si>
  <si>
    <t>1738307813</t>
  </si>
  <si>
    <t>48</t>
  </si>
  <si>
    <t>776111311</t>
  </si>
  <si>
    <t>Vysátí podkladu povlakových podlah</t>
  </si>
  <si>
    <t>-30124147</t>
  </si>
  <si>
    <t>49</t>
  </si>
  <si>
    <t>776121111</t>
  </si>
  <si>
    <t>Vodou ředitelná penetrace savého podkladu povlakových podlah ředěná v poměru 1:3</t>
  </si>
  <si>
    <t>-135097749</t>
  </si>
  <si>
    <t>50</t>
  </si>
  <si>
    <t>776141123</t>
  </si>
  <si>
    <t>Vyrovnání podkladu povlakových podlah stěrkou pevnosti 30 MPa tl 8 mm</t>
  </si>
  <si>
    <t>630453172</t>
  </si>
  <si>
    <t>51</t>
  </si>
  <si>
    <t>776201812</t>
  </si>
  <si>
    <t>Demontáž lepených povlakových podlah s podložkou ručně</t>
  </si>
  <si>
    <t>-1601717545</t>
  </si>
  <si>
    <t>"viz. výkresy bouracích prací"30*2,45</t>
  </si>
  <si>
    <t>52</t>
  </si>
  <si>
    <t>776410811</t>
  </si>
  <si>
    <t>Odstranění soklíků a lišt pryžových nebo plastových</t>
  </si>
  <si>
    <t>1355789223</t>
  </si>
  <si>
    <t>"viz. výkresy bouracích prací "30*2+2,45*2</t>
  </si>
  <si>
    <t>"výměna PVC v pokoji po výměně dveří po hranu stěny"0,6*2*17</t>
  </si>
  <si>
    <t>53</t>
  </si>
  <si>
    <t>998776203</t>
  </si>
  <si>
    <t>Přesun hmot procentní pro podlahy povlakové v objektech v do 24 m</t>
  </si>
  <si>
    <t>-801995460</t>
  </si>
  <si>
    <t>54</t>
  </si>
  <si>
    <t>998776292</t>
  </si>
  <si>
    <t>Příplatek k přesunu hmot procentní 776 za zvětšený přesun do 100 m</t>
  </si>
  <si>
    <t>-632538732</t>
  </si>
  <si>
    <t>55</t>
  </si>
  <si>
    <t>R-776001</t>
  </si>
  <si>
    <t xml:space="preserve">D+M soklové lišty v. 100 mm vč. kotvení a dodávky kotevních prvků , barva světle šedá - viz. popis v PD </t>
  </si>
  <si>
    <t>576670824</t>
  </si>
  <si>
    <t>"soklová lišta"30*2+2,45*2+0,6*2*17</t>
  </si>
  <si>
    <t>-(1,1*16+1+0,8+0,9+1,5*2)</t>
  </si>
  <si>
    <t>56</t>
  </si>
  <si>
    <t>R-7760010</t>
  </si>
  <si>
    <t xml:space="preserve">D+M PVC podlahy - viz. specifikace v PD , vč. lepení a dodávky lepidla </t>
  </si>
  <si>
    <t>524298517</t>
  </si>
  <si>
    <t>57</t>
  </si>
  <si>
    <t>R-7760050</t>
  </si>
  <si>
    <t xml:space="preserve">Odříznutí stávajícího PVC </t>
  </si>
  <si>
    <t>1562186604</t>
  </si>
  <si>
    <t>1,1*17</t>
  </si>
  <si>
    <t>783</t>
  </si>
  <si>
    <t>Dokončovací práce - nátěry</t>
  </si>
  <si>
    <t>58</t>
  </si>
  <si>
    <t>R-7830010</t>
  </si>
  <si>
    <t>Nátěr zárubně - 1x základní barva, 2x syntetická barva RAL 9006, vč dodávky barev</t>
  </si>
  <si>
    <t>1310464653</t>
  </si>
  <si>
    <t>59</t>
  </si>
  <si>
    <t>R-7830011</t>
  </si>
  <si>
    <t>Očištění, obroušení stávající zárubně</t>
  </si>
  <si>
    <t>-1532004990</t>
  </si>
  <si>
    <t>784</t>
  </si>
  <si>
    <t>Dokončovací práce - malby a tapety</t>
  </si>
  <si>
    <t>60</t>
  </si>
  <si>
    <t>784121001</t>
  </si>
  <si>
    <t>Oškrabání malby v mísnostech výšky do 3,80 m</t>
  </si>
  <si>
    <t>-328909770</t>
  </si>
  <si>
    <t xml:space="preserve">Poznámka k souboru cen:
1. Cenami souboru cen se oceňuje jakýkoli počet současně škrabaných vrstev barvy. </t>
  </si>
  <si>
    <t>61</t>
  </si>
  <si>
    <t>784121011</t>
  </si>
  <si>
    <t>Rozmývání podkladu po oškrabání malby v místnostech výšky do 3,80 m</t>
  </si>
  <si>
    <t>-421789939</t>
  </si>
  <si>
    <t>62</t>
  </si>
  <si>
    <t>784181111</t>
  </si>
  <si>
    <t>Základní silikátová jednonásobná penetrace podkladu v místnostech výšky do 3,80m</t>
  </si>
  <si>
    <t>651075144</t>
  </si>
  <si>
    <t>"po výměně dveří ze strany pokoje"(1,1+2*2)*0,6*18</t>
  </si>
  <si>
    <t>"chodba"30*2,8*2+2,45*2,8*2+19,5</t>
  </si>
  <si>
    <t>63</t>
  </si>
  <si>
    <t>784221101</t>
  </si>
  <si>
    <t>Dvojnásobné bílé malby  ze směsí za sucha dobře otěruvzdorných v místnostech do 3,80 m</t>
  </si>
  <si>
    <t>-743962703</t>
  </si>
  <si>
    <t>64</t>
  </si>
  <si>
    <t>784221153</t>
  </si>
  <si>
    <t>Příplatek k cenám 2x maleb za sucha otěruvzdorných za barevnou malbu v odstínu středně sytém</t>
  </si>
  <si>
    <t>-40526571</t>
  </si>
  <si>
    <t>Práce a dodávky M</t>
  </si>
  <si>
    <t>21-M</t>
  </si>
  <si>
    <t>Elektromontáže</t>
  </si>
  <si>
    <t>65</t>
  </si>
  <si>
    <t>R-2100031</t>
  </si>
  <si>
    <t xml:space="preserve">Demontáž stávajících svítidel vč. odpojení </t>
  </si>
  <si>
    <t>1177795872</t>
  </si>
  <si>
    <t>66</t>
  </si>
  <si>
    <t>R-2100010</t>
  </si>
  <si>
    <t>D+M led svítidla zapuštěného dl. 1200 mm</t>
  </si>
  <si>
    <t>1664603174</t>
  </si>
  <si>
    <t>67</t>
  </si>
  <si>
    <t>R-2100011</t>
  </si>
  <si>
    <t xml:space="preserve">Napojení svítidla na stávající rozvod elektro vč.doplnění 5 m kabelu </t>
  </si>
  <si>
    <t>-1199074862</t>
  </si>
  <si>
    <t>68</t>
  </si>
  <si>
    <t>R-2100012</t>
  </si>
  <si>
    <t xml:space="preserve">Demontáž stávajícího vypínače , dodávka + montáž vypínače tango vč. krabice , barva bílá , vč. zapojení </t>
  </si>
  <si>
    <t>-1000345062</t>
  </si>
  <si>
    <t>69</t>
  </si>
  <si>
    <t>R-2100013</t>
  </si>
  <si>
    <t xml:space="preserve">Demontáž stávající dvojzásuvky  , dodávka + montáž  dvojzásuvky tango vč. krabice , barva bílá, vč. zapojení </t>
  </si>
  <si>
    <t>991872116</t>
  </si>
  <si>
    <t>70</t>
  </si>
  <si>
    <t>R-2100018</t>
  </si>
  <si>
    <t xml:space="preserve">Světelně technický výpočet </t>
  </si>
  <si>
    <t>277372615</t>
  </si>
  <si>
    <t>71</t>
  </si>
  <si>
    <t>R-2100019</t>
  </si>
  <si>
    <t>Revize elektroinstalace</t>
  </si>
  <si>
    <t>798695390</t>
  </si>
  <si>
    <t>72</t>
  </si>
  <si>
    <t>R-2100020</t>
  </si>
  <si>
    <t xml:space="preserve">Zařízení staveniště </t>
  </si>
  <si>
    <t>-1394440375</t>
  </si>
  <si>
    <t>73</t>
  </si>
  <si>
    <t>R-2100021</t>
  </si>
  <si>
    <t xml:space="preserve">Zpracování akustické studie </t>
  </si>
  <si>
    <t>1297825811</t>
  </si>
  <si>
    <t>74</t>
  </si>
  <si>
    <t>R-2100022</t>
  </si>
  <si>
    <t xml:space="preserve">Zakrývání podlah v pokojích, zakrývání nábytku, zakrytí dveří </t>
  </si>
  <si>
    <t>974451932</t>
  </si>
  <si>
    <t xml:space="preserve">Poznámka k položce:
Veškeré podlahy, nábytek a zařízení vpokojích v hygienických zázemích  a na sesterne musí být zakryto a zabezpečeny proti poškození a proti prachu pevnou fólií.
Rovněž již nové osazené dveře, dveře na oddělení a balkon musí být chráněny proti poškození pevnou fólií.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</si>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</sst>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35</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37</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38</v>
      </c>
      <c r="M25" s="51"/>
      <c r="N25" s="51"/>
      <c r="O25" s="51"/>
      <c r="P25" s="46"/>
      <c r="Q25" s="46"/>
      <c r="R25" s="46"/>
      <c r="S25" s="46"/>
      <c r="T25" s="46"/>
      <c r="U25" s="46"/>
      <c r="V25" s="46"/>
      <c r="W25" s="51" t="s">
        <v>39</v>
      </c>
      <c r="X25" s="51"/>
      <c r="Y25" s="51"/>
      <c r="Z25" s="51"/>
      <c r="AA25" s="51"/>
      <c r="AB25" s="51"/>
      <c r="AC25" s="51"/>
      <c r="AD25" s="51"/>
      <c r="AE25" s="51"/>
      <c r="AF25" s="46"/>
      <c r="AG25" s="46"/>
      <c r="AH25" s="46"/>
      <c r="AI25" s="46"/>
      <c r="AJ25" s="46"/>
      <c r="AK25" s="51" t="s">
        <v>40</v>
      </c>
      <c r="AL25" s="51"/>
      <c r="AM25" s="51"/>
      <c r="AN25" s="51"/>
      <c r="AO25" s="51"/>
      <c r="AP25" s="46"/>
      <c r="AQ25" s="50"/>
      <c r="BE25" s="38"/>
    </row>
    <row r="26" spans="2:57" s="2" customFormat="1" ht="14.4" customHeight="1">
      <c r="B26" s="52"/>
      <c r="C26" s="53"/>
      <c r="D26" s="54" t="s">
        <v>41</v>
      </c>
      <c r="E26" s="53"/>
      <c r="F26" s="54" t="s">
        <v>42</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43</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44</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45</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46</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47</v>
      </c>
      <c r="E32" s="60"/>
      <c r="F32" s="60"/>
      <c r="G32" s="60"/>
      <c r="H32" s="60"/>
      <c r="I32" s="60"/>
      <c r="J32" s="60"/>
      <c r="K32" s="60"/>
      <c r="L32" s="60"/>
      <c r="M32" s="60"/>
      <c r="N32" s="60"/>
      <c r="O32" s="60"/>
      <c r="P32" s="60"/>
      <c r="Q32" s="60"/>
      <c r="R32" s="60"/>
      <c r="S32" s="60"/>
      <c r="T32" s="61" t="s">
        <v>48</v>
      </c>
      <c r="U32" s="60"/>
      <c r="V32" s="60"/>
      <c r="W32" s="60"/>
      <c r="X32" s="62" t="s">
        <v>49</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50</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20191610001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Oddělení sociálních lůžek - Výměna dveří, oprava chodby a nový podhled nemocnice Bohumín</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Bohumín</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16. 10. 2019</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Nemocnice Bohumín</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ATRIS s.r.o.</v>
      </c>
      <c r="AN46" s="76"/>
      <c r="AO46" s="76"/>
      <c r="AP46" s="76"/>
      <c r="AQ46" s="73"/>
      <c r="AR46" s="71"/>
      <c r="AS46" s="85" t="s">
        <v>51</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52</v>
      </c>
      <c r="D49" s="96"/>
      <c r="E49" s="96"/>
      <c r="F49" s="96"/>
      <c r="G49" s="96"/>
      <c r="H49" s="97"/>
      <c r="I49" s="98" t="s">
        <v>53</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54</v>
      </c>
      <c r="AH49" s="96"/>
      <c r="AI49" s="96"/>
      <c r="AJ49" s="96"/>
      <c r="AK49" s="96"/>
      <c r="AL49" s="96"/>
      <c r="AM49" s="96"/>
      <c r="AN49" s="98" t="s">
        <v>55</v>
      </c>
      <c r="AO49" s="96"/>
      <c r="AP49" s="96"/>
      <c r="AQ49" s="100" t="s">
        <v>56</v>
      </c>
      <c r="AR49" s="71"/>
      <c r="AS49" s="101" t="s">
        <v>57</v>
      </c>
      <c r="AT49" s="102" t="s">
        <v>58</v>
      </c>
      <c r="AU49" s="102" t="s">
        <v>59</v>
      </c>
      <c r="AV49" s="102" t="s">
        <v>60</v>
      </c>
      <c r="AW49" s="102" t="s">
        <v>61</v>
      </c>
      <c r="AX49" s="102" t="s">
        <v>62</v>
      </c>
      <c r="AY49" s="102" t="s">
        <v>63</v>
      </c>
      <c r="AZ49" s="102" t="s">
        <v>64</v>
      </c>
      <c r="BA49" s="102" t="s">
        <v>65</v>
      </c>
      <c r="BB49" s="102" t="s">
        <v>66</v>
      </c>
      <c r="BC49" s="102" t="s">
        <v>67</v>
      </c>
      <c r="BD49" s="103" t="s">
        <v>68</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69</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70</v>
      </c>
      <c r="BT51" s="116" t="s">
        <v>71</v>
      </c>
      <c r="BU51" s="117" t="s">
        <v>72</v>
      </c>
      <c r="BV51" s="116" t="s">
        <v>73</v>
      </c>
      <c r="BW51" s="116" t="s">
        <v>7</v>
      </c>
      <c r="BX51" s="116" t="s">
        <v>74</v>
      </c>
      <c r="CL51" s="116" t="s">
        <v>21</v>
      </c>
    </row>
    <row r="52" spans="1:91" s="5" customFormat="1" ht="47.25" customHeight="1">
      <c r="A52" s="118" t="s">
        <v>75</v>
      </c>
      <c r="B52" s="119"/>
      <c r="C52" s="120"/>
      <c r="D52" s="121" t="s">
        <v>76</v>
      </c>
      <c r="E52" s="121"/>
      <c r="F52" s="121"/>
      <c r="G52" s="121"/>
      <c r="H52" s="121"/>
      <c r="I52" s="122"/>
      <c r="J52" s="121" t="s">
        <v>19</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'001 - Oddělení sociálních...'!J27</f>
        <v>0</v>
      </c>
      <c r="AH52" s="122"/>
      <c r="AI52" s="122"/>
      <c r="AJ52" s="122"/>
      <c r="AK52" s="122"/>
      <c r="AL52" s="122"/>
      <c r="AM52" s="122"/>
      <c r="AN52" s="123">
        <f>SUM(AG52,AT52)</f>
        <v>0</v>
      </c>
      <c r="AO52" s="122"/>
      <c r="AP52" s="122"/>
      <c r="AQ52" s="124" t="s">
        <v>77</v>
      </c>
      <c r="AR52" s="125"/>
      <c r="AS52" s="126">
        <v>0</v>
      </c>
      <c r="AT52" s="127">
        <f>ROUND(SUM(AV52:AW52),2)</f>
        <v>0</v>
      </c>
      <c r="AU52" s="128">
        <f>'001 - Oddělení sociálních...'!P92</f>
        <v>0</v>
      </c>
      <c r="AV52" s="127">
        <f>'001 - Oddělení sociálních...'!J30</f>
        <v>0</v>
      </c>
      <c r="AW52" s="127">
        <f>'001 - Oddělení sociálních...'!J31</f>
        <v>0</v>
      </c>
      <c r="AX52" s="127">
        <f>'001 - Oddělení sociálních...'!J32</f>
        <v>0</v>
      </c>
      <c r="AY52" s="127">
        <f>'001 - Oddělení sociálních...'!J33</f>
        <v>0</v>
      </c>
      <c r="AZ52" s="127">
        <f>'001 - Oddělení sociálních...'!F30</f>
        <v>0</v>
      </c>
      <c r="BA52" s="127">
        <f>'001 - Oddělení sociálních...'!F31</f>
        <v>0</v>
      </c>
      <c r="BB52" s="127">
        <f>'001 - Oddělení sociálních...'!F32</f>
        <v>0</v>
      </c>
      <c r="BC52" s="127">
        <f>'001 - Oddělení sociálních...'!F33</f>
        <v>0</v>
      </c>
      <c r="BD52" s="129">
        <f>'001 - Oddělení sociálních...'!F34</f>
        <v>0</v>
      </c>
      <c r="BT52" s="130" t="s">
        <v>78</v>
      </c>
      <c r="BV52" s="130" t="s">
        <v>73</v>
      </c>
      <c r="BW52" s="130" t="s">
        <v>79</v>
      </c>
      <c r="BX52" s="130" t="s">
        <v>7</v>
      </c>
      <c r="CL52" s="130" t="s">
        <v>21</v>
      </c>
      <c r="CM52" s="130" t="s">
        <v>80</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01 - Oddělení sociálních...'!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2"/>
      <c r="C1" s="132"/>
      <c r="D1" s="133" t="s">
        <v>1</v>
      </c>
      <c r="E1" s="132"/>
      <c r="F1" s="134" t="s">
        <v>81</v>
      </c>
      <c r="G1" s="134" t="s">
        <v>82</v>
      </c>
      <c r="H1" s="134"/>
      <c r="I1" s="135"/>
      <c r="J1" s="134" t="s">
        <v>83</v>
      </c>
      <c r="K1" s="133" t="s">
        <v>84</v>
      </c>
      <c r="L1" s="134" t="s">
        <v>85</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79</v>
      </c>
    </row>
    <row r="3" spans="2:46" ht="6.95" customHeight="1">
      <c r="B3" s="24"/>
      <c r="C3" s="25"/>
      <c r="D3" s="25"/>
      <c r="E3" s="25"/>
      <c r="F3" s="25"/>
      <c r="G3" s="25"/>
      <c r="H3" s="25"/>
      <c r="I3" s="136"/>
      <c r="J3" s="25"/>
      <c r="K3" s="26"/>
      <c r="AT3" s="23" t="s">
        <v>80</v>
      </c>
    </row>
    <row r="4" spans="2:46" ht="36.95" customHeight="1">
      <c r="B4" s="27"/>
      <c r="C4" s="28"/>
      <c r="D4" s="29" t="s">
        <v>86</v>
      </c>
      <c r="E4" s="28"/>
      <c r="F4" s="28"/>
      <c r="G4" s="28"/>
      <c r="H4" s="28"/>
      <c r="I4" s="137"/>
      <c r="J4" s="28"/>
      <c r="K4" s="30"/>
      <c r="M4" s="31" t="s">
        <v>12</v>
      </c>
      <c r="AT4" s="23" t="s">
        <v>6</v>
      </c>
    </row>
    <row r="5" spans="2:11" ht="6.95" customHeight="1">
      <c r="B5" s="27"/>
      <c r="C5" s="28"/>
      <c r="D5" s="28"/>
      <c r="E5" s="28"/>
      <c r="F5" s="28"/>
      <c r="G5" s="28"/>
      <c r="H5" s="28"/>
      <c r="I5" s="137"/>
      <c r="J5" s="28"/>
      <c r="K5" s="30"/>
    </row>
    <row r="6" spans="2:11" ht="13.5">
      <c r="B6" s="27"/>
      <c r="C6" s="28"/>
      <c r="D6" s="39" t="s">
        <v>18</v>
      </c>
      <c r="E6" s="28"/>
      <c r="F6" s="28"/>
      <c r="G6" s="28"/>
      <c r="H6" s="28"/>
      <c r="I6" s="137"/>
      <c r="J6" s="28"/>
      <c r="K6" s="30"/>
    </row>
    <row r="7" spans="2:11" ht="16.5" customHeight="1">
      <c r="B7" s="27"/>
      <c r="C7" s="28"/>
      <c r="D7" s="28"/>
      <c r="E7" s="138" t="str">
        <f>'Rekapitulace stavby'!K6</f>
        <v>Oddělení sociálních lůžek - Výměna dveří, oprava chodby a nový podhled nemocnice Bohumín</v>
      </c>
      <c r="F7" s="39"/>
      <c r="G7" s="39"/>
      <c r="H7" s="39"/>
      <c r="I7" s="137"/>
      <c r="J7" s="28"/>
      <c r="K7" s="30"/>
    </row>
    <row r="8" spans="2:11" s="1" customFormat="1" ht="13.5">
      <c r="B8" s="45"/>
      <c r="C8" s="46"/>
      <c r="D8" s="39" t="s">
        <v>87</v>
      </c>
      <c r="E8" s="46"/>
      <c r="F8" s="46"/>
      <c r="G8" s="46"/>
      <c r="H8" s="46"/>
      <c r="I8" s="139"/>
      <c r="J8" s="46"/>
      <c r="K8" s="50"/>
    </row>
    <row r="9" spans="2:11" s="1" customFormat="1" ht="36.95" customHeight="1">
      <c r="B9" s="45"/>
      <c r="C9" s="46"/>
      <c r="D9" s="46"/>
      <c r="E9" s="140" t="s">
        <v>88</v>
      </c>
      <c r="F9" s="46"/>
      <c r="G9" s="46"/>
      <c r="H9" s="46"/>
      <c r="I9" s="139"/>
      <c r="J9" s="46"/>
      <c r="K9" s="50"/>
    </row>
    <row r="10" spans="2:11" s="1" customFormat="1" ht="13.5">
      <c r="B10" s="45"/>
      <c r="C10" s="46"/>
      <c r="D10" s="46"/>
      <c r="E10" s="46"/>
      <c r="F10" s="46"/>
      <c r="G10" s="46"/>
      <c r="H10" s="46"/>
      <c r="I10" s="139"/>
      <c r="J10" s="46"/>
      <c r="K10" s="50"/>
    </row>
    <row r="11" spans="2:11" s="1" customFormat="1" ht="14.4" customHeight="1">
      <c r="B11" s="45"/>
      <c r="C11" s="46"/>
      <c r="D11" s="39" t="s">
        <v>20</v>
      </c>
      <c r="E11" s="46"/>
      <c r="F11" s="34" t="s">
        <v>21</v>
      </c>
      <c r="G11" s="46"/>
      <c r="H11" s="46"/>
      <c r="I11" s="141" t="s">
        <v>22</v>
      </c>
      <c r="J11" s="34" t="s">
        <v>21</v>
      </c>
      <c r="K11" s="50"/>
    </row>
    <row r="12" spans="2:11" s="1" customFormat="1" ht="14.4" customHeight="1">
      <c r="B12" s="45"/>
      <c r="C12" s="46"/>
      <c r="D12" s="39" t="s">
        <v>23</v>
      </c>
      <c r="E12" s="46"/>
      <c r="F12" s="34" t="s">
        <v>24</v>
      </c>
      <c r="G12" s="46"/>
      <c r="H12" s="46"/>
      <c r="I12" s="141" t="s">
        <v>25</v>
      </c>
      <c r="J12" s="142" t="str">
        <f>'Rekapitulace stavby'!AN8</f>
        <v>16. 10. 2019</v>
      </c>
      <c r="K12" s="50"/>
    </row>
    <row r="13" spans="2:11" s="1" customFormat="1" ht="10.8" customHeight="1">
      <c r="B13" s="45"/>
      <c r="C13" s="46"/>
      <c r="D13" s="46"/>
      <c r="E13" s="46"/>
      <c r="F13" s="46"/>
      <c r="G13" s="46"/>
      <c r="H13" s="46"/>
      <c r="I13" s="139"/>
      <c r="J13" s="46"/>
      <c r="K13" s="50"/>
    </row>
    <row r="14" spans="2:11" s="1" customFormat="1" ht="14.4" customHeight="1">
      <c r="B14" s="45"/>
      <c r="C14" s="46"/>
      <c r="D14" s="39" t="s">
        <v>27</v>
      </c>
      <c r="E14" s="46"/>
      <c r="F14" s="46"/>
      <c r="G14" s="46"/>
      <c r="H14" s="46"/>
      <c r="I14" s="141" t="s">
        <v>28</v>
      </c>
      <c r="J14" s="34" t="s">
        <v>21</v>
      </c>
      <c r="K14" s="50"/>
    </row>
    <row r="15" spans="2:11" s="1" customFormat="1" ht="18" customHeight="1">
      <c r="B15" s="45"/>
      <c r="C15" s="46"/>
      <c r="D15" s="46"/>
      <c r="E15" s="34" t="s">
        <v>29</v>
      </c>
      <c r="F15" s="46"/>
      <c r="G15" s="46"/>
      <c r="H15" s="46"/>
      <c r="I15" s="141" t="s">
        <v>30</v>
      </c>
      <c r="J15" s="34" t="s">
        <v>21</v>
      </c>
      <c r="K15" s="50"/>
    </row>
    <row r="16" spans="2:11" s="1" customFormat="1" ht="6.95" customHeight="1">
      <c r="B16" s="45"/>
      <c r="C16" s="46"/>
      <c r="D16" s="46"/>
      <c r="E16" s="46"/>
      <c r="F16" s="46"/>
      <c r="G16" s="46"/>
      <c r="H16" s="46"/>
      <c r="I16" s="139"/>
      <c r="J16" s="46"/>
      <c r="K16" s="50"/>
    </row>
    <row r="17" spans="2:11" s="1" customFormat="1" ht="14.4" customHeight="1">
      <c r="B17" s="45"/>
      <c r="C17" s="46"/>
      <c r="D17" s="39" t="s">
        <v>31</v>
      </c>
      <c r="E17" s="46"/>
      <c r="F17" s="46"/>
      <c r="G17" s="46"/>
      <c r="H17" s="46"/>
      <c r="I17" s="141"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1" t="s">
        <v>30</v>
      </c>
      <c r="J18" s="34" t="str">
        <f>IF('Rekapitulace stavby'!AN14="Vyplň údaj","",IF('Rekapitulace stavby'!AN14="","",'Rekapitulace stavby'!AN14))</f>
        <v/>
      </c>
      <c r="K18" s="50"/>
    </row>
    <row r="19" spans="2:11" s="1" customFormat="1" ht="6.95" customHeight="1">
      <c r="B19" s="45"/>
      <c r="C19" s="46"/>
      <c r="D19" s="46"/>
      <c r="E19" s="46"/>
      <c r="F19" s="46"/>
      <c r="G19" s="46"/>
      <c r="H19" s="46"/>
      <c r="I19" s="139"/>
      <c r="J19" s="46"/>
      <c r="K19" s="50"/>
    </row>
    <row r="20" spans="2:11" s="1" customFormat="1" ht="14.4" customHeight="1">
      <c r="B20" s="45"/>
      <c r="C20" s="46"/>
      <c r="D20" s="39" t="s">
        <v>33</v>
      </c>
      <c r="E20" s="46"/>
      <c r="F20" s="46"/>
      <c r="G20" s="46"/>
      <c r="H20" s="46"/>
      <c r="I20" s="141" t="s">
        <v>28</v>
      </c>
      <c r="J20" s="34" t="s">
        <v>21</v>
      </c>
      <c r="K20" s="50"/>
    </row>
    <row r="21" spans="2:11" s="1" customFormat="1" ht="18" customHeight="1">
      <c r="B21" s="45"/>
      <c r="C21" s="46"/>
      <c r="D21" s="46"/>
      <c r="E21" s="34" t="s">
        <v>34</v>
      </c>
      <c r="F21" s="46"/>
      <c r="G21" s="46"/>
      <c r="H21" s="46"/>
      <c r="I21" s="141" t="s">
        <v>30</v>
      </c>
      <c r="J21" s="34" t="s">
        <v>21</v>
      </c>
      <c r="K21" s="50"/>
    </row>
    <row r="22" spans="2:11" s="1" customFormat="1" ht="6.95" customHeight="1">
      <c r="B22" s="45"/>
      <c r="C22" s="46"/>
      <c r="D22" s="46"/>
      <c r="E22" s="46"/>
      <c r="F22" s="46"/>
      <c r="G22" s="46"/>
      <c r="H22" s="46"/>
      <c r="I22" s="139"/>
      <c r="J22" s="46"/>
      <c r="K22" s="50"/>
    </row>
    <row r="23" spans="2:11" s="1" customFormat="1" ht="14.4" customHeight="1">
      <c r="B23" s="45"/>
      <c r="C23" s="46"/>
      <c r="D23" s="39" t="s">
        <v>36</v>
      </c>
      <c r="E23" s="46"/>
      <c r="F23" s="46"/>
      <c r="G23" s="46"/>
      <c r="H23" s="46"/>
      <c r="I23" s="139"/>
      <c r="J23" s="46"/>
      <c r="K23" s="50"/>
    </row>
    <row r="24" spans="2:11" s="6" customFormat="1" ht="16.5" customHeight="1">
      <c r="B24" s="143"/>
      <c r="C24" s="144"/>
      <c r="D24" s="144"/>
      <c r="E24" s="43" t="s">
        <v>21</v>
      </c>
      <c r="F24" s="43"/>
      <c r="G24" s="43"/>
      <c r="H24" s="43"/>
      <c r="I24" s="145"/>
      <c r="J24" s="144"/>
      <c r="K24" s="146"/>
    </row>
    <row r="25" spans="2:11" s="1" customFormat="1" ht="6.95" customHeight="1">
      <c r="B25" s="45"/>
      <c r="C25" s="46"/>
      <c r="D25" s="46"/>
      <c r="E25" s="46"/>
      <c r="F25" s="46"/>
      <c r="G25" s="46"/>
      <c r="H25" s="46"/>
      <c r="I25" s="139"/>
      <c r="J25" s="46"/>
      <c r="K25" s="50"/>
    </row>
    <row r="26" spans="2:11" s="1" customFormat="1" ht="6.95" customHeight="1">
      <c r="B26" s="45"/>
      <c r="C26" s="46"/>
      <c r="D26" s="105"/>
      <c r="E26" s="105"/>
      <c r="F26" s="105"/>
      <c r="G26" s="105"/>
      <c r="H26" s="105"/>
      <c r="I26" s="147"/>
      <c r="J26" s="105"/>
      <c r="K26" s="148"/>
    </row>
    <row r="27" spans="2:11" s="1" customFormat="1" ht="25.4" customHeight="1">
      <c r="B27" s="45"/>
      <c r="C27" s="46"/>
      <c r="D27" s="149" t="s">
        <v>37</v>
      </c>
      <c r="E27" s="46"/>
      <c r="F27" s="46"/>
      <c r="G27" s="46"/>
      <c r="H27" s="46"/>
      <c r="I27" s="139"/>
      <c r="J27" s="150">
        <f>ROUND(J92,2)</f>
        <v>0</v>
      </c>
      <c r="K27" s="50"/>
    </row>
    <row r="28" spans="2:11" s="1" customFormat="1" ht="6.95" customHeight="1">
      <c r="B28" s="45"/>
      <c r="C28" s="46"/>
      <c r="D28" s="105"/>
      <c r="E28" s="105"/>
      <c r="F28" s="105"/>
      <c r="G28" s="105"/>
      <c r="H28" s="105"/>
      <c r="I28" s="147"/>
      <c r="J28" s="105"/>
      <c r="K28" s="148"/>
    </row>
    <row r="29" spans="2:11" s="1" customFormat="1" ht="14.4" customHeight="1">
      <c r="B29" s="45"/>
      <c r="C29" s="46"/>
      <c r="D29" s="46"/>
      <c r="E29" s="46"/>
      <c r="F29" s="51" t="s">
        <v>39</v>
      </c>
      <c r="G29" s="46"/>
      <c r="H29" s="46"/>
      <c r="I29" s="151" t="s">
        <v>38</v>
      </c>
      <c r="J29" s="51" t="s">
        <v>40</v>
      </c>
      <c r="K29" s="50"/>
    </row>
    <row r="30" spans="2:11" s="1" customFormat="1" ht="14.4" customHeight="1">
      <c r="B30" s="45"/>
      <c r="C30" s="46"/>
      <c r="D30" s="54" t="s">
        <v>41</v>
      </c>
      <c r="E30" s="54" t="s">
        <v>42</v>
      </c>
      <c r="F30" s="152">
        <f>ROUND(SUM(BE92:BE279),2)</f>
        <v>0</v>
      </c>
      <c r="G30" s="46"/>
      <c r="H30" s="46"/>
      <c r="I30" s="153">
        <v>0.21</v>
      </c>
      <c r="J30" s="152">
        <f>ROUND(ROUND((SUM(BE92:BE279)),2)*I30,2)</f>
        <v>0</v>
      </c>
      <c r="K30" s="50"/>
    </row>
    <row r="31" spans="2:11" s="1" customFormat="1" ht="14.4" customHeight="1">
      <c r="B31" s="45"/>
      <c r="C31" s="46"/>
      <c r="D31" s="46"/>
      <c r="E31" s="54" t="s">
        <v>43</v>
      </c>
      <c r="F31" s="152">
        <f>ROUND(SUM(BF92:BF279),2)</f>
        <v>0</v>
      </c>
      <c r="G31" s="46"/>
      <c r="H31" s="46"/>
      <c r="I31" s="153">
        <v>0.15</v>
      </c>
      <c r="J31" s="152">
        <f>ROUND(ROUND((SUM(BF92:BF279)),2)*I31,2)</f>
        <v>0</v>
      </c>
      <c r="K31" s="50"/>
    </row>
    <row r="32" spans="2:11" s="1" customFormat="1" ht="14.4" customHeight="1" hidden="1">
      <c r="B32" s="45"/>
      <c r="C32" s="46"/>
      <c r="D32" s="46"/>
      <c r="E32" s="54" t="s">
        <v>44</v>
      </c>
      <c r="F32" s="152">
        <f>ROUND(SUM(BG92:BG279),2)</f>
        <v>0</v>
      </c>
      <c r="G32" s="46"/>
      <c r="H32" s="46"/>
      <c r="I32" s="153">
        <v>0.21</v>
      </c>
      <c r="J32" s="152">
        <v>0</v>
      </c>
      <c r="K32" s="50"/>
    </row>
    <row r="33" spans="2:11" s="1" customFormat="1" ht="14.4" customHeight="1" hidden="1">
      <c r="B33" s="45"/>
      <c r="C33" s="46"/>
      <c r="D33" s="46"/>
      <c r="E33" s="54" t="s">
        <v>45</v>
      </c>
      <c r="F33" s="152">
        <f>ROUND(SUM(BH92:BH279),2)</f>
        <v>0</v>
      </c>
      <c r="G33" s="46"/>
      <c r="H33" s="46"/>
      <c r="I33" s="153">
        <v>0.15</v>
      </c>
      <c r="J33" s="152">
        <v>0</v>
      </c>
      <c r="K33" s="50"/>
    </row>
    <row r="34" spans="2:11" s="1" customFormat="1" ht="14.4" customHeight="1" hidden="1">
      <c r="B34" s="45"/>
      <c r="C34" s="46"/>
      <c r="D34" s="46"/>
      <c r="E34" s="54" t="s">
        <v>46</v>
      </c>
      <c r="F34" s="152">
        <f>ROUND(SUM(BI92:BI279),2)</f>
        <v>0</v>
      </c>
      <c r="G34" s="46"/>
      <c r="H34" s="46"/>
      <c r="I34" s="153">
        <v>0</v>
      </c>
      <c r="J34" s="152">
        <v>0</v>
      </c>
      <c r="K34" s="50"/>
    </row>
    <row r="35" spans="2:11" s="1" customFormat="1" ht="6.95" customHeight="1">
      <c r="B35" s="45"/>
      <c r="C35" s="46"/>
      <c r="D35" s="46"/>
      <c r="E35" s="46"/>
      <c r="F35" s="46"/>
      <c r="G35" s="46"/>
      <c r="H35" s="46"/>
      <c r="I35" s="139"/>
      <c r="J35" s="46"/>
      <c r="K35" s="50"/>
    </row>
    <row r="36" spans="2:11" s="1" customFormat="1" ht="25.4" customHeight="1">
      <c r="B36" s="45"/>
      <c r="C36" s="154"/>
      <c r="D36" s="155" t="s">
        <v>47</v>
      </c>
      <c r="E36" s="97"/>
      <c r="F36" s="97"/>
      <c r="G36" s="156" t="s">
        <v>48</v>
      </c>
      <c r="H36" s="157" t="s">
        <v>49</v>
      </c>
      <c r="I36" s="158"/>
      <c r="J36" s="159">
        <f>SUM(J27:J34)</f>
        <v>0</v>
      </c>
      <c r="K36" s="160"/>
    </row>
    <row r="37" spans="2:11" s="1" customFormat="1" ht="14.4" customHeight="1">
      <c r="B37" s="66"/>
      <c r="C37" s="67"/>
      <c r="D37" s="67"/>
      <c r="E37" s="67"/>
      <c r="F37" s="67"/>
      <c r="G37" s="67"/>
      <c r="H37" s="67"/>
      <c r="I37" s="161"/>
      <c r="J37" s="67"/>
      <c r="K37" s="68"/>
    </row>
    <row r="41" spans="2:11" s="1" customFormat="1" ht="6.95" customHeight="1">
      <c r="B41" s="162"/>
      <c r="C41" s="163"/>
      <c r="D41" s="163"/>
      <c r="E41" s="163"/>
      <c r="F41" s="163"/>
      <c r="G41" s="163"/>
      <c r="H41" s="163"/>
      <c r="I41" s="164"/>
      <c r="J41" s="163"/>
      <c r="K41" s="165"/>
    </row>
    <row r="42" spans="2:11" s="1" customFormat="1" ht="36.95" customHeight="1">
      <c r="B42" s="45"/>
      <c r="C42" s="29" t="s">
        <v>89</v>
      </c>
      <c r="D42" s="46"/>
      <c r="E42" s="46"/>
      <c r="F42" s="46"/>
      <c r="G42" s="46"/>
      <c r="H42" s="46"/>
      <c r="I42" s="139"/>
      <c r="J42" s="46"/>
      <c r="K42" s="50"/>
    </row>
    <row r="43" spans="2:11" s="1" customFormat="1" ht="6.95" customHeight="1">
      <c r="B43" s="45"/>
      <c r="C43" s="46"/>
      <c r="D43" s="46"/>
      <c r="E43" s="46"/>
      <c r="F43" s="46"/>
      <c r="G43" s="46"/>
      <c r="H43" s="46"/>
      <c r="I43" s="139"/>
      <c r="J43" s="46"/>
      <c r="K43" s="50"/>
    </row>
    <row r="44" spans="2:11" s="1" customFormat="1" ht="14.4" customHeight="1">
      <c r="B44" s="45"/>
      <c r="C44" s="39" t="s">
        <v>18</v>
      </c>
      <c r="D44" s="46"/>
      <c r="E44" s="46"/>
      <c r="F44" s="46"/>
      <c r="G44" s="46"/>
      <c r="H44" s="46"/>
      <c r="I44" s="139"/>
      <c r="J44" s="46"/>
      <c r="K44" s="50"/>
    </row>
    <row r="45" spans="2:11" s="1" customFormat="1" ht="16.5" customHeight="1">
      <c r="B45" s="45"/>
      <c r="C45" s="46"/>
      <c r="D45" s="46"/>
      <c r="E45" s="138" t="str">
        <f>E7</f>
        <v>Oddělení sociálních lůžek - Výměna dveří, oprava chodby a nový podhled nemocnice Bohumín</v>
      </c>
      <c r="F45" s="39"/>
      <c r="G45" s="39"/>
      <c r="H45" s="39"/>
      <c r="I45" s="139"/>
      <c r="J45" s="46"/>
      <c r="K45" s="50"/>
    </row>
    <row r="46" spans="2:11" s="1" customFormat="1" ht="14.4" customHeight="1">
      <c r="B46" s="45"/>
      <c r="C46" s="39" t="s">
        <v>87</v>
      </c>
      <c r="D46" s="46"/>
      <c r="E46" s="46"/>
      <c r="F46" s="46"/>
      <c r="G46" s="46"/>
      <c r="H46" s="46"/>
      <c r="I46" s="139"/>
      <c r="J46" s="46"/>
      <c r="K46" s="50"/>
    </row>
    <row r="47" spans="2:11" s="1" customFormat="1" ht="17.25" customHeight="1">
      <c r="B47" s="45"/>
      <c r="C47" s="46"/>
      <c r="D47" s="46"/>
      <c r="E47" s="140" t="str">
        <f>E9</f>
        <v>001 - Oddělení sociálních lůžek - Výměna dveří, oprava chodby a nový podhled nemocnice Bohumín</v>
      </c>
      <c r="F47" s="46"/>
      <c r="G47" s="46"/>
      <c r="H47" s="46"/>
      <c r="I47" s="139"/>
      <c r="J47" s="46"/>
      <c r="K47" s="50"/>
    </row>
    <row r="48" spans="2:11" s="1" customFormat="1" ht="6.95" customHeight="1">
      <c r="B48" s="45"/>
      <c r="C48" s="46"/>
      <c r="D48" s="46"/>
      <c r="E48" s="46"/>
      <c r="F48" s="46"/>
      <c r="G48" s="46"/>
      <c r="H48" s="46"/>
      <c r="I48" s="139"/>
      <c r="J48" s="46"/>
      <c r="K48" s="50"/>
    </row>
    <row r="49" spans="2:11" s="1" customFormat="1" ht="18" customHeight="1">
      <c r="B49" s="45"/>
      <c r="C49" s="39" t="s">
        <v>23</v>
      </c>
      <c r="D49" s="46"/>
      <c r="E49" s="46"/>
      <c r="F49" s="34" t="str">
        <f>F12</f>
        <v>Bohumín</v>
      </c>
      <c r="G49" s="46"/>
      <c r="H49" s="46"/>
      <c r="I49" s="141" t="s">
        <v>25</v>
      </c>
      <c r="J49" s="142" t="str">
        <f>IF(J12="","",J12)</f>
        <v>16. 10. 2019</v>
      </c>
      <c r="K49" s="50"/>
    </row>
    <row r="50" spans="2:11" s="1" customFormat="1" ht="6.95" customHeight="1">
      <c r="B50" s="45"/>
      <c r="C50" s="46"/>
      <c r="D50" s="46"/>
      <c r="E50" s="46"/>
      <c r="F50" s="46"/>
      <c r="G50" s="46"/>
      <c r="H50" s="46"/>
      <c r="I50" s="139"/>
      <c r="J50" s="46"/>
      <c r="K50" s="50"/>
    </row>
    <row r="51" spans="2:11" s="1" customFormat="1" ht="13.5">
      <c r="B51" s="45"/>
      <c r="C51" s="39" t="s">
        <v>27</v>
      </c>
      <c r="D51" s="46"/>
      <c r="E51" s="46"/>
      <c r="F51" s="34" t="str">
        <f>E15</f>
        <v>Nemocnice Bohumín</v>
      </c>
      <c r="G51" s="46"/>
      <c r="H51" s="46"/>
      <c r="I51" s="141" t="s">
        <v>33</v>
      </c>
      <c r="J51" s="43" t="str">
        <f>E21</f>
        <v>ATRIS s.r.o.</v>
      </c>
      <c r="K51" s="50"/>
    </row>
    <row r="52" spans="2:11" s="1" customFormat="1" ht="14.4" customHeight="1">
      <c r="B52" s="45"/>
      <c r="C52" s="39" t="s">
        <v>31</v>
      </c>
      <c r="D52" s="46"/>
      <c r="E52" s="46"/>
      <c r="F52" s="34" t="str">
        <f>IF(E18="","",E18)</f>
        <v/>
      </c>
      <c r="G52" s="46"/>
      <c r="H52" s="46"/>
      <c r="I52" s="139"/>
      <c r="J52" s="166"/>
      <c r="K52" s="50"/>
    </row>
    <row r="53" spans="2:11" s="1" customFormat="1" ht="10.3" customHeight="1">
      <c r="B53" s="45"/>
      <c r="C53" s="46"/>
      <c r="D53" s="46"/>
      <c r="E53" s="46"/>
      <c r="F53" s="46"/>
      <c r="G53" s="46"/>
      <c r="H53" s="46"/>
      <c r="I53" s="139"/>
      <c r="J53" s="46"/>
      <c r="K53" s="50"/>
    </row>
    <row r="54" spans="2:11" s="1" customFormat="1" ht="29.25" customHeight="1">
      <c r="B54" s="45"/>
      <c r="C54" s="167" t="s">
        <v>90</v>
      </c>
      <c r="D54" s="154"/>
      <c r="E54" s="154"/>
      <c r="F54" s="154"/>
      <c r="G54" s="154"/>
      <c r="H54" s="154"/>
      <c r="I54" s="168"/>
      <c r="J54" s="169" t="s">
        <v>91</v>
      </c>
      <c r="K54" s="170"/>
    </row>
    <row r="55" spans="2:11" s="1" customFormat="1" ht="10.3" customHeight="1">
      <c r="B55" s="45"/>
      <c r="C55" s="46"/>
      <c r="D55" s="46"/>
      <c r="E55" s="46"/>
      <c r="F55" s="46"/>
      <c r="G55" s="46"/>
      <c r="H55" s="46"/>
      <c r="I55" s="139"/>
      <c r="J55" s="46"/>
      <c r="K55" s="50"/>
    </row>
    <row r="56" spans="2:47" s="1" customFormat="1" ht="29.25" customHeight="1">
      <c r="B56" s="45"/>
      <c r="C56" s="171" t="s">
        <v>92</v>
      </c>
      <c r="D56" s="46"/>
      <c r="E56" s="46"/>
      <c r="F56" s="46"/>
      <c r="G56" s="46"/>
      <c r="H56" s="46"/>
      <c r="I56" s="139"/>
      <c r="J56" s="150">
        <f>J92</f>
        <v>0</v>
      </c>
      <c r="K56" s="50"/>
      <c r="AU56" s="23" t="s">
        <v>93</v>
      </c>
    </row>
    <row r="57" spans="2:11" s="7" customFormat="1" ht="24.95" customHeight="1">
      <c r="B57" s="172"/>
      <c r="C57" s="173"/>
      <c r="D57" s="174" t="s">
        <v>94</v>
      </c>
      <c r="E57" s="175"/>
      <c r="F57" s="175"/>
      <c r="G57" s="175"/>
      <c r="H57" s="175"/>
      <c r="I57" s="176"/>
      <c r="J57" s="177">
        <f>J93</f>
        <v>0</v>
      </c>
      <c r="K57" s="178"/>
    </row>
    <row r="58" spans="2:11" s="8" customFormat="1" ht="19.9" customHeight="1">
      <c r="B58" s="179"/>
      <c r="C58" s="180"/>
      <c r="D58" s="181" t="s">
        <v>95</v>
      </c>
      <c r="E58" s="182"/>
      <c r="F58" s="182"/>
      <c r="G58" s="182"/>
      <c r="H58" s="182"/>
      <c r="I58" s="183"/>
      <c r="J58" s="184">
        <f>J94</f>
        <v>0</v>
      </c>
      <c r="K58" s="185"/>
    </row>
    <row r="59" spans="2:11" s="8" customFormat="1" ht="19.9" customHeight="1">
      <c r="B59" s="179"/>
      <c r="C59" s="180"/>
      <c r="D59" s="181" t="s">
        <v>96</v>
      </c>
      <c r="E59" s="182"/>
      <c r="F59" s="182"/>
      <c r="G59" s="182"/>
      <c r="H59" s="182"/>
      <c r="I59" s="183"/>
      <c r="J59" s="184">
        <f>J97</f>
        <v>0</v>
      </c>
      <c r="K59" s="185"/>
    </row>
    <row r="60" spans="2:11" s="8" customFormat="1" ht="19.9" customHeight="1">
      <c r="B60" s="179"/>
      <c r="C60" s="180"/>
      <c r="D60" s="181" t="s">
        <v>97</v>
      </c>
      <c r="E60" s="182"/>
      <c r="F60" s="182"/>
      <c r="G60" s="182"/>
      <c r="H60" s="182"/>
      <c r="I60" s="183"/>
      <c r="J60" s="184">
        <f>J122</f>
        <v>0</v>
      </c>
      <c r="K60" s="185"/>
    </row>
    <row r="61" spans="2:11" s="8" customFormat="1" ht="19.9" customHeight="1">
      <c r="B61" s="179"/>
      <c r="C61" s="180"/>
      <c r="D61" s="181" t="s">
        <v>98</v>
      </c>
      <c r="E61" s="182"/>
      <c r="F61" s="182"/>
      <c r="G61" s="182"/>
      <c r="H61" s="182"/>
      <c r="I61" s="183"/>
      <c r="J61" s="184">
        <f>J135</f>
        <v>0</v>
      </c>
      <c r="K61" s="185"/>
    </row>
    <row r="62" spans="2:11" s="8" customFormat="1" ht="19.9" customHeight="1">
      <c r="B62" s="179"/>
      <c r="C62" s="180"/>
      <c r="D62" s="181" t="s">
        <v>99</v>
      </c>
      <c r="E62" s="182"/>
      <c r="F62" s="182"/>
      <c r="G62" s="182"/>
      <c r="H62" s="182"/>
      <c r="I62" s="183"/>
      <c r="J62" s="184">
        <f>J145</f>
        <v>0</v>
      </c>
      <c r="K62" s="185"/>
    </row>
    <row r="63" spans="2:11" s="7" customFormat="1" ht="24.95" customHeight="1">
      <c r="B63" s="172"/>
      <c r="C63" s="173"/>
      <c r="D63" s="174" t="s">
        <v>100</v>
      </c>
      <c r="E63" s="175"/>
      <c r="F63" s="175"/>
      <c r="G63" s="175"/>
      <c r="H63" s="175"/>
      <c r="I63" s="176"/>
      <c r="J63" s="177">
        <f>J150</f>
        <v>0</v>
      </c>
      <c r="K63" s="178"/>
    </row>
    <row r="64" spans="2:11" s="8" customFormat="1" ht="19.9" customHeight="1">
      <c r="B64" s="179"/>
      <c r="C64" s="180"/>
      <c r="D64" s="181" t="s">
        <v>101</v>
      </c>
      <c r="E64" s="182"/>
      <c r="F64" s="182"/>
      <c r="G64" s="182"/>
      <c r="H64" s="182"/>
      <c r="I64" s="183"/>
      <c r="J64" s="184">
        <f>J151</f>
        <v>0</v>
      </c>
      <c r="K64" s="185"/>
    </row>
    <row r="65" spans="2:11" s="8" customFormat="1" ht="19.9" customHeight="1">
      <c r="B65" s="179"/>
      <c r="C65" s="180"/>
      <c r="D65" s="181" t="s">
        <v>102</v>
      </c>
      <c r="E65" s="182"/>
      <c r="F65" s="182"/>
      <c r="G65" s="182"/>
      <c r="H65" s="182"/>
      <c r="I65" s="183"/>
      <c r="J65" s="184">
        <f>J156</f>
        <v>0</v>
      </c>
      <c r="K65" s="185"/>
    </row>
    <row r="66" spans="2:11" s="8" customFormat="1" ht="19.9" customHeight="1">
      <c r="B66" s="179"/>
      <c r="C66" s="180"/>
      <c r="D66" s="181" t="s">
        <v>103</v>
      </c>
      <c r="E66" s="182"/>
      <c r="F66" s="182"/>
      <c r="G66" s="182"/>
      <c r="H66" s="182"/>
      <c r="I66" s="183"/>
      <c r="J66" s="184">
        <f>J165</f>
        <v>0</v>
      </c>
      <c r="K66" s="185"/>
    </row>
    <row r="67" spans="2:11" s="8" customFormat="1" ht="19.9" customHeight="1">
      <c r="B67" s="179"/>
      <c r="C67" s="180"/>
      <c r="D67" s="181" t="s">
        <v>104</v>
      </c>
      <c r="E67" s="182"/>
      <c r="F67" s="182"/>
      <c r="G67" s="182"/>
      <c r="H67" s="182"/>
      <c r="I67" s="183"/>
      <c r="J67" s="184">
        <f>J191</f>
        <v>0</v>
      </c>
      <c r="K67" s="185"/>
    </row>
    <row r="68" spans="2:11" s="8" customFormat="1" ht="19.9" customHeight="1">
      <c r="B68" s="179"/>
      <c r="C68" s="180"/>
      <c r="D68" s="181" t="s">
        <v>105</v>
      </c>
      <c r="E68" s="182"/>
      <c r="F68" s="182"/>
      <c r="G68" s="182"/>
      <c r="H68" s="182"/>
      <c r="I68" s="183"/>
      <c r="J68" s="184">
        <f>J201</f>
        <v>0</v>
      </c>
      <c r="K68" s="185"/>
    </row>
    <row r="69" spans="2:11" s="8" customFormat="1" ht="19.9" customHeight="1">
      <c r="B69" s="179"/>
      <c r="C69" s="180"/>
      <c r="D69" s="181" t="s">
        <v>106</v>
      </c>
      <c r="E69" s="182"/>
      <c r="F69" s="182"/>
      <c r="G69" s="182"/>
      <c r="H69" s="182"/>
      <c r="I69" s="183"/>
      <c r="J69" s="184">
        <f>J249</f>
        <v>0</v>
      </c>
      <c r="K69" s="185"/>
    </row>
    <row r="70" spans="2:11" s="8" customFormat="1" ht="19.9" customHeight="1">
      <c r="B70" s="179"/>
      <c r="C70" s="180"/>
      <c r="D70" s="181" t="s">
        <v>107</v>
      </c>
      <c r="E70" s="182"/>
      <c r="F70" s="182"/>
      <c r="G70" s="182"/>
      <c r="H70" s="182"/>
      <c r="I70" s="183"/>
      <c r="J70" s="184">
        <f>J252</f>
        <v>0</v>
      </c>
      <c r="K70" s="185"/>
    </row>
    <row r="71" spans="2:11" s="7" customFormat="1" ht="24.95" customHeight="1">
      <c r="B71" s="172"/>
      <c r="C71" s="173"/>
      <c r="D71" s="174" t="s">
        <v>108</v>
      </c>
      <c r="E71" s="175"/>
      <c r="F71" s="175"/>
      <c r="G71" s="175"/>
      <c r="H71" s="175"/>
      <c r="I71" s="176"/>
      <c r="J71" s="177">
        <f>J267</f>
        <v>0</v>
      </c>
      <c r="K71" s="178"/>
    </row>
    <row r="72" spans="2:11" s="8" customFormat="1" ht="19.9" customHeight="1">
      <c r="B72" s="179"/>
      <c r="C72" s="180"/>
      <c r="D72" s="181" t="s">
        <v>109</v>
      </c>
      <c r="E72" s="182"/>
      <c r="F72" s="182"/>
      <c r="G72" s="182"/>
      <c r="H72" s="182"/>
      <c r="I72" s="183"/>
      <c r="J72" s="184">
        <f>J268</f>
        <v>0</v>
      </c>
      <c r="K72" s="185"/>
    </row>
    <row r="73" spans="2:11" s="1" customFormat="1" ht="21.8" customHeight="1">
      <c r="B73" s="45"/>
      <c r="C73" s="46"/>
      <c r="D73" s="46"/>
      <c r="E73" s="46"/>
      <c r="F73" s="46"/>
      <c r="G73" s="46"/>
      <c r="H73" s="46"/>
      <c r="I73" s="139"/>
      <c r="J73" s="46"/>
      <c r="K73" s="50"/>
    </row>
    <row r="74" spans="2:11" s="1" customFormat="1" ht="6.95" customHeight="1">
      <c r="B74" s="66"/>
      <c r="C74" s="67"/>
      <c r="D74" s="67"/>
      <c r="E74" s="67"/>
      <c r="F74" s="67"/>
      <c r="G74" s="67"/>
      <c r="H74" s="67"/>
      <c r="I74" s="161"/>
      <c r="J74" s="67"/>
      <c r="K74" s="68"/>
    </row>
    <row r="78" spans="2:12" s="1" customFormat="1" ht="6.95" customHeight="1">
      <c r="B78" s="69"/>
      <c r="C78" s="70"/>
      <c r="D78" s="70"/>
      <c r="E78" s="70"/>
      <c r="F78" s="70"/>
      <c r="G78" s="70"/>
      <c r="H78" s="70"/>
      <c r="I78" s="164"/>
      <c r="J78" s="70"/>
      <c r="K78" s="70"/>
      <c r="L78" s="71"/>
    </row>
    <row r="79" spans="2:12" s="1" customFormat="1" ht="36.95" customHeight="1">
      <c r="B79" s="45"/>
      <c r="C79" s="72" t="s">
        <v>110</v>
      </c>
      <c r="D79" s="73"/>
      <c r="E79" s="73"/>
      <c r="F79" s="73"/>
      <c r="G79" s="73"/>
      <c r="H79" s="73"/>
      <c r="I79" s="186"/>
      <c r="J79" s="73"/>
      <c r="K79" s="73"/>
      <c r="L79" s="71"/>
    </row>
    <row r="80" spans="2:12" s="1" customFormat="1" ht="6.95" customHeight="1">
      <c r="B80" s="45"/>
      <c r="C80" s="73"/>
      <c r="D80" s="73"/>
      <c r="E80" s="73"/>
      <c r="F80" s="73"/>
      <c r="G80" s="73"/>
      <c r="H80" s="73"/>
      <c r="I80" s="186"/>
      <c r="J80" s="73"/>
      <c r="K80" s="73"/>
      <c r="L80" s="71"/>
    </row>
    <row r="81" spans="2:12" s="1" customFormat="1" ht="14.4" customHeight="1">
      <c r="B81" s="45"/>
      <c r="C81" s="75" t="s">
        <v>18</v>
      </c>
      <c r="D81" s="73"/>
      <c r="E81" s="73"/>
      <c r="F81" s="73"/>
      <c r="G81" s="73"/>
      <c r="H81" s="73"/>
      <c r="I81" s="186"/>
      <c r="J81" s="73"/>
      <c r="K81" s="73"/>
      <c r="L81" s="71"/>
    </row>
    <row r="82" spans="2:12" s="1" customFormat="1" ht="16.5" customHeight="1">
      <c r="B82" s="45"/>
      <c r="C82" s="73"/>
      <c r="D82" s="73"/>
      <c r="E82" s="187" t="str">
        <f>E7</f>
        <v>Oddělení sociálních lůžek - Výměna dveří, oprava chodby a nový podhled nemocnice Bohumín</v>
      </c>
      <c r="F82" s="75"/>
      <c r="G82" s="75"/>
      <c r="H82" s="75"/>
      <c r="I82" s="186"/>
      <c r="J82" s="73"/>
      <c r="K82" s="73"/>
      <c r="L82" s="71"/>
    </row>
    <row r="83" spans="2:12" s="1" customFormat="1" ht="14.4" customHeight="1">
      <c r="B83" s="45"/>
      <c r="C83" s="75" t="s">
        <v>87</v>
      </c>
      <c r="D83" s="73"/>
      <c r="E83" s="73"/>
      <c r="F83" s="73"/>
      <c r="G83" s="73"/>
      <c r="H83" s="73"/>
      <c r="I83" s="186"/>
      <c r="J83" s="73"/>
      <c r="K83" s="73"/>
      <c r="L83" s="71"/>
    </row>
    <row r="84" spans="2:12" s="1" customFormat="1" ht="17.25" customHeight="1">
      <c r="B84" s="45"/>
      <c r="C84" s="73"/>
      <c r="D84" s="73"/>
      <c r="E84" s="81" t="str">
        <f>E9</f>
        <v>001 - Oddělení sociálních lůžek - Výměna dveří, oprava chodby a nový podhled nemocnice Bohumín</v>
      </c>
      <c r="F84" s="73"/>
      <c r="G84" s="73"/>
      <c r="H84" s="73"/>
      <c r="I84" s="186"/>
      <c r="J84" s="73"/>
      <c r="K84" s="73"/>
      <c r="L84" s="71"/>
    </row>
    <row r="85" spans="2:12" s="1" customFormat="1" ht="6.95" customHeight="1">
      <c r="B85" s="45"/>
      <c r="C85" s="73"/>
      <c r="D85" s="73"/>
      <c r="E85" s="73"/>
      <c r="F85" s="73"/>
      <c r="G85" s="73"/>
      <c r="H85" s="73"/>
      <c r="I85" s="186"/>
      <c r="J85" s="73"/>
      <c r="K85" s="73"/>
      <c r="L85" s="71"/>
    </row>
    <row r="86" spans="2:12" s="1" customFormat="1" ht="18" customHeight="1">
      <c r="B86" s="45"/>
      <c r="C86" s="75" t="s">
        <v>23</v>
      </c>
      <c r="D86" s="73"/>
      <c r="E86" s="73"/>
      <c r="F86" s="188" t="str">
        <f>F12</f>
        <v>Bohumín</v>
      </c>
      <c r="G86" s="73"/>
      <c r="H86" s="73"/>
      <c r="I86" s="189" t="s">
        <v>25</v>
      </c>
      <c r="J86" s="84" t="str">
        <f>IF(J12="","",J12)</f>
        <v>16. 10. 2019</v>
      </c>
      <c r="K86" s="73"/>
      <c r="L86" s="71"/>
    </row>
    <row r="87" spans="2:12" s="1" customFormat="1" ht="6.95" customHeight="1">
      <c r="B87" s="45"/>
      <c r="C87" s="73"/>
      <c r="D87" s="73"/>
      <c r="E87" s="73"/>
      <c r="F87" s="73"/>
      <c r="G87" s="73"/>
      <c r="H87" s="73"/>
      <c r="I87" s="186"/>
      <c r="J87" s="73"/>
      <c r="K87" s="73"/>
      <c r="L87" s="71"/>
    </row>
    <row r="88" spans="2:12" s="1" customFormat="1" ht="13.5">
      <c r="B88" s="45"/>
      <c r="C88" s="75" t="s">
        <v>27</v>
      </c>
      <c r="D88" s="73"/>
      <c r="E88" s="73"/>
      <c r="F88" s="188" t="str">
        <f>E15</f>
        <v>Nemocnice Bohumín</v>
      </c>
      <c r="G88" s="73"/>
      <c r="H88" s="73"/>
      <c r="I88" s="189" t="s">
        <v>33</v>
      </c>
      <c r="J88" s="188" t="str">
        <f>E21</f>
        <v>ATRIS s.r.o.</v>
      </c>
      <c r="K88" s="73"/>
      <c r="L88" s="71"/>
    </row>
    <row r="89" spans="2:12" s="1" customFormat="1" ht="14.4" customHeight="1">
      <c r="B89" s="45"/>
      <c r="C89" s="75" t="s">
        <v>31</v>
      </c>
      <c r="D89" s="73"/>
      <c r="E89" s="73"/>
      <c r="F89" s="188" t="str">
        <f>IF(E18="","",E18)</f>
        <v/>
      </c>
      <c r="G89" s="73"/>
      <c r="H89" s="73"/>
      <c r="I89" s="186"/>
      <c r="J89" s="73"/>
      <c r="K89" s="73"/>
      <c r="L89" s="71"/>
    </row>
    <row r="90" spans="2:12" s="1" customFormat="1" ht="10.3" customHeight="1">
      <c r="B90" s="45"/>
      <c r="C90" s="73"/>
      <c r="D90" s="73"/>
      <c r="E90" s="73"/>
      <c r="F90" s="73"/>
      <c r="G90" s="73"/>
      <c r="H90" s="73"/>
      <c r="I90" s="186"/>
      <c r="J90" s="73"/>
      <c r="K90" s="73"/>
      <c r="L90" s="71"/>
    </row>
    <row r="91" spans="2:20" s="9" customFormat="1" ht="29.25" customHeight="1">
      <c r="B91" s="190"/>
      <c r="C91" s="191" t="s">
        <v>111</v>
      </c>
      <c r="D91" s="192" t="s">
        <v>56</v>
      </c>
      <c r="E91" s="192" t="s">
        <v>52</v>
      </c>
      <c r="F91" s="192" t="s">
        <v>112</v>
      </c>
      <c r="G91" s="192" t="s">
        <v>113</v>
      </c>
      <c r="H91" s="192" t="s">
        <v>114</v>
      </c>
      <c r="I91" s="193" t="s">
        <v>115</v>
      </c>
      <c r="J91" s="192" t="s">
        <v>91</v>
      </c>
      <c r="K91" s="194" t="s">
        <v>116</v>
      </c>
      <c r="L91" s="195"/>
      <c r="M91" s="101" t="s">
        <v>117</v>
      </c>
      <c r="N91" s="102" t="s">
        <v>41</v>
      </c>
      <c r="O91" s="102" t="s">
        <v>118</v>
      </c>
      <c r="P91" s="102" t="s">
        <v>119</v>
      </c>
      <c r="Q91" s="102" t="s">
        <v>120</v>
      </c>
      <c r="R91" s="102" t="s">
        <v>121</v>
      </c>
      <c r="S91" s="102" t="s">
        <v>122</v>
      </c>
      <c r="T91" s="103" t="s">
        <v>123</v>
      </c>
    </row>
    <row r="92" spans="2:63" s="1" customFormat="1" ht="29.25" customHeight="1">
      <c r="B92" s="45"/>
      <c r="C92" s="107" t="s">
        <v>92</v>
      </c>
      <c r="D92" s="73"/>
      <c r="E92" s="73"/>
      <c r="F92" s="73"/>
      <c r="G92" s="73"/>
      <c r="H92" s="73"/>
      <c r="I92" s="186"/>
      <c r="J92" s="196">
        <f>BK92</f>
        <v>0</v>
      </c>
      <c r="K92" s="73"/>
      <c r="L92" s="71"/>
      <c r="M92" s="104"/>
      <c r="N92" s="105"/>
      <c r="O92" s="105"/>
      <c r="P92" s="197">
        <f>P93+P150+P267</f>
        <v>0</v>
      </c>
      <c r="Q92" s="105"/>
      <c r="R92" s="197">
        <f>R93+R150+R267</f>
        <v>7.24106195</v>
      </c>
      <c r="S92" s="105"/>
      <c r="T92" s="198">
        <f>T93+T150+T267</f>
        <v>6.0796122</v>
      </c>
      <c r="AT92" s="23" t="s">
        <v>70</v>
      </c>
      <c r="AU92" s="23" t="s">
        <v>93</v>
      </c>
      <c r="BK92" s="199">
        <f>BK93+BK150+BK267</f>
        <v>0</v>
      </c>
    </row>
    <row r="93" spans="2:63" s="10" customFormat="1" ht="37.4" customHeight="1">
      <c r="B93" s="200"/>
      <c r="C93" s="201"/>
      <c r="D93" s="202" t="s">
        <v>70</v>
      </c>
      <c r="E93" s="203" t="s">
        <v>124</v>
      </c>
      <c r="F93" s="203" t="s">
        <v>125</v>
      </c>
      <c r="G93" s="201"/>
      <c r="H93" s="201"/>
      <c r="I93" s="204"/>
      <c r="J93" s="205">
        <f>BK93</f>
        <v>0</v>
      </c>
      <c r="K93" s="201"/>
      <c r="L93" s="206"/>
      <c r="M93" s="207"/>
      <c r="N93" s="208"/>
      <c r="O93" s="208"/>
      <c r="P93" s="209">
        <f>P94+P97+P122+P135+P145</f>
        <v>0</v>
      </c>
      <c r="Q93" s="208"/>
      <c r="R93" s="209">
        <f>R94+R97+R122+R135+R145</f>
        <v>5.83113615</v>
      </c>
      <c r="S93" s="208"/>
      <c r="T93" s="210">
        <f>T94+T97+T122+T135+T145</f>
        <v>3.916125</v>
      </c>
      <c r="AR93" s="211" t="s">
        <v>78</v>
      </c>
      <c r="AT93" s="212" t="s">
        <v>70</v>
      </c>
      <c r="AU93" s="212" t="s">
        <v>71</v>
      </c>
      <c r="AY93" s="211" t="s">
        <v>126</v>
      </c>
      <c r="BK93" s="213">
        <f>BK94+BK97+BK122+BK135+BK145</f>
        <v>0</v>
      </c>
    </row>
    <row r="94" spans="2:63" s="10" customFormat="1" ht="19.9" customHeight="1">
      <c r="B94" s="200"/>
      <c r="C94" s="201"/>
      <c r="D94" s="202" t="s">
        <v>70</v>
      </c>
      <c r="E94" s="214" t="s">
        <v>127</v>
      </c>
      <c r="F94" s="214" t="s">
        <v>128</v>
      </c>
      <c r="G94" s="201"/>
      <c r="H94" s="201"/>
      <c r="I94" s="204"/>
      <c r="J94" s="215">
        <f>BK94</f>
        <v>0</v>
      </c>
      <c r="K94" s="201"/>
      <c r="L94" s="206"/>
      <c r="M94" s="207"/>
      <c r="N94" s="208"/>
      <c r="O94" s="208"/>
      <c r="P94" s="209">
        <f>SUM(P95:P96)</f>
        <v>0</v>
      </c>
      <c r="Q94" s="208"/>
      <c r="R94" s="209">
        <f>SUM(R95:R96)</f>
        <v>0.587994</v>
      </c>
      <c r="S94" s="208"/>
      <c r="T94" s="210">
        <f>SUM(T95:T96)</f>
        <v>0</v>
      </c>
      <c r="AR94" s="211" t="s">
        <v>78</v>
      </c>
      <c r="AT94" s="212" t="s">
        <v>70</v>
      </c>
      <c r="AU94" s="212" t="s">
        <v>78</v>
      </c>
      <c r="AY94" s="211" t="s">
        <v>126</v>
      </c>
      <c r="BK94" s="213">
        <f>SUM(BK95:BK96)</f>
        <v>0</v>
      </c>
    </row>
    <row r="95" spans="2:65" s="1" customFormat="1" ht="16.5" customHeight="1">
      <c r="B95" s="45"/>
      <c r="C95" s="216" t="s">
        <v>78</v>
      </c>
      <c r="D95" s="216" t="s">
        <v>129</v>
      </c>
      <c r="E95" s="217" t="s">
        <v>130</v>
      </c>
      <c r="F95" s="218" t="s">
        <v>131</v>
      </c>
      <c r="G95" s="219" t="s">
        <v>132</v>
      </c>
      <c r="H95" s="220">
        <v>3.3</v>
      </c>
      <c r="I95" s="221"/>
      <c r="J95" s="222">
        <f>ROUND(I95*H95,2)</f>
        <v>0</v>
      </c>
      <c r="K95" s="218" t="s">
        <v>133</v>
      </c>
      <c r="L95" s="71"/>
      <c r="M95" s="223" t="s">
        <v>21</v>
      </c>
      <c r="N95" s="224" t="s">
        <v>42</v>
      </c>
      <c r="O95" s="46"/>
      <c r="P95" s="225">
        <f>O95*H95</f>
        <v>0</v>
      </c>
      <c r="Q95" s="225">
        <v>0.17818</v>
      </c>
      <c r="R95" s="225">
        <f>Q95*H95</f>
        <v>0.587994</v>
      </c>
      <c r="S95" s="225">
        <v>0</v>
      </c>
      <c r="T95" s="226">
        <f>S95*H95</f>
        <v>0</v>
      </c>
      <c r="AR95" s="23" t="s">
        <v>134</v>
      </c>
      <c r="AT95" s="23" t="s">
        <v>129</v>
      </c>
      <c r="AU95" s="23" t="s">
        <v>80</v>
      </c>
      <c r="AY95" s="23" t="s">
        <v>126</v>
      </c>
      <c r="BE95" s="227">
        <f>IF(N95="základní",J95,0)</f>
        <v>0</v>
      </c>
      <c r="BF95" s="227">
        <f>IF(N95="snížená",J95,0)</f>
        <v>0</v>
      </c>
      <c r="BG95" s="227">
        <f>IF(N95="zákl. přenesená",J95,0)</f>
        <v>0</v>
      </c>
      <c r="BH95" s="227">
        <f>IF(N95="sníž. přenesená",J95,0)</f>
        <v>0</v>
      </c>
      <c r="BI95" s="227">
        <f>IF(N95="nulová",J95,0)</f>
        <v>0</v>
      </c>
      <c r="BJ95" s="23" t="s">
        <v>78</v>
      </c>
      <c r="BK95" s="227">
        <f>ROUND(I95*H95,2)</f>
        <v>0</v>
      </c>
      <c r="BL95" s="23" t="s">
        <v>134</v>
      </c>
      <c r="BM95" s="23" t="s">
        <v>135</v>
      </c>
    </row>
    <row r="96" spans="2:51" s="11" customFormat="1" ht="13.5">
      <c r="B96" s="228"/>
      <c r="C96" s="229"/>
      <c r="D96" s="230" t="s">
        <v>136</v>
      </c>
      <c r="E96" s="231" t="s">
        <v>21</v>
      </c>
      <c r="F96" s="232" t="s">
        <v>137</v>
      </c>
      <c r="G96" s="229"/>
      <c r="H96" s="233">
        <v>3.3</v>
      </c>
      <c r="I96" s="234"/>
      <c r="J96" s="229"/>
      <c r="K96" s="229"/>
      <c r="L96" s="235"/>
      <c r="M96" s="236"/>
      <c r="N96" s="237"/>
      <c r="O96" s="237"/>
      <c r="P96" s="237"/>
      <c r="Q96" s="237"/>
      <c r="R96" s="237"/>
      <c r="S96" s="237"/>
      <c r="T96" s="238"/>
      <c r="AT96" s="239" t="s">
        <v>136</v>
      </c>
      <c r="AU96" s="239" t="s">
        <v>80</v>
      </c>
      <c r="AV96" s="11" t="s">
        <v>80</v>
      </c>
      <c r="AW96" s="11" t="s">
        <v>35</v>
      </c>
      <c r="AX96" s="11" t="s">
        <v>78</v>
      </c>
      <c r="AY96" s="239" t="s">
        <v>126</v>
      </c>
    </row>
    <row r="97" spans="2:63" s="10" customFormat="1" ht="29.85" customHeight="1">
      <c r="B97" s="200"/>
      <c r="C97" s="201"/>
      <c r="D97" s="202" t="s">
        <v>70</v>
      </c>
      <c r="E97" s="214" t="s">
        <v>138</v>
      </c>
      <c r="F97" s="214" t="s">
        <v>139</v>
      </c>
      <c r="G97" s="201"/>
      <c r="H97" s="201"/>
      <c r="I97" s="204"/>
      <c r="J97" s="215">
        <f>BK97</f>
        <v>0</v>
      </c>
      <c r="K97" s="201"/>
      <c r="L97" s="206"/>
      <c r="M97" s="207"/>
      <c r="N97" s="208"/>
      <c r="O97" s="208"/>
      <c r="P97" s="209">
        <f>SUM(P98:P121)</f>
        <v>0</v>
      </c>
      <c r="Q97" s="208"/>
      <c r="R97" s="209">
        <f>SUM(R98:R121)</f>
        <v>5.23914215</v>
      </c>
      <c r="S97" s="208"/>
      <c r="T97" s="210">
        <f>SUM(T98:T121)</f>
        <v>0</v>
      </c>
      <c r="AR97" s="211" t="s">
        <v>78</v>
      </c>
      <c r="AT97" s="212" t="s">
        <v>70</v>
      </c>
      <c r="AU97" s="212" t="s">
        <v>78</v>
      </c>
      <c r="AY97" s="211" t="s">
        <v>126</v>
      </c>
      <c r="BK97" s="213">
        <f>SUM(BK98:BK121)</f>
        <v>0</v>
      </c>
    </row>
    <row r="98" spans="2:65" s="1" customFormat="1" ht="25.5" customHeight="1">
      <c r="B98" s="45"/>
      <c r="C98" s="216" t="s">
        <v>80</v>
      </c>
      <c r="D98" s="216" t="s">
        <v>129</v>
      </c>
      <c r="E98" s="217" t="s">
        <v>140</v>
      </c>
      <c r="F98" s="218" t="s">
        <v>141</v>
      </c>
      <c r="G98" s="219" t="s">
        <v>132</v>
      </c>
      <c r="H98" s="220">
        <v>246.62</v>
      </c>
      <c r="I98" s="221"/>
      <c r="J98" s="222">
        <f>ROUND(I98*H98,2)</f>
        <v>0</v>
      </c>
      <c r="K98" s="218" t="s">
        <v>133</v>
      </c>
      <c r="L98" s="71"/>
      <c r="M98" s="223" t="s">
        <v>21</v>
      </c>
      <c r="N98" s="224" t="s">
        <v>42</v>
      </c>
      <c r="O98" s="46"/>
      <c r="P98" s="225">
        <f>O98*H98</f>
        <v>0</v>
      </c>
      <c r="Q98" s="225">
        <v>0.00438</v>
      </c>
      <c r="R98" s="225">
        <f>Q98*H98</f>
        <v>1.0801956000000001</v>
      </c>
      <c r="S98" s="225">
        <v>0</v>
      </c>
      <c r="T98" s="226">
        <f>S98*H98</f>
        <v>0</v>
      </c>
      <c r="AR98" s="23" t="s">
        <v>134</v>
      </c>
      <c r="AT98" s="23" t="s">
        <v>129</v>
      </c>
      <c r="AU98" s="23" t="s">
        <v>80</v>
      </c>
      <c r="AY98" s="23" t="s">
        <v>126</v>
      </c>
      <c r="BE98" s="227">
        <f>IF(N98="základní",J98,0)</f>
        <v>0</v>
      </c>
      <c r="BF98" s="227">
        <f>IF(N98="snížená",J98,0)</f>
        <v>0</v>
      </c>
      <c r="BG98" s="227">
        <f>IF(N98="zákl. přenesená",J98,0)</f>
        <v>0</v>
      </c>
      <c r="BH98" s="227">
        <f>IF(N98="sníž. přenesená",J98,0)</f>
        <v>0</v>
      </c>
      <c r="BI98" s="227">
        <f>IF(N98="nulová",J98,0)</f>
        <v>0</v>
      </c>
      <c r="BJ98" s="23" t="s">
        <v>78</v>
      </c>
      <c r="BK98" s="227">
        <f>ROUND(I98*H98,2)</f>
        <v>0</v>
      </c>
      <c r="BL98" s="23" t="s">
        <v>134</v>
      </c>
      <c r="BM98" s="23" t="s">
        <v>142</v>
      </c>
    </row>
    <row r="99" spans="2:47" s="1" customFormat="1" ht="13.5">
      <c r="B99" s="45"/>
      <c r="C99" s="73"/>
      <c r="D99" s="230" t="s">
        <v>143</v>
      </c>
      <c r="E99" s="73"/>
      <c r="F99" s="240" t="s">
        <v>144</v>
      </c>
      <c r="G99" s="73"/>
      <c r="H99" s="73"/>
      <c r="I99" s="186"/>
      <c r="J99" s="73"/>
      <c r="K99" s="73"/>
      <c r="L99" s="71"/>
      <c r="M99" s="241"/>
      <c r="N99" s="46"/>
      <c r="O99" s="46"/>
      <c r="P99" s="46"/>
      <c r="Q99" s="46"/>
      <c r="R99" s="46"/>
      <c r="S99" s="46"/>
      <c r="T99" s="94"/>
      <c r="AT99" s="23" t="s">
        <v>143</v>
      </c>
      <c r="AU99" s="23" t="s">
        <v>80</v>
      </c>
    </row>
    <row r="100" spans="2:51" s="11" customFormat="1" ht="13.5">
      <c r="B100" s="228"/>
      <c r="C100" s="229"/>
      <c r="D100" s="230" t="s">
        <v>136</v>
      </c>
      <c r="E100" s="231" t="s">
        <v>21</v>
      </c>
      <c r="F100" s="232" t="s">
        <v>145</v>
      </c>
      <c r="G100" s="229"/>
      <c r="H100" s="233">
        <v>64.9</v>
      </c>
      <c r="I100" s="234"/>
      <c r="J100" s="229"/>
      <c r="K100" s="229"/>
      <c r="L100" s="235"/>
      <c r="M100" s="236"/>
      <c r="N100" s="237"/>
      <c r="O100" s="237"/>
      <c r="P100" s="237"/>
      <c r="Q100" s="237"/>
      <c r="R100" s="237"/>
      <c r="S100" s="237"/>
      <c r="T100" s="238"/>
      <c r="AT100" s="239" t="s">
        <v>136</v>
      </c>
      <c r="AU100" s="239" t="s">
        <v>80</v>
      </c>
      <c r="AV100" s="11" t="s">
        <v>80</v>
      </c>
      <c r="AW100" s="11" t="s">
        <v>35</v>
      </c>
      <c r="AX100" s="11" t="s">
        <v>71</v>
      </c>
      <c r="AY100" s="239" t="s">
        <v>126</v>
      </c>
    </row>
    <row r="101" spans="2:51" s="12" customFormat="1" ht="13.5">
      <c r="B101" s="242"/>
      <c r="C101" s="243"/>
      <c r="D101" s="230" t="s">
        <v>136</v>
      </c>
      <c r="E101" s="244" t="s">
        <v>21</v>
      </c>
      <c r="F101" s="245" t="s">
        <v>146</v>
      </c>
      <c r="G101" s="243"/>
      <c r="H101" s="244" t="s">
        <v>21</v>
      </c>
      <c r="I101" s="246"/>
      <c r="J101" s="243"/>
      <c r="K101" s="243"/>
      <c r="L101" s="247"/>
      <c r="M101" s="248"/>
      <c r="N101" s="249"/>
      <c r="O101" s="249"/>
      <c r="P101" s="249"/>
      <c r="Q101" s="249"/>
      <c r="R101" s="249"/>
      <c r="S101" s="249"/>
      <c r="T101" s="250"/>
      <c r="AT101" s="251" t="s">
        <v>136</v>
      </c>
      <c r="AU101" s="251" t="s">
        <v>80</v>
      </c>
      <c r="AV101" s="12" t="s">
        <v>78</v>
      </c>
      <c r="AW101" s="12" t="s">
        <v>35</v>
      </c>
      <c r="AX101" s="12" t="s">
        <v>71</v>
      </c>
      <c r="AY101" s="251" t="s">
        <v>126</v>
      </c>
    </row>
    <row r="102" spans="2:51" s="11" customFormat="1" ht="13.5">
      <c r="B102" s="228"/>
      <c r="C102" s="229"/>
      <c r="D102" s="230" t="s">
        <v>136</v>
      </c>
      <c r="E102" s="231" t="s">
        <v>21</v>
      </c>
      <c r="F102" s="232" t="s">
        <v>147</v>
      </c>
      <c r="G102" s="229"/>
      <c r="H102" s="233">
        <v>181.72</v>
      </c>
      <c r="I102" s="234"/>
      <c r="J102" s="229"/>
      <c r="K102" s="229"/>
      <c r="L102" s="235"/>
      <c r="M102" s="236"/>
      <c r="N102" s="237"/>
      <c r="O102" s="237"/>
      <c r="P102" s="237"/>
      <c r="Q102" s="237"/>
      <c r="R102" s="237"/>
      <c r="S102" s="237"/>
      <c r="T102" s="238"/>
      <c r="AT102" s="239" t="s">
        <v>136</v>
      </c>
      <c r="AU102" s="239" t="s">
        <v>80</v>
      </c>
      <c r="AV102" s="11" t="s">
        <v>80</v>
      </c>
      <c r="AW102" s="11" t="s">
        <v>35</v>
      </c>
      <c r="AX102" s="11" t="s">
        <v>71</v>
      </c>
      <c r="AY102" s="239" t="s">
        <v>126</v>
      </c>
    </row>
    <row r="103" spans="2:51" s="13" customFormat="1" ht="13.5">
      <c r="B103" s="252"/>
      <c r="C103" s="253"/>
      <c r="D103" s="230" t="s">
        <v>136</v>
      </c>
      <c r="E103" s="254" t="s">
        <v>21</v>
      </c>
      <c r="F103" s="255" t="s">
        <v>148</v>
      </c>
      <c r="G103" s="253"/>
      <c r="H103" s="256">
        <v>246.62</v>
      </c>
      <c r="I103" s="257"/>
      <c r="J103" s="253"/>
      <c r="K103" s="253"/>
      <c r="L103" s="258"/>
      <c r="M103" s="259"/>
      <c r="N103" s="260"/>
      <c r="O103" s="260"/>
      <c r="P103" s="260"/>
      <c r="Q103" s="260"/>
      <c r="R103" s="260"/>
      <c r="S103" s="260"/>
      <c r="T103" s="261"/>
      <c r="AT103" s="262" t="s">
        <v>136</v>
      </c>
      <c r="AU103" s="262" t="s">
        <v>80</v>
      </c>
      <c r="AV103" s="13" t="s">
        <v>134</v>
      </c>
      <c r="AW103" s="13" t="s">
        <v>35</v>
      </c>
      <c r="AX103" s="13" t="s">
        <v>78</v>
      </c>
      <c r="AY103" s="262" t="s">
        <v>126</v>
      </c>
    </row>
    <row r="104" spans="2:65" s="1" customFormat="1" ht="16.5" customHeight="1">
      <c r="B104" s="45"/>
      <c r="C104" s="216" t="s">
        <v>127</v>
      </c>
      <c r="D104" s="216" t="s">
        <v>129</v>
      </c>
      <c r="E104" s="217" t="s">
        <v>149</v>
      </c>
      <c r="F104" s="218" t="s">
        <v>150</v>
      </c>
      <c r="G104" s="219" t="s">
        <v>132</v>
      </c>
      <c r="H104" s="220">
        <v>33.66</v>
      </c>
      <c r="I104" s="221"/>
      <c r="J104" s="222">
        <f>ROUND(I104*H104,2)</f>
        <v>0</v>
      </c>
      <c r="K104" s="218" t="s">
        <v>133</v>
      </c>
      <c r="L104" s="71"/>
      <c r="M104" s="223" t="s">
        <v>21</v>
      </c>
      <c r="N104" s="224" t="s">
        <v>42</v>
      </c>
      <c r="O104" s="46"/>
      <c r="P104" s="225">
        <f>O104*H104</f>
        <v>0</v>
      </c>
      <c r="Q104" s="225">
        <v>0.03358</v>
      </c>
      <c r="R104" s="225">
        <f>Q104*H104</f>
        <v>1.1303028</v>
      </c>
      <c r="S104" s="225">
        <v>0</v>
      </c>
      <c r="T104" s="226">
        <f>S104*H104</f>
        <v>0</v>
      </c>
      <c r="AR104" s="23" t="s">
        <v>134</v>
      </c>
      <c r="AT104" s="23" t="s">
        <v>129</v>
      </c>
      <c r="AU104" s="23" t="s">
        <v>80</v>
      </c>
      <c r="AY104" s="23" t="s">
        <v>126</v>
      </c>
      <c r="BE104" s="227">
        <f>IF(N104="základní",J104,0)</f>
        <v>0</v>
      </c>
      <c r="BF104" s="227">
        <f>IF(N104="snížená",J104,0)</f>
        <v>0</v>
      </c>
      <c r="BG104" s="227">
        <f>IF(N104="zákl. přenesená",J104,0)</f>
        <v>0</v>
      </c>
      <c r="BH104" s="227">
        <f>IF(N104="sníž. přenesená",J104,0)</f>
        <v>0</v>
      </c>
      <c r="BI104" s="227">
        <f>IF(N104="nulová",J104,0)</f>
        <v>0</v>
      </c>
      <c r="BJ104" s="23" t="s">
        <v>78</v>
      </c>
      <c r="BK104" s="227">
        <f>ROUND(I104*H104,2)</f>
        <v>0</v>
      </c>
      <c r="BL104" s="23" t="s">
        <v>134</v>
      </c>
      <c r="BM104" s="23" t="s">
        <v>151</v>
      </c>
    </row>
    <row r="105" spans="2:47" s="1" customFormat="1" ht="13.5">
      <c r="B105" s="45"/>
      <c r="C105" s="73"/>
      <c r="D105" s="230" t="s">
        <v>143</v>
      </c>
      <c r="E105" s="73"/>
      <c r="F105" s="240" t="s">
        <v>152</v>
      </c>
      <c r="G105" s="73"/>
      <c r="H105" s="73"/>
      <c r="I105" s="186"/>
      <c r="J105" s="73"/>
      <c r="K105" s="73"/>
      <c r="L105" s="71"/>
      <c r="M105" s="241"/>
      <c r="N105" s="46"/>
      <c r="O105" s="46"/>
      <c r="P105" s="46"/>
      <c r="Q105" s="46"/>
      <c r="R105" s="46"/>
      <c r="S105" s="46"/>
      <c r="T105" s="94"/>
      <c r="AT105" s="23" t="s">
        <v>143</v>
      </c>
      <c r="AU105" s="23" t="s">
        <v>80</v>
      </c>
    </row>
    <row r="106" spans="2:51" s="11" customFormat="1" ht="13.5">
      <c r="B106" s="228"/>
      <c r="C106" s="229"/>
      <c r="D106" s="230" t="s">
        <v>136</v>
      </c>
      <c r="E106" s="231" t="s">
        <v>21</v>
      </c>
      <c r="F106" s="232" t="s">
        <v>153</v>
      </c>
      <c r="G106" s="229"/>
      <c r="H106" s="233">
        <v>33.66</v>
      </c>
      <c r="I106" s="234"/>
      <c r="J106" s="229"/>
      <c r="K106" s="229"/>
      <c r="L106" s="235"/>
      <c r="M106" s="236"/>
      <c r="N106" s="237"/>
      <c r="O106" s="237"/>
      <c r="P106" s="237"/>
      <c r="Q106" s="237"/>
      <c r="R106" s="237"/>
      <c r="S106" s="237"/>
      <c r="T106" s="238"/>
      <c r="AT106" s="239" t="s">
        <v>136</v>
      </c>
      <c r="AU106" s="239" t="s">
        <v>80</v>
      </c>
      <c r="AV106" s="11" t="s">
        <v>80</v>
      </c>
      <c r="AW106" s="11" t="s">
        <v>35</v>
      </c>
      <c r="AX106" s="11" t="s">
        <v>78</v>
      </c>
      <c r="AY106" s="239" t="s">
        <v>126</v>
      </c>
    </row>
    <row r="107" spans="2:65" s="1" customFormat="1" ht="25.5" customHeight="1">
      <c r="B107" s="45"/>
      <c r="C107" s="216" t="s">
        <v>134</v>
      </c>
      <c r="D107" s="216" t="s">
        <v>129</v>
      </c>
      <c r="E107" s="217" t="s">
        <v>154</v>
      </c>
      <c r="F107" s="218" t="s">
        <v>155</v>
      </c>
      <c r="G107" s="219" t="s">
        <v>132</v>
      </c>
      <c r="H107" s="220">
        <v>181.72</v>
      </c>
      <c r="I107" s="221"/>
      <c r="J107" s="222">
        <f>ROUND(I107*H107,2)</f>
        <v>0</v>
      </c>
      <c r="K107" s="218" t="s">
        <v>133</v>
      </c>
      <c r="L107" s="71"/>
      <c r="M107" s="223" t="s">
        <v>21</v>
      </c>
      <c r="N107" s="224" t="s">
        <v>42</v>
      </c>
      <c r="O107" s="46"/>
      <c r="P107" s="225">
        <f>O107*H107</f>
        <v>0</v>
      </c>
      <c r="Q107" s="225">
        <v>0.01103</v>
      </c>
      <c r="R107" s="225">
        <f>Q107*H107</f>
        <v>2.0043716</v>
      </c>
      <c r="S107" s="225">
        <v>0</v>
      </c>
      <c r="T107" s="226">
        <f>S107*H107</f>
        <v>0</v>
      </c>
      <c r="AR107" s="23" t="s">
        <v>134</v>
      </c>
      <c r="AT107" s="23" t="s">
        <v>129</v>
      </c>
      <c r="AU107" s="23" t="s">
        <v>80</v>
      </c>
      <c r="AY107" s="23" t="s">
        <v>126</v>
      </c>
      <c r="BE107" s="227">
        <f>IF(N107="základní",J107,0)</f>
        <v>0</v>
      </c>
      <c r="BF107" s="227">
        <f>IF(N107="snížená",J107,0)</f>
        <v>0</v>
      </c>
      <c r="BG107" s="227">
        <f>IF(N107="zákl. přenesená",J107,0)</f>
        <v>0</v>
      </c>
      <c r="BH107" s="227">
        <f>IF(N107="sníž. přenesená",J107,0)</f>
        <v>0</v>
      </c>
      <c r="BI107" s="227">
        <f>IF(N107="nulová",J107,0)</f>
        <v>0</v>
      </c>
      <c r="BJ107" s="23" t="s">
        <v>78</v>
      </c>
      <c r="BK107" s="227">
        <f>ROUND(I107*H107,2)</f>
        <v>0</v>
      </c>
      <c r="BL107" s="23" t="s">
        <v>134</v>
      </c>
      <c r="BM107" s="23" t="s">
        <v>156</v>
      </c>
    </row>
    <row r="108" spans="2:47" s="1" customFormat="1" ht="13.5">
      <c r="B108" s="45"/>
      <c r="C108" s="73"/>
      <c r="D108" s="230" t="s">
        <v>143</v>
      </c>
      <c r="E108" s="73"/>
      <c r="F108" s="240" t="s">
        <v>157</v>
      </c>
      <c r="G108" s="73"/>
      <c r="H108" s="73"/>
      <c r="I108" s="186"/>
      <c r="J108" s="73"/>
      <c r="K108" s="73"/>
      <c r="L108" s="71"/>
      <c r="M108" s="241"/>
      <c r="N108" s="46"/>
      <c r="O108" s="46"/>
      <c r="P108" s="46"/>
      <c r="Q108" s="46"/>
      <c r="R108" s="46"/>
      <c r="S108" s="46"/>
      <c r="T108" s="94"/>
      <c r="AT108" s="23" t="s">
        <v>143</v>
      </c>
      <c r="AU108" s="23" t="s">
        <v>80</v>
      </c>
    </row>
    <row r="109" spans="2:51" s="11" customFormat="1" ht="13.5">
      <c r="B109" s="228"/>
      <c r="C109" s="229"/>
      <c r="D109" s="230" t="s">
        <v>136</v>
      </c>
      <c r="E109" s="231" t="s">
        <v>21</v>
      </c>
      <c r="F109" s="232" t="s">
        <v>147</v>
      </c>
      <c r="G109" s="229"/>
      <c r="H109" s="233">
        <v>181.72</v>
      </c>
      <c r="I109" s="234"/>
      <c r="J109" s="229"/>
      <c r="K109" s="229"/>
      <c r="L109" s="235"/>
      <c r="M109" s="236"/>
      <c r="N109" s="237"/>
      <c r="O109" s="237"/>
      <c r="P109" s="237"/>
      <c r="Q109" s="237"/>
      <c r="R109" s="237"/>
      <c r="S109" s="237"/>
      <c r="T109" s="238"/>
      <c r="AT109" s="239" t="s">
        <v>136</v>
      </c>
      <c r="AU109" s="239" t="s">
        <v>80</v>
      </c>
      <c r="AV109" s="11" t="s">
        <v>80</v>
      </c>
      <c r="AW109" s="11" t="s">
        <v>35</v>
      </c>
      <c r="AX109" s="11" t="s">
        <v>78</v>
      </c>
      <c r="AY109" s="239" t="s">
        <v>126</v>
      </c>
    </row>
    <row r="110" spans="2:65" s="1" customFormat="1" ht="16.5" customHeight="1">
      <c r="B110" s="45"/>
      <c r="C110" s="216" t="s">
        <v>158</v>
      </c>
      <c r="D110" s="216" t="s">
        <v>129</v>
      </c>
      <c r="E110" s="217" t="s">
        <v>159</v>
      </c>
      <c r="F110" s="218" t="s">
        <v>160</v>
      </c>
      <c r="G110" s="219" t="s">
        <v>161</v>
      </c>
      <c r="H110" s="220">
        <v>11</v>
      </c>
      <c r="I110" s="221"/>
      <c r="J110" s="222">
        <f>ROUND(I110*H110,2)</f>
        <v>0</v>
      </c>
      <c r="K110" s="218" t="s">
        <v>133</v>
      </c>
      <c r="L110" s="71"/>
      <c r="M110" s="223" t="s">
        <v>21</v>
      </c>
      <c r="N110" s="224" t="s">
        <v>42</v>
      </c>
      <c r="O110" s="46"/>
      <c r="P110" s="225">
        <f>O110*H110</f>
        <v>0</v>
      </c>
      <c r="Q110" s="225">
        <v>0.04684</v>
      </c>
      <c r="R110" s="225">
        <f>Q110*H110</f>
        <v>0.51524</v>
      </c>
      <c r="S110" s="225">
        <v>0</v>
      </c>
      <c r="T110" s="226">
        <f>S110*H110</f>
        <v>0</v>
      </c>
      <c r="AR110" s="23" t="s">
        <v>134</v>
      </c>
      <c r="AT110" s="23" t="s">
        <v>129</v>
      </c>
      <c r="AU110" s="23" t="s">
        <v>80</v>
      </c>
      <c r="AY110" s="23" t="s">
        <v>126</v>
      </c>
      <c r="BE110" s="227">
        <f>IF(N110="základní",J110,0)</f>
        <v>0</v>
      </c>
      <c r="BF110" s="227">
        <f>IF(N110="snížená",J110,0)</f>
        <v>0</v>
      </c>
      <c r="BG110" s="227">
        <f>IF(N110="zákl. přenesená",J110,0)</f>
        <v>0</v>
      </c>
      <c r="BH110" s="227">
        <f>IF(N110="sníž. přenesená",J110,0)</f>
        <v>0</v>
      </c>
      <c r="BI110" s="227">
        <f>IF(N110="nulová",J110,0)</f>
        <v>0</v>
      </c>
      <c r="BJ110" s="23" t="s">
        <v>78</v>
      </c>
      <c r="BK110" s="227">
        <f>ROUND(I110*H110,2)</f>
        <v>0</v>
      </c>
      <c r="BL110" s="23" t="s">
        <v>134</v>
      </c>
      <c r="BM110" s="23" t="s">
        <v>162</v>
      </c>
    </row>
    <row r="111" spans="2:47" s="1" customFormat="1" ht="13.5">
      <c r="B111" s="45"/>
      <c r="C111" s="73"/>
      <c r="D111" s="230" t="s">
        <v>143</v>
      </c>
      <c r="E111" s="73"/>
      <c r="F111" s="240" t="s">
        <v>163</v>
      </c>
      <c r="G111" s="73"/>
      <c r="H111" s="73"/>
      <c r="I111" s="186"/>
      <c r="J111" s="73"/>
      <c r="K111" s="73"/>
      <c r="L111" s="71"/>
      <c r="M111" s="241"/>
      <c r="N111" s="46"/>
      <c r="O111" s="46"/>
      <c r="P111" s="46"/>
      <c r="Q111" s="46"/>
      <c r="R111" s="46"/>
      <c r="S111" s="46"/>
      <c r="T111" s="94"/>
      <c r="AT111" s="23" t="s">
        <v>143</v>
      </c>
      <c r="AU111" s="23" t="s">
        <v>80</v>
      </c>
    </row>
    <row r="112" spans="2:65" s="1" customFormat="1" ht="16.5" customHeight="1">
      <c r="B112" s="45"/>
      <c r="C112" s="263" t="s">
        <v>138</v>
      </c>
      <c r="D112" s="263" t="s">
        <v>164</v>
      </c>
      <c r="E112" s="264" t="s">
        <v>165</v>
      </c>
      <c r="F112" s="265" t="s">
        <v>166</v>
      </c>
      <c r="G112" s="266" t="s">
        <v>161</v>
      </c>
      <c r="H112" s="267">
        <v>9</v>
      </c>
      <c r="I112" s="268"/>
      <c r="J112" s="269">
        <f>ROUND(I112*H112,2)</f>
        <v>0</v>
      </c>
      <c r="K112" s="265" t="s">
        <v>21</v>
      </c>
      <c r="L112" s="270"/>
      <c r="M112" s="271" t="s">
        <v>21</v>
      </c>
      <c r="N112" s="272" t="s">
        <v>42</v>
      </c>
      <c r="O112" s="46"/>
      <c r="P112" s="225">
        <f>O112*H112</f>
        <v>0</v>
      </c>
      <c r="Q112" s="225">
        <v>0</v>
      </c>
      <c r="R112" s="225">
        <f>Q112*H112</f>
        <v>0</v>
      </c>
      <c r="S112" s="225">
        <v>0</v>
      </c>
      <c r="T112" s="226">
        <f>S112*H112</f>
        <v>0</v>
      </c>
      <c r="AR112" s="23" t="s">
        <v>167</v>
      </c>
      <c r="AT112" s="23" t="s">
        <v>164</v>
      </c>
      <c r="AU112" s="23" t="s">
        <v>80</v>
      </c>
      <c r="AY112" s="23" t="s">
        <v>126</v>
      </c>
      <c r="BE112" s="227">
        <f>IF(N112="základní",J112,0)</f>
        <v>0</v>
      </c>
      <c r="BF112" s="227">
        <f>IF(N112="snížená",J112,0)</f>
        <v>0</v>
      </c>
      <c r="BG112" s="227">
        <f>IF(N112="zákl. přenesená",J112,0)</f>
        <v>0</v>
      </c>
      <c r="BH112" s="227">
        <f>IF(N112="sníž. přenesená",J112,0)</f>
        <v>0</v>
      </c>
      <c r="BI112" s="227">
        <f>IF(N112="nulová",J112,0)</f>
        <v>0</v>
      </c>
      <c r="BJ112" s="23" t="s">
        <v>78</v>
      </c>
      <c r="BK112" s="227">
        <f>ROUND(I112*H112,2)</f>
        <v>0</v>
      </c>
      <c r="BL112" s="23" t="s">
        <v>134</v>
      </c>
      <c r="BM112" s="23" t="s">
        <v>168</v>
      </c>
    </row>
    <row r="113" spans="2:65" s="1" customFormat="1" ht="16.5" customHeight="1">
      <c r="B113" s="45"/>
      <c r="C113" s="263" t="s">
        <v>169</v>
      </c>
      <c r="D113" s="263" t="s">
        <v>164</v>
      </c>
      <c r="E113" s="264" t="s">
        <v>170</v>
      </c>
      <c r="F113" s="265" t="s">
        <v>171</v>
      </c>
      <c r="G113" s="266" t="s">
        <v>161</v>
      </c>
      <c r="H113" s="267">
        <v>1</v>
      </c>
      <c r="I113" s="268"/>
      <c r="J113" s="269">
        <f>ROUND(I113*H113,2)</f>
        <v>0</v>
      </c>
      <c r="K113" s="265" t="s">
        <v>21</v>
      </c>
      <c r="L113" s="270"/>
      <c r="M113" s="271" t="s">
        <v>21</v>
      </c>
      <c r="N113" s="272" t="s">
        <v>42</v>
      </c>
      <c r="O113" s="46"/>
      <c r="P113" s="225">
        <f>O113*H113</f>
        <v>0</v>
      </c>
      <c r="Q113" s="225">
        <v>0</v>
      </c>
      <c r="R113" s="225">
        <f>Q113*H113</f>
        <v>0</v>
      </c>
      <c r="S113" s="225">
        <v>0</v>
      </c>
      <c r="T113" s="226">
        <f>S113*H113</f>
        <v>0</v>
      </c>
      <c r="AR113" s="23" t="s">
        <v>167</v>
      </c>
      <c r="AT113" s="23" t="s">
        <v>164</v>
      </c>
      <c r="AU113" s="23" t="s">
        <v>80</v>
      </c>
      <c r="AY113" s="23" t="s">
        <v>126</v>
      </c>
      <c r="BE113" s="227">
        <f>IF(N113="základní",J113,0)</f>
        <v>0</v>
      </c>
      <c r="BF113" s="227">
        <f>IF(N113="snížená",J113,0)</f>
        <v>0</v>
      </c>
      <c r="BG113" s="227">
        <f>IF(N113="zákl. přenesená",J113,0)</f>
        <v>0</v>
      </c>
      <c r="BH113" s="227">
        <f>IF(N113="sníž. přenesená",J113,0)</f>
        <v>0</v>
      </c>
      <c r="BI113" s="227">
        <f>IF(N113="nulová",J113,0)</f>
        <v>0</v>
      </c>
      <c r="BJ113" s="23" t="s">
        <v>78</v>
      </c>
      <c r="BK113" s="227">
        <f>ROUND(I113*H113,2)</f>
        <v>0</v>
      </c>
      <c r="BL113" s="23" t="s">
        <v>134</v>
      </c>
      <c r="BM113" s="23" t="s">
        <v>172</v>
      </c>
    </row>
    <row r="114" spans="2:65" s="1" customFormat="1" ht="16.5" customHeight="1">
      <c r="B114" s="45"/>
      <c r="C114" s="263" t="s">
        <v>167</v>
      </c>
      <c r="D114" s="263" t="s">
        <v>164</v>
      </c>
      <c r="E114" s="264" t="s">
        <v>173</v>
      </c>
      <c r="F114" s="265" t="s">
        <v>174</v>
      </c>
      <c r="G114" s="266" t="s">
        <v>161</v>
      </c>
      <c r="H114" s="267">
        <v>1</v>
      </c>
      <c r="I114" s="268"/>
      <c r="J114" s="269">
        <f>ROUND(I114*H114,2)</f>
        <v>0</v>
      </c>
      <c r="K114" s="265" t="s">
        <v>21</v>
      </c>
      <c r="L114" s="270"/>
      <c r="M114" s="271" t="s">
        <v>21</v>
      </c>
      <c r="N114" s="272" t="s">
        <v>42</v>
      </c>
      <c r="O114" s="46"/>
      <c r="P114" s="225">
        <f>O114*H114</f>
        <v>0</v>
      </c>
      <c r="Q114" s="225">
        <v>0</v>
      </c>
      <c r="R114" s="225">
        <f>Q114*H114</f>
        <v>0</v>
      </c>
      <c r="S114" s="225">
        <v>0</v>
      </c>
      <c r="T114" s="226">
        <f>S114*H114</f>
        <v>0</v>
      </c>
      <c r="AR114" s="23" t="s">
        <v>167</v>
      </c>
      <c r="AT114" s="23" t="s">
        <v>164</v>
      </c>
      <c r="AU114" s="23" t="s">
        <v>80</v>
      </c>
      <c r="AY114" s="23" t="s">
        <v>126</v>
      </c>
      <c r="BE114" s="227">
        <f>IF(N114="základní",J114,0)</f>
        <v>0</v>
      </c>
      <c r="BF114" s="227">
        <f>IF(N114="snížená",J114,0)</f>
        <v>0</v>
      </c>
      <c r="BG114" s="227">
        <f>IF(N114="zákl. přenesená",J114,0)</f>
        <v>0</v>
      </c>
      <c r="BH114" s="227">
        <f>IF(N114="sníž. přenesená",J114,0)</f>
        <v>0</v>
      </c>
      <c r="BI114" s="227">
        <f>IF(N114="nulová",J114,0)</f>
        <v>0</v>
      </c>
      <c r="BJ114" s="23" t="s">
        <v>78</v>
      </c>
      <c r="BK114" s="227">
        <f>ROUND(I114*H114,2)</f>
        <v>0</v>
      </c>
      <c r="BL114" s="23" t="s">
        <v>134</v>
      </c>
      <c r="BM114" s="23" t="s">
        <v>175</v>
      </c>
    </row>
    <row r="115" spans="2:65" s="1" customFormat="1" ht="16.5" customHeight="1">
      <c r="B115" s="45"/>
      <c r="C115" s="216" t="s">
        <v>176</v>
      </c>
      <c r="D115" s="216" t="s">
        <v>129</v>
      </c>
      <c r="E115" s="217" t="s">
        <v>177</v>
      </c>
      <c r="F115" s="218" t="s">
        <v>178</v>
      </c>
      <c r="G115" s="219" t="s">
        <v>132</v>
      </c>
      <c r="H115" s="220">
        <v>246.62</v>
      </c>
      <c r="I115" s="221"/>
      <c r="J115" s="222">
        <f>ROUND(I115*H115,2)</f>
        <v>0</v>
      </c>
      <c r="K115" s="218" t="s">
        <v>21</v>
      </c>
      <c r="L115" s="71"/>
      <c r="M115" s="223" t="s">
        <v>21</v>
      </c>
      <c r="N115" s="224" t="s">
        <v>42</v>
      </c>
      <c r="O115" s="46"/>
      <c r="P115" s="225">
        <f>O115*H115</f>
        <v>0</v>
      </c>
      <c r="Q115" s="225">
        <v>0.002</v>
      </c>
      <c r="R115" s="225">
        <f>Q115*H115</f>
        <v>0.49324</v>
      </c>
      <c r="S115" s="225">
        <v>0</v>
      </c>
      <c r="T115" s="226">
        <f>S115*H115</f>
        <v>0</v>
      </c>
      <c r="AR115" s="23" t="s">
        <v>134</v>
      </c>
      <c r="AT115" s="23" t="s">
        <v>129</v>
      </c>
      <c r="AU115" s="23" t="s">
        <v>80</v>
      </c>
      <c r="AY115" s="23" t="s">
        <v>126</v>
      </c>
      <c r="BE115" s="227">
        <f>IF(N115="základní",J115,0)</f>
        <v>0</v>
      </c>
      <c r="BF115" s="227">
        <f>IF(N115="snížená",J115,0)</f>
        <v>0</v>
      </c>
      <c r="BG115" s="227">
        <f>IF(N115="zákl. přenesená",J115,0)</f>
        <v>0</v>
      </c>
      <c r="BH115" s="227">
        <f>IF(N115="sníž. přenesená",J115,0)</f>
        <v>0</v>
      </c>
      <c r="BI115" s="227">
        <f>IF(N115="nulová",J115,0)</f>
        <v>0</v>
      </c>
      <c r="BJ115" s="23" t="s">
        <v>78</v>
      </c>
      <c r="BK115" s="227">
        <f>ROUND(I115*H115,2)</f>
        <v>0</v>
      </c>
      <c r="BL115" s="23" t="s">
        <v>134</v>
      </c>
      <c r="BM115" s="23" t="s">
        <v>179</v>
      </c>
    </row>
    <row r="116" spans="2:51" s="11" customFormat="1" ht="13.5">
      <c r="B116" s="228"/>
      <c r="C116" s="229"/>
      <c r="D116" s="230" t="s">
        <v>136</v>
      </c>
      <c r="E116" s="231" t="s">
        <v>21</v>
      </c>
      <c r="F116" s="232" t="s">
        <v>180</v>
      </c>
      <c r="G116" s="229"/>
      <c r="H116" s="233">
        <v>246.62</v>
      </c>
      <c r="I116" s="234"/>
      <c r="J116" s="229"/>
      <c r="K116" s="229"/>
      <c r="L116" s="235"/>
      <c r="M116" s="236"/>
      <c r="N116" s="237"/>
      <c r="O116" s="237"/>
      <c r="P116" s="237"/>
      <c r="Q116" s="237"/>
      <c r="R116" s="237"/>
      <c r="S116" s="237"/>
      <c r="T116" s="238"/>
      <c r="AT116" s="239" t="s">
        <v>136</v>
      </c>
      <c r="AU116" s="239" t="s">
        <v>80</v>
      </c>
      <c r="AV116" s="11" t="s">
        <v>80</v>
      </c>
      <c r="AW116" s="11" t="s">
        <v>35</v>
      </c>
      <c r="AX116" s="11" t="s">
        <v>78</v>
      </c>
      <c r="AY116" s="239" t="s">
        <v>126</v>
      </c>
    </row>
    <row r="117" spans="2:65" s="1" customFormat="1" ht="16.5" customHeight="1">
      <c r="B117" s="45"/>
      <c r="C117" s="216" t="s">
        <v>181</v>
      </c>
      <c r="D117" s="216" t="s">
        <v>129</v>
      </c>
      <c r="E117" s="217" t="s">
        <v>182</v>
      </c>
      <c r="F117" s="218" t="s">
        <v>183</v>
      </c>
      <c r="G117" s="219" t="s">
        <v>184</v>
      </c>
      <c r="H117" s="220">
        <v>56.1</v>
      </c>
      <c r="I117" s="221"/>
      <c r="J117" s="222">
        <f>ROUND(I117*H117,2)</f>
        <v>0</v>
      </c>
      <c r="K117" s="218" t="s">
        <v>21</v>
      </c>
      <c r="L117" s="71"/>
      <c r="M117" s="223" t="s">
        <v>21</v>
      </c>
      <c r="N117" s="224" t="s">
        <v>42</v>
      </c>
      <c r="O117" s="46"/>
      <c r="P117" s="225">
        <f>O117*H117</f>
        <v>0</v>
      </c>
      <c r="Q117" s="225">
        <v>0.00025</v>
      </c>
      <c r="R117" s="225">
        <f>Q117*H117</f>
        <v>0.014025000000000001</v>
      </c>
      <c r="S117" s="225">
        <v>0</v>
      </c>
      <c r="T117" s="226">
        <f>S117*H117</f>
        <v>0</v>
      </c>
      <c r="AR117" s="23" t="s">
        <v>134</v>
      </c>
      <c r="AT117" s="23" t="s">
        <v>129</v>
      </c>
      <c r="AU117" s="23" t="s">
        <v>80</v>
      </c>
      <c r="AY117" s="23" t="s">
        <v>126</v>
      </c>
      <c r="BE117" s="227">
        <f>IF(N117="základní",J117,0)</f>
        <v>0</v>
      </c>
      <c r="BF117" s="227">
        <f>IF(N117="snížená",J117,0)</f>
        <v>0</v>
      </c>
      <c r="BG117" s="227">
        <f>IF(N117="zákl. přenesená",J117,0)</f>
        <v>0</v>
      </c>
      <c r="BH117" s="227">
        <f>IF(N117="sníž. přenesená",J117,0)</f>
        <v>0</v>
      </c>
      <c r="BI117" s="227">
        <f>IF(N117="nulová",J117,0)</f>
        <v>0</v>
      </c>
      <c r="BJ117" s="23" t="s">
        <v>78</v>
      </c>
      <c r="BK117" s="227">
        <f>ROUND(I117*H117,2)</f>
        <v>0</v>
      </c>
      <c r="BL117" s="23" t="s">
        <v>134</v>
      </c>
      <c r="BM117" s="23" t="s">
        <v>185</v>
      </c>
    </row>
    <row r="118" spans="2:47" s="1" customFormat="1" ht="13.5">
      <c r="B118" s="45"/>
      <c r="C118" s="73"/>
      <c r="D118" s="230" t="s">
        <v>143</v>
      </c>
      <c r="E118" s="73"/>
      <c r="F118" s="240" t="s">
        <v>186</v>
      </c>
      <c r="G118" s="73"/>
      <c r="H118" s="73"/>
      <c r="I118" s="186"/>
      <c r="J118" s="73"/>
      <c r="K118" s="73"/>
      <c r="L118" s="71"/>
      <c r="M118" s="241"/>
      <c r="N118" s="46"/>
      <c r="O118" s="46"/>
      <c r="P118" s="46"/>
      <c r="Q118" s="46"/>
      <c r="R118" s="46"/>
      <c r="S118" s="46"/>
      <c r="T118" s="94"/>
      <c r="AT118" s="23" t="s">
        <v>143</v>
      </c>
      <c r="AU118" s="23" t="s">
        <v>80</v>
      </c>
    </row>
    <row r="119" spans="2:51" s="11" customFormat="1" ht="13.5">
      <c r="B119" s="228"/>
      <c r="C119" s="229"/>
      <c r="D119" s="230" t="s">
        <v>136</v>
      </c>
      <c r="E119" s="231" t="s">
        <v>21</v>
      </c>
      <c r="F119" s="232" t="s">
        <v>187</v>
      </c>
      <c r="G119" s="229"/>
      <c r="H119" s="233">
        <v>56.1</v>
      </c>
      <c r="I119" s="234"/>
      <c r="J119" s="229"/>
      <c r="K119" s="229"/>
      <c r="L119" s="235"/>
      <c r="M119" s="236"/>
      <c r="N119" s="237"/>
      <c r="O119" s="237"/>
      <c r="P119" s="237"/>
      <c r="Q119" s="237"/>
      <c r="R119" s="237"/>
      <c r="S119" s="237"/>
      <c r="T119" s="238"/>
      <c r="AT119" s="239" t="s">
        <v>136</v>
      </c>
      <c r="AU119" s="239" t="s">
        <v>80</v>
      </c>
      <c r="AV119" s="11" t="s">
        <v>80</v>
      </c>
      <c r="AW119" s="11" t="s">
        <v>35</v>
      </c>
      <c r="AX119" s="11" t="s">
        <v>78</v>
      </c>
      <c r="AY119" s="239" t="s">
        <v>126</v>
      </c>
    </row>
    <row r="120" spans="2:65" s="1" customFormat="1" ht="16.5" customHeight="1">
      <c r="B120" s="45"/>
      <c r="C120" s="263" t="s">
        <v>188</v>
      </c>
      <c r="D120" s="263" t="s">
        <v>164</v>
      </c>
      <c r="E120" s="264" t="s">
        <v>189</v>
      </c>
      <c r="F120" s="265" t="s">
        <v>190</v>
      </c>
      <c r="G120" s="266" t="s">
        <v>184</v>
      </c>
      <c r="H120" s="267">
        <v>58.905</v>
      </c>
      <c r="I120" s="268"/>
      <c r="J120" s="269">
        <f>ROUND(I120*H120,2)</f>
        <v>0</v>
      </c>
      <c r="K120" s="265" t="s">
        <v>133</v>
      </c>
      <c r="L120" s="270"/>
      <c r="M120" s="271" t="s">
        <v>21</v>
      </c>
      <c r="N120" s="272" t="s">
        <v>42</v>
      </c>
      <c r="O120" s="46"/>
      <c r="P120" s="225">
        <f>O120*H120</f>
        <v>0</v>
      </c>
      <c r="Q120" s="225">
        <v>3E-05</v>
      </c>
      <c r="R120" s="225">
        <f>Q120*H120</f>
        <v>0.00176715</v>
      </c>
      <c r="S120" s="225">
        <v>0</v>
      </c>
      <c r="T120" s="226">
        <f>S120*H120</f>
        <v>0</v>
      </c>
      <c r="AR120" s="23" t="s">
        <v>167</v>
      </c>
      <c r="AT120" s="23" t="s">
        <v>164</v>
      </c>
      <c r="AU120" s="23" t="s">
        <v>80</v>
      </c>
      <c r="AY120" s="23" t="s">
        <v>126</v>
      </c>
      <c r="BE120" s="227">
        <f>IF(N120="základní",J120,0)</f>
        <v>0</v>
      </c>
      <c r="BF120" s="227">
        <f>IF(N120="snížená",J120,0)</f>
        <v>0</v>
      </c>
      <c r="BG120" s="227">
        <f>IF(N120="zákl. přenesená",J120,0)</f>
        <v>0</v>
      </c>
      <c r="BH120" s="227">
        <f>IF(N120="sníž. přenesená",J120,0)</f>
        <v>0</v>
      </c>
      <c r="BI120" s="227">
        <f>IF(N120="nulová",J120,0)</f>
        <v>0</v>
      </c>
      <c r="BJ120" s="23" t="s">
        <v>78</v>
      </c>
      <c r="BK120" s="227">
        <f>ROUND(I120*H120,2)</f>
        <v>0</v>
      </c>
      <c r="BL120" s="23" t="s">
        <v>134</v>
      </c>
      <c r="BM120" s="23" t="s">
        <v>191</v>
      </c>
    </row>
    <row r="121" spans="2:51" s="11" customFormat="1" ht="13.5">
      <c r="B121" s="228"/>
      <c r="C121" s="229"/>
      <c r="D121" s="230" t="s">
        <v>136</v>
      </c>
      <c r="E121" s="229"/>
      <c r="F121" s="232" t="s">
        <v>192</v>
      </c>
      <c r="G121" s="229"/>
      <c r="H121" s="233">
        <v>58.905</v>
      </c>
      <c r="I121" s="234"/>
      <c r="J121" s="229"/>
      <c r="K121" s="229"/>
      <c r="L121" s="235"/>
      <c r="M121" s="236"/>
      <c r="N121" s="237"/>
      <c r="O121" s="237"/>
      <c r="P121" s="237"/>
      <c r="Q121" s="237"/>
      <c r="R121" s="237"/>
      <c r="S121" s="237"/>
      <c r="T121" s="238"/>
      <c r="AT121" s="239" t="s">
        <v>136</v>
      </c>
      <c r="AU121" s="239" t="s">
        <v>80</v>
      </c>
      <c r="AV121" s="11" t="s">
        <v>80</v>
      </c>
      <c r="AW121" s="11" t="s">
        <v>6</v>
      </c>
      <c r="AX121" s="11" t="s">
        <v>78</v>
      </c>
      <c r="AY121" s="239" t="s">
        <v>126</v>
      </c>
    </row>
    <row r="122" spans="2:63" s="10" customFormat="1" ht="29.85" customHeight="1">
      <c r="B122" s="200"/>
      <c r="C122" s="201"/>
      <c r="D122" s="202" t="s">
        <v>70</v>
      </c>
      <c r="E122" s="214" t="s">
        <v>176</v>
      </c>
      <c r="F122" s="214" t="s">
        <v>193</v>
      </c>
      <c r="G122" s="201"/>
      <c r="H122" s="201"/>
      <c r="I122" s="204"/>
      <c r="J122" s="215">
        <f>BK122</f>
        <v>0</v>
      </c>
      <c r="K122" s="201"/>
      <c r="L122" s="206"/>
      <c r="M122" s="207"/>
      <c r="N122" s="208"/>
      <c r="O122" s="208"/>
      <c r="P122" s="209">
        <f>SUM(P123:P134)</f>
        <v>0</v>
      </c>
      <c r="Q122" s="208"/>
      <c r="R122" s="209">
        <f>SUM(R123:R134)</f>
        <v>0.004</v>
      </c>
      <c r="S122" s="208"/>
      <c r="T122" s="210">
        <f>SUM(T123:T134)</f>
        <v>3.916125</v>
      </c>
      <c r="AR122" s="211" t="s">
        <v>78</v>
      </c>
      <c r="AT122" s="212" t="s">
        <v>70</v>
      </c>
      <c r="AU122" s="212" t="s">
        <v>78</v>
      </c>
      <c r="AY122" s="211" t="s">
        <v>126</v>
      </c>
      <c r="BK122" s="213">
        <f>SUM(BK123:BK134)</f>
        <v>0</v>
      </c>
    </row>
    <row r="123" spans="2:65" s="1" customFormat="1" ht="16.5" customHeight="1">
      <c r="B123" s="45"/>
      <c r="C123" s="216" t="s">
        <v>194</v>
      </c>
      <c r="D123" s="216" t="s">
        <v>129</v>
      </c>
      <c r="E123" s="217" t="s">
        <v>195</v>
      </c>
      <c r="F123" s="218" t="s">
        <v>196</v>
      </c>
      <c r="G123" s="219" t="s">
        <v>132</v>
      </c>
      <c r="H123" s="220">
        <v>100</v>
      </c>
      <c r="I123" s="221"/>
      <c r="J123" s="222">
        <f>ROUND(I123*H123,2)</f>
        <v>0</v>
      </c>
      <c r="K123" s="218" t="s">
        <v>133</v>
      </c>
      <c r="L123" s="71"/>
      <c r="M123" s="223" t="s">
        <v>21</v>
      </c>
      <c r="N123" s="224" t="s">
        <v>42</v>
      </c>
      <c r="O123" s="46"/>
      <c r="P123" s="225">
        <f>O123*H123</f>
        <v>0</v>
      </c>
      <c r="Q123" s="225">
        <v>4E-05</v>
      </c>
      <c r="R123" s="225">
        <f>Q123*H123</f>
        <v>0.004</v>
      </c>
      <c r="S123" s="225">
        <v>0</v>
      </c>
      <c r="T123" s="226">
        <f>S123*H123</f>
        <v>0</v>
      </c>
      <c r="AR123" s="23" t="s">
        <v>134</v>
      </c>
      <c r="AT123" s="23" t="s">
        <v>129</v>
      </c>
      <c r="AU123" s="23" t="s">
        <v>80</v>
      </c>
      <c r="AY123" s="23" t="s">
        <v>126</v>
      </c>
      <c r="BE123" s="227">
        <f>IF(N123="základní",J123,0)</f>
        <v>0</v>
      </c>
      <c r="BF123" s="227">
        <f>IF(N123="snížená",J123,0)</f>
        <v>0</v>
      </c>
      <c r="BG123" s="227">
        <f>IF(N123="zákl. přenesená",J123,0)</f>
        <v>0</v>
      </c>
      <c r="BH123" s="227">
        <f>IF(N123="sníž. přenesená",J123,0)</f>
        <v>0</v>
      </c>
      <c r="BI123" s="227">
        <f>IF(N123="nulová",J123,0)</f>
        <v>0</v>
      </c>
      <c r="BJ123" s="23" t="s">
        <v>78</v>
      </c>
      <c r="BK123" s="227">
        <f>ROUND(I123*H123,2)</f>
        <v>0</v>
      </c>
      <c r="BL123" s="23" t="s">
        <v>134</v>
      </c>
      <c r="BM123" s="23" t="s">
        <v>197</v>
      </c>
    </row>
    <row r="124" spans="2:47" s="1" customFormat="1" ht="13.5">
      <c r="B124" s="45"/>
      <c r="C124" s="73"/>
      <c r="D124" s="230" t="s">
        <v>143</v>
      </c>
      <c r="E124" s="73"/>
      <c r="F124" s="240" t="s">
        <v>198</v>
      </c>
      <c r="G124" s="73"/>
      <c r="H124" s="73"/>
      <c r="I124" s="186"/>
      <c r="J124" s="73"/>
      <c r="K124" s="73"/>
      <c r="L124" s="71"/>
      <c r="M124" s="241"/>
      <c r="N124" s="46"/>
      <c r="O124" s="46"/>
      <c r="P124" s="46"/>
      <c r="Q124" s="46"/>
      <c r="R124" s="46"/>
      <c r="S124" s="46"/>
      <c r="T124" s="94"/>
      <c r="AT124" s="23" t="s">
        <v>143</v>
      </c>
      <c r="AU124" s="23" t="s">
        <v>80</v>
      </c>
    </row>
    <row r="125" spans="2:65" s="1" customFormat="1" ht="16.5" customHeight="1">
      <c r="B125" s="45"/>
      <c r="C125" s="216" t="s">
        <v>199</v>
      </c>
      <c r="D125" s="216" t="s">
        <v>129</v>
      </c>
      <c r="E125" s="217" t="s">
        <v>200</v>
      </c>
      <c r="F125" s="218" t="s">
        <v>201</v>
      </c>
      <c r="G125" s="219" t="s">
        <v>132</v>
      </c>
      <c r="H125" s="220">
        <v>28.8</v>
      </c>
      <c r="I125" s="221"/>
      <c r="J125" s="222">
        <f>ROUND(I125*H125,2)</f>
        <v>0</v>
      </c>
      <c r="K125" s="218" t="s">
        <v>133</v>
      </c>
      <c r="L125" s="71"/>
      <c r="M125" s="223" t="s">
        <v>21</v>
      </c>
      <c r="N125" s="224" t="s">
        <v>42</v>
      </c>
      <c r="O125" s="46"/>
      <c r="P125" s="225">
        <f>O125*H125</f>
        <v>0</v>
      </c>
      <c r="Q125" s="225">
        <v>0</v>
      </c>
      <c r="R125" s="225">
        <f>Q125*H125</f>
        <v>0</v>
      </c>
      <c r="S125" s="225">
        <v>0.055</v>
      </c>
      <c r="T125" s="226">
        <f>S125*H125</f>
        <v>1.584</v>
      </c>
      <c r="AR125" s="23" t="s">
        <v>134</v>
      </c>
      <c r="AT125" s="23" t="s">
        <v>129</v>
      </c>
      <c r="AU125" s="23" t="s">
        <v>80</v>
      </c>
      <c r="AY125" s="23" t="s">
        <v>126</v>
      </c>
      <c r="BE125" s="227">
        <f>IF(N125="základní",J125,0)</f>
        <v>0</v>
      </c>
      <c r="BF125" s="227">
        <f>IF(N125="snížená",J125,0)</f>
        <v>0</v>
      </c>
      <c r="BG125" s="227">
        <f>IF(N125="zákl. přenesená",J125,0)</f>
        <v>0</v>
      </c>
      <c r="BH125" s="227">
        <f>IF(N125="sníž. přenesená",J125,0)</f>
        <v>0</v>
      </c>
      <c r="BI125" s="227">
        <f>IF(N125="nulová",J125,0)</f>
        <v>0</v>
      </c>
      <c r="BJ125" s="23" t="s">
        <v>78</v>
      </c>
      <c r="BK125" s="227">
        <f>ROUND(I125*H125,2)</f>
        <v>0</v>
      </c>
      <c r="BL125" s="23" t="s">
        <v>134</v>
      </c>
      <c r="BM125" s="23" t="s">
        <v>202</v>
      </c>
    </row>
    <row r="126" spans="2:51" s="11" customFormat="1" ht="13.5">
      <c r="B126" s="228"/>
      <c r="C126" s="229"/>
      <c r="D126" s="230" t="s">
        <v>136</v>
      </c>
      <c r="E126" s="231" t="s">
        <v>21</v>
      </c>
      <c r="F126" s="232" t="s">
        <v>203</v>
      </c>
      <c r="G126" s="229"/>
      <c r="H126" s="233">
        <v>28.8</v>
      </c>
      <c r="I126" s="234"/>
      <c r="J126" s="229"/>
      <c r="K126" s="229"/>
      <c r="L126" s="235"/>
      <c r="M126" s="236"/>
      <c r="N126" s="237"/>
      <c r="O126" s="237"/>
      <c r="P126" s="237"/>
      <c r="Q126" s="237"/>
      <c r="R126" s="237"/>
      <c r="S126" s="237"/>
      <c r="T126" s="238"/>
      <c r="AT126" s="239" t="s">
        <v>136</v>
      </c>
      <c r="AU126" s="239" t="s">
        <v>80</v>
      </c>
      <c r="AV126" s="11" t="s">
        <v>80</v>
      </c>
      <c r="AW126" s="11" t="s">
        <v>35</v>
      </c>
      <c r="AX126" s="11" t="s">
        <v>78</v>
      </c>
      <c r="AY126" s="239" t="s">
        <v>126</v>
      </c>
    </row>
    <row r="127" spans="2:65" s="1" customFormat="1" ht="16.5" customHeight="1">
      <c r="B127" s="45"/>
      <c r="C127" s="216" t="s">
        <v>204</v>
      </c>
      <c r="D127" s="216" t="s">
        <v>129</v>
      </c>
      <c r="E127" s="217" t="s">
        <v>205</v>
      </c>
      <c r="F127" s="218" t="s">
        <v>206</v>
      </c>
      <c r="G127" s="219" t="s">
        <v>132</v>
      </c>
      <c r="H127" s="220">
        <v>24.915</v>
      </c>
      <c r="I127" s="221"/>
      <c r="J127" s="222">
        <f>ROUND(I127*H127,2)</f>
        <v>0</v>
      </c>
      <c r="K127" s="218" t="s">
        <v>133</v>
      </c>
      <c r="L127" s="71"/>
      <c r="M127" s="223" t="s">
        <v>21</v>
      </c>
      <c r="N127" s="224" t="s">
        <v>42</v>
      </c>
      <c r="O127" s="46"/>
      <c r="P127" s="225">
        <f>O127*H127</f>
        <v>0</v>
      </c>
      <c r="Q127" s="225">
        <v>0</v>
      </c>
      <c r="R127" s="225">
        <f>Q127*H127</f>
        <v>0</v>
      </c>
      <c r="S127" s="225">
        <v>0.063</v>
      </c>
      <c r="T127" s="226">
        <f>S127*H127</f>
        <v>1.569645</v>
      </c>
      <c r="AR127" s="23" t="s">
        <v>134</v>
      </c>
      <c r="AT127" s="23" t="s">
        <v>129</v>
      </c>
      <c r="AU127" s="23" t="s">
        <v>80</v>
      </c>
      <c r="AY127" s="23" t="s">
        <v>126</v>
      </c>
      <c r="BE127" s="227">
        <f>IF(N127="základní",J127,0)</f>
        <v>0</v>
      </c>
      <c r="BF127" s="227">
        <f>IF(N127="snížená",J127,0)</f>
        <v>0</v>
      </c>
      <c r="BG127" s="227">
        <f>IF(N127="zákl. přenesená",J127,0)</f>
        <v>0</v>
      </c>
      <c r="BH127" s="227">
        <f>IF(N127="sníž. přenesená",J127,0)</f>
        <v>0</v>
      </c>
      <c r="BI127" s="227">
        <f>IF(N127="nulová",J127,0)</f>
        <v>0</v>
      </c>
      <c r="BJ127" s="23" t="s">
        <v>78</v>
      </c>
      <c r="BK127" s="227">
        <f>ROUND(I127*H127,2)</f>
        <v>0</v>
      </c>
      <c r="BL127" s="23" t="s">
        <v>134</v>
      </c>
      <c r="BM127" s="23" t="s">
        <v>207</v>
      </c>
    </row>
    <row r="128" spans="2:47" s="1" customFormat="1" ht="13.5">
      <c r="B128" s="45"/>
      <c r="C128" s="73"/>
      <c r="D128" s="230" t="s">
        <v>143</v>
      </c>
      <c r="E128" s="73"/>
      <c r="F128" s="240" t="s">
        <v>208</v>
      </c>
      <c r="G128" s="73"/>
      <c r="H128" s="73"/>
      <c r="I128" s="186"/>
      <c r="J128" s="73"/>
      <c r="K128" s="73"/>
      <c r="L128" s="71"/>
      <c r="M128" s="241"/>
      <c r="N128" s="46"/>
      <c r="O128" s="46"/>
      <c r="P128" s="46"/>
      <c r="Q128" s="46"/>
      <c r="R128" s="46"/>
      <c r="S128" s="46"/>
      <c r="T128" s="94"/>
      <c r="AT128" s="23" t="s">
        <v>143</v>
      </c>
      <c r="AU128" s="23" t="s">
        <v>80</v>
      </c>
    </row>
    <row r="129" spans="2:51" s="11" customFormat="1" ht="13.5">
      <c r="B129" s="228"/>
      <c r="C129" s="229"/>
      <c r="D129" s="230" t="s">
        <v>136</v>
      </c>
      <c r="E129" s="231" t="s">
        <v>21</v>
      </c>
      <c r="F129" s="232" t="s">
        <v>209</v>
      </c>
      <c r="G129" s="229"/>
      <c r="H129" s="233">
        <v>24.915</v>
      </c>
      <c r="I129" s="234"/>
      <c r="J129" s="229"/>
      <c r="K129" s="229"/>
      <c r="L129" s="235"/>
      <c r="M129" s="236"/>
      <c r="N129" s="237"/>
      <c r="O129" s="237"/>
      <c r="P129" s="237"/>
      <c r="Q129" s="237"/>
      <c r="R129" s="237"/>
      <c r="S129" s="237"/>
      <c r="T129" s="238"/>
      <c r="AT129" s="239" t="s">
        <v>136</v>
      </c>
      <c r="AU129" s="239" t="s">
        <v>80</v>
      </c>
      <c r="AV129" s="11" t="s">
        <v>80</v>
      </c>
      <c r="AW129" s="11" t="s">
        <v>35</v>
      </c>
      <c r="AX129" s="11" t="s">
        <v>78</v>
      </c>
      <c r="AY129" s="239" t="s">
        <v>126</v>
      </c>
    </row>
    <row r="130" spans="2:65" s="1" customFormat="1" ht="25.5" customHeight="1">
      <c r="B130" s="45"/>
      <c r="C130" s="216" t="s">
        <v>10</v>
      </c>
      <c r="D130" s="216" t="s">
        <v>129</v>
      </c>
      <c r="E130" s="217" t="s">
        <v>210</v>
      </c>
      <c r="F130" s="218" t="s">
        <v>211</v>
      </c>
      <c r="G130" s="219" t="s">
        <v>161</v>
      </c>
      <c r="H130" s="220">
        <v>22</v>
      </c>
      <c r="I130" s="221"/>
      <c r="J130" s="222">
        <f>ROUND(I130*H130,2)</f>
        <v>0</v>
      </c>
      <c r="K130" s="218" t="s">
        <v>133</v>
      </c>
      <c r="L130" s="71"/>
      <c r="M130" s="223" t="s">
        <v>21</v>
      </c>
      <c r="N130" s="224" t="s">
        <v>42</v>
      </c>
      <c r="O130" s="46"/>
      <c r="P130" s="225">
        <f>O130*H130</f>
        <v>0</v>
      </c>
      <c r="Q130" s="225">
        <v>0</v>
      </c>
      <c r="R130" s="225">
        <f>Q130*H130</f>
        <v>0</v>
      </c>
      <c r="S130" s="225">
        <v>0.015</v>
      </c>
      <c r="T130" s="226">
        <f>S130*H130</f>
        <v>0.32999999999999996</v>
      </c>
      <c r="AR130" s="23" t="s">
        <v>134</v>
      </c>
      <c r="AT130" s="23" t="s">
        <v>129</v>
      </c>
      <c r="AU130" s="23" t="s">
        <v>80</v>
      </c>
      <c r="AY130" s="23" t="s">
        <v>126</v>
      </c>
      <c r="BE130" s="227">
        <f>IF(N130="základní",J130,0)</f>
        <v>0</v>
      </c>
      <c r="BF130" s="227">
        <f>IF(N130="snížená",J130,0)</f>
        <v>0</v>
      </c>
      <c r="BG130" s="227">
        <f>IF(N130="zákl. přenesená",J130,0)</f>
        <v>0</v>
      </c>
      <c r="BH130" s="227">
        <f>IF(N130="sníž. přenesená",J130,0)</f>
        <v>0</v>
      </c>
      <c r="BI130" s="227">
        <f>IF(N130="nulová",J130,0)</f>
        <v>0</v>
      </c>
      <c r="BJ130" s="23" t="s">
        <v>78</v>
      </c>
      <c r="BK130" s="227">
        <f>ROUND(I130*H130,2)</f>
        <v>0</v>
      </c>
      <c r="BL130" s="23" t="s">
        <v>134</v>
      </c>
      <c r="BM130" s="23" t="s">
        <v>212</v>
      </c>
    </row>
    <row r="131" spans="2:51" s="11" customFormat="1" ht="13.5">
      <c r="B131" s="228"/>
      <c r="C131" s="229"/>
      <c r="D131" s="230" t="s">
        <v>136</v>
      </c>
      <c r="E131" s="231" t="s">
        <v>21</v>
      </c>
      <c r="F131" s="232" t="s">
        <v>213</v>
      </c>
      <c r="G131" s="229"/>
      <c r="H131" s="233">
        <v>22</v>
      </c>
      <c r="I131" s="234"/>
      <c r="J131" s="229"/>
      <c r="K131" s="229"/>
      <c r="L131" s="235"/>
      <c r="M131" s="236"/>
      <c r="N131" s="237"/>
      <c r="O131" s="237"/>
      <c r="P131" s="237"/>
      <c r="Q131" s="237"/>
      <c r="R131" s="237"/>
      <c r="S131" s="237"/>
      <c r="T131" s="238"/>
      <c r="AT131" s="239" t="s">
        <v>136</v>
      </c>
      <c r="AU131" s="239" t="s">
        <v>80</v>
      </c>
      <c r="AV131" s="11" t="s">
        <v>80</v>
      </c>
      <c r="AW131" s="11" t="s">
        <v>35</v>
      </c>
      <c r="AX131" s="11" t="s">
        <v>78</v>
      </c>
      <c r="AY131" s="239" t="s">
        <v>126</v>
      </c>
    </row>
    <row r="132" spans="2:65" s="1" customFormat="1" ht="16.5" customHeight="1">
      <c r="B132" s="45"/>
      <c r="C132" s="216" t="s">
        <v>214</v>
      </c>
      <c r="D132" s="216" t="s">
        <v>129</v>
      </c>
      <c r="E132" s="217" t="s">
        <v>215</v>
      </c>
      <c r="F132" s="218" t="s">
        <v>216</v>
      </c>
      <c r="G132" s="219" t="s">
        <v>132</v>
      </c>
      <c r="H132" s="220">
        <v>6.36</v>
      </c>
      <c r="I132" s="221"/>
      <c r="J132" s="222">
        <f>ROUND(I132*H132,2)</f>
        <v>0</v>
      </c>
      <c r="K132" s="218" t="s">
        <v>133</v>
      </c>
      <c r="L132" s="71"/>
      <c r="M132" s="223" t="s">
        <v>21</v>
      </c>
      <c r="N132" s="224" t="s">
        <v>42</v>
      </c>
      <c r="O132" s="46"/>
      <c r="P132" s="225">
        <f>O132*H132</f>
        <v>0</v>
      </c>
      <c r="Q132" s="225">
        <v>0</v>
      </c>
      <c r="R132" s="225">
        <f>Q132*H132</f>
        <v>0</v>
      </c>
      <c r="S132" s="225">
        <v>0.068</v>
      </c>
      <c r="T132" s="226">
        <f>S132*H132</f>
        <v>0.43248000000000003</v>
      </c>
      <c r="AR132" s="23" t="s">
        <v>134</v>
      </c>
      <c r="AT132" s="23" t="s">
        <v>129</v>
      </c>
      <c r="AU132" s="23" t="s">
        <v>80</v>
      </c>
      <c r="AY132" s="23" t="s">
        <v>126</v>
      </c>
      <c r="BE132" s="227">
        <f>IF(N132="základní",J132,0)</f>
        <v>0</v>
      </c>
      <c r="BF132" s="227">
        <f>IF(N132="snížená",J132,0)</f>
        <v>0</v>
      </c>
      <c r="BG132" s="227">
        <f>IF(N132="zákl. přenesená",J132,0)</f>
        <v>0</v>
      </c>
      <c r="BH132" s="227">
        <f>IF(N132="sníž. přenesená",J132,0)</f>
        <v>0</v>
      </c>
      <c r="BI132" s="227">
        <f>IF(N132="nulová",J132,0)</f>
        <v>0</v>
      </c>
      <c r="BJ132" s="23" t="s">
        <v>78</v>
      </c>
      <c r="BK132" s="227">
        <f>ROUND(I132*H132,2)</f>
        <v>0</v>
      </c>
      <c r="BL132" s="23" t="s">
        <v>134</v>
      </c>
      <c r="BM132" s="23" t="s">
        <v>217</v>
      </c>
    </row>
    <row r="133" spans="2:47" s="1" customFormat="1" ht="13.5">
      <c r="B133" s="45"/>
      <c r="C133" s="73"/>
      <c r="D133" s="230" t="s">
        <v>143</v>
      </c>
      <c r="E133" s="73"/>
      <c r="F133" s="240" t="s">
        <v>218</v>
      </c>
      <c r="G133" s="73"/>
      <c r="H133" s="73"/>
      <c r="I133" s="186"/>
      <c r="J133" s="73"/>
      <c r="K133" s="73"/>
      <c r="L133" s="71"/>
      <c r="M133" s="241"/>
      <c r="N133" s="46"/>
      <c r="O133" s="46"/>
      <c r="P133" s="46"/>
      <c r="Q133" s="46"/>
      <c r="R133" s="46"/>
      <c r="S133" s="46"/>
      <c r="T133" s="94"/>
      <c r="AT133" s="23" t="s">
        <v>143</v>
      </c>
      <c r="AU133" s="23" t="s">
        <v>80</v>
      </c>
    </row>
    <row r="134" spans="2:51" s="11" customFormat="1" ht="13.5">
      <c r="B134" s="228"/>
      <c r="C134" s="229"/>
      <c r="D134" s="230" t="s">
        <v>136</v>
      </c>
      <c r="E134" s="231" t="s">
        <v>21</v>
      </c>
      <c r="F134" s="232" t="s">
        <v>219</v>
      </c>
      <c r="G134" s="229"/>
      <c r="H134" s="233">
        <v>6.36</v>
      </c>
      <c r="I134" s="234"/>
      <c r="J134" s="229"/>
      <c r="K134" s="229"/>
      <c r="L134" s="235"/>
      <c r="M134" s="236"/>
      <c r="N134" s="237"/>
      <c r="O134" s="237"/>
      <c r="P134" s="237"/>
      <c r="Q134" s="237"/>
      <c r="R134" s="237"/>
      <c r="S134" s="237"/>
      <c r="T134" s="238"/>
      <c r="AT134" s="239" t="s">
        <v>136</v>
      </c>
      <c r="AU134" s="239" t="s">
        <v>80</v>
      </c>
      <c r="AV134" s="11" t="s">
        <v>80</v>
      </c>
      <c r="AW134" s="11" t="s">
        <v>35</v>
      </c>
      <c r="AX134" s="11" t="s">
        <v>78</v>
      </c>
      <c r="AY134" s="239" t="s">
        <v>126</v>
      </c>
    </row>
    <row r="135" spans="2:63" s="10" customFormat="1" ht="29.85" customHeight="1">
      <c r="B135" s="200"/>
      <c r="C135" s="201"/>
      <c r="D135" s="202" t="s">
        <v>70</v>
      </c>
      <c r="E135" s="214" t="s">
        <v>220</v>
      </c>
      <c r="F135" s="214" t="s">
        <v>221</v>
      </c>
      <c r="G135" s="201"/>
      <c r="H135" s="201"/>
      <c r="I135" s="204"/>
      <c r="J135" s="215">
        <f>BK135</f>
        <v>0</v>
      </c>
      <c r="K135" s="201"/>
      <c r="L135" s="206"/>
      <c r="M135" s="207"/>
      <c r="N135" s="208"/>
      <c r="O135" s="208"/>
      <c r="P135" s="209">
        <f>SUM(P136:P144)</f>
        <v>0</v>
      </c>
      <c r="Q135" s="208"/>
      <c r="R135" s="209">
        <f>SUM(R136:R144)</f>
        <v>0</v>
      </c>
      <c r="S135" s="208"/>
      <c r="T135" s="210">
        <f>SUM(T136:T144)</f>
        <v>0</v>
      </c>
      <c r="AR135" s="211" t="s">
        <v>78</v>
      </c>
      <c r="AT135" s="212" t="s">
        <v>70</v>
      </c>
      <c r="AU135" s="212" t="s">
        <v>78</v>
      </c>
      <c r="AY135" s="211" t="s">
        <v>126</v>
      </c>
      <c r="BK135" s="213">
        <f>SUM(BK136:BK144)</f>
        <v>0</v>
      </c>
    </row>
    <row r="136" spans="2:65" s="1" customFormat="1" ht="25.5" customHeight="1">
      <c r="B136" s="45"/>
      <c r="C136" s="216" t="s">
        <v>222</v>
      </c>
      <c r="D136" s="216" t="s">
        <v>129</v>
      </c>
      <c r="E136" s="217" t="s">
        <v>223</v>
      </c>
      <c r="F136" s="218" t="s">
        <v>224</v>
      </c>
      <c r="G136" s="219" t="s">
        <v>225</v>
      </c>
      <c r="H136" s="220">
        <v>6.08</v>
      </c>
      <c r="I136" s="221"/>
      <c r="J136" s="222">
        <f>ROUND(I136*H136,2)</f>
        <v>0</v>
      </c>
      <c r="K136" s="218" t="s">
        <v>133</v>
      </c>
      <c r="L136" s="71"/>
      <c r="M136" s="223" t="s">
        <v>21</v>
      </c>
      <c r="N136" s="224" t="s">
        <v>42</v>
      </c>
      <c r="O136" s="46"/>
      <c r="P136" s="225">
        <f>O136*H136</f>
        <v>0</v>
      </c>
      <c r="Q136" s="225">
        <v>0</v>
      </c>
      <c r="R136" s="225">
        <f>Q136*H136</f>
        <v>0</v>
      </c>
      <c r="S136" s="225">
        <v>0</v>
      </c>
      <c r="T136" s="226">
        <f>S136*H136</f>
        <v>0</v>
      </c>
      <c r="AR136" s="23" t="s">
        <v>134</v>
      </c>
      <c r="AT136" s="23" t="s">
        <v>129</v>
      </c>
      <c r="AU136" s="23" t="s">
        <v>80</v>
      </c>
      <c r="AY136" s="23" t="s">
        <v>126</v>
      </c>
      <c r="BE136" s="227">
        <f>IF(N136="základní",J136,0)</f>
        <v>0</v>
      </c>
      <c r="BF136" s="227">
        <f>IF(N136="snížená",J136,0)</f>
        <v>0</v>
      </c>
      <c r="BG136" s="227">
        <f>IF(N136="zákl. přenesená",J136,0)</f>
        <v>0</v>
      </c>
      <c r="BH136" s="227">
        <f>IF(N136="sníž. přenesená",J136,0)</f>
        <v>0</v>
      </c>
      <c r="BI136" s="227">
        <f>IF(N136="nulová",J136,0)</f>
        <v>0</v>
      </c>
      <c r="BJ136" s="23" t="s">
        <v>78</v>
      </c>
      <c r="BK136" s="227">
        <f>ROUND(I136*H136,2)</f>
        <v>0</v>
      </c>
      <c r="BL136" s="23" t="s">
        <v>134</v>
      </c>
      <c r="BM136" s="23" t="s">
        <v>226</v>
      </c>
    </row>
    <row r="137" spans="2:47" s="1" customFormat="1" ht="13.5">
      <c r="B137" s="45"/>
      <c r="C137" s="73"/>
      <c r="D137" s="230" t="s">
        <v>143</v>
      </c>
      <c r="E137" s="73"/>
      <c r="F137" s="240" t="s">
        <v>227</v>
      </c>
      <c r="G137" s="73"/>
      <c r="H137" s="73"/>
      <c r="I137" s="186"/>
      <c r="J137" s="73"/>
      <c r="K137" s="73"/>
      <c r="L137" s="71"/>
      <c r="M137" s="241"/>
      <c r="N137" s="46"/>
      <c r="O137" s="46"/>
      <c r="P137" s="46"/>
      <c r="Q137" s="46"/>
      <c r="R137" s="46"/>
      <c r="S137" s="46"/>
      <c r="T137" s="94"/>
      <c r="AT137" s="23" t="s">
        <v>143</v>
      </c>
      <c r="AU137" s="23" t="s">
        <v>80</v>
      </c>
    </row>
    <row r="138" spans="2:65" s="1" customFormat="1" ht="25.5" customHeight="1">
      <c r="B138" s="45"/>
      <c r="C138" s="216" t="s">
        <v>228</v>
      </c>
      <c r="D138" s="216" t="s">
        <v>129</v>
      </c>
      <c r="E138" s="217" t="s">
        <v>229</v>
      </c>
      <c r="F138" s="218" t="s">
        <v>230</v>
      </c>
      <c r="G138" s="219" t="s">
        <v>225</v>
      </c>
      <c r="H138" s="220">
        <v>6.08</v>
      </c>
      <c r="I138" s="221"/>
      <c r="J138" s="222">
        <f>ROUND(I138*H138,2)</f>
        <v>0</v>
      </c>
      <c r="K138" s="218" t="s">
        <v>133</v>
      </c>
      <c r="L138" s="71"/>
      <c r="M138" s="223" t="s">
        <v>21</v>
      </c>
      <c r="N138" s="224" t="s">
        <v>42</v>
      </c>
      <c r="O138" s="46"/>
      <c r="P138" s="225">
        <f>O138*H138</f>
        <v>0</v>
      </c>
      <c r="Q138" s="225">
        <v>0</v>
      </c>
      <c r="R138" s="225">
        <f>Q138*H138</f>
        <v>0</v>
      </c>
      <c r="S138" s="225">
        <v>0</v>
      </c>
      <c r="T138" s="226">
        <f>S138*H138</f>
        <v>0</v>
      </c>
      <c r="AR138" s="23" t="s">
        <v>134</v>
      </c>
      <c r="AT138" s="23" t="s">
        <v>129</v>
      </c>
      <c r="AU138" s="23" t="s">
        <v>80</v>
      </c>
      <c r="AY138" s="23" t="s">
        <v>126</v>
      </c>
      <c r="BE138" s="227">
        <f>IF(N138="základní",J138,0)</f>
        <v>0</v>
      </c>
      <c r="BF138" s="227">
        <f>IF(N138="snížená",J138,0)</f>
        <v>0</v>
      </c>
      <c r="BG138" s="227">
        <f>IF(N138="zákl. přenesená",J138,0)</f>
        <v>0</v>
      </c>
      <c r="BH138" s="227">
        <f>IF(N138="sníž. přenesená",J138,0)</f>
        <v>0</v>
      </c>
      <c r="BI138" s="227">
        <f>IF(N138="nulová",J138,0)</f>
        <v>0</v>
      </c>
      <c r="BJ138" s="23" t="s">
        <v>78</v>
      </c>
      <c r="BK138" s="227">
        <f>ROUND(I138*H138,2)</f>
        <v>0</v>
      </c>
      <c r="BL138" s="23" t="s">
        <v>134</v>
      </c>
      <c r="BM138" s="23" t="s">
        <v>231</v>
      </c>
    </row>
    <row r="139" spans="2:47" s="1" customFormat="1" ht="13.5">
      <c r="B139" s="45"/>
      <c r="C139" s="73"/>
      <c r="D139" s="230" t="s">
        <v>143</v>
      </c>
      <c r="E139" s="73"/>
      <c r="F139" s="240" t="s">
        <v>232</v>
      </c>
      <c r="G139" s="73"/>
      <c r="H139" s="73"/>
      <c r="I139" s="186"/>
      <c r="J139" s="73"/>
      <c r="K139" s="73"/>
      <c r="L139" s="71"/>
      <c r="M139" s="241"/>
      <c r="N139" s="46"/>
      <c r="O139" s="46"/>
      <c r="P139" s="46"/>
      <c r="Q139" s="46"/>
      <c r="R139" s="46"/>
      <c r="S139" s="46"/>
      <c r="T139" s="94"/>
      <c r="AT139" s="23" t="s">
        <v>143</v>
      </c>
      <c r="AU139" s="23" t="s">
        <v>80</v>
      </c>
    </row>
    <row r="140" spans="2:65" s="1" customFormat="1" ht="25.5" customHeight="1">
      <c r="B140" s="45"/>
      <c r="C140" s="216" t="s">
        <v>233</v>
      </c>
      <c r="D140" s="216" t="s">
        <v>129</v>
      </c>
      <c r="E140" s="217" t="s">
        <v>234</v>
      </c>
      <c r="F140" s="218" t="s">
        <v>235</v>
      </c>
      <c r="G140" s="219" t="s">
        <v>225</v>
      </c>
      <c r="H140" s="220">
        <v>85.12</v>
      </c>
      <c r="I140" s="221"/>
      <c r="J140" s="222">
        <f>ROUND(I140*H140,2)</f>
        <v>0</v>
      </c>
      <c r="K140" s="218" t="s">
        <v>133</v>
      </c>
      <c r="L140" s="71"/>
      <c r="M140" s="223" t="s">
        <v>21</v>
      </c>
      <c r="N140" s="224" t="s">
        <v>42</v>
      </c>
      <c r="O140" s="46"/>
      <c r="P140" s="225">
        <f>O140*H140</f>
        <v>0</v>
      </c>
      <c r="Q140" s="225">
        <v>0</v>
      </c>
      <c r="R140" s="225">
        <f>Q140*H140</f>
        <v>0</v>
      </c>
      <c r="S140" s="225">
        <v>0</v>
      </c>
      <c r="T140" s="226">
        <f>S140*H140</f>
        <v>0</v>
      </c>
      <c r="AR140" s="23" t="s">
        <v>134</v>
      </c>
      <c r="AT140" s="23" t="s">
        <v>129</v>
      </c>
      <c r="AU140" s="23" t="s">
        <v>80</v>
      </c>
      <c r="AY140" s="23" t="s">
        <v>126</v>
      </c>
      <c r="BE140" s="227">
        <f>IF(N140="základní",J140,0)</f>
        <v>0</v>
      </c>
      <c r="BF140" s="227">
        <f>IF(N140="snížená",J140,0)</f>
        <v>0</v>
      </c>
      <c r="BG140" s="227">
        <f>IF(N140="zákl. přenesená",J140,0)</f>
        <v>0</v>
      </c>
      <c r="BH140" s="227">
        <f>IF(N140="sníž. přenesená",J140,0)</f>
        <v>0</v>
      </c>
      <c r="BI140" s="227">
        <f>IF(N140="nulová",J140,0)</f>
        <v>0</v>
      </c>
      <c r="BJ140" s="23" t="s">
        <v>78</v>
      </c>
      <c r="BK140" s="227">
        <f>ROUND(I140*H140,2)</f>
        <v>0</v>
      </c>
      <c r="BL140" s="23" t="s">
        <v>134</v>
      </c>
      <c r="BM140" s="23" t="s">
        <v>236</v>
      </c>
    </row>
    <row r="141" spans="2:47" s="1" customFormat="1" ht="13.5">
      <c r="B141" s="45"/>
      <c r="C141" s="73"/>
      <c r="D141" s="230" t="s">
        <v>143</v>
      </c>
      <c r="E141" s="73"/>
      <c r="F141" s="240" t="s">
        <v>232</v>
      </c>
      <c r="G141" s="73"/>
      <c r="H141" s="73"/>
      <c r="I141" s="186"/>
      <c r="J141" s="73"/>
      <c r="K141" s="73"/>
      <c r="L141" s="71"/>
      <c r="M141" s="241"/>
      <c r="N141" s="46"/>
      <c r="O141" s="46"/>
      <c r="P141" s="46"/>
      <c r="Q141" s="46"/>
      <c r="R141" s="46"/>
      <c r="S141" s="46"/>
      <c r="T141" s="94"/>
      <c r="AT141" s="23" t="s">
        <v>143</v>
      </c>
      <c r="AU141" s="23" t="s">
        <v>80</v>
      </c>
    </row>
    <row r="142" spans="2:51" s="11" customFormat="1" ht="13.5">
      <c r="B142" s="228"/>
      <c r="C142" s="229"/>
      <c r="D142" s="230" t="s">
        <v>136</v>
      </c>
      <c r="E142" s="229"/>
      <c r="F142" s="232" t="s">
        <v>237</v>
      </c>
      <c r="G142" s="229"/>
      <c r="H142" s="233">
        <v>85.12</v>
      </c>
      <c r="I142" s="234"/>
      <c r="J142" s="229"/>
      <c r="K142" s="229"/>
      <c r="L142" s="235"/>
      <c r="M142" s="236"/>
      <c r="N142" s="237"/>
      <c r="O142" s="237"/>
      <c r="P142" s="237"/>
      <c r="Q142" s="237"/>
      <c r="R142" s="237"/>
      <c r="S142" s="237"/>
      <c r="T142" s="238"/>
      <c r="AT142" s="239" t="s">
        <v>136</v>
      </c>
      <c r="AU142" s="239" t="s">
        <v>80</v>
      </c>
      <c r="AV142" s="11" t="s">
        <v>80</v>
      </c>
      <c r="AW142" s="11" t="s">
        <v>6</v>
      </c>
      <c r="AX142" s="11" t="s">
        <v>78</v>
      </c>
      <c r="AY142" s="239" t="s">
        <v>126</v>
      </c>
    </row>
    <row r="143" spans="2:65" s="1" customFormat="1" ht="25.5" customHeight="1">
      <c r="B143" s="45"/>
      <c r="C143" s="216" t="s">
        <v>238</v>
      </c>
      <c r="D143" s="216" t="s">
        <v>129</v>
      </c>
      <c r="E143" s="217" t="s">
        <v>239</v>
      </c>
      <c r="F143" s="218" t="s">
        <v>240</v>
      </c>
      <c r="G143" s="219" t="s">
        <v>225</v>
      </c>
      <c r="H143" s="220">
        <v>6.08</v>
      </c>
      <c r="I143" s="221"/>
      <c r="J143" s="222">
        <f>ROUND(I143*H143,2)</f>
        <v>0</v>
      </c>
      <c r="K143" s="218" t="s">
        <v>133</v>
      </c>
      <c r="L143" s="71"/>
      <c r="M143" s="223" t="s">
        <v>21</v>
      </c>
      <c r="N143" s="224" t="s">
        <v>42</v>
      </c>
      <c r="O143" s="46"/>
      <c r="P143" s="225">
        <f>O143*H143</f>
        <v>0</v>
      </c>
      <c r="Q143" s="225">
        <v>0</v>
      </c>
      <c r="R143" s="225">
        <f>Q143*H143</f>
        <v>0</v>
      </c>
      <c r="S143" s="225">
        <v>0</v>
      </c>
      <c r="T143" s="226">
        <f>S143*H143</f>
        <v>0</v>
      </c>
      <c r="AR143" s="23" t="s">
        <v>134</v>
      </c>
      <c r="AT143" s="23" t="s">
        <v>129</v>
      </c>
      <c r="AU143" s="23" t="s">
        <v>80</v>
      </c>
      <c r="AY143" s="23" t="s">
        <v>126</v>
      </c>
      <c r="BE143" s="227">
        <f>IF(N143="základní",J143,0)</f>
        <v>0</v>
      </c>
      <c r="BF143" s="227">
        <f>IF(N143="snížená",J143,0)</f>
        <v>0</v>
      </c>
      <c r="BG143" s="227">
        <f>IF(N143="zákl. přenesená",J143,0)</f>
        <v>0</v>
      </c>
      <c r="BH143" s="227">
        <f>IF(N143="sníž. přenesená",J143,0)</f>
        <v>0</v>
      </c>
      <c r="BI143" s="227">
        <f>IF(N143="nulová",J143,0)</f>
        <v>0</v>
      </c>
      <c r="BJ143" s="23" t="s">
        <v>78</v>
      </c>
      <c r="BK143" s="227">
        <f>ROUND(I143*H143,2)</f>
        <v>0</v>
      </c>
      <c r="BL143" s="23" t="s">
        <v>134</v>
      </c>
      <c r="BM143" s="23" t="s">
        <v>241</v>
      </c>
    </row>
    <row r="144" spans="2:47" s="1" customFormat="1" ht="13.5">
      <c r="B144" s="45"/>
      <c r="C144" s="73"/>
      <c r="D144" s="230" t="s">
        <v>143</v>
      </c>
      <c r="E144" s="73"/>
      <c r="F144" s="240" t="s">
        <v>242</v>
      </c>
      <c r="G144" s="73"/>
      <c r="H144" s="73"/>
      <c r="I144" s="186"/>
      <c r="J144" s="73"/>
      <c r="K144" s="73"/>
      <c r="L144" s="71"/>
      <c r="M144" s="241"/>
      <c r="N144" s="46"/>
      <c r="O144" s="46"/>
      <c r="P144" s="46"/>
      <c r="Q144" s="46"/>
      <c r="R144" s="46"/>
      <c r="S144" s="46"/>
      <c r="T144" s="94"/>
      <c r="AT144" s="23" t="s">
        <v>143</v>
      </c>
      <c r="AU144" s="23" t="s">
        <v>80</v>
      </c>
    </row>
    <row r="145" spans="2:63" s="10" customFormat="1" ht="29.85" customHeight="1">
      <c r="B145" s="200"/>
      <c r="C145" s="201"/>
      <c r="D145" s="202" t="s">
        <v>70</v>
      </c>
      <c r="E145" s="214" t="s">
        <v>243</v>
      </c>
      <c r="F145" s="214" t="s">
        <v>244</v>
      </c>
      <c r="G145" s="201"/>
      <c r="H145" s="201"/>
      <c r="I145" s="204"/>
      <c r="J145" s="215">
        <f>BK145</f>
        <v>0</v>
      </c>
      <c r="K145" s="201"/>
      <c r="L145" s="206"/>
      <c r="M145" s="207"/>
      <c r="N145" s="208"/>
      <c r="O145" s="208"/>
      <c r="P145" s="209">
        <f>SUM(P146:P149)</f>
        <v>0</v>
      </c>
      <c r="Q145" s="208"/>
      <c r="R145" s="209">
        <f>SUM(R146:R149)</f>
        <v>0</v>
      </c>
      <c r="S145" s="208"/>
      <c r="T145" s="210">
        <f>SUM(T146:T149)</f>
        <v>0</v>
      </c>
      <c r="AR145" s="211" t="s">
        <v>78</v>
      </c>
      <c r="AT145" s="212" t="s">
        <v>70</v>
      </c>
      <c r="AU145" s="212" t="s">
        <v>78</v>
      </c>
      <c r="AY145" s="211" t="s">
        <v>126</v>
      </c>
      <c r="BK145" s="213">
        <f>SUM(BK146:BK149)</f>
        <v>0</v>
      </c>
    </row>
    <row r="146" spans="2:65" s="1" customFormat="1" ht="16.5" customHeight="1">
      <c r="B146" s="45"/>
      <c r="C146" s="216" t="s">
        <v>9</v>
      </c>
      <c r="D146" s="216" t="s">
        <v>129</v>
      </c>
      <c r="E146" s="217" t="s">
        <v>245</v>
      </c>
      <c r="F146" s="218" t="s">
        <v>246</v>
      </c>
      <c r="G146" s="219" t="s">
        <v>225</v>
      </c>
      <c r="H146" s="220">
        <v>5.831</v>
      </c>
      <c r="I146" s="221"/>
      <c r="J146" s="222">
        <f>ROUND(I146*H146,2)</f>
        <v>0</v>
      </c>
      <c r="K146" s="218" t="s">
        <v>133</v>
      </c>
      <c r="L146" s="71"/>
      <c r="M146" s="223" t="s">
        <v>21</v>
      </c>
      <c r="N146" s="224" t="s">
        <v>42</v>
      </c>
      <c r="O146" s="46"/>
      <c r="P146" s="225">
        <f>O146*H146</f>
        <v>0</v>
      </c>
      <c r="Q146" s="225">
        <v>0</v>
      </c>
      <c r="R146" s="225">
        <f>Q146*H146</f>
        <v>0</v>
      </c>
      <c r="S146" s="225">
        <v>0</v>
      </c>
      <c r="T146" s="226">
        <f>S146*H146</f>
        <v>0</v>
      </c>
      <c r="AR146" s="23" t="s">
        <v>134</v>
      </c>
      <c r="AT146" s="23" t="s">
        <v>129</v>
      </c>
      <c r="AU146" s="23" t="s">
        <v>80</v>
      </c>
      <c r="AY146" s="23" t="s">
        <v>126</v>
      </c>
      <c r="BE146" s="227">
        <f>IF(N146="základní",J146,0)</f>
        <v>0</v>
      </c>
      <c r="BF146" s="227">
        <f>IF(N146="snížená",J146,0)</f>
        <v>0</v>
      </c>
      <c r="BG146" s="227">
        <f>IF(N146="zákl. přenesená",J146,0)</f>
        <v>0</v>
      </c>
      <c r="BH146" s="227">
        <f>IF(N146="sníž. přenesená",J146,0)</f>
        <v>0</v>
      </c>
      <c r="BI146" s="227">
        <f>IF(N146="nulová",J146,0)</f>
        <v>0</v>
      </c>
      <c r="BJ146" s="23" t="s">
        <v>78</v>
      </c>
      <c r="BK146" s="227">
        <f>ROUND(I146*H146,2)</f>
        <v>0</v>
      </c>
      <c r="BL146" s="23" t="s">
        <v>134</v>
      </c>
      <c r="BM146" s="23" t="s">
        <v>247</v>
      </c>
    </row>
    <row r="147" spans="2:47" s="1" customFormat="1" ht="13.5">
      <c r="B147" s="45"/>
      <c r="C147" s="73"/>
      <c r="D147" s="230" t="s">
        <v>143</v>
      </c>
      <c r="E147" s="73"/>
      <c r="F147" s="240" t="s">
        <v>248</v>
      </c>
      <c r="G147" s="73"/>
      <c r="H147" s="73"/>
      <c r="I147" s="186"/>
      <c r="J147" s="73"/>
      <c r="K147" s="73"/>
      <c r="L147" s="71"/>
      <c r="M147" s="241"/>
      <c r="N147" s="46"/>
      <c r="O147" s="46"/>
      <c r="P147" s="46"/>
      <c r="Q147" s="46"/>
      <c r="R147" s="46"/>
      <c r="S147" s="46"/>
      <c r="T147" s="94"/>
      <c r="AT147" s="23" t="s">
        <v>143</v>
      </c>
      <c r="AU147" s="23" t="s">
        <v>80</v>
      </c>
    </row>
    <row r="148" spans="2:65" s="1" customFormat="1" ht="25.5" customHeight="1">
      <c r="B148" s="45"/>
      <c r="C148" s="216" t="s">
        <v>249</v>
      </c>
      <c r="D148" s="216" t="s">
        <v>129</v>
      </c>
      <c r="E148" s="217" t="s">
        <v>250</v>
      </c>
      <c r="F148" s="218" t="s">
        <v>251</v>
      </c>
      <c r="G148" s="219" t="s">
        <v>225</v>
      </c>
      <c r="H148" s="220">
        <v>5.831</v>
      </c>
      <c r="I148" s="221"/>
      <c r="J148" s="222">
        <f>ROUND(I148*H148,2)</f>
        <v>0</v>
      </c>
      <c r="K148" s="218" t="s">
        <v>133</v>
      </c>
      <c r="L148" s="71"/>
      <c r="M148" s="223" t="s">
        <v>21</v>
      </c>
      <c r="N148" s="224" t="s">
        <v>42</v>
      </c>
      <c r="O148" s="46"/>
      <c r="P148" s="225">
        <f>O148*H148</f>
        <v>0</v>
      </c>
      <c r="Q148" s="225">
        <v>0</v>
      </c>
      <c r="R148" s="225">
        <f>Q148*H148</f>
        <v>0</v>
      </c>
      <c r="S148" s="225">
        <v>0</v>
      </c>
      <c r="T148" s="226">
        <f>S148*H148</f>
        <v>0</v>
      </c>
      <c r="AR148" s="23" t="s">
        <v>134</v>
      </c>
      <c r="AT148" s="23" t="s">
        <v>129</v>
      </c>
      <c r="AU148" s="23" t="s">
        <v>80</v>
      </c>
      <c r="AY148" s="23" t="s">
        <v>126</v>
      </c>
      <c r="BE148" s="227">
        <f>IF(N148="základní",J148,0)</f>
        <v>0</v>
      </c>
      <c r="BF148" s="227">
        <f>IF(N148="snížená",J148,0)</f>
        <v>0</v>
      </c>
      <c r="BG148" s="227">
        <f>IF(N148="zákl. přenesená",J148,0)</f>
        <v>0</v>
      </c>
      <c r="BH148" s="227">
        <f>IF(N148="sníž. přenesená",J148,0)</f>
        <v>0</v>
      </c>
      <c r="BI148" s="227">
        <f>IF(N148="nulová",J148,0)</f>
        <v>0</v>
      </c>
      <c r="BJ148" s="23" t="s">
        <v>78</v>
      </c>
      <c r="BK148" s="227">
        <f>ROUND(I148*H148,2)</f>
        <v>0</v>
      </c>
      <c r="BL148" s="23" t="s">
        <v>134</v>
      </c>
      <c r="BM148" s="23" t="s">
        <v>252</v>
      </c>
    </row>
    <row r="149" spans="2:47" s="1" customFormat="1" ht="13.5">
      <c r="B149" s="45"/>
      <c r="C149" s="73"/>
      <c r="D149" s="230" t="s">
        <v>143</v>
      </c>
      <c r="E149" s="73"/>
      <c r="F149" s="240" t="s">
        <v>248</v>
      </c>
      <c r="G149" s="73"/>
      <c r="H149" s="73"/>
      <c r="I149" s="186"/>
      <c r="J149" s="73"/>
      <c r="K149" s="73"/>
      <c r="L149" s="71"/>
      <c r="M149" s="241"/>
      <c r="N149" s="46"/>
      <c r="O149" s="46"/>
      <c r="P149" s="46"/>
      <c r="Q149" s="46"/>
      <c r="R149" s="46"/>
      <c r="S149" s="46"/>
      <c r="T149" s="94"/>
      <c r="AT149" s="23" t="s">
        <v>143</v>
      </c>
      <c r="AU149" s="23" t="s">
        <v>80</v>
      </c>
    </row>
    <row r="150" spans="2:63" s="10" customFormat="1" ht="37.4" customHeight="1">
      <c r="B150" s="200"/>
      <c r="C150" s="201"/>
      <c r="D150" s="202" t="s">
        <v>70</v>
      </c>
      <c r="E150" s="203" t="s">
        <v>253</v>
      </c>
      <c r="F150" s="203" t="s">
        <v>254</v>
      </c>
      <c r="G150" s="201"/>
      <c r="H150" s="201"/>
      <c r="I150" s="204"/>
      <c r="J150" s="205">
        <f>BK150</f>
        <v>0</v>
      </c>
      <c r="K150" s="201"/>
      <c r="L150" s="206"/>
      <c r="M150" s="207"/>
      <c r="N150" s="208"/>
      <c r="O150" s="208"/>
      <c r="P150" s="209">
        <f>P151+P156+P165+P191+P201+P249+P252</f>
        <v>0</v>
      </c>
      <c r="Q150" s="208"/>
      <c r="R150" s="209">
        <f>R151+R156+R165+R191+R201+R249+R252</f>
        <v>1.4099258000000001</v>
      </c>
      <c r="S150" s="208"/>
      <c r="T150" s="210">
        <f>T151+T156+T165+T191+T201+T249+T252</f>
        <v>2.1634872</v>
      </c>
      <c r="AR150" s="211" t="s">
        <v>80</v>
      </c>
      <c r="AT150" s="212" t="s">
        <v>70</v>
      </c>
      <c r="AU150" s="212" t="s">
        <v>71</v>
      </c>
      <c r="AY150" s="211" t="s">
        <v>126</v>
      </c>
      <c r="BK150" s="213">
        <f>BK151+BK156+BK165+BK191+BK201+BK249+BK252</f>
        <v>0</v>
      </c>
    </row>
    <row r="151" spans="2:63" s="10" customFormat="1" ht="19.9" customHeight="1">
      <c r="B151" s="200"/>
      <c r="C151" s="201"/>
      <c r="D151" s="202" t="s">
        <v>70</v>
      </c>
      <c r="E151" s="214" t="s">
        <v>255</v>
      </c>
      <c r="F151" s="214" t="s">
        <v>256</v>
      </c>
      <c r="G151" s="201"/>
      <c r="H151" s="201"/>
      <c r="I151" s="204"/>
      <c r="J151" s="215">
        <f>BK151</f>
        <v>0</v>
      </c>
      <c r="K151" s="201"/>
      <c r="L151" s="206"/>
      <c r="M151" s="207"/>
      <c r="N151" s="208"/>
      <c r="O151" s="208"/>
      <c r="P151" s="209">
        <f>SUM(P152:P155)</f>
        <v>0</v>
      </c>
      <c r="Q151" s="208"/>
      <c r="R151" s="209">
        <f>SUM(R152:R155)</f>
        <v>0</v>
      </c>
      <c r="S151" s="208"/>
      <c r="T151" s="210">
        <f>SUM(T152:T155)</f>
        <v>0</v>
      </c>
      <c r="AR151" s="211" t="s">
        <v>80</v>
      </c>
      <c r="AT151" s="212" t="s">
        <v>70</v>
      </c>
      <c r="AU151" s="212" t="s">
        <v>78</v>
      </c>
      <c r="AY151" s="211" t="s">
        <v>126</v>
      </c>
      <c r="BK151" s="213">
        <f>SUM(BK152:BK155)</f>
        <v>0</v>
      </c>
    </row>
    <row r="152" spans="2:65" s="1" customFormat="1" ht="16.5" customHeight="1">
      <c r="B152" s="45"/>
      <c r="C152" s="216" t="s">
        <v>257</v>
      </c>
      <c r="D152" s="216" t="s">
        <v>129</v>
      </c>
      <c r="E152" s="217" t="s">
        <v>258</v>
      </c>
      <c r="F152" s="218" t="s">
        <v>259</v>
      </c>
      <c r="G152" s="219" t="s">
        <v>260</v>
      </c>
      <c r="H152" s="220">
        <v>1</v>
      </c>
      <c r="I152" s="221"/>
      <c r="J152" s="222">
        <f>ROUND(I152*H152,2)</f>
        <v>0</v>
      </c>
      <c r="K152" s="218" t="s">
        <v>21</v>
      </c>
      <c r="L152" s="71"/>
      <c r="M152" s="223" t="s">
        <v>21</v>
      </c>
      <c r="N152" s="224" t="s">
        <v>42</v>
      </c>
      <c r="O152" s="46"/>
      <c r="P152" s="225">
        <f>O152*H152</f>
        <v>0</v>
      </c>
      <c r="Q152" s="225">
        <v>0</v>
      </c>
      <c r="R152" s="225">
        <f>Q152*H152</f>
        <v>0</v>
      </c>
      <c r="S152" s="225">
        <v>0</v>
      </c>
      <c r="T152" s="226">
        <f>S152*H152</f>
        <v>0</v>
      </c>
      <c r="AR152" s="23" t="s">
        <v>214</v>
      </c>
      <c r="AT152" s="23" t="s">
        <v>129</v>
      </c>
      <c r="AU152" s="23" t="s">
        <v>80</v>
      </c>
      <c r="AY152" s="23" t="s">
        <v>126</v>
      </c>
      <c r="BE152" s="227">
        <f>IF(N152="základní",J152,0)</f>
        <v>0</v>
      </c>
      <c r="BF152" s="227">
        <f>IF(N152="snížená",J152,0)</f>
        <v>0</v>
      </c>
      <c r="BG152" s="227">
        <f>IF(N152="zákl. přenesená",J152,0)</f>
        <v>0</v>
      </c>
      <c r="BH152" s="227">
        <f>IF(N152="sníž. přenesená",J152,0)</f>
        <v>0</v>
      </c>
      <c r="BI152" s="227">
        <f>IF(N152="nulová",J152,0)</f>
        <v>0</v>
      </c>
      <c r="BJ152" s="23" t="s">
        <v>78</v>
      </c>
      <c r="BK152" s="227">
        <f>ROUND(I152*H152,2)</f>
        <v>0</v>
      </c>
      <c r="BL152" s="23" t="s">
        <v>214</v>
      </c>
      <c r="BM152" s="23" t="s">
        <v>261</v>
      </c>
    </row>
    <row r="153" spans="2:65" s="1" customFormat="1" ht="16.5" customHeight="1">
      <c r="B153" s="45"/>
      <c r="C153" s="216" t="s">
        <v>262</v>
      </c>
      <c r="D153" s="216" t="s">
        <v>129</v>
      </c>
      <c r="E153" s="217" t="s">
        <v>263</v>
      </c>
      <c r="F153" s="218" t="s">
        <v>264</v>
      </c>
      <c r="G153" s="219" t="s">
        <v>265</v>
      </c>
      <c r="H153" s="220">
        <v>1</v>
      </c>
      <c r="I153" s="221"/>
      <c r="J153" s="222">
        <f>ROUND(I153*H153,2)</f>
        <v>0</v>
      </c>
      <c r="K153" s="218" t="s">
        <v>21</v>
      </c>
      <c r="L153" s="71"/>
      <c r="M153" s="223" t="s">
        <v>21</v>
      </c>
      <c r="N153" s="224" t="s">
        <v>42</v>
      </c>
      <c r="O153" s="46"/>
      <c r="P153" s="225">
        <f>O153*H153</f>
        <v>0</v>
      </c>
      <c r="Q153" s="225">
        <v>0</v>
      </c>
      <c r="R153" s="225">
        <f>Q153*H153</f>
        <v>0</v>
      </c>
      <c r="S153" s="225">
        <v>0</v>
      </c>
      <c r="T153" s="226">
        <f>S153*H153</f>
        <v>0</v>
      </c>
      <c r="AR153" s="23" t="s">
        <v>214</v>
      </c>
      <c r="AT153" s="23" t="s">
        <v>129</v>
      </c>
      <c r="AU153" s="23" t="s">
        <v>80</v>
      </c>
      <c r="AY153" s="23" t="s">
        <v>126</v>
      </c>
      <c r="BE153" s="227">
        <f>IF(N153="základní",J153,0)</f>
        <v>0</v>
      </c>
      <c r="BF153" s="227">
        <f>IF(N153="snížená",J153,0)</f>
        <v>0</v>
      </c>
      <c r="BG153" s="227">
        <f>IF(N153="zákl. přenesená",J153,0)</f>
        <v>0</v>
      </c>
      <c r="BH153" s="227">
        <f>IF(N153="sníž. přenesená",J153,0)</f>
        <v>0</v>
      </c>
      <c r="BI153" s="227">
        <f>IF(N153="nulová",J153,0)</f>
        <v>0</v>
      </c>
      <c r="BJ153" s="23" t="s">
        <v>78</v>
      </c>
      <c r="BK153" s="227">
        <f>ROUND(I153*H153,2)</f>
        <v>0</v>
      </c>
      <c r="BL153" s="23" t="s">
        <v>214</v>
      </c>
      <c r="BM153" s="23" t="s">
        <v>266</v>
      </c>
    </row>
    <row r="154" spans="2:65" s="1" customFormat="1" ht="16.5" customHeight="1">
      <c r="B154" s="45"/>
      <c r="C154" s="216" t="s">
        <v>267</v>
      </c>
      <c r="D154" s="216" t="s">
        <v>129</v>
      </c>
      <c r="E154" s="217" t="s">
        <v>268</v>
      </c>
      <c r="F154" s="218" t="s">
        <v>269</v>
      </c>
      <c r="G154" s="219" t="s">
        <v>260</v>
      </c>
      <c r="H154" s="220">
        <v>1</v>
      </c>
      <c r="I154" s="221"/>
      <c r="J154" s="222">
        <f>ROUND(I154*H154,2)</f>
        <v>0</v>
      </c>
      <c r="K154" s="218" t="s">
        <v>21</v>
      </c>
      <c r="L154" s="71"/>
      <c r="M154" s="223" t="s">
        <v>21</v>
      </c>
      <c r="N154" s="224" t="s">
        <v>42</v>
      </c>
      <c r="O154" s="46"/>
      <c r="P154" s="225">
        <f>O154*H154</f>
        <v>0</v>
      </c>
      <c r="Q154" s="225">
        <v>0</v>
      </c>
      <c r="R154" s="225">
        <f>Q154*H154</f>
        <v>0</v>
      </c>
      <c r="S154" s="225">
        <v>0</v>
      </c>
      <c r="T154" s="226">
        <f>S154*H154</f>
        <v>0</v>
      </c>
      <c r="AR154" s="23" t="s">
        <v>214</v>
      </c>
      <c r="AT154" s="23" t="s">
        <v>129</v>
      </c>
      <c r="AU154" s="23" t="s">
        <v>80</v>
      </c>
      <c r="AY154" s="23" t="s">
        <v>126</v>
      </c>
      <c r="BE154" s="227">
        <f>IF(N154="základní",J154,0)</f>
        <v>0</v>
      </c>
      <c r="BF154" s="227">
        <f>IF(N154="snížená",J154,0)</f>
        <v>0</v>
      </c>
      <c r="BG154" s="227">
        <f>IF(N154="zákl. přenesená",J154,0)</f>
        <v>0</v>
      </c>
      <c r="BH154" s="227">
        <f>IF(N154="sníž. přenesená",J154,0)</f>
        <v>0</v>
      </c>
      <c r="BI154" s="227">
        <f>IF(N154="nulová",J154,0)</f>
        <v>0</v>
      </c>
      <c r="BJ154" s="23" t="s">
        <v>78</v>
      </c>
      <c r="BK154" s="227">
        <f>ROUND(I154*H154,2)</f>
        <v>0</v>
      </c>
      <c r="BL154" s="23" t="s">
        <v>214</v>
      </c>
      <c r="BM154" s="23" t="s">
        <v>270</v>
      </c>
    </row>
    <row r="155" spans="2:65" s="1" customFormat="1" ht="16.5" customHeight="1">
      <c r="B155" s="45"/>
      <c r="C155" s="216" t="s">
        <v>271</v>
      </c>
      <c r="D155" s="216" t="s">
        <v>129</v>
      </c>
      <c r="E155" s="217" t="s">
        <v>272</v>
      </c>
      <c r="F155" s="218" t="s">
        <v>273</v>
      </c>
      <c r="G155" s="219" t="s">
        <v>260</v>
      </c>
      <c r="H155" s="220">
        <v>1</v>
      </c>
      <c r="I155" s="221"/>
      <c r="J155" s="222">
        <f>ROUND(I155*H155,2)</f>
        <v>0</v>
      </c>
      <c r="K155" s="218" t="s">
        <v>21</v>
      </c>
      <c r="L155" s="71"/>
      <c r="M155" s="223" t="s">
        <v>21</v>
      </c>
      <c r="N155" s="224" t="s">
        <v>42</v>
      </c>
      <c r="O155" s="46"/>
      <c r="P155" s="225">
        <f>O155*H155</f>
        <v>0</v>
      </c>
      <c r="Q155" s="225">
        <v>0</v>
      </c>
      <c r="R155" s="225">
        <f>Q155*H155</f>
        <v>0</v>
      </c>
      <c r="S155" s="225">
        <v>0</v>
      </c>
      <c r="T155" s="226">
        <f>S155*H155</f>
        <v>0</v>
      </c>
      <c r="AR155" s="23" t="s">
        <v>214</v>
      </c>
      <c r="AT155" s="23" t="s">
        <v>129</v>
      </c>
      <c r="AU155" s="23" t="s">
        <v>80</v>
      </c>
      <c r="AY155" s="23" t="s">
        <v>126</v>
      </c>
      <c r="BE155" s="227">
        <f>IF(N155="základní",J155,0)</f>
        <v>0</v>
      </c>
      <c r="BF155" s="227">
        <f>IF(N155="snížená",J155,0)</f>
        <v>0</v>
      </c>
      <c r="BG155" s="227">
        <f>IF(N155="zákl. přenesená",J155,0)</f>
        <v>0</v>
      </c>
      <c r="BH155" s="227">
        <f>IF(N155="sníž. přenesená",J155,0)</f>
        <v>0</v>
      </c>
      <c r="BI155" s="227">
        <f>IF(N155="nulová",J155,0)</f>
        <v>0</v>
      </c>
      <c r="BJ155" s="23" t="s">
        <v>78</v>
      </c>
      <c r="BK155" s="227">
        <f>ROUND(I155*H155,2)</f>
        <v>0</v>
      </c>
      <c r="BL155" s="23" t="s">
        <v>214</v>
      </c>
      <c r="BM155" s="23" t="s">
        <v>274</v>
      </c>
    </row>
    <row r="156" spans="2:63" s="10" customFormat="1" ht="29.85" customHeight="1">
      <c r="B156" s="200"/>
      <c r="C156" s="201"/>
      <c r="D156" s="202" t="s">
        <v>70</v>
      </c>
      <c r="E156" s="214" t="s">
        <v>275</v>
      </c>
      <c r="F156" s="214" t="s">
        <v>276</v>
      </c>
      <c r="G156" s="201"/>
      <c r="H156" s="201"/>
      <c r="I156" s="204"/>
      <c r="J156" s="215">
        <f>BK156</f>
        <v>0</v>
      </c>
      <c r="K156" s="201"/>
      <c r="L156" s="206"/>
      <c r="M156" s="207"/>
      <c r="N156" s="208"/>
      <c r="O156" s="208"/>
      <c r="P156" s="209">
        <f>SUM(P157:P164)</f>
        <v>0</v>
      </c>
      <c r="Q156" s="208"/>
      <c r="R156" s="209">
        <f>SUM(R157:R164)</f>
        <v>0</v>
      </c>
      <c r="S156" s="208"/>
      <c r="T156" s="210">
        <f>SUM(T157:T164)</f>
        <v>0</v>
      </c>
      <c r="AR156" s="211" t="s">
        <v>80</v>
      </c>
      <c r="AT156" s="212" t="s">
        <v>70</v>
      </c>
      <c r="AU156" s="212" t="s">
        <v>78</v>
      </c>
      <c r="AY156" s="211" t="s">
        <v>126</v>
      </c>
      <c r="BK156" s="213">
        <f>SUM(BK157:BK164)</f>
        <v>0</v>
      </c>
    </row>
    <row r="157" spans="2:65" s="1" customFormat="1" ht="16.5" customHeight="1">
      <c r="B157" s="45"/>
      <c r="C157" s="216" t="s">
        <v>277</v>
      </c>
      <c r="D157" s="216" t="s">
        <v>129</v>
      </c>
      <c r="E157" s="217" t="s">
        <v>278</v>
      </c>
      <c r="F157" s="218" t="s">
        <v>279</v>
      </c>
      <c r="G157" s="219" t="s">
        <v>280</v>
      </c>
      <c r="H157" s="273"/>
      <c r="I157" s="221"/>
      <c r="J157" s="222">
        <f>ROUND(I157*H157,2)</f>
        <v>0</v>
      </c>
      <c r="K157" s="218" t="s">
        <v>133</v>
      </c>
      <c r="L157" s="71"/>
      <c r="M157" s="223" t="s">
        <v>21</v>
      </c>
      <c r="N157" s="224" t="s">
        <v>42</v>
      </c>
      <c r="O157" s="46"/>
      <c r="P157" s="225">
        <f>O157*H157</f>
        <v>0</v>
      </c>
      <c r="Q157" s="225">
        <v>0</v>
      </c>
      <c r="R157" s="225">
        <f>Q157*H157</f>
        <v>0</v>
      </c>
      <c r="S157" s="225">
        <v>0</v>
      </c>
      <c r="T157" s="226">
        <f>S157*H157</f>
        <v>0</v>
      </c>
      <c r="AR157" s="23" t="s">
        <v>214</v>
      </c>
      <c r="AT157" s="23" t="s">
        <v>129</v>
      </c>
      <c r="AU157" s="23" t="s">
        <v>80</v>
      </c>
      <c r="AY157" s="23" t="s">
        <v>126</v>
      </c>
      <c r="BE157" s="227">
        <f>IF(N157="základní",J157,0)</f>
        <v>0</v>
      </c>
      <c r="BF157" s="227">
        <f>IF(N157="snížená",J157,0)</f>
        <v>0</v>
      </c>
      <c r="BG157" s="227">
        <f>IF(N157="zákl. přenesená",J157,0)</f>
        <v>0</v>
      </c>
      <c r="BH157" s="227">
        <f>IF(N157="sníž. přenesená",J157,0)</f>
        <v>0</v>
      </c>
      <c r="BI157" s="227">
        <f>IF(N157="nulová",J157,0)</f>
        <v>0</v>
      </c>
      <c r="BJ157" s="23" t="s">
        <v>78</v>
      </c>
      <c r="BK157" s="227">
        <f>ROUND(I157*H157,2)</f>
        <v>0</v>
      </c>
      <c r="BL157" s="23" t="s">
        <v>214</v>
      </c>
      <c r="BM157" s="23" t="s">
        <v>281</v>
      </c>
    </row>
    <row r="158" spans="2:47" s="1" customFormat="1" ht="13.5">
      <c r="B158" s="45"/>
      <c r="C158" s="73"/>
      <c r="D158" s="230" t="s">
        <v>143</v>
      </c>
      <c r="E158" s="73"/>
      <c r="F158" s="240" t="s">
        <v>282</v>
      </c>
      <c r="G158" s="73"/>
      <c r="H158" s="73"/>
      <c r="I158" s="186"/>
      <c r="J158" s="73"/>
      <c r="K158" s="73"/>
      <c r="L158" s="71"/>
      <c r="M158" s="241"/>
      <c r="N158" s="46"/>
      <c r="O158" s="46"/>
      <c r="P158" s="46"/>
      <c r="Q158" s="46"/>
      <c r="R158" s="46"/>
      <c r="S158" s="46"/>
      <c r="T158" s="94"/>
      <c r="AT158" s="23" t="s">
        <v>143</v>
      </c>
      <c r="AU158" s="23" t="s">
        <v>80</v>
      </c>
    </row>
    <row r="159" spans="2:65" s="1" customFormat="1" ht="16.5" customHeight="1">
      <c r="B159" s="45"/>
      <c r="C159" s="216" t="s">
        <v>283</v>
      </c>
      <c r="D159" s="216" t="s">
        <v>129</v>
      </c>
      <c r="E159" s="217" t="s">
        <v>284</v>
      </c>
      <c r="F159" s="218" t="s">
        <v>285</v>
      </c>
      <c r="G159" s="219" t="s">
        <v>280</v>
      </c>
      <c r="H159" s="273"/>
      <c r="I159" s="221"/>
      <c r="J159" s="222">
        <f>ROUND(I159*H159,2)</f>
        <v>0</v>
      </c>
      <c r="K159" s="218" t="s">
        <v>133</v>
      </c>
      <c r="L159" s="71"/>
      <c r="M159" s="223" t="s">
        <v>21</v>
      </c>
      <c r="N159" s="224" t="s">
        <v>42</v>
      </c>
      <c r="O159" s="46"/>
      <c r="P159" s="225">
        <f>O159*H159</f>
        <v>0</v>
      </c>
      <c r="Q159" s="225">
        <v>0</v>
      </c>
      <c r="R159" s="225">
        <f>Q159*H159</f>
        <v>0</v>
      </c>
      <c r="S159" s="225">
        <v>0</v>
      </c>
      <c r="T159" s="226">
        <f>S159*H159</f>
        <v>0</v>
      </c>
      <c r="AR159" s="23" t="s">
        <v>214</v>
      </c>
      <c r="AT159" s="23" t="s">
        <v>129</v>
      </c>
      <c r="AU159" s="23" t="s">
        <v>80</v>
      </c>
      <c r="AY159" s="23" t="s">
        <v>126</v>
      </c>
      <c r="BE159" s="227">
        <f>IF(N159="základní",J159,0)</f>
        <v>0</v>
      </c>
      <c r="BF159" s="227">
        <f>IF(N159="snížená",J159,0)</f>
        <v>0</v>
      </c>
      <c r="BG159" s="227">
        <f>IF(N159="zákl. přenesená",J159,0)</f>
        <v>0</v>
      </c>
      <c r="BH159" s="227">
        <f>IF(N159="sníž. přenesená",J159,0)</f>
        <v>0</v>
      </c>
      <c r="BI159" s="227">
        <f>IF(N159="nulová",J159,0)</f>
        <v>0</v>
      </c>
      <c r="BJ159" s="23" t="s">
        <v>78</v>
      </c>
      <c r="BK159" s="227">
        <f>ROUND(I159*H159,2)</f>
        <v>0</v>
      </c>
      <c r="BL159" s="23" t="s">
        <v>214</v>
      </c>
      <c r="BM159" s="23" t="s">
        <v>286</v>
      </c>
    </row>
    <row r="160" spans="2:47" s="1" customFormat="1" ht="13.5">
      <c r="B160" s="45"/>
      <c r="C160" s="73"/>
      <c r="D160" s="230" t="s">
        <v>143</v>
      </c>
      <c r="E160" s="73"/>
      <c r="F160" s="240" t="s">
        <v>282</v>
      </c>
      <c r="G160" s="73"/>
      <c r="H160" s="73"/>
      <c r="I160" s="186"/>
      <c r="J160" s="73"/>
      <c r="K160" s="73"/>
      <c r="L160" s="71"/>
      <c r="M160" s="241"/>
      <c r="N160" s="46"/>
      <c r="O160" s="46"/>
      <c r="P160" s="46"/>
      <c r="Q160" s="46"/>
      <c r="R160" s="46"/>
      <c r="S160" s="46"/>
      <c r="T160" s="94"/>
      <c r="AT160" s="23" t="s">
        <v>143</v>
      </c>
      <c r="AU160" s="23" t="s">
        <v>80</v>
      </c>
    </row>
    <row r="161" spans="2:65" s="1" customFormat="1" ht="16.5" customHeight="1">
      <c r="B161" s="45"/>
      <c r="C161" s="216" t="s">
        <v>287</v>
      </c>
      <c r="D161" s="216" t="s">
        <v>129</v>
      </c>
      <c r="E161" s="217" t="s">
        <v>288</v>
      </c>
      <c r="F161" s="218" t="s">
        <v>289</v>
      </c>
      <c r="G161" s="219" t="s">
        <v>132</v>
      </c>
      <c r="H161" s="220">
        <v>19.5</v>
      </c>
      <c r="I161" s="221"/>
      <c r="J161" s="222">
        <f>ROUND(I161*H161,2)</f>
        <v>0</v>
      </c>
      <c r="K161" s="218" t="s">
        <v>21</v>
      </c>
      <c r="L161" s="71"/>
      <c r="M161" s="223" t="s">
        <v>21</v>
      </c>
      <c r="N161" s="224" t="s">
        <v>42</v>
      </c>
      <c r="O161" s="46"/>
      <c r="P161" s="225">
        <f>O161*H161</f>
        <v>0</v>
      </c>
      <c r="Q161" s="225">
        <v>0</v>
      </c>
      <c r="R161" s="225">
        <f>Q161*H161</f>
        <v>0</v>
      </c>
      <c r="S161" s="225">
        <v>0</v>
      </c>
      <c r="T161" s="226">
        <f>S161*H161</f>
        <v>0</v>
      </c>
      <c r="AR161" s="23" t="s">
        <v>214</v>
      </c>
      <c r="AT161" s="23" t="s">
        <v>129</v>
      </c>
      <c r="AU161" s="23" t="s">
        <v>80</v>
      </c>
      <c r="AY161" s="23" t="s">
        <v>126</v>
      </c>
      <c r="BE161" s="227">
        <f>IF(N161="základní",J161,0)</f>
        <v>0</v>
      </c>
      <c r="BF161" s="227">
        <f>IF(N161="snížená",J161,0)</f>
        <v>0</v>
      </c>
      <c r="BG161" s="227">
        <f>IF(N161="zákl. přenesená",J161,0)</f>
        <v>0</v>
      </c>
      <c r="BH161" s="227">
        <f>IF(N161="sníž. přenesená",J161,0)</f>
        <v>0</v>
      </c>
      <c r="BI161" s="227">
        <f>IF(N161="nulová",J161,0)</f>
        <v>0</v>
      </c>
      <c r="BJ161" s="23" t="s">
        <v>78</v>
      </c>
      <c r="BK161" s="227">
        <f>ROUND(I161*H161,2)</f>
        <v>0</v>
      </c>
      <c r="BL161" s="23" t="s">
        <v>214</v>
      </c>
      <c r="BM161" s="23" t="s">
        <v>290</v>
      </c>
    </row>
    <row r="162" spans="2:51" s="11" customFormat="1" ht="13.5">
      <c r="B162" s="228"/>
      <c r="C162" s="229"/>
      <c r="D162" s="230" t="s">
        <v>136</v>
      </c>
      <c r="E162" s="231" t="s">
        <v>21</v>
      </c>
      <c r="F162" s="232" t="s">
        <v>291</v>
      </c>
      <c r="G162" s="229"/>
      <c r="H162" s="233">
        <v>19.5</v>
      </c>
      <c r="I162" s="234"/>
      <c r="J162" s="229"/>
      <c r="K162" s="229"/>
      <c r="L162" s="235"/>
      <c r="M162" s="236"/>
      <c r="N162" s="237"/>
      <c r="O162" s="237"/>
      <c r="P162" s="237"/>
      <c r="Q162" s="237"/>
      <c r="R162" s="237"/>
      <c r="S162" s="237"/>
      <c r="T162" s="238"/>
      <c r="AT162" s="239" t="s">
        <v>136</v>
      </c>
      <c r="AU162" s="239" t="s">
        <v>80</v>
      </c>
      <c r="AV162" s="11" t="s">
        <v>80</v>
      </c>
      <c r="AW162" s="11" t="s">
        <v>35</v>
      </c>
      <c r="AX162" s="11" t="s">
        <v>78</v>
      </c>
      <c r="AY162" s="239" t="s">
        <v>126</v>
      </c>
    </row>
    <row r="163" spans="2:65" s="1" customFormat="1" ht="25.5" customHeight="1">
      <c r="B163" s="45"/>
      <c r="C163" s="216" t="s">
        <v>292</v>
      </c>
      <c r="D163" s="216" t="s">
        <v>129</v>
      </c>
      <c r="E163" s="217" t="s">
        <v>293</v>
      </c>
      <c r="F163" s="218" t="s">
        <v>294</v>
      </c>
      <c r="G163" s="219" t="s">
        <v>132</v>
      </c>
      <c r="H163" s="220">
        <v>54</v>
      </c>
      <c r="I163" s="221"/>
      <c r="J163" s="222">
        <f>ROUND(I163*H163,2)</f>
        <v>0</v>
      </c>
      <c r="K163" s="218" t="s">
        <v>21</v>
      </c>
      <c r="L163" s="71"/>
      <c r="M163" s="223" t="s">
        <v>21</v>
      </c>
      <c r="N163" s="224" t="s">
        <v>42</v>
      </c>
      <c r="O163" s="46"/>
      <c r="P163" s="225">
        <f>O163*H163</f>
        <v>0</v>
      </c>
      <c r="Q163" s="225">
        <v>0</v>
      </c>
      <c r="R163" s="225">
        <f>Q163*H163</f>
        <v>0</v>
      </c>
      <c r="S163" s="225">
        <v>0</v>
      </c>
      <c r="T163" s="226">
        <f>S163*H163</f>
        <v>0</v>
      </c>
      <c r="AR163" s="23" t="s">
        <v>214</v>
      </c>
      <c r="AT163" s="23" t="s">
        <v>129</v>
      </c>
      <c r="AU163" s="23" t="s">
        <v>80</v>
      </c>
      <c r="AY163" s="23" t="s">
        <v>126</v>
      </c>
      <c r="BE163" s="227">
        <f>IF(N163="základní",J163,0)</f>
        <v>0</v>
      </c>
      <c r="BF163" s="227">
        <f>IF(N163="snížená",J163,0)</f>
        <v>0</v>
      </c>
      <c r="BG163" s="227">
        <f>IF(N163="zákl. přenesená",J163,0)</f>
        <v>0</v>
      </c>
      <c r="BH163" s="227">
        <f>IF(N163="sníž. přenesená",J163,0)</f>
        <v>0</v>
      </c>
      <c r="BI163" s="227">
        <f>IF(N163="nulová",J163,0)</f>
        <v>0</v>
      </c>
      <c r="BJ163" s="23" t="s">
        <v>78</v>
      </c>
      <c r="BK163" s="227">
        <f>ROUND(I163*H163,2)</f>
        <v>0</v>
      </c>
      <c r="BL163" s="23" t="s">
        <v>214</v>
      </c>
      <c r="BM163" s="23" t="s">
        <v>295</v>
      </c>
    </row>
    <row r="164" spans="2:51" s="11" customFormat="1" ht="13.5">
      <c r="B164" s="228"/>
      <c r="C164" s="229"/>
      <c r="D164" s="230" t="s">
        <v>136</v>
      </c>
      <c r="E164" s="231" t="s">
        <v>21</v>
      </c>
      <c r="F164" s="232" t="s">
        <v>296</v>
      </c>
      <c r="G164" s="229"/>
      <c r="H164" s="233">
        <v>54</v>
      </c>
      <c r="I164" s="234"/>
      <c r="J164" s="229"/>
      <c r="K164" s="229"/>
      <c r="L164" s="235"/>
      <c r="M164" s="236"/>
      <c r="N164" s="237"/>
      <c r="O164" s="237"/>
      <c r="P164" s="237"/>
      <c r="Q164" s="237"/>
      <c r="R164" s="237"/>
      <c r="S164" s="237"/>
      <c r="T164" s="238"/>
      <c r="AT164" s="239" t="s">
        <v>136</v>
      </c>
      <c r="AU164" s="239" t="s">
        <v>80</v>
      </c>
      <c r="AV164" s="11" t="s">
        <v>80</v>
      </c>
      <c r="AW164" s="11" t="s">
        <v>35</v>
      </c>
      <c r="AX164" s="11" t="s">
        <v>78</v>
      </c>
      <c r="AY164" s="239" t="s">
        <v>126</v>
      </c>
    </row>
    <row r="165" spans="2:63" s="10" customFormat="1" ht="29.85" customHeight="1">
      <c r="B165" s="200"/>
      <c r="C165" s="201"/>
      <c r="D165" s="202" t="s">
        <v>70</v>
      </c>
      <c r="E165" s="214" t="s">
        <v>297</v>
      </c>
      <c r="F165" s="214" t="s">
        <v>298</v>
      </c>
      <c r="G165" s="201"/>
      <c r="H165" s="201"/>
      <c r="I165" s="204"/>
      <c r="J165" s="215">
        <f>BK165</f>
        <v>0</v>
      </c>
      <c r="K165" s="201"/>
      <c r="L165" s="206"/>
      <c r="M165" s="207"/>
      <c r="N165" s="208"/>
      <c r="O165" s="208"/>
      <c r="P165" s="209">
        <f>SUM(P166:P190)</f>
        <v>0</v>
      </c>
      <c r="Q165" s="208"/>
      <c r="R165" s="209">
        <f>SUM(R166:R190)</f>
        <v>0</v>
      </c>
      <c r="S165" s="208"/>
      <c r="T165" s="210">
        <f>SUM(T166:T190)</f>
        <v>1.8072850000000003</v>
      </c>
      <c r="AR165" s="211" t="s">
        <v>80</v>
      </c>
      <c r="AT165" s="212" t="s">
        <v>70</v>
      </c>
      <c r="AU165" s="212" t="s">
        <v>78</v>
      </c>
      <c r="AY165" s="211" t="s">
        <v>126</v>
      </c>
      <c r="BK165" s="213">
        <f>SUM(BK166:BK190)</f>
        <v>0</v>
      </c>
    </row>
    <row r="166" spans="2:65" s="1" customFormat="1" ht="16.5" customHeight="1">
      <c r="B166" s="45"/>
      <c r="C166" s="216" t="s">
        <v>299</v>
      </c>
      <c r="D166" s="216" t="s">
        <v>129</v>
      </c>
      <c r="E166" s="217" t="s">
        <v>300</v>
      </c>
      <c r="F166" s="218" t="s">
        <v>301</v>
      </c>
      <c r="G166" s="219" t="s">
        <v>161</v>
      </c>
      <c r="H166" s="220">
        <v>19</v>
      </c>
      <c r="I166" s="221"/>
      <c r="J166" s="222">
        <f>ROUND(I166*H166,2)</f>
        <v>0</v>
      </c>
      <c r="K166" s="218" t="s">
        <v>133</v>
      </c>
      <c r="L166" s="71"/>
      <c r="M166" s="223" t="s">
        <v>21</v>
      </c>
      <c r="N166" s="224" t="s">
        <v>42</v>
      </c>
      <c r="O166" s="46"/>
      <c r="P166" s="225">
        <f>O166*H166</f>
        <v>0</v>
      </c>
      <c r="Q166" s="225">
        <v>0</v>
      </c>
      <c r="R166" s="225">
        <f>Q166*H166</f>
        <v>0</v>
      </c>
      <c r="S166" s="225">
        <v>0.028</v>
      </c>
      <c r="T166" s="226">
        <f>S166*H166</f>
        <v>0.532</v>
      </c>
      <c r="AR166" s="23" t="s">
        <v>214</v>
      </c>
      <c r="AT166" s="23" t="s">
        <v>129</v>
      </c>
      <c r="AU166" s="23" t="s">
        <v>80</v>
      </c>
      <c r="AY166" s="23" t="s">
        <v>126</v>
      </c>
      <c r="BE166" s="227">
        <f>IF(N166="základní",J166,0)</f>
        <v>0</v>
      </c>
      <c r="BF166" s="227">
        <f>IF(N166="snížená",J166,0)</f>
        <v>0</v>
      </c>
      <c r="BG166" s="227">
        <f>IF(N166="zákl. přenesená",J166,0)</f>
        <v>0</v>
      </c>
      <c r="BH166" s="227">
        <f>IF(N166="sníž. přenesená",J166,0)</f>
        <v>0</v>
      </c>
      <c r="BI166" s="227">
        <f>IF(N166="nulová",J166,0)</f>
        <v>0</v>
      </c>
      <c r="BJ166" s="23" t="s">
        <v>78</v>
      </c>
      <c r="BK166" s="227">
        <f>ROUND(I166*H166,2)</f>
        <v>0</v>
      </c>
      <c r="BL166" s="23" t="s">
        <v>214</v>
      </c>
      <c r="BM166" s="23" t="s">
        <v>302</v>
      </c>
    </row>
    <row r="167" spans="2:47" s="1" customFormat="1" ht="13.5">
      <c r="B167" s="45"/>
      <c r="C167" s="73"/>
      <c r="D167" s="230" t="s">
        <v>143</v>
      </c>
      <c r="E167" s="73"/>
      <c r="F167" s="240" t="s">
        <v>303</v>
      </c>
      <c r="G167" s="73"/>
      <c r="H167" s="73"/>
      <c r="I167" s="186"/>
      <c r="J167" s="73"/>
      <c r="K167" s="73"/>
      <c r="L167" s="71"/>
      <c r="M167" s="241"/>
      <c r="N167" s="46"/>
      <c r="O167" s="46"/>
      <c r="P167" s="46"/>
      <c r="Q167" s="46"/>
      <c r="R167" s="46"/>
      <c r="S167" s="46"/>
      <c r="T167" s="94"/>
      <c r="AT167" s="23" t="s">
        <v>143</v>
      </c>
      <c r="AU167" s="23" t="s">
        <v>80</v>
      </c>
    </row>
    <row r="168" spans="2:51" s="11" customFormat="1" ht="13.5">
      <c r="B168" s="228"/>
      <c r="C168" s="229"/>
      <c r="D168" s="230" t="s">
        <v>136</v>
      </c>
      <c r="E168" s="231" t="s">
        <v>21</v>
      </c>
      <c r="F168" s="232" t="s">
        <v>304</v>
      </c>
      <c r="G168" s="229"/>
      <c r="H168" s="233">
        <v>19</v>
      </c>
      <c r="I168" s="234"/>
      <c r="J168" s="229"/>
      <c r="K168" s="229"/>
      <c r="L168" s="235"/>
      <c r="M168" s="236"/>
      <c r="N168" s="237"/>
      <c r="O168" s="237"/>
      <c r="P168" s="237"/>
      <c r="Q168" s="237"/>
      <c r="R168" s="237"/>
      <c r="S168" s="237"/>
      <c r="T168" s="238"/>
      <c r="AT168" s="239" t="s">
        <v>136</v>
      </c>
      <c r="AU168" s="239" t="s">
        <v>80</v>
      </c>
      <c r="AV168" s="11" t="s">
        <v>80</v>
      </c>
      <c r="AW168" s="11" t="s">
        <v>35</v>
      </c>
      <c r="AX168" s="11" t="s">
        <v>78</v>
      </c>
      <c r="AY168" s="239" t="s">
        <v>126</v>
      </c>
    </row>
    <row r="169" spans="2:65" s="1" customFormat="1" ht="16.5" customHeight="1">
      <c r="B169" s="45"/>
      <c r="C169" s="216" t="s">
        <v>305</v>
      </c>
      <c r="D169" s="216" t="s">
        <v>129</v>
      </c>
      <c r="E169" s="217" t="s">
        <v>306</v>
      </c>
      <c r="F169" s="218" t="s">
        <v>307</v>
      </c>
      <c r="G169" s="219" t="s">
        <v>280</v>
      </c>
      <c r="H169" s="273"/>
      <c r="I169" s="221"/>
      <c r="J169" s="222">
        <f>ROUND(I169*H169,2)</f>
        <v>0</v>
      </c>
      <c r="K169" s="218" t="s">
        <v>133</v>
      </c>
      <c r="L169" s="71"/>
      <c r="M169" s="223" t="s">
        <v>21</v>
      </c>
      <c r="N169" s="224" t="s">
        <v>42</v>
      </c>
      <c r="O169" s="46"/>
      <c r="P169" s="225">
        <f>O169*H169</f>
        <v>0</v>
      </c>
      <c r="Q169" s="225">
        <v>0</v>
      </c>
      <c r="R169" s="225">
        <f>Q169*H169</f>
        <v>0</v>
      </c>
      <c r="S169" s="225">
        <v>0</v>
      </c>
      <c r="T169" s="226">
        <f>S169*H169</f>
        <v>0</v>
      </c>
      <c r="AR169" s="23" t="s">
        <v>214</v>
      </c>
      <c r="AT169" s="23" t="s">
        <v>129</v>
      </c>
      <c r="AU169" s="23" t="s">
        <v>80</v>
      </c>
      <c r="AY169" s="23" t="s">
        <v>126</v>
      </c>
      <c r="BE169" s="227">
        <f>IF(N169="základní",J169,0)</f>
        <v>0</v>
      </c>
      <c r="BF169" s="227">
        <f>IF(N169="snížená",J169,0)</f>
        <v>0</v>
      </c>
      <c r="BG169" s="227">
        <f>IF(N169="zákl. přenesená",J169,0)</f>
        <v>0</v>
      </c>
      <c r="BH169" s="227">
        <f>IF(N169="sníž. přenesená",J169,0)</f>
        <v>0</v>
      </c>
      <c r="BI169" s="227">
        <f>IF(N169="nulová",J169,0)</f>
        <v>0</v>
      </c>
      <c r="BJ169" s="23" t="s">
        <v>78</v>
      </c>
      <c r="BK169" s="227">
        <f>ROUND(I169*H169,2)</f>
        <v>0</v>
      </c>
      <c r="BL169" s="23" t="s">
        <v>214</v>
      </c>
      <c r="BM169" s="23" t="s">
        <v>308</v>
      </c>
    </row>
    <row r="170" spans="2:47" s="1" customFormat="1" ht="13.5">
      <c r="B170" s="45"/>
      <c r="C170" s="73"/>
      <c r="D170" s="230" t="s">
        <v>143</v>
      </c>
      <c r="E170" s="73"/>
      <c r="F170" s="240" t="s">
        <v>309</v>
      </c>
      <c r="G170" s="73"/>
      <c r="H170" s="73"/>
      <c r="I170" s="186"/>
      <c r="J170" s="73"/>
      <c r="K170" s="73"/>
      <c r="L170" s="71"/>
      <c r="M170" s="241"/>
      <c r="N170" s="46"/>
      <c r="O170" s="46"/>
      <c r="P170" s="46"/>
      <c r="Q170" s="46"/>
      <c r="R170" s="46"/>
      <c r="S170" s="46"/>
      <c r="T170" s="94"/>
      <c r="AT170" s="23" t="s">
        <v>143</v>
      </c>
      <c r="AU170" s="23" t="s">
        <v>80</v>
      </c>
    </row>
    <row r="171" spans="2:65" s="1" customFormat="1" ht="16.5" customHeight="1">
      <c r="B171" s="45"/>
      <c r="C171" s="216" t="s">
        <v>310</v>
      </c>
      <c r="D171" s="216" t="s">
        <v>129</v>
      </c>
      <c r="E171" s="217" t="s">
        <v>311</v>
      </c>
      <c r="F171" s="218" t="s">
        <v>312</v>
      </c>
      <c r="G171" s="219" t="s">
        <v>280</v>
      </c>
      <c r="H171" s="273"/>
      <c r="I171" s="221"/>
      <c r="J171" s="222">
        <f>ROUND(I171*H171,2)</f>
        <v>0</v>
      </c>
      <c r="K171" s="218" t="s">
        <v>133</v>
      </c>
      <c r="L171" s="71"/>
      <c r="M171" s="223" t="s">
        <v>21</v>
      </c>
      <c r="N171" s="224" t="s">
        <v>42</v>
      </c>
      <c r="O171" s="46"/>
      <c r="P171" s="225">
        <f>O171*H171</f>
        <v>0</v>
      </c>
      <c r="Q171" s="225">
        <v>0</v>
      </c>
      <c r="R171" s="225">
        <f>Q171*H171</f>
        <v>0</v>
      </c>
      <c r="S171" s="225">
        <v>0</v>
      </c>
      <c r="T171" s="226">
        <f>S171*H171</f>
        <v>0</v>
      </c>
      <c r="AR171" s="23" t="s">
        <v>214</v>
      </c>
      <c r="AT171" s="23" t="s">
        <v>129</v>
      </c>
      <c r="AU171" s="23" t="s">
        <v>80</v>
      </c>
      <c r="AY171" s="23" t="s">
        <v>126</v>
      </c>
      <c r="BE171" s="227">
        <f>IF(N171="základní",J171,0)</f>
        <v>0</v>
      </c>
      <c r="BF171" s="227">
        <f>IF(N171="snížená",J171,0)</f>
        <v>0</v>
      </c>
      <c r="BG171" s="227">
        <f>IF(N171="zákl. přenesená",J171,0)</f>
        <v>0</v>
      </c>
      <c r="BH171" s="227">
        <f>IF(N171="sníž. přenesená",J171,0)</f>
        <v>0</v>
      </c>
      <c r="BI171" s="227">
        <f>IF(N171="nulová",J171,0)</f>
        <v>0</v>
      </c>
      <c r="BJ171" s="23" t="s">
        <v>78</v>
      </c>
      <c r="BK171" s="227">
        <f>ROUND(I171*H171,2)</f>
        <v>0</v>
      </c>
      <c r="BL171" s="23" t="s">
        <v>214</v>
      </c>
      <c r="BM171" s="23" t="s">
        <v>313</v>
      </c>
    </row>
    <row r="172" spans="2:47" s="1" customFormat="1" ht="13.5">
      <c r="B172" s="45"/>
      <c r="C172" s="73"/>
      <c r="D172" s="230" t="s">
        <v>143</v>
      </c>
      <c r="E172" s="73"/>
      <c r="F172" s="240" t="s">
        <v>309</v>
      </c>
      <c r="G172" s="73"/>
      <c r="H172" s="73"/>
      <c r="I172" s="186"/>
      <c r="J172" s="73"/>
      <c r="K172" s="73"/>
      <c r="L172" s="71"/>
      <c r="M172" s="241"/>
      <c r="N172" s="46"/>
      <c r="O172" s="46"/>
      <c r="P172" s="46"/>
      <c r="Q172" s="46"/>
      <c r="R172" s="46"/>
      <c r="S172" s="46"/>
      <c r="T172" s="94"/>
      <c r="AT172" s="23" t="s">
        <v>143</v>
      </c>
      <c r="AU172" s="23" t="s">
        <v>80</v>
      </c>
    </row>
    <row r="173" spans="2:65" s="1" customFormat="1" ht="16.5" customHeight="1">
      <c r="B173" s="45"/>
      <c r="C173" s="216" t="s">
        <v>314</v>
      </c>
      <c r="D173" s="216" t="s">
        <v>129</v>
      </c>
      <c r="E173" s="217" t="s">
        <v>315</v>
      </c>
      <c r="F173" s="218" t="s">
        <v>316</v>
      </c>
      <c r="G173" s="219" t="s">
        <v>161</v>
      </c>
      <c r="H173" s="220">
        <v>9</v>
      </c>
      <c r="I173" s="221"/>
      <c r="J173" s="222">
        <f>ROUND(I173*H173,2)</f>
        <v>0</v>
      </c>
      <c r="K173" s="218" t="s">
        <v>21</v>
      </c>
      <c r="L173" s="71"/>
      <c r="M173" s="223" t="s">
        <v>21</v>
      </c>
      <c r="N173" s="224" t="s">
        <v>42</v>
      </c>
      <c r="O173" s="46"/>
      <c r="P173" s="225">
        <f>O173*H173</f>
        <v>0</v>
      </c>
      <c r="Q173" s="225">
        <v>0</v>
      </c>
      <c r="R173" s="225">
        <f>Q173*H173</f>
        <v>0</v>
      </c>
      <c r="S173" s="225">
        <v>0</v>
      </c>
      <c r="T173" s="226">
        <f>S173*H173</f>
        <v>0</v>
      </c>
      <c r="AR173" s="23" t="s">
        <v>214</v>
      </c>
      <c r="AT173" s="23" t="s">
        <v>129</v>
      </c>
      <c r="AU173" s="23" t="s">
        <v>80</v>
      </c>
      <c r="AY173" s="23" t="s">
        <v>126</v>
      </c>
      <c r="BE173" s="227">
        <f>IF(N173="základní",J173,0)</f>
        <v>0</v>
      </c>
      <c r="BF173" s="227">
        <f>IF(N173="snížená",J173,0)</f>
        <v>0</v>
      </c>
      <c r="BG173" s="227">
        <f>IF(N173="zákl. přenesená",J173,0)</f>
        <v>0</v>
      </c>
      <c r="BH173" s="227">
        <f>IF(N173="sníž. přenesená",J173,0)</f>
        <v>0</v>
      </c>
      <c r="BI173" s="227">
        <f>IF(N173="nulová",J173,0)</f>
        <v>0</v>
      </c>
      <c r="BJ173" s="23" t="s">
        <v>78</v>
      </c>
      <c r="BK173" s="227">
        <f>ROUND(I173*H173,2)</f>
        <v>0</v>
      </c>
      <c r="BL173" s="23" t="s">
        <v>214</v>
      </c>
      <c r="BM173" s="23" t="s">
        <v>317</v>
      </c>
    </row>
    <row r="174" spans="2:47" s="1" customFormat="1" ht="13.5">
      <c r="B174" s="45"/>
      <c r="C174" s="73"/>
      <c r="D174" s="230" t="s">
        <v>318</v>
      </c>
      <c r="E174" s="73"/>
      <c r="F174" s="240" t="s">
        <v>319</v>
      </c>
      <c r="G174" s="73"/>
      <c r="H174" s="73"/>
      <c r="I174" s="186"/>
      <c r="J174" s="73"/>
      <c r="K174" s="73"/>
      <c r="L174" s="71"/>
      <c r="M174" s="241"/>
      <c r="N174" s="46"/>
      <c r="O174" s="46"/>
      <c r="P174" s="46"/>
      <c r="Q174" s="46"/>
      <c r="R174" s="46"/>
      <c r="S174" s="46"/>
      <c r="T174" s="94"/>
      <c r="AT174" s="23" t="s">
        <v>318</v>
      </c>
      <c r="AU174" s="23" t="s">
        <v>80</v>
      </c>
    </row>
    <row r="175" spans="2:65" s="1" customFormat="1" ht="16.5" customHeight="1">
      <c r="B175" s="45"/>
      <c r="C175" s="216" t="s">
        <v>320</v>
      </c>
      <c r="D175" s="216" t="s">
        <v>129</v>
      </c>
      <c r="E175" s="217" t="s">
        <v>321</v>
      </c>
      <c r="F175" s="218" t="s">
        <v>322</v>
      </c>
      <c r="G175" s="219" t="s">
        <v>161</v>
      </c>
      <c r="H175" s="220">
        <v>7</v>
      </c>
      <c r="I175" s="221"/>
      <c r="J175" s="222">
        <f>ROUND(I175*H175,2)</f>
        <v>0</v>
      </c>
      <c r="K175" s="218" t="s">
        <v>21</v>
      </c>
      <c r="L175" s="71"/>
      <c r="M175" s="223" t="s">
        <v>21</v>
      </c>
      <c r="N175" s="224" t="s">
        <v>42</v>
      </c>
      <c r="O175" s="46"/>
      <c r="P175" s="225">
        <f>O175*H175</f>
        <v>0</v>
      </c>
      <c r="Q175" s="225">
        <v>0</v>
      </c>
      <c r="R175" s="225">
        <f>Q175*H175</f>
        <v>0</v>
      </c>
      <c r="S175" s="225">
        <v>0</v>
      </c>
      <c r="T175" s="226">
        <f>S175*H175</f>
        <v>0</v>
      </c>
      <c r="AR175" s="23" t="s">
        <v>214</v>
      </c>
      <c r="AT175" s="23" t="s">
        <v>129</v>
      </c>
      <c r="AU175" s="23" t="s">
        <v>80</v>
      </c>
      <c r="AY175" s="23" t="s">
        <v>126</v>
      </c>
      <c r="BE175" s="227">
        <f>IF(N175="základní",J175,0)</f>
        <v>0</v>
      </c>
      <c r="BF175" s="227">
        <f>IF(N175="snížená",J175,0)</f>
        <v>0</v>
      </c>
      <c r="BG175" s="227">
        <f>IF(N175="zákl. přenesená",J175,0)</f>
        <v>0</v>
      </c>
      <c r="BH175" s="227">
        <f>IF(N175="sníž. přenesená",J175,0)</f>
        <v>0</v>
      </c>
      <c r="BI175" s="227">
        <f>IF(N175="nulová",J175,0)</f>
        <v>0</v>
      </c>
      <c r="BJ175" s="23" t="s">
        <v>78</v>
      </c>
      <c r="BK175" s="227">
        <f>ROUND(I175*H175,2)</f>
        <v>0</v>
      </c>
      <c r="BL175" s="23" t="s">
        <v>214</v>
      </c>
      <c r="BM175" s="23" t="s">
        <v>323</v>
      </c>
    </row>
    <row r="176" spans="2:47" s="1" customFormat="1" ht="13.5">
      <c r="B176" s="45"/>
      <c r="C176" s="73"/>
      <c r="D176" s="230" t="s">
        <v>318</v>
      </c>
      <c r="E176" s="73"/>
      <c r="F176" s="240" t="s">
        <v>319</v>
      </c>
      <c r="G176" s="73"/>
      <c r="H176" s="73"/>
      <c r="I176" s="186"/>
      <c r="J176" s="73"/>
      <c r="K176" s="73"/>
      <c r="L176" s="71"/>
      <c r="M176" s="241"/>
      <c r="N176" s="46"/>
      <c r="O176" s="46"/>
      <c r="P176" s="46"/>
      <c r="Q176" s="46"/>
      <c r="R176" s="46"/>
      <c r="S176" s="46"/>
      <c r="T176" s="94"/>
      <c r="AT176" s="23" t="s">
        <v>318</v>
      </c>
      <c r="AU176" s="23" t="s">
        <v>80</v>
      </c>
    </row>
    <row r="177" spans="2:65" s="1" customFormat="1" ht="16.5" customHeight="1">
      <c r="B177" s="45"/>
      <c r="C177" s="216" t="s">
        <v>324</v>
      </c>
      <c r="D177" s="216" t="s">
        <v>129</v>
      </c>
      <c r="E177" s="217" t="s">
        <v>325</v>
      </c>
      <c r="F177" s="218" t="s">
        <v>326</v>
      </c>
      <c r="G177" s="219" t="s">
        <v>161</v>
      </c>
      <c r="H177" s="220">
        <v>1</v>
      </c>
      <c r="I177" s="221"/>
      <c r="J177" s="222">
        <f>ROUND(I177*H177,2)</f>
        <v>0</v>
      </c>
      <c r="K177" s="218" t="s">
        <v>21</v>
      </c>
      <c r="L177" s="71"/>
      <c r="M177" s="223" t="s">
        <v>21</v>
      </c>
      <c r="N177" s="224" t="s">
        <v>42</v>
      </c>
      <c r="O177" s="46"/>
      <c r="P177" s="225">
        <f>O177*H177</f>
        <v>0</v>
      </c>
      <c r="Q177" s="225">
        <v>0</v>
      </c>
      <c r="R177" s="225">
        <f>Q177*H177</f>
        <v>0</v>
      </c>
      <c r="S177" s="225">
        <v>0</v>
      </c>
      <c r="T177" s="226">
        <f>S177*H177</f>
        <v>0</v>
      </c>
      <c r="AR177" s="23" t="s">
        <v>214</v>
      </c>
      <c r="AT177" s="23" t="s">
        <v>129</v>
      </c>
      <c r="AU177" s="23" t="s">
        <v>80</v>
      </c>
      <c r="AY177" s="23" t="s">
        <v>126</v>
      </c>
      <c r="BE177" s="227">
        <f>IF(N177="základní",J177,0)</f>
        <v>0</v>
      </c>
      <c r="BF177" s="227">
        <f>IF(N177="snížená",J177,0)</f>
        <v>0</v>
      </c>
      <c r="BG177" s="227">
        <f>IF(N177="zákl. přenesená",J177,0)</f>
        <v>0</v>
      </c>
      <c r="BH177" s="227">
        <f>IF(N177="sníž. přenesená",J177,0)</f>
        <v>0</v>
      </c>
      <c r="BI177" s="227">
        <f>IF(N177="nulová",J177,0)</f>
        <v>0</v>
      </c>
      <c r="BJ177" s="23" t="s">
        <v>78</v>
      </c>
      <c r="BK177" s="227">
        <f>ROUND(I177*H177,2)</f>
        <v>0</v>
      </c>
      <c r="BL177" s="23" t="s">
        <v>214</v>
      </c>
      <c r="BM177" s="23" t="s">
        <v>327</v>
      </c>
    </row>
    <row r="178" spans="2:47" s="1" customFormat="1" ht="13.5">
      <c r="B178" s="45"/>
      <c r="C178" s="73"/>
      <c r="D178" s="230" t="s">
        <v>318</v>
      </c>
      <c r="E178" s="73"/>
      <c r="F178" s="240" t="s">
        <v>319</v>
      </c>
      <c r="G178" s="73"/>
      <c r="H178" s="73"/>
      <c r="I178" s="186"/>
      <c r="J178" s="73"/>
      <c r="K178" s="73"/>
      <c r="L178" s="71"/>
      <c r="M178" s="241"/>
      <c r="N178" s="46"/>
      <c r="O178" s="46"/>
      <c r="P178" s="46"/>
      <c r="Q178" s="46"/>
      <c r="R178" s="46"/>
      <c r="S178" s="46"/>
      <c r="T178" s="94"/>
      <c r="AT178" s="23" t="s">
        <v>318</v>
      </c>
      <c r="AU178" s="23" t="s">
        <v>80</v>
      </c>
    </row>
    <row r="179" spans="2:65" s="1" customFormat="1" ht="16.5" customHeight="1">
      <c r="B179" s="45"/>
      <c r="C179" s="216" t="s">
        <v>328</v>
      </c>
      <c r="D179" s="216" t="s">
        <v>129</v>
      </c>
      <c r="E179" s="217" t="s">
        <v>329</v>
      </c>
      <c r="F179" s="218" t="s">
        <v>330</v>
      </c>
      <c r="G179" s="219" t="s">
        <v>161</v>
      </c>
      <c r="H179" s="220">
        <v>1</v>
      </c>
      <c r="I179" s="221"/>
      <c r="J179" s="222">
        <f>ROUND(I179*H179,2)</f>
        <v>0</v>
      </c>
      <c r="K179" s="218" t="s">
        <v>21</v>
      </c>
      <c r="L179" s="71"/>
      <c r="M179" s="223" t="s">
        <v>21</v>
      </c>
      <c r="N179" s="224" t="s">
        <v>42</v>
      </c>
      <c r="O179" s="46"/>
      <c r="P179" s="225">
        <f>O179*H179</f>
        <v>0</v>
      </c>
      <c r="Q179" s="225">
        <v>0</v>
      </c>
      <c r="R179" s="225">
        <f>Q179*H179</f>
        <v>0</v>
      </c>
      <c r="S179" s="225">
        <v>0</v>
      </c>
      <c r="T179" s="226">
        <f>S179*H179</f>
        <v>0</v>
      </c>
      <c r="AR179" s="23" t="s">
        <v>214</v>
      </c>
      <c r="AT179" s="23" t="s">
        <v>129</v>
      </c>
      <c r="AU179" s="23" t="s">
        <v>80</v>
      </c>
      <c r="AY179" s="23" t="s">
        <v>126</v>
      </c>
      <c r="BE179" s="227">
        <f>IF(N179="základní",J179,0)</f>
        <v>0</v>
      </c>
      <c r="BF179" s="227">
        <f>IF(N179="snížená",J179,0)</f>
        <v>0</v>
      </c>
      <c r="BG179" s="227">
        <f>IF(N179="zákl. přenesená",J179,0)</f>
        <v>0</v>
      </c>
      <c r="BH179" s="227">
        <f>IF(N179="sníž. přenesená",J179,0)</f>
        <v>0</v>
      </c>
      <c r="BI179" s="227">
        <f>IF(N179="nulová",J179,0)</f>
        <v>0</v>
      </c>
      <c r="BJ179" s="23" t="s">
        <v>78</v>
      </c>
      <c r="BK179" s="227">
        <f>ROUND(I179*H179,2)</f>
        <v>0</v>
      </c>
      <c r="BL179" s="23" t="s">
        <v>214</v>
      </c>
      <c r="BM179" s="23" t="s">
        <v>331</v>
      </c>
    </row>
    <row r="180" spans="2:47" s="1" customFormat="1" ht="13.5">
      <c r="B180" s="45"/>
      <c r="C180" s="73"/>
      <c r="D180" s="230" t="s">
        <v>318</v>
      </c>
      <c r="E180" s="73"/>
      <c r="F180" s="240" t="s">
        <v>319</v>
      </c>
      <c r="G180" s="73"/>
      <c r="H180" s="73"/>
      <c r="I180" s="186"/>
      <c r="J180" s="73"/>
      <c r="K180" s="73"/>
      <c r="L180" s="71"/>
      <c r="M180" s="241"/>
      <c r="N180" s="46"/>
      <c r="O180" s="46"/>
      <c r="P180" s="46"/>
      <c r="Q180" s="46"/>
      <c r="R180" s="46"/>
      <c r="S180" s="46"/>
      <c r="T180" s="94"/>
      <c r="AT180" s="23" t="s">
        <v>318</v>
      </c>
      <c r="AU180" s="23" t="s">
        <v>80</v>
      </c>
    </row>
    <row r="181" spans="2:65" s="1" customFormat="1" ht="16.5" customHeight="1">
      <c r="B181" s="45"/>
      <c r="C181" s="216" t="s">
        <v>332</v>
      </c>
      <c r="D181" s="216" t="s">
        <v>129</v>
      </c>
      <c r="E181" s="217" t="s">
        <v>333</v>
      </c>
      <c r="F181" s="218" t="s">
        <v>334</v>
      </c>
      <c r="G181" s="219" t="s">
        <v>161</v>
      </c>
      <c r="H181" s="220">
        <v>1</v>
      </c>
      <c r="I181" s="221"/>
      <c r="J181" s="222">
        <f>ROUND(I181*H181,2)</f>
        <v>0</v>
      </c>
      <c r="K181" s="218" t="s">
        <v>21</v>
      </c>
      <c r="L181" s="71"/>
      <c r="M181" s="223" t="s">
        <v>21</v>
      </c>
      <c r="N181" s="224" t="s">
        <v>42</v>
      </c>
      <c r="O181" s="46"/>
      <c r="P181" s="225">
        <f>O181*H181</f>
        <v>0</v>
      </c>
      <c r="Q181" s="225">
        <v>0</v>
      </c>
      <c r="R181" s="225">
        <f>Q181*H181</f>
        <v>0</v>
      </c>
      <c r="S181" s="225">
        <v>0</v>
      </c>
      <c r="T181" s="226">
        <f>S181*H181</f>
        <v>0</v>
      </c>
      <c r="AR181" s="23" t="s">
        <v>214</v>
      </c>
      <c r="AT181" s="23" t="s">
        <v>129</v>
      </c>
      <c r="AU181" s="23" t="s">
        <v>80</v>
      </c>
      <c r="AY181" s="23" t="s">
        <v>126</v>
      </c>
      <c r="BE181" s="227">
        <f>IF(N181="základní",J181,0)</f>
        <v>0</v>
      </c>
      <c r="BF181" s="227">
        <f>IF(N181="snížená",J181,0)</f>
        <v>0</v>
      </c>
      <c r="BG181" s="227">
        <f>IF(N181="zákl. přenesená",J181,0)</f>
        <v>0</v>
      </c>
      <c r="BH181" s="227">
        <f>IF(N181="sníž. přenesená",J181,0)</f>
        <v>0</v>
      </c>
      <c r="BI181" s="227">
        <f>IF(N181="nulová",J181,0)</f>
        <v>0</v>
      </c>
      <c r="BJ181" s="23" t="s">
        <v>78</v>
      </c>
      <c r="BK181" s="227">
        <f>ROUND(I181*H181,2)</f>
        <v>0</v>
      </c>
      <c r="BL181" s="23" t="s">
        <v>214</v>
      </c>
      <c r="BM181" s="23" t="s">
        <v>335</v>
      </c>
    </row>
    <row r="182" spans="2:47" s="1" customFormat="1" ht="13.5">
      <c r="B182" s="45"/>
      <c r="C182" s="73"/>
      <c r="D182" s="230" t="s">
        <v>318</v>
      </c>
      <c r="E182" s="73"/>
      <c r="F182" s="240" t="s">
        <v>319</v>
      </c>
      <c r="G182" s="73"/>
      <c r="H182" s="73"/>
      <c r="I182" s="186"/>
      <c r="J182" s="73"/>
      <c r="K182" s="73"/>
      <c r="L182" s="71"/>
      <c r="M182" s="241"/>
      <c r="N182" s="46"/>
      <c r="O182" s="46"/>
      <c r="P182" s="46"/>
      <c r="Q182" s="46"/>
      <c r="R182" s="46"/>
      <c r="S182" s="46"/>
      <c r="T182" s="94"/>
      <c r="AT182" s="23" t="s">
        <v>318</v>
      </c>
      <c r="AU182" s="23" t="s">
        <v>80</v>
      </c>
    </row>
    <row r="183" spans="2:65" s="1" customFormat="1" ht="16.5" customHeight="1">
      <c r="B183" s="45"/>
      <c r="C183" s="216" t="s">
        <v>336</v>
      </c>
      <c r="D183" s="216" t="s">
        <v>129</v>
      </c>
      <c r="E183" s="217" t="s">
        <v>337</v>
      </c>
      <c r="F183" s="218" t="s">
        <v>338</v>
      </c>
      <c r="G183" s="219" t="s">
        <v>184</v>
      </c>
      <c r="H183" s="220">
        <v>64.9</v>
      </c>
      <c r="I183" s="221"/>
      <c r="J183" s="222">
        <f>ROUND(I183*H183,2)</f>
        <v>0</v>
      </c>
      <c r="K183" s="218" t="s">
        <v>21</v>
      </c>
      <c r="L183" s="71"/>
      <c r="M183" s="223" t="s">
        <v>21</v>
      </c>
      <c r="N183" s="224" t="s">
        <v>42</v>
      </c>
      <c r="O183" s="46"/>
      <c r="P183" s="225">
        <f>O183*H183</f>
        <v>0</v>
      </c>
      <c r="Q183" s="225">
        <v>0</v>
      </c>
      <c r="R183" s="225">
        <f>Q183*H183</f>
        <v>0</v>
      </c>
      <c r="S183" s="225">
        <v>0.01965</v>
      </c>
      <c r="T183" s="226">
        <f>S183*H183</f>
        <v>1.2752850000000002</v>
      </c>
      <c r="AR183" s="23" t="s">
        <v>214</v>
      </c>
      <c r="AT183" s="23" t="s">
        <v>129</v>
      </c>
      <c r="AU183" s="23" t="s">
        <v>80</v>
      </c>
      <c r="AY183" s="23" t="s">
        <v>126</v>
      </c>
      <c r="BE183" s="227">
        <f>IF(N183="základní",J183,0)</f>
        <v>0</v>
      </c>
      <c r="BF183" s="227">
        <f>IF(N183="snížená",J183,0)</f>
        <v>0</v>
      </c>
      <c r="BG183" s="227">
        <f>IF(N183="zákl. přenesená",J183,0)</f>
        <v>0</v>
      </c>
      <c r="BH183" s="227">
        <f>IF(N183="sníž. přenesená",J183,0)</f>
        <v>0</v>
      </c>
      <c r="BI183" s="227">
        <f>IF(N183="nulová",J183,0)</f>
        <v>0</v>
      </c>
      <c r="BJ183" s="23" t="s">
        <v>78</v>
      </c>
      <c r="BK183" s="227">
        <f>ROUND(I183*H183,2)</f>
        <v>0</v>
      </c>
      <c r="BL183" s="23" t="s">
        <v>214</v>
      </c>
      <c r="BM183" s="23" t="s">
        <v>339</v>
      </c>
    </row>
    <row r="184" spans="2:51" s="11" customFormat="1" ht="13.5">
      <c r="B184" s="228"/>
      <c r="C184" s="229"/>
      <c r="D184" s="230" t="s">
        <v>136</v>
      </c>
      <c r="E184" s="231" t="s">
        <v>21</v>
      </c>
      <c r="F184" s="232" t="s">
        <v>340</v>
      </c>
      <c r="G184" s="229"/>
      <c r="H184" s="233">
        <v>64.9</v>
      </c>
      <c r="I184" s="234"/>
      <c r="J184" s="229"/>
      <c r="K184" s="229"/>
      <c r="L184" s="235"/>
      <c r="M184" s="236"/>
      <c r="N184" s="237"/>
      <c r="O184" s="237"/>
      <c r="P184" s="237"/>
      <c r="Q184" s="237"/>
      <c r="R184" s="237"/>
      <c r="S184" s="237"/>
      <c r="T184" s="238"/>
      <c r="AT184" s="239" t="s">
        <v>136</v>
      </c>
      <c r="AU184" s="239" t="s">
        <v>80</v>
      </c>
      <c r="AV184" s="11" t="s">
        <v>80</v>
      </c>
      <c r="AW184" s="11" t="s">
        <v>35</v>
      </c>
      <c r="AX184" s="11" t="s">
        <v>78</v>
      </c>
      <c r="AY184" s="239" t="s">
        <v>126</v>
      </c>
    </row>
    <row r="185" spans="2:65" s="1" customFormat="1" ht="25.5" customHeight="1">
      <c r="B185" s="45"/>
      <c r="C185" s="216" t="s">
        <v>341</v>
      </c>
      <c r="D185" s="216" t="s">
        <v>129</v>
      </c>
      <c r="E185" s="217" t="s">
        <v>342</v>
      </c>
      <c r="F185" s="218" t="s">
        <v>343</v>
      </c>
      <c r="G185" s="219" t="s">
        <v>184</v>
      </c>
      <c r="H185" s="220">
        <v>41.6</v>
      </c>
      <c r="I185" s="221"/>
      <c r="J185" s="222">
        <f>ROUND(I185*H185,2)</f>
        <v>0</v>
      </c>
      <c r="K185" s="218" t="s">
        <v>21</v>
      </c>
      <c r="L185" s="71"/>
      <c r="M185" s="223" t="s">
        <v>21</v>
      </c>
      <c r="N185" s="224" t="s">
        <v>42</v>
      </c>
      <c r="O185" s="46"/>
      <c r="P185" s="225">
        <f>O185*H185</f>
        <v>0</v>
      </c>
      <c r="Q185" s="225">
        <v>0</v>
      </c>
      <c r="R185" s="225">
        <f>Q185*H185</f>
        <v>0</v>
      </c>
      <c r="S185" s="225">
        <v>0</v>
      </c>
      <c r="T185" s="226">
        <f>S185*H185</f>
        <v>0</v>
      </c>
      <c r="AR185" s="23" t="s">
        <v>214</v>
      </c>
      <c r="AT185" s="23" t="s">
        <v>129</v>
      </c>
      <c r="AU185" s="23" t="s">
        <v>80</v>
      </c>
      <c r="AY185" s="23" t="s">
        <v>126</v>
      </c>
      <c r="BE185" s="227">
        <f>IF(N185="základní",J185,0)</f>
        <v>0</v>
      </c>
      <c r="BF185" s="227">
        <f>IF(N185="snížená",J185,0)</f>
        <v>0</v>
      </c>
      <c r="BG185" s="227">
        <f>IF(N185="zákl. přenesená",J185,0)</f>
        <v>0</v>
      </c>
      <c r="BH185" s="227">
        <f>IF(N185="sníž. přenesená",J185,0)</f>
        <v>0</v>
      </c>
      <c r="BI185" s="227">
        <f>IF(N185="nulová",J185,0)</f>
        <v>0</v>
      </c>
      <c r="BJ185" s="23" t="s">
        <v>78</v>
      </c>
      <c r="BK185" s="227">
        <f>ROUND(I185*H185,2)</f>
        <v>0</v>
      </c>
      <c r="BL185" s="23" t="s">
        <v>214</v>
      </c>
      <c r="BM185" s="23" t="s">
        <v>344</v>
      </c>
    </row>
    <row r="186" spans="2:51" s="11" customFormat="1" ht="13.5">
      <c r="B186" s="228"/>
      <c r="C186" s="229"/>
      <c r="D186" s="230" t="s">
        <v>136</v>
      </c>
      <c r="E186" s="231" t="s">
        <v>21</v>
      </c>
      <c r="F186" s="232" t="s">
        <v>345</v>
      </c>
      <c r="G186" s="229"/>
      <c r="H186" s="233">
        <v>41.6</v>
      </c>
      <c r="I186" s="234"/>
      <c r="J186" s="229"/>
      <c r="K186" s="229"/>
      <c r="L186" s="235"/>
      <c r="M186" s="236"/>
      <c r="N186" s="237"/>
      <c r="O186" s="237"/>
      <c r="P186" s="237"/>
      <c r="Q186" s="237"/>
      <c r="R186" s="237"/>
      <c r="S186" s="237"/>
      <c r="T186" s="238"/>
      <c r="AT186" s="239" t="s">
        <v>136</v>
      </c>
      <c r="AU186" s="239" t="s">
        <v>80</v>
      </c>
      <c r="AV186" s="11" t="s">
        <v>80</v>
      </c>
      <c r="AW186" s="11" t="s">
        <v>35</v>
      </c>
      <c r="AX186" s="11" t="s">
        <v>78</v>
      </c>
      <c r="AY186" s="239" t="s">
        <v>126</v>
      </c>
    </row>
    <row r="187" spans="2:65" s="1" customFormat="1" ht="25.5" customHeight="1">
      <c r="B187" s="45"/>
      <c r="C187" s="216" t="s">
        <v>346</v>
      </c>
      <c r="D187" s="216" t="s">
        <v>129</v>
      </c>
      <c r="E187" s="217" t="s">
        <v>347</v>
      </c>
      <c r="F187" s="218" t="s">
        <v>348</v>
      </c>
      <c r="G187" s="219" t="s">
        <v>184</v>
      </c>
      <c r="H187" s="220">
        <v>41.6</v>
      </c>
      <c r="I187" s="221"/>
      <c r="J187" s="222">
        <f>ROUND(I187*H187,2)</f>
        <v>0</v>
      </c>
      <c r="K187" s="218" t="s">
        <v>21</v>
      </c>
      <c r="L187" s="71"/>
      <c r="M187" s="223" t="s">
        <v>21</v>
      </c>
      <c r="N187" s="224" t="s">
        <v>42</v>
      </c>
      <c r="O187" s="46"/>
      <c r="P187" s="225">
        <f>O187*H187</f>
        <v>0</v>
      </c>
      <c r="Q187" s="225">
        <v>0</v>
      </c>
      <c r="R187" s="225">
        <f>Q187*H187</f>
        <v>0</v>
      </c>
      <c r="S187" s="225">
        <v>0</v>
      </c>
      <c r="T187" s="226">
        <f>S187*H187</f>
        <v>0</v>
      </c>
      <c r="AR187" s="23" t="s">
        <v>214</v>
      </c>
      <c r="AT187" s="23" t="s">
        <v>129</v>
      </c>
      <c r="AU187" s="23" t="s">
        <v>80</v>
      </c>
      <c r="AY187" s="23" t="s">
        <v>126</v>
      </c>
      <c r="BE187" s="227">
        <f>IF(N187="základní",J187,0)</f>
        <v>0</v>
      </c>
      <c r="BF187" s="227">
        <f>IF(N187="snížená",J187,0)</f>
        <v>0</v>
      </c>
      <c r="BG187" s="227">
        <f>IF(N187="zákl. přenesená",J187,0)</f>
        <v>0</v>
      </c>
      <c r="BH187" s="227">
        <f>IF(N187="sníž. přenesená",J187,0)</f>
        <v>0</v>
      </c>
      <c r="BI187" s="227">
        <f>IF(N187="nulová",J187,0)</f>
        <v>0</v>
      </c>
      <c r="BJ187" s="23" t="s">
        <v>78</v>
      </c>
      <c r="BK187" s="227">
        <f>ROUND(I187*H187,2)</f>
        <v>0</v>
      </c>
      <c r="BL187" s="23" t="s">
        <v>214</v>
      </c>
      <c r="BM187" s="23" t="s">
        <v>349</v>
      </c>
    </row>
    <row r="188" spans="2:51" s="11" customFormat="1" ht="13.5">
      <c r="B188" s="228"/>
      <c r="C188" s="229"/>
      <c r="D188" s="230" t="s">
        <v>136</v>
      </c>
      <c r="E188" s="231" t="s">
        <v>21</v>
      </c>
      <c r="F188" s="232" t="s">
        <v>350</v>
      </c>
      <c r="G188" s="229"/>
      <c r="H188" s="233">
        <v>64.9</v>
      </c>
      <c r="I188" s="234"/>
      <c r="J188" s="229"/>
      <c r="K188" s="229"/>
      <c r="L188" s="235"/>
      <c r="M188" s="236"/>
      <c r="N188" s="237"/>
      <c r="O188" s="237"/>
      <c r="P188" s="237"/>
      <c r="Q188" s="237"/>
      <c r="R188" s="237"/>
      <c r="S188" s="237"/>
      <c r="T188" s="238"/>
      <c r="AT188" s="239" t="s">
        <v>136</v>
      </c>
      <c r="AU188" s="239" t="s">
        <v>80</v>
      </c>
      <c r="AV188" s="11" t="s">
        <v>80</v>
      </c>
      <c r="AW188" s="11" t="s">
        <v>35</v>
      </c>
      <c r="AX188" s="11" t="s">
        <v>71</v>
      </c>
      <c r="AY188" s="239" t="s">
        <v>126</v>
      </c>
    </row>
    <row r="189" spans="2:51" s="11" customFormat="1" ht="13.5">
      <c r="B189" s="228"/>
      <c r="C189" s="229"/>
      <c r="D189" s="230" t="s">
        <v>136</v>
      </c>
      <c r="E189" s="231" t="s">
        <v>21</v>
      </c>
      <c r="F189" s="232" t="s">
        <v>351</v>
      </c>
      <c r="G189" s="229"/>
      <c r="H189" s="233">
        <v>-23.3</v>
      </c>
      <c r="I189" s="234"/>
      <c r="J189" s="229"/>
      <c r="K189" s="229"/>
      <c r="L189" s="235"/>
      <c r="M189" s="236"/>
      <c r="N189" s="237"/>
      <c r="O189" s="237"/>
      <c r="P189" s="237"/>
      <c r="Q189" s="237"/>
      <c r="R189" s="237"/>
      <c r="S189" s="237"/>
      <c r="T189" s="238"/>
      <c r="AT189" s="239" t="s">
        <v>136</v>
      </c>
      <c r="AU189" s="239" t="s">
        <v>80</v>
      </c>
      <c r="AV189" s="11" t="s">
        <v>80</v>
      </c>
      <c r="AW189" s="11" t="s">
        <v>35</v>
      </c>
      <c r="AX189" s="11" t="s">
        <v>71</v>
      </c>
      <c r="AY189" s="239" t="s">
        <v>126</v>
      </c>
    </row>
    <row r="190" spans="2:51" s="13" customFormat="1" ht="13.5">
      <c r="B190" s="252"/>
      <c r="C190" s="253"/>
      <c r="D190" s="230" t="s">
        <v>136</v>
      </c>
      <c r="E190" s="254" t="s">
        <v>21</v>
      </c>
      <c r="F190" s="255" t="s">
        <v>148</v>
      </c>
      <c r="G190" s="253"/>
      <c r="H190" s="256">
        <v>41.6</v>
      </c>
      <c r="I190" s="257"/>
      <c r="J190" s="253"/>
      <c r="K190" s="253"/>
      <c r="L190" s="258"/>
      <c r="M190" s="259"/>
      <c r="N190" s="260"/>
      <c r="O190" s="260"/>
      <c r="P190" s="260"/>
      <c r="Q190" s="260"/>
      <c r="R190" s="260"/>
      <c r="S190" s="260"/>
      <c r="T190" s="261"/>
      <c r="AT190" s="262" t="s">
        <v>136</v>
      </c>
      <c r="AU190" s="262" t="s">
        <v>80</v>
      </c>
      <c r="AV190" s="13" t="s">
        <v>134</v>
      </c>
      <c r="AW190" s="13" t="s">
        <v>35</v>
      </c>
      <c r="AX190" s="13" t="s">
        <v>78</v>
      </c>
      <c r="AY190" s="262" t="s">
        <v>126</v>
      </c>
    </row>
    <row r="191" spans="2:63" s="10" customFormat="1" ht="29.85" customHeight="1">
      <c r="B191" s="200"/>
      <c r="C191" s="201"/>
      <c r="D191" s="202" t="s">
        <v>70</v>
      </c>
      <c r="E191" s="214" t="s">
        <v>352</v>
      </c>
      <c r="F191" s="214" t="s">
        <v>353</v>
      </c>
      <c r="G191" s="201"/>
      <c r="H191" s="201"/>
      <c r="I191" s="204"/>
      <c r="J191" s="215">
        <f>BK191</f>
        <v>0</v>
      </c>
      <c r="K191" s="201"/>
      <c r="L191" s="206"/>
      <c r="M191" s="207"/>
      <c r="N191" s="208"/>
      <c r="O191" s="208"/>
      <c r="P191" s="209">
        <f>SUM(P192:P200)</f>
        <v>0</v>
      </c>
      <c r="Q191" s="208"/>
      <c r="R191" s="209">
        <f>SUM(R192:R200)</f>
        <v>0.014157</v>
      </c>
      <c r="S191" s="208"/>
      <c r="T191" s="210">
        <f>SUM(T192:T200)</f>
        <v>0</v>
      </c>
      <c r="AR191" s="211" t="s">
        <v>80</v>
      </c>
      <c r="AT191" s="212" t="s">
        <v>70</v>
      </c>
      <c r="AU191" s="212" t="s">
        <v>78</v>
      </c>
      <c r="AY191" s="211" t="s">
        <v>126</v>
      </c>
      <c r="BK191" s="213">
        <f>SUM(BK192:BK200)</f>
        <v>0</v>
      </c>
    </row>
    <row r="192" spans="2:65" s="1" customFormat="1" ht="16.5" customHeight="1">
      <c r="B192" s="45"/>
      <c r="C192" s="216" t="s">
        <v>354</v>
      </c>
      <c r="D192" s="216" t="s">
        <v>129</v>
      </c>
      <c r="E192" s="217" t="s">
        <v>355</v>
      </c>
      <c r="F192" s="218" t="s">
        <v>356</v>
      </c>
      <c r="G192" s="219" t="s">
        <v>357</v>
      </c>
      <c r="H192" s="220">
        <v>235.95</v>
      </c>
      <c r="I192" s="221"/>
      <c r="J192" s="222">
        <f>ROUND(I192*H192,2)</f>
        <v>0</v>
      </c>
      <c r="K192" s="218" t="s">
        <v>133</v>
      </c>
      <c r="L192" s="71"/>
      <c r="M192" s="223" t="s">
        <v>21</v>
      </c>
      <c r="N192" s="224" t="s">
        <v>42</v>
      </c>
      <c r="O192" s="46"/>
      <c r="P192" s="225">
        <f>O192*H192</f>
        <v>0</v>
      </c>
      <c r="Q192" s="225">
        <v>6E-05</v>
      </c>
      <c r="R192" s="225">
        <f>Q192*H192</f>
        <v>0.014157</v>
      </c>
      <c r="S192" s="225">
        <v>0</v>
      </c>
      <c r="T192" s="226">
        <f>S192*H192</f>
        <v>0</v>
      </c>
      <c r="AR192" s="23" t="s">
        <v>214</v>
      </c>
      <c r="AT192" s="23" t="s">
        <v>129</v>
      </c>
      <c r="AU192" s="23" t="s">
        <v>80</v>
      </c>
      <c r="AY192" s="23" t="s">
        <v>126</v>
      </c>
      <c r="BE192" s="227">
        <f>IF(N192="základní",J192,0)</f>
        <v>0</v>
      </c>
      <c r="BF192" s="227">
        <f>IF(N192="snížená",J192,0)</f>
        <v>0</v>
      </c>
      <c r="BG192" s="227">
        <f>IF(N192="zákl. přenesená",J192,0)</f>
        <v>0</v>
      </c>
      <c r="BH192" s="227">
        <f>IF(N192="sníž. přenesená",J192,0)</f>
        <v>0</v>
      </c>
      <c r="BI192" s="227">
        <f>IF(N192="nulová",J192,0)</f>
        <v>0</v>
      </c>
      <c r="BJ192" s="23" t="s">
        <v>78</v>
      </c>
      <c r="BK192" s="227">
        <f>ROUND(I192*H192,2)</f>
        <v>0</v>
      </c>
      <c r="BL192" s="23" t="s">
        <v>214</v>
      </c>
      <c r="BM192" s="23" t="s">
        <v>358</v>
      </c>
    </row>
    <row r="193" spans="2:47" s="1" customFormat="1" ht="13.5">
      <c r="B193" s="45"/>
      <c r="C193" s="73"/>
      <c r="D193" s="230" t="s">
        <v>143</v>
      </c>
      <c r="E193" s="73"/>
      <c r="F193" s="240" t="s">
        <v>359</v>
      </c>
      <c r="G193" s="73"/>
      <c r="H193" s="73"/>
      <c r="I193" s="186"/>
      <c r="J193" s="73"/>
      <c r="K193" s="73"/>
      <c r="L193" s="71"/>
      <c r="M193" s="241"/>
      <c r="N193" s="46"/>
      <c r="O193" s="46"/>
      <c r="P193" s="46"/>
      <c r="Q193" s="46"/>
      <c r="R193" s="46"/>
      <c r="S193" s="46"/>
      <c r="T193" s="94"/>
      <c r="AT193" s="23" t="s">
        <v>143</v>
      </c>
      <c r="AU193" s="23" t="s">
        <v>80</v>
      </c>
    </row>
    <row r="194" spans="2:51" s="11" customFormat="1" ht="13.5">
      <c r="B194" s="228"/>
      <c r="C194" s="229"/>
      <c r="D194" s="230" t="s">
        <v>136</v>
      </c>
      <c r="E194" s="231" t="s">
        <v>21</v>
      </c>
      <c r="F194" s="232" t="s">
        <v>360</v>
      </c>
      <c r="G194" s="229"/>
      <c r="H194" s="233">
        <v>235.95</v>
      </c>
      <c r="I194" s="234"/>
      <c r="J194" s="229"/>
      <c r="K194" s="229"/>
      <c r="L194" s="235"/>
      <c r="M194" s="236"/>
      <c r="N194" s="237"/>
      <c r="O194" s="237"/>
      <c r="P194" s="237"/>
      <c r="Q194" s="237"/>
      <c r="R194" s="237"/>
      <c r="S194" s="237"/>
      <c r="T194" s="238"/>
      <c r="AT194" s="239" t="s">
        <v>136</v>
      </c>
      <c r="AU194" s="239" t="s">
        <v>80</v>
      </c>
      <c r="AV194" s="11" t="s">
        <v>80</v>
      </c>
      <c r="AW194" s="11" t="s">
        <v>35</v>
      </c>
      <c r="AX194" s="11" t="s">
        <v>78</v>
      </c>
      <c r="AY194" s="239" t="s">
        <v>126</v>
      </c>
    </row>
    <row r="195" spans="2:65" s="1" customFormat="1" ht="16.5" customHeight="1">
      <c r="B195" s="45"/>
      <c r="C195" s="263" t="s">
        <v>361</v>
      </c>
      <c r="D195" s="263" t="s">
        <v>164</v>
      </c>
      <c r="E195" s="264" t="s">
        <v>362</v>
      </c>
      <c r="F195" s="265" t="s">
        <v>363</v>
      </c>
      <c r="G195" s="266" t="s">
        <v>357</v>
      </c>
      <c r="H195" s="267">
        <v>259.545</v>
      </c>
      <c r="I195" s="268"/>
      <c r="J195" s="269">
        <f>ROUND(I195*H195,2)</f>
        <v>0</v>
      </c>
      <c r="K195" s="265" t="s">
        <v>21</v>
      </c>
      <c r="L195" s="270"/>
      <c r="M195" s="271" t="s">
        <v>21</v>
      </c>
      <c r="N195" s="272" t="s">
        <v>42</v>
      </c>
      <c r="O195" s="46"/>
      <c r="P195" s="225">
        <f>O195*H195</f>
        <v>0</v>
      </c>
      <c r="Q195" s="225">
        <v>0</v>
      </c>
      <c r="R195" s="225">
        <f>Q195*H195</f>
        <v>0</v>
      </c>
      <c r="S195" s="225">
        <v>0</v>
      </c>
      <c r="T195" s="226">
        <f>S195*H195</f>
        <v>0</v>
      </c>
      <c r="AR195" s="23" t="s">
        <v>305</v>
      </c>
      <c r="AT195" s="23" t="s">
        <v>164</v>
      </c>
      <c r="AU195" s="23" t="s">
        <v>80</v>
      </c>
      <c r="AY195" s="23" t="s">
        <v>126</v>
      </c>
      <c r="BE195" s="227">
        <f>IF(N195="základní",J195,0)</f>
        <v>0</v>
      </c>
      <c r="BF195" s="227">
        <f>IF(N195="snížená",J195,0)</f>
        <v>0</v>
      </c>
      <c r="BG195" s="227">
        <f>IF(N195="zákl. přenesená",J195,0)</f>
        <v>0</v>
      </c>
      <c r="BH195" s="227">
        <f>IF(N195="sníž. přenesená",J195,0)</f>
        <v>0</v>
      </c>
      <c r="BI195" s="227">
        <f>IF(N195="nulová",J195,0)</f>
        <v>0</v>
      </c>
      <c r="BJ195" s="23" t="s">
        <v>78</v>
      </c>
      <c r="BK195" s="227">
        <f>ROUND(I195*H195,2)</f>
        <v>0</v>
      </c>
      <c r="BL195" s="23" t="s">
        <v>214</v>
      </c>
      <c r="BM195" s="23" t="s">
        <v>364</v>
      </c>
    </row>
    <row r="196" spans="2:51" s="11" customFormat="1" ht="13.5">
      <c r="B196" s="228"/>
      <c r="C196" s="229"/>
      <c r="D196" s="230" t="s">
        <v>136</v>
      </c>
      <c r="E196" s="229"/>
      <c r="F196" s="232" t="s">
        <v>365</v>
      </c>
      <c r="G196" s="229"/>
      <c r="H196" s="233">
        <v>259.545</v>
      </c>
      <c r="I196" s="234"/>
      <c r="J196" s="229"/>
      <c r="K196" s="229"/>
      <c r="L196" s="235"/>
      <c r="M196" s="236"/>
      <c r="N196" s="237"/>
      <c r="O196" s="237"/>
      <c r="P196" s="237"/>
      <c r="Q196" s="237"/>
      <c r="R196" s="237"/>
      <c r="S196" s="237"/>
      <c r="T196" s="238"/>
      <c r="AT196" s="239" t="s">
        <v>136</v>
      </c>
      <c r="AU196" s="239" t="s">
        <v>80</v>
      </c>
      <c r="AV196" s="11" t="s">
        <v>80</v>
      </c>
      <c r="AW196" s="11" t="s">
        <v>6</v>
      </c>
      <c r="AX196" s="11" t="s">
        <v>78</v>
      </c>
      <c r="AY196" s="239" t="s">
        <v>126</v>
      </c>
    </row>
    <row r="197" spans="2:65" s="1" customFormat="1" ht="16.5" customHeight="1">
      <c r="B197" s="45"/>
      <c r="C197" s="216" t="s">
        <v>366</v>
      </c>
      <c r="D197" s="216" t="s">
        <v>129</v>
      </c>
      <c r="E197" s="217" t="s">
        <v>367</v>
      </c>
      <c r="F197" s="218" t="s">
        <v>368</v>
      </c>
      <c r="G197" s="219" t="s">
        <v>280</v>
      </c>
      <c r="H197" s="273"/>
      <c r="I197" s="221"/>
      <c r="J197" s="222">
        <f>ROUND(I197*H197,2)</f>
        <v>0</v>
      </c>
      <c r="K197" s="218" t="s">
        <v>133</v>
      </c>
      <c r="L197" s="71"/>
      <c r="M197" s="223" t="s">
        <v>21</v>
      </c>
      <c r="N197" s="224" t="s">
        <v>42</v>
      </c>
      <c r="O197" s="46"/>
      <c r="P197" s="225">
        <f>O197*H197</f>
        <v>0</v>
      </c>
      <c r="Q197" s="225">
        <v>0</v>
      </c>
      <c r="R197" s="225">
        <f>Q197*H197</f>
        <v>0</v>
      </c>
      <c r="S197" s="225">
        <v>0</v>
      </c>
      <c r="T197" s="226">
        <f>S197*H197</f>
        <v>0</v>
      </c>
      <c r="AR197" s="23" t="s">
        <v>214</v>
      </c>
      <c r="AT197" s="23" t="s">
        <v>129</v>
      </c>
      <c r="AU197" s="23" t="s">
        <v>80</v>
      </c>
      <c r="AY197" s="23" t="s">
        <v>126</v>
      </c>
      <c r="BE197" s="227">
        <f>IF(N197="základní",J197,0)</f>
        <v>0</v>
      </c>
      <c r="BF197" s="227">
        <f>IF(N197="snížená",J197,0)</f>
        <v>0</v>
      </c>
      <c r="BG197" s="227">
        <f>IF(N197="zákl. přenesená",J197,0)</f>
        <v>0</v>
      </c>
      <c r="BH197" s="227">
        <f>IF(N197="sníž. přenesená",J197,0)</f>
        <v>0</v>
      </c>
      <c r="BI197" s="227">
        <f>IF(N197="nulová",J197,0)</f>
        <v>0</v>
      </c>
      <c r="BJ197" s="23" t="s">
        <v>78</v>
      </c>
      <c r="BK197" s="227">
        <f>ROUND(I197*H197,2)</f>
        <v>0</v>
      </c>
      <c r="BL197" s="23" t="s">
        <v>214</v>
      </c>
      <c r="BM197" s="23" t="s">
        <v>369</v>
      </c>
    </row>
    <row r="198" spans="2:47" s="1" customFormat="1" ht="13.5">
      <c r="B198" s="45"/>
      <c r="C198" s="73"/>
      <c r="D198" s="230" t="s">
        <v>143</v>
      </c>
      <c r="E198" s="73"/>
      <c r="F198" s="240" t="s">
        <v>370</v>
      </c>
      <c r="G198" s="73"/>
      <c r="H198" s="73"/>
      <c r="I198" s="186"/>
      <c r="J198" s="73"/>
      <c r="K198" s="73"/>
      <c r="L198" s="71"/>
      <c r="M198" s="241"/>
      <c r="N198" s="46"/>
      <c r="O198" s="46"/>
      <c r="P198" s="46"/>
      <c r="Q198" s="46"/>
      <c r="R198" s="46"/>
      <c r="S198" s="46"/>
      <c r="T198" s="94"/>
      <c r="AT198" s="23" t="s">
        <v>143</v>
      </c>
      <c r="AU198" s="23" t="s">
        <v>80</v>
      </c>
    </row>
    <row r="199" spans="2:65" s="1" customFormat="1" ht="16.5" customHeight="1">
      <c r="B199" s="45"/>
      <c r="C199" s="216" t="s">
        <v>371</v>
      </c>
      <c r="D199" s="216" t="s">
        <v>129</v>
      </c>
      <c r="E199" s="217" t="s">
        <v>372</v>
      </c>
      <c r="F199" s="218" t="s">
        <v>373</v>
      </c>
      <c r="G199" s="219" t="s">
        <v>280</v>
      </c>
      <c r="H199" s="273"/>
      <c r="I199" s="221"/>
      <c r="J199" s="222">
        <f>ROUND(I199*H199,2)</f>
        <v>0</v>
      </c>
      <c r="K199" s="218" t="s">
        <v>133</v>
      </c>
      <c r="L199" s="71"/>
      <c r="M199" s="223" t="s">
        <v>21</v>
      </c>
      <c r="N199" s="224" t="s">
        <v>42</v>
      </c>
      <c r="O199" s="46"/>
      <c r="P199" s="225">
        <f>O199*H199</f>
        <v>0</v>
      </c>
      <c r="Q199" s="225">
        <v>0</v>
      </c>
      <c r="R199" s="225">
        <f>Q199*H199</f>
        <v>0</v>
      </c>
      <c r="S199" s="225">
        <v>0</v>
      </c>
      <c r="T199" s="226">
        <f>S199*H199</f>
        <v>0</v>
      </c>
      <c r="AR199" s="23" t="s">
        <v>214</v>
      </c>
      <c r="AT199" s="23" t="s">
        <v>129</v>
      </c>
      <c r="AU199" s="23" t="s">
        <v>80</v>
      </c>
      <c r="AY199" s="23" t="s">
        <v>126</v>
      </c>
      <c r="BE199" s="227">
        <f>IF(N199="základní",J199,0)</f>
        <v>0</v>
      </c>
      <c r="BF199" s="227">
        <f>IF(N199="snížená",J199,0)</f>
        <v>0</v>
      </c>
      <c r="BG199" s="227">
        <f>IF(N199="zákl. přenesená",J199,0)</f>
        <v>0</v>
      </c>
      <c r="BH199" s="227">
        <f>IF(N199="sníž. přenesená",J199,0)</f>
        <v>0</v>
      </c>
      <c r="BI199" s="227">
        <f>IF(N199="nulová",J199,0)</f>
        <v>0</v>
      </c>
      <c r="BJ199" s="23" t="s">
        <v>78</v>
      </c>
      <c r="BK199" s="227">
        <f>ROUND(I199*H199,2)</f>
        <v>0</v>
      </c>
      <c r="BL199" s="23" t="s">
        <v>214</v>
      </c>
      <c r="BM199" s="23" t="s">
        <v>374</v>
      </c>
    </row>
    <row r="200" spans="2:47" s="1" customFormat="1" ht="13.5">
      <c r="B200" s="45"/>
      <c r="C200" s="73"/>
      <c r="D200" s="230" t="s">
        <v>143</v>
      </c>
      <c r="E200" s="73"/>
      <c r="F200" s="240" t="s">
        <v>370</v>
      </c>
      <c r="G200" s="73"/>
      <c r="H200" s="73"/>
      <c r="I200" s="186"/>
      <c r="J200" s="73"/>
      <c r="K200" s="73"/>
      <c r="L200" s="71"/>
      <c r="M200" s="241"/>
      <c r="N200" s="46"/>
      <c r="O200" s="46"/>
      <c r="P200" s="46"/>
      <c r="Q200" s="46"/>
      <c r="R200" s="46"/>
      <c r="S200" s="46"/>
      <c r="T200" s="94"/>
      <c r="AT200" s="23" t="s">
        <v>143</v>
      </c>
      <c r="AU200" s="23" t="s">
        <v>80</v>
      </c>
    </row>
    <row r="201" spans="2:63" s="10" customFormat="1" ht="29.85" customHeight="1">
      <c r="B201" s="200"/>
      <c r="C201" s="201"/>
      <c r="D201" s="202" t="s">
        <v>70</v>
      </c>
      <c r="E201" s="214" t="s">
        <v>375</v>
      </c>
      <c r="F201" s="214" t="s">
        <v>376</v>
      </c>
      <c r="G201" s="201"/>
      <c r="H201" s="201"/>
      <c r="I201" s="204"/>
      <c r="J201" s="215">
        <f>BK201</f>
        <v>0</v>
      </c>
      <c r="K201" s="201"/>
      <c r="L201" s="206"/>
      <c r="M201" s="207"/>
      <c r="N201" s="208"/>
      <c r="O201" s="208"/>
      <c r="P201" s="209">
        <f>SUM(P202:P248)</f>
        <v>0</v>
      </c>
      <c r="Q201" s="208"/>
      <c r="R201" s="209">
        <f>SUM(R202:R248)</f>
        <v>1.0191816</v>
      </c>
      <c r="S201" s="208"/>
      <c r="T201" s="210">
        <f>SUM(T202:T248)</f>
        <v>0.27975</v>
      </c>
      <c r="AR201" s="211" t="s">
        <v>80</v>
      </c>
      <c r="AT201" s="212" t="s">
        <v>70</v>
      </c>
      <c r="AU201" s="212" t="s">
        <v>78</v>
      </c>
      <c r="AY201" s="211" t="s">
        <v>126</v>
      </c>
      <c r="BK201" s="213">
        <f>SUM(BK202:BK248)</f>
        <v>0</v>
      </c>
    </row>
    <row r="202" spans="2:65" s="1" customFormat="1" ht="16.5" customHeight="1">
      <c r="B202" s="45"/>
      <c r="C202" s="216" t="s">
        <v>377</v>
      </c>
      <c r="D202" s="216" t="s">
        <v>129</v>
      </c>
      <c r="E202" s="217" t="s">
        <v>378</v>
      </c>
      <c r="F202" s="218" t="s">
        <v>379</v>
      </c>
      <c r="G202" s="219" t="s">
        <v>132</v>
      </c>
      <c r="H202" s="220">
        <v>84.72</v>
      </c>
      <c r="I202" s="221"/>
      <c r="J202" s="222">
        <f>ROUND(I202*H202,2)</f>
        <v>0</v>
      </c>
      <c r="K202" s="218" t="s">
        <v>133</v>
      </c>
      <c r="L202" s="71"/>
      <c r="M202" s="223" t="s">
        <v>21</v>
      </c>
      <c r="N202" s="224" t="s">
        <v>42</v>
      </c>
      <c r="O202" s="46"/>
      <c r="P202" s="225">
        <f>O202*H202</f>
        <v>0</v>
      </c>
      <c r="Q202" s="225">
        <v>0</v>
      </c>
      <c r="R202" s="225">
        <f>Q202*H202</f>
        <v>0</v>
      </c>
      <c r="S202" s="225">
        <v>0</v>
      </c>
      <c r="T202" s="226">
        <f>S202*H202</f>
        <v>0</v>
      </c>
      <c r="AR202" s="23" t="s">
        <v>214</v>
      </c>
      <c r="AT202" s="23" t="s">
        <v>129</v>
      </c>
      <c r="AU202" s="23" t="s">
        <v>80</v>
      </c>
      <c r="AY202" s="23" t="s">
        <v>126</v>
      </c>
      <c r="BE202" s="227">
        <f>IF(N202="základní",J202,0)</f>
        <v>0</v>
      </c>
      <c r="BF202" s="227">
        <f>IF(N202="snížená",J202,0)</f>
        <v>0</v>
      </c>
      <c r="BG202" s="227">
        <f>IF(N202="zákl. přenesená",J202,0)</f>
        <v>0</v>
      </c>
      <c r="BH202" s="227">
        <f>IF(N202="sníž. přenesená",J202,0)</f>
        <v>0</v>
      </c>
      <c r="BI202" s="227">
        <f>IF(N202="nulová",J202,0)</f>
        <v>0</v>
      </c>
      <c r="BJ202" s="23" t="s">
        <v>78</v>
      </c>
      <c r="BK202" s="227">
        <f>ROUND(I202*H202,2)</f>
        <v>0</v>
      </c>
      <c r="BL202" s="23" t="s">
        <v>214</v>
      </c>
      <c r="BM202" s="23" t="s">
        <v>380</v>
      </c>
    </row>
    <row r="203" spans="2:47" s="1" customFormat="1" ht="13.5">
      <c r="B203" s="45"/>
      <c r="C203" s="73"/>
      <c r="D203" s="230" t="s">
        <v>143</v>
      </c>
      <c r="E203" s="73"/>
      <c r="F203" s="240" t="s">
        <v>381</v>
      </c>
      <c r="G203" s="73"/>
      <c r="H203" s="73"/>
      <c r="I203" s="186"/>
      <c r="J203" s="73"/>
      <c r="K203" s="73"/>
      <c r="L203" s="71"/>
      <c r="M203" s="241"/>
      <c r="N203" s="46"/>
      <c r="O203" s="46"/>
      <c r="P203" s="46"/>
      <c r="Q203" s="46"/>
      <c r="R203" s="46"/>
      <c r="S203" s="46"/>
      <c r="T203" s="94"/>
      <c r="AT203" s="23" t="s">
        <v>143</v>
      </c>
      <c r="AU203" s="23" t="s">
        <v>80</v>
      </c>
    </row>
    <row r="204" spans="2:51" s="11" customFormat="1" ht="13.5">
      <c r="B204" s="228"/>
      <c r="C204" s="229"/>
      <c r="D204" s="230" t="s">
        <v>136</v>
      </c>
      <c r="E204" s="231" t="s">
        <v>21</v>
      </c>
      <c r="F204" s="232" t="s">
        <v>382</v>
      </c>
      <c r="G204" s="229"/>
      <c r="H204" s="233">
        <v>73.5</v>
      </c>
      <c r="I204" s="234"/>
      <c r="J204" s="229"/>
      <c r="K204" s="229"/>
      <c r="L204" s="235"/>
      <c r="M204" s="236"/>
      <c r="N204" s="237"/>
      <c r="O204" s="237"/>
      <c r="P204" s="237"/>
      <c r="Q204" s="237"/>
      <c r="R204" s="237"/>
      <c r="S204" s="237"/>
      <c r="T204" s="238"/>
      <c r="AT204" s="239" t="s">
        <v>136</v>
      </c>
      <c r="AU204" s="239" t="s">
        <v>80</v>
      </c>
      <c r="AV204" s="11" t="s">
        <v>80</v>
      </c>
      <c r="AW204" s="11" t="s">
        <v>35</v>
      </c>
      <c r="AX204" s="11" t="s">
        <v>71</v>
      </c>
      <c r="AY204" s="239" t="s">
        <v>126</v>
      </c>
    </row>
    <row r="205" spans="2:51" s="11" customFormat="1" ht="13.5">
      <c r="B205" s="228"/>
      <c r="C205" s="229"/>
      <c r="D205" s="230" t="s">
        <v>136</v>
      </c>
      <c r="E205" s="231" t="s">
        <v>21</v>
      </c>
      <c r="F205" s="232" t="s">
        <v>383</v>
      </c>
      <c r="G205" s="229"/>
      <c r="H205" s="233">
        <v>11.22</v>
      </c>
      <c r="I205" s="234"/>
      <c r="J205" s="229"/>
      <c r="K205" s="229"/>
      <c r="L205" s="235"/>
      <c r="M205" s="236"/>
      <c r="N205" s="237"/>
      <c r="O205" s="237"/>
      <c r="P205" s="237"/>
      <c r="Q205" s="237"/>
      <c r="R205" s="237"/>
      <c r="S205" s="237"/>
      <c r="T205" s="238"/>
      <c r="AT205" s="239" t="s">
        <v>136</v>
      </c>
      <c r="AU205" s="239" t="s">
        <v>80</v>
      </c>
      <c r="AV205" s="11" t="s">
        <v>80</v>
      </c>
      <c r="AW205" s="11" t="s">
        <v>35</v>
      </c>
      <c r="AX205" s="11" t="s">
        <v>71</v>
      </c>
      <c r="AY205" s="239" t="s">
        <v>126</v>
      </c>
    </row>
    <row r="206" spans="2:51" s="13" customFormat="1" ht="13.5">
      <c r="B206" s="252"/>
      <c r="C206" s="253"/>
      <c r="D206" s="230" t="s">
        <v>136</v>
      </c>
      <c r="E206" s="254" t="s">
        <v>21</v>
      </c>
      <c r="F206" s="255" t="s">
        <v>148</v>
      </c>
      <c r="G206" s="253"/>
      <c r="H206" s="256">
        <v>84.72</v>
      </c>
      <c r="I206" s="257"/>
      <c r="J206" s="253"/>
      <c r="K206" s="253"/>
      <c r="L206" s="258"/>
      <c r="M206" s="259"/>
      <c r="N206" s="260"/>
      <c r="O206" s="260"/>
      <c r="P206" s="260"/>
      <c r="Q206" s="260"/>
      <c r="R206" s="260"/>
      <c r="S206" s="260"/>
      <c r="T206" s="261"/>
      <c r="AT206" s="262" t="s">
        <v>136</v>
      </c>
      <c r="AU206" s="262" t="s">
        <v>80</v>
      </c>
      <c r="AV206" s="13" t="s">
        <v>134</v>
      </c>
      <c r="AW206" s="13" t="s">
        <v>35</v>
      </c>
      <c r="AX206" s="13" t="s">
        <v>78</v>
      </c>
      <c r="AY206" s="262" t="s">
        <v>126</v>
      </c>
    </row>
    <row r="207" spans="2:65" s="1" customFormat="1" ht="16.5" customHeight="1">
      <c r="B207" s="45"/>
      <c r="C207" s="216" t="s">
        <v>384</v>
      </c>
      <c r="D207" s="216" t="s">
        <v>129</v>
      </c>
      <c r="E207" s="217" t="s">
        <v>385</v>
      </c>
      <c r="F207" s="218" t="s">
        <v>386</v>
      </c>
      <c r="G207" s="219" t="s">
        <v>132</v>
      </c>
      <c r="H207" s="220">
        <v>84.72</v>
      </c>
      <c r="I207" s="221"/>
      <c r="J207" s="222">
        <f>ROUND(I207*H207,2)</f>
        <v>0</v>
      </c>
      <c r="K207" s="218" t="s">
        <v>133</v>
      </c>
      <c r="L207" s="71"/>
      <c r="M207" s="223" t="s">
        <v>21</v>
      </c>
      <c r="N207" s="224" t="s">
        <v>42</v>
      </c>
      <c r="O207" s="46"/>
      <c r="P207" s="225">
        <f>O207*H207</f>
        <v>0</v>
      </c>
      <c r="Q207" s="225">
        <v>0</v>
      </c>
      <c r="R207" s="225">
        <f>Q207*H207</f>
        <v>0</v>
      </c>
      <c r="S207" s="225">
        <v>0</v>
      </c>
      <c r="T207" s="226">
        <f>S207*H207</f>
        <v>0</v>
      </c>
      <c r="AR207" s="23" t="s">
        <v>214</v>
      </c>
      <c r="AT207" s="23" t="s">
        <v>129</v>
      </c>
      <c r="AU207" s="23" t="s">
        <v>80</v>
      </c>
      <c r="AY207" s="23" t="s">
        <v>126</v>
      </c>
      <c r="BE207" s="227">
        <f>IF(N207="základní",J207,0)</f>
        <v>0</v>
      </c>
      <c r="BF207" s="227">
        <f>IF(N207="snížená",J207,0)</f>
        <v>0</v>
      </c>
      <c r="BG207" s="227">
        <f>IF(N207="zákl. přenesená",J207,0)</f>
        <v>0</v>
      </c>
      <c r="BH207" s="227">
        <f>IF(N207="sníž. přenesená",J207,0)</f>
        <v>0</v>
      </c>
      <c r="BI207" s="227">
        <f>IF(N207="nulová",J207,0)</f>
        <v>0</v>
      </c>
      <c r="BJ207" s="23" t="s">
        <v>78</v>
      </c>
      <c r="BK207" s="227">
        <f>ROUND(I207*H207,2)</f>
        <v>0</v>
      </c>
      <c r="BL207" s="23" t="s">
        <v>214</v>
      </c>
      <c r="BM207" s="23" t="s">
        <v>387</v>
      </c>
    </row>
    <row r="208" spans="2:47" s="1" customFormat="1" ht="13.5">
      <c r="B208" s="45"/>
      <c r="C208" s="73"/>
      <c r="D208" s="230" t="s">
        <v>143</v>
      </c>
      <c r="E208" s="73"/>
      <c r="F208" s="240" t="s">
        <v>381</v>
      </c>
      <c r="G208" s="73"/>
      <c r="H208" s="73"/>
      <c r="I208" s="186"/>
      <c r="J208" s="73"/>
      <c r="K208" s="73"/>
      <c r="L208" s="71"/>
      <c r="M208" s="241"/>
      <c r="N208" s="46"/>
      <c r="O208" s="46"/>
      <c r="P208" s="46"/>
      <c r="Q208" s="46"/>
      <c r="R208" s="46"/>
      <c r="S208" s="46"/>
      <c r="T208" s="94"/>
      <c r="AT208" s="23" t="s">
        <v>143</v>
      </c>
      <c r="AU208" s="23" t="s">
        <v>80</v>
      </c>
    </row>
    <row r="209" spans="2:51" s="11" customFormat="1" ht="13.5">
      <c r="B209" s="228"/>
      <c r="C209" s="229"/>
      <c r="D209" s="230" t="s">
        <v>136</v>
      </c>
      <c r="E209" s="231" t="s">
        <v>21</v>
      </c>
      <c r="F209" s="232" t="s">
        <v>382</v>
      </c>
      <c r="G209" s="229"/>
      <c r="H209" s="233">
        <v>73.5</v>
      </c>
      <c r="I209" s="234"/>
      <c r="J209" s="229"/>
      <c r="K209" s="229"/>
      <c r="L209" s="235"/>
      <c r="M209" s="236"/>
      <c r="N209" s="237"/>
      <c r="O209" s="237"/>
      <c r="P209" s="237"/>
      <c r="Q209" s="237"/>
      <c r="R209" s="237"/>
      <c r="S209" s="237"/>
      <c r="T209" s="238"/>
      <c r="AT209" s="239" t="s">
        <v>136</v>
      </c>
      <c r="AU209" s="239" t="s">
        <v>80</v>
      </c>
      <c r="AV209" s="11" t="s">
        <v>80</v>
      </c>
      <c r="AW209" s="11" t="s">
        <v>35</v>
      </c>
      <c r="AX209" s="11" t="s">
        <v>71</v>
      </c>
      <c r="AY209" s="239" t="s">
        <v>126</v>
      </c>
    </row>
    <row r="210" spans="2:51" s="11" customFormat="1" ht="13.5">
      <c r="B210" s="228"/>
      <c r="C210" s="229"/>
      <c r="D210" s="230" t="s">
        <v>136</v>
      </c>
      <c r="E210" s="231" t="s">
        <v>21</v>
      </c>
      <c r="F210" s="232" t="s">
        <v>383</v>
      </c>
      <c r="G210" s="229"/>
      <c r="H210" s="233">
        <v>11.22</v>
      </c>
      <c r="I210" s="234"/>
      <c r="J210" s="229"/>
      <c r="K210" s="229"/>
      <c r="L210" s="235"/>
      <c r="M210" s="236"/>
      <c r="N210" s="237"/>
      <c r="O210" s="237"/>
      <c r="P210" s="237"/>
      <c r="Q210" s="237"/>
      <c r="R210" s="237"/>
      <c r="S210" s="237"/>
      <c r="T210" s="238"/>
      <c r="AT210" s="239" t="s">
        <v>136</v>
      </c>
      <c r="AU210" s="239" t="s">
        <v>80</v>
      </c>
      <c r="AV210" s="11" t="s">
        <v>80</v>
      </c>
      <c r="AW210" s="11" t="s">
        <v>35</v>
      </c>
      <c r="AX210" s="11" t="s">
        <v>71</v>
      </c>
      <c r="AY210" s="239" t="s">
        <v>126</v>
      </c>
    </row>
    <row r="211" spans="2:51" s="13" customFormat="1" ht="13.5">
      <c r="B211" s="252"/>
      <c r="C211" s="253"/>
      <c r="D211" s="230" t="s">
        <v>136</v>
      </c>
      <c r="E211" s="254" t="s">
        <v>21</v>
      </c>
      <c r="F211" s="255" t="s">
        <v>148</v>
      </c>
      <c r="G211" s="253"/>
      <c r="H211" s="256">
        <v>84.72</v>
      </c>
      <c r="I211" s="257"/>
      <c r="J211" s="253"/>
      <c r="K211" s="253"/>
      <c r="L211" s="258"/>
      <c r="M211" s="259"/>
      <c r="N211" s="260"/>
      <c r="O211" s="260"/>
      <c r="P211" s="260"/>
      <c r="Q211" s="260"/>
      <c r="R211" s="260"/>
      <c r="S211" s="260"/>
      <c r="T211" s="261"/>
      <c r="AT211" s="262" t="s">
        <v>136</v>
      </c>
      <c r="AU211" s="262" t="s">
        <v>80</v>
      </c>
      <c r="AV211" s="13" t="s">
        <v>134</v>
      </c>
      <c r="AW211" s="13" t="s">
        <v>35</v>
      </c>
      <c r="AX211" s="13" t="s">
        <v>78</v>
      </c>
      <c r="AY211" s="262" t="s">
        <v>126</v>
      </c>
    </row>
    <row r="212" spans="2:65" s="1" customFormat="1" ht="16.5" customHeight="1">
      <c r="B212" s="45"/>
      <c r="C212" s="216" t="s">
        <v>388</v>
      </c>
      <c r="D212" s="216" t="s">
        <v>129</v>
      </c>
      <c r="E212" s="217" t="s">
        <v>389</v>
      </c>
      <c r="F212" s="218" t="s">
        <v>390</v>
      </c>
      <c r="G212" s="219" t="s">
        <v>132</v>
      </c>
      <c r="H212" s="220">
        <v>84.72</v>
      </c>
      <c r="I212" s="221"/>
      <c r="J212" s="222">
        <f>ROUND(I212*H212,2)</f>
        <v>0</v>
      </c>
      <c r="K212" s="218" t="s">
        <v>133</v>
      </c>
      <c r="L212" s="71"/>
      <c r="M212" s="223" t="s">
        <v>21</v>
      </c>
      <c r="N212" s="224" t="s">
        <v>42</v>
      </c>
      <c r="O212" s="46"/>
      <c r="P212" s="225">
        <f>O212*H212</f>
        <v>0</v>
      </c>
      <c r="Q212" s="225">
        <v>0</v>
      </c>
      <c r="R212" s="225">
        <f>Q212*H212</f>
        <v>0</v>
      </c>
      <c r="S212" s="225">
        <v>0</v>
      </c>
      <c r="T212" s="226">
        <f>S212*H212</f>
        <v>0</v>
      </c>
      <c r="AR212" s="23" t="s">
        <v>214</v>
      </c>
      <c r="AT212" s="23" t="s">
        <v>129</v>
      </c>
      <c r="AU212" s="23" t="s">
        <v>80</v>
      </c>
      <c r="AY212" s="23" t="s">
        <v>126</v>
      </c>
      <c r="BE212" s="227">
        <f>IF(N212="základní",J212,0)</f>
        <v>0</v>
      </c>
      <c r="BF212" s="227">
        <f>IF(N212="snížená",J212,0)</f>
        <v>0</v>
      </c>
      <c r="BG212" s="227">
        <f>IF(N212="zákl. přenesená",J212,0)</f>
        <v>0</v>
      </c>
      <c r="BH212" s="227">
        <f>IF(N212="sníž. přenesená",J212,0)</f>
        <v>0</v>
      </c>
      <c r="BI212" s="227">
        <f>IF(N212="nulová",J212,0)</f>
        <v>0</v>
      </c>
      <c r="BJ212" s="23" t="s">
        <v>78</v>
      </c>
      <c r="BK212" s="227">
        <f>ROUND(I212*H212,2)</f>
        <v>0</v>
      </c>
      <c r="BL212" s="23" t="s">
        <v>214</v>
      </c>
      <c r="BM212" s="23" t="s">
        <v>391</v>
      </c>
    </row>
    <row r="213" spans="2:47" s="1" customFormat="1" ht="13.5">
      <c r="B213" s="45"/>
      <c r="C213" s="73"/>
      <c r="D213" s="230" t="s">
        <v>143</v>
      </c>
      <c r="E213" s="73"/>
      <c r="F213" s="240" t="s">
        <v>381</v>
      </c>
      <c r="G213" s="73"/>
      <c r="H213" s="73"/>
      <c r="I213" s="186"/>
      <c r="J213" s="73"/>
      <c r="K213" s="73"/>
      <c r="L213" s="71"/>
      <c r="M213" s="241"/>
      <c r="N213" s="46"/>
      <c r="O213" s="46"/>
      <c r="P213" s="46"/>
      <c r="Q213" s="46"/>
      <c r="R213" s="46"/>
      <c r="S213" s="46"/>
      <c r="T213" s="94"/>
      <c r="AT213" s="23" t="s">
        <v>143</v>
      </c>
      <c r="AU213" s="23" t="s">
        <v>80</v>
      </c>
    </row>
    <row r="214" spans="2:51" s="11" customFormat="1" ht="13.5">
      <c r="B214" s="228"/>
      <c r="C214" s="229"/>
      <c r="D214" s="230" t="s">
        <v>136</v>
      </c>
      <c r="E214" s="231" t="s">
        <v>21</v>
      </c>
      <c r="F214" s="232" t="s">
        <v>382</v>
      </c>
      <c r="G214" s="229"/>
      <c r="H214" s="233">
        <v>73.5</v>
      </c>
      <c r="I214" s="234"/>
      <c r="J214" s="229"/>
      <c r="K214" s="229"/>
      <c r="L214" s="235"/>
      <c r="M214" s="236"/>
      <c r="N214" s="237"/>
      <c r="O214" s="237"/>
      <c r="P214" s="237"/>
      <c r="Q214" s="237"/>
      <c r="R214" s="237"/>
      <c r="S214" s="237"/>
      <c r="T214" s="238"/>
      <c r="AT214" s="239" t="s">
        <v>136</v>
      </c>
      <c r="AU214" s="239" t="s">
        <v>80</v>
      </c>
      <c r="AV214" s="11" t="s">
        <v>80</v>
      </c>
      <c r="AW214" s="11" t="s">
        <v>35</v>
      </c>
      <c r="AX214" s="11" t="s">
        <v>71</v>
      </c>
      <c r="AY214" s="239" t="s">
        <v>126</v>
      </c>
    </row>
    <row r="215" spans="2:51" s="11" customFormat="1" ht="13.5">
      <c r="B215" s="228"/>
      <c r="C215" s="229"/>
      <c r="D215" s="230" t="s">
        <v>136</v>
      </c>
      <c r="E215" s="231" t="s">
        <v>21</v>
      </c>
      <c r="F215" s="232" t="s">
        <v>383</v>
      </c>
      <c r="G215" s="229"/>
      <c r="H215" s="233">
        <v>11.22</v>
      </c>
      <c r="I215" s="234"/>
      <c r="J215" s="229"/>
      <c r="K215" s="229"/>
      <c r="L215" s="235"/>
      <c r="M215" s="236"/>
      <c r="N215" s="237"/>
      <c r="O215" s="237"/>
      <c r="P215" s="237"/>
      <c r="Q215" s="237"/>
      <c r="R215" s="237"/>
      <c r="S215" s="237"/>
      <c r="T215" s="238"/>
      <c r="AT215" s="239" t="s">
        <v>136</v>
      </c>
      <c r="AU215" s="239" t="s">
        <v>80</v>
      </c>
      <c r="AV215" s="11" t="s">
        <v>80</v>
      </c>
      <c r="AW215" s="11" t="s">
        <v>35</v>
      </c>
      <c r="AX215" s="11" t="s">
        <v>71</v>
      </c>
      <c r="AY215" s="239" t="s">
        <v>126</v>
      </c>
    </row>
    <row r="216" spans="2:51" s="13" customFormat="1" ht="13.5">
      <c r="B216" s="252"/>
      <c r="C216" s="253"/>
      <c r="D216" s="230" t="s">
        <v>136</v>
      </c>
      <c r="E216" s="254" t="s">
        <v>21</v>
      </c>
      <c r="F216" s="255" t="s">
        <v>148</v>
      </c>
      <c r="G216" s="253"/>
      <c r="H216" s="256">
        <v>84.72</v>
      </c>
      <c r="I216" s="257"/>
      <c r="J216" s="253"/>
      <c r="K216" s="253"/>
      <c r="L216" s="258"/>
      <c r="M216" s="259"/>
      <c r="N216" s="260"/>
      <c r="O216" s="260"/>
      <c r="P216" s="260"/>
      <c r="Q216" s="260"/>
      <c r="R216" s="260"/>
      <c r="S216" s="260"/>
      <c r="T216" s="261"/>
      <c r="AT216" s="262" t="s">
        <v>136</v>
      </c>
      <c r="AU216" s="262" t="s">
        <v>80</v>
      </c>
      <c r="AV216" s="13" t="s">
        <v>134</v>
      </c>
      <c r="AW216" s="13" t="s">
        <v>35</v>
      </c>
      <c r="AX216" s="13" t="s">
        <v>78</v>
      </c>
      <c r="AY216" s="262" t="s">
        <v>126</v>
      </c>
    </row>
    <row r="217" spans="2:65" s="1" customFormat="1" ht="25.5" customHeight="1">
      <c r="B217" s="45"/>
      <c r="C217" s="216" t="s">
        <v>392</v>
      </c>
      <c r="D217" s="216" t="s">
        <v>129</v>
      </c>
      <c r="E217" s="217" t="s">
        <v>393</v>
      </c>
      <c r="F217" s="218" t="s">
        <v>394</v>
      </c>
      <c r="G217" s="219" t="s">
        <v>132</v>
      </c>
      <c r="H217" s="220">
        <v>84.72</v>
      </c>
      <c r="I217" s="221"/>
      <c r="J217" s="222">
        <f>ROUND(I217*H217,2)</f>
        <v>0</v>
      </c>
      <c r="K217" s="218" t="s">
        <v>133</v>
      </c>
      <c r="L217" s="71"/>
      <c r="M217" s="223" t="s">
        <v>21</v>
      </c>
      <c r="N217" s="224" t="s">
        <v>42</v>
      </c>
      <c r="O217" s="46"/>
      <c r="P217" s="225">
        <f>O217*H217</f>
        <v>0</v>
      </c>
      <c r="Q217" s="225">
        <v>3E-05</v>
      </c>
      <c r="R217" s="225">
        <f>Q217*H217</f>
        <v>0.0025416</v>
      </c>
      <c r="S217" s="225">
        <v>0</v>
      </c>
      <c r="T217" s="226">
        <f>S217*H217</f>
        <v>0</v>
      </c>
      <c r="AR217" s="23" t="s">
        <v>214</v>
      </c>
      <c r="AT217" s="23" t="s">
        <v>129</v>
      </c>
      <c r="AU217" s="23" t="s">
        <v>80</v>
      </c>
      <c r="AY217" s="23" t="s">
        <v>126</v>
      </c>
      <c r="BE217" s="227">
        <f>IF(N217="základní",J217,0)</f>
        <v>0</v>
      </c>
      <c r="BF217" s="227">
        <f>IF(N217="snížená",J217,0)</f>
        <v>0</v>
      </c>
      <c r="BG217" s="227">
        <f>IF(N217="zákl. přenesená",J217,0)</f>
        <v>0</v>
      </c>
      <c r="BH217" s="227">
        <f>IF(N217="sníž. přenesená",J217,0)</f>
        <v>0</v>
      </c>
      <c r="BI217" s="227">
        <f>IF(N217="nulová",J217,0)</f>
        <v>0</v>
      </c>
      <c r="BJ217" s="23" t="s">
        <v>78</v>
      </c>
      <c r="BK217" s="227">
        <f>ROUND(I217*H217,2)</f>
        <v>0</v>
      </c>
      <c r="BL217" s="23" t="s">
        <v>214</v>
      </c>
      <c r="BM217" s="23" t="s">
        <v>395</v>
      </c>
    </row>
    <row r="218" spans="2:47" s="1" customFormat="1" ht="13.5">
      <c r="B218" s="45"/>
      <c r="C218" s="73"/>
      <c r="D218" s="230" t="s">
        <v>143</v>
      </c>
      <c r="E218" s="73"/>
      <c r="F218" s="240" t="s">
        <v>381</v>
      </c>
      <c r="G218" s="73"/>
      <c r="H218" s="73"/>
      <c r="I218" s="186"/>
      <c r="J218" s="73"/>
      <c r="K218" s="73"/>
      <c r="L218" s="71"/>
      <c r="M218" s="241"/>
      <c r="N218" s="46"/>
      <c r="O218" s="46"/>
      <c r="P218" s="46"/>
      <c r="Q218" s="46"/>
      <c r="R218" s="46"/>
      <c r="S218" s="46"/>
      <c r="T218" s="94"/>
      <c r="AT218" s="23" t="s">
        <v>143</v>
      </c>
      <c r="AU218" s="23" t="s">
        <v>80</v>
      </c>
    </row>
    <row r="219" spans="2:51" s="11" customFormat="1" ht="13.5">
      <c r="B219" s="228"/>
      <c r="C219" s="229"/>
      <c r="D219" s="230" t="s">
        <v>136</v>
      </c>
      <c r="E219" s="231" t="s">
        <v>21</v>
      </c>
      <c r="F219" s="232" t="s">
        <v>382</v>
      </c>
      <c r="G219" s="229"/>
      <c r="H219" s="233">
        <v>73.5</v>
      </c>
      <c r="I219" s="234"/>
      <c r="J219" s="229"/>
      <c r="K219" s="229"/>
      <c r="L219" s="235"/>
      <c r="M219" s="236"/>
      <c r="N219" s="237"/>
      <c r="O219" s="237"/>
      <c r="P219" s="237"/>
      <c r="Q219" s="237"/>
      <c r="R219" s="237"/>
      <c r="S219" s="237"/>
      <c r="T219" s="238"/>
      <c r="AT219" s="239" t="s">
        <v>136</v>
      </c>
      <c r="AU219" s="239" t="s">
        <v>80</v>
      </c>
      <c r="AV219" s="11" t="s">
        <v>80</v>
      </c>
      <c r="AW219" s="11" t="s">
        <v>35</v>
      </c>
      <c r="AX219" s="11" t="s">
        <v>71</v>
      </c>
      <c r="AY219" s="239" t="s">
        <v>126</v>
      </c>
    </row>
    <row r="220" spans="2:51" s="11" customFormat="1" ht="13.5">
      <c r="B220" s="228"/>
      <c r="C220" s="229"/>
      <c r="D220" s="230" t="s">
        <v>136</v>
      </c>
      <c r="E220" s="231" t="s">
        <v>21</v>
      </c>
      <c r="F220" s="232" t="s">
        <v>383</v>
      </c>
      <c r="G220" s="229"/>
      <c r="H220" s="233">
        <v>11.22</v>
      </c>
      <c r="I220" s="234"/>
      <c r="J220" s="229"/>
      <c r="K220" s="229"/>
      <c r="L220" s="235"/>
      <c r="M220" s="236"/>
      <c r="N220" s="237"/>
      <c r="O220" s="237"/>
      <c r="P220" s="237"/>
      <c r="Q220" s="237"/>
      <c r="R220" s="237"/>
      <c r="S220" s="237"/>
      <c r="T220" s="238"/>
      <c r="AT220" s="239" t="s">
        <v>136</v>
      </c>
      <c r="AU220" s="239" t="s">
        <v>80</v>
      </c>
      <c r="AV220" s="11" t="s">
        <v>80</v>
      </c>
      <c r="AW220" s="11" t="s">
        <v>35</v>
      </c>
      <c r="AX220" s="11" t="s">
        <v>71</v>
      </c>
      <c r="AY220" s="239" t="s">
        <v>126</v>
      </c>
    </row>
    <row r="221" spans="2:51" s="13" customFormat="1" ht="13.5">
      <c r="B221" s="252"/>
      <c r="C221" s="253"/>
      <c r="D221" s="230" t="s">
        <v>136</v>
      </c>
      <c r="E221" s="254" t="s">
        <v>21</v>
      </c>
      <c r="F221" s="255" t="s">
        <v>148</v>
      </c>
      <c r="G221" s="253"/>
      <c r="H221" s="256">
        <v>84.72</v>
      </c>
      <c r="I221" s="257"/>
      <c r="J221" s="253"/>
      <c r="K221" s="253"/>
      <c r="L221" s="258"/>
      <c r="M221" s="259"/>
      <c r="N221" s="260"/>
      <c r="O221" s="260"/>
      <c r="P221" s="260"/>
      <c r="Q221" s="260"/>
      <c r="R221" s="260"/>
      <c r="S221" s="260"/>
      <c r="T221" s="261"/>
      <c r="AT221" s="262" t="s">
        <v>136</v>
      </c>
      <c r="AU221" s="262" t="s">
        <v>80</v>
      </c>
      <c r="AV221" s="13" t="s">
        <v>134</v>
      </c>
      <c r="AW221" s="13" t="s">
        <v>35</v>
      </c>
      <c r="AX221" s="13" t="s">
        <v>78</v>
      </c>
      <c r="AY221" s="262" t="s">
        <v>126</v>
      </c>
    </row>
    <row r="222" spans="2:65" s="1" customFormat="1" ht="16.5" customHeight="1">
      <c r="B222" s="45"/>
      <c r="C222" s="216" t="s">
        <v>396</v>
      </c>
      <c r="D222" s="216" t="s">
        <v>129</v>
      </c>
      <c r="E222" s="217" t="s">
        <v>397</v>
      </c>
      <c r="F222" s="218" t="s">
        <v>398</v>
      </c>
      <c r="G222" s="219" t="s">
        <v>132</v>
      </c>
      <c r="H222" s="220">
        <v>84.72</v>
      </c>
      <c r="I222" s="221"/>
      <c r="J222" s="222">
        <f>ROUND(I222*H222,2)</f>
        <v>0</v>
      </c>
      <c r="K222" s="218" t="s">
        <v>133</v>
      </c>
      <c r="L222" s="71"/>
      <c r="M222" s="223" t="s">
        <v>21</v>
      </c>
      <c r="N222" s="224" t="s">
        <v>42</v>
      </c>
      <c r="O222" s="46"/>
      <c r="P222" s="225">
        <f>O222*H222</f>
        <v>0</v>
      </c>
      <c r="Q222" s="225">
        <v>0.012</v>
      </c>
      <c r="R222" s="225">
        <f>Q222*H222</f>
        <v>1.01664</v>
      </c>
      <c r="S222" s="225">
        <v>0</v>
      </c>
      <c r="T222" s="226">
        <f>S222*H222</f>
        <v>0</v>
      </c>
      <c r="AR222" s="23" t="s">
        <v>214</v>
      </c>
      <c r="AT222" s="23" t="s">
        <v>129</v>
      </c>
      <c r="AU222" s="23" t="s">
        <v>80</v>
      </c>
      <c r="AY222" s="23" t="s">
        <v>126</v>
      </c>
      <c r="BE222" s="227">
        <f>IF(N222="základní",J222,0)</f>
        <v>0</v>
      </c>
      <c r="BF222" s="227">
        <f>IF(N222="snížená",J222,0)</f>
        <v>0</v>
      </c>
      <c r="BG222" s="227">
        <f>IF(N222="zákl. přenesená",J222,0)</f>
        <v>0</v>
      </c>
      <c r="BH222" s="227">
        <f>IF(N222="sníž. přenesená",J222,0)</f>
        <v>0</v>
      </c>
      <c r="BI222" s="227">
        <f>IF(N222="nulová",J222,0)</f>
        <v>0</v>
      </c>
      <c r="BJ222" s="23" t="s">
        <v>78</v>
      </c>
      <c r="BK222" s="227">
        <f>ROUND(I222*H222,2)</f>
        <v>0</v>
      </c>
      <c r="BL222" s="23" t="s">
        <v>214</v>
      </c>
      <c r="BM222" s="23" t="s">
        <v>399</v>
      </c>
    </row>
    <row r="223" spans="2:47" s="1" customFormat="1" ht="13.5">
      <c r="B223" s="45"/>
      <c r="C223" s="73"/>
      <c r="D223" s="230" t="s">
        <v>143</v>
      </c>
      <c r="E223" s="73"/>
      <c r="F223" s="240" t="s">
        <v>381</v>
      </c>
      <c r="G223" s="73"/>
      <c r="H223" s="73"/>
      <c r="I223" s="186"/>
      <c r="J223" s="73"/>
      <c r="K223" s="73"/>
      <c r="L223" s="71"/>
      <c r="M223" s="241"/>
      <c r="N223" s="46"/>
      <c r="O223" s="46"/>
      <c r="P223" s="46"/>
      <c r="Q223" s="46"/>
      <c r="R223" s="46"/>
      <c r="S223" s="46"/>
      <c r="T223" s="94"/>
      <c r="AT223" s="23" t="s">
        <v>143</v>
      </c>
      <c r="AU223" s="23" t="s">
        <v>80</v>
      </c>
    </row>
    <row r="224" spans="2:51" s="11" customFormat="1" ht="13.5">
      <c r="B224" s="228"/>
      <c r="C224" s="229"/>
      <c r="D224" s="230" t="s">
        <v>136</v>
      </c>
      <c r="E224" s="231" t="s">
        <v>21</v>
      </c>
      <c r="F224" s="232" t="s">
        <v>382</v>
      </c>
      <c r="G224" s="229"/>
      <c r="H224" s="233">
        <v>73.5</v>
      </c>
      <c r="I224" s="234"/>
      <c r="J224" s="229"/>
      <c r="K224" s="229"/>
      <c r="L224" s="235"/>
      <c r="M224" s="236"/>
      <c r="N224" s="237"/>
      <c r="O224" s="237"/>
      <c r="P224" s="237"/>
      <c r="Q224" s="237"/>
      <c r="R224" s="237"/>
      <c r="S224" s="237"/>
      <c r="T224" s="238"/>
      <c r="AT224" s="239" t="s">
        <v>136</v>
      </c>
      <c r="AU224" s="239" t="s">
        <v>80</v>
      </c>
      <c r="AV224" s="11" t="s">
        <v>80</v>
      </c>
      <c r="AW224" s="11" t="s">
        <v>35</v>
      </c>
      <c r="AX224" s="11" t="s">
        <v>71</v>
      </c>
      <c r="AY224" s="239" t="s">
        <v>126</v>
      </c>
    </row>
    <row r="225" spans="2:51" s="11" customFormat="1" ht="13.5">
      <c r="B225" s="228"/>
      <c r="C225" s="229"/>
      <c r="D225" s="230" t="s">
        <v>136</v>
      </c>
      <c r="E225" s="231" t="s">
        <v>21</v>
      </c>
      <c r="F225" s="232" t="s">
        <v>383</v>
      </c>
      <c r="G225" s="229"/>
      <c r="H225" s="233">
        <v>11.22</v>
      </c>
      <c r="I225" s="234"/>
      <c r="J225" s="229"/>
      <c r="K225" s="229"/>
      <c r="L225" s="235"/>
      <c r="M225" s="236"/>
      <c r="N225" s="237"/>
      <c r="O225" s="237"/>
      <c r="P225" s="237"/>
      <c r="Q225" s="237"/>
      <c r="R225" s="237"/>
      <c r="S225" s="237"/>
      <c r="T225" s="238"/>
      <c r="AT225" s="239" t="s">
        <v>136</v>
      </c>
      <c r="AU225" s="239" t="s">
        <v>80</v>
      </c>
      <c r="AV225" s="11" t="s">
        <v>80</v>
      </c>
      <c r="AW225" s="11" t="s">
        <v>35</v>
      </c>
      <c r="AX225" s="11" t="s">
        <v>71</v>
      </c>
      <c r="AY225" s="239" t="s">
        <v>126</v>
      </c>
    </row>
    <row r="226" spans="2:51" s="13" customFormat="1" ht="13.5">
      <c r="B226" s="252"/>
      <c r="C226" s="253"/>
      <c r="D226" s="230" t="s">
        <v>136</v>
      </c>
      <c r="E226" s="254" t="s">
        <v>21</v>
      </c>
      <c r="F226" s="255" t="s">
        <v>148</v>
      </c>
      <c r="G226" s="253"/>
      <c r="H226" s="256">
        <v>84.72</v>
      </c>
      <c r="I226" s="257"/>
      <c r="J226" s="253"/>
      <c r="K226" s="253"/>
      <c r="L226" s="258"/>
      <c r="M226" s="259"/>
      <c r="N226" s="260"/>
      <c r="O226" s="260"/>
      <c r="P226" s="260"/>
      <c r="Q226" s="260"/>
      <c r="R226" s="260"/>
      <c r="S226" s="260"/>
      <c r="T226" s="261"/>
      <c r="AT226" s="262" t="s">
        <v>136</v>
      </c>
      <c r="AU226" s="262" t="s">
        <v>80</v>
      </c>
      <c r="AV226" s="13" t="s">
        <v>134</v>
      </c>
      <c r="AW226" s="13" t="s">
        <v>35</v>
      </c>
      <c r="AX226" s="13" t="s">
        <v>78</v>
      </c>
      <c r="AY226" s="262" t="s">
        <v>126</v>
      </c>
    </row>
    <row r="227" spans="2:65" s="1" customFormat="1" ht="16.5" customHeight="1">
      <c r="B227" s="45"/>
      <c r="C227" s="216" t="s">
        <v>400</v>
      </c>
      <c r="D227" s="216" t="s">
        <v>129</v>
      </c>
      <c r="E227" s="217" t="s">
        <v>401</v>
      </c>
      <c r="F227" s="218" t="s">
        <v>402</v>
      </c>
      <c r="G227" s="219" t="s">
        <v>132</v>
      </c>
      <c r="H227" s="220">
        <v>84.72</v>
      </c>
      <c r="I227" s="221"/>
      <c r="J227" s="222">
        <f>ROUND(I227*H227,2)</f>
        <v>0</v>
      </c>
      <c r="K227" s="218" t="s">
        <v>133</v>
      </c>
      <c r="L227" s="71"/>
      <c r="M227" s="223" t="s">
        <v>21</v>
      </c>
      <c r="N227" s="224" t="s">
        <v>42</v>
      </c>
      <c r="O227" s="46"/>
      <c r="P227" s="225">
        <f>O227*H227</f>
        <v>0</v>
      </c>
      <c r="Q227" s="225">
        <v>0</v>
      </c>
      <c r="R227" s="225">
        <f>Q227*H227</f>
        <v>0</v>
      </c>
      <c r="S227" s="225">
        <v>0.003</v>
      </c>
      <c r="T227" s="226">
        <f>S227*H227</f>
        <v>0.25416</v>
      </c>
      <c r="AR227" s="23" t="s">
        <v>214</v>
      </c>
      <c r="AT227" s="23" t="s">
        <v>129</v>
      </c>
      <c r="AU227" s="23" t="s">
        <v>80</v>
      </c>
      <c r="AY227" s="23" t="s">
        <v>126</v>
      </c>
      <c r="BE227" s="227">
        <f>IF(N227="základní",J227,0)</f>
        <v>0</v>
      </c>
      <c r="BF227" s="227">
        <f>IF(N227="snížená",J227,0)</f>
        <v>0</v>
      </c>
      <c r="BG227" s="227">
        <f>IF(N227="zákl. přenesená",J227,0)</f>
        <v>0</v>
      </c>
      <c r="BH227" s="227">
        <f>IF(N227="sníž. přenesená",J227,0)</f>
        <v>0</v>
      </c>
      <c r="BI227" s="227">
        <f>IF(N227="nulová",J227,0)</f>
        <v>0</v>
      </c>
      <c r="BJ227" s="23" t="s">
        <v>78</v>
      </c>
      <c r="BK227" s="227">
        <f>ROUND(I227*H227,2)</f>
        <v>0</v>
      </c>
      <c r="BL227" s="23" t="s">
        <v>214</v>
      </c>
      <c r="BM227" s="23" t="s">
        <v>403</v>
      </c>
    </row>
    <row r="228" spans="2:51" s="11" customFormat="1" ht="13.5">
      <c r="B228" s="228"/>
      <c r="C228" s="229"/>
      <c r="D228" s="230" t="s">
        <v>136</v>
      </c>
      <c r="E228" s="231" t="s">
        <v>21</v>
      </c>
      <c r="F228" s="232" t="s">
        <v>404</v>
      </c>
      <c r="G228" s="229"/>
      <c r="H228" s="233">
        <v>73.5</v>
      </c>
      <c r="I228" s="234"/>
      <c r="J228" s="229"/>
      <c r="K228" s="229"/>
      <c r="L228" s="235"/>
      <c r="M228" s="236"/>
      <c r="N228" s="237"/>
      <c r="O228" s="237"/>
      <c r="P228" s="237"/>
      <c r="Q228" s="237"/>
      <c r="R228" s="237"/>
      <c r="S228" s="237"/>
      <c r="T228" s="238"/>
      <c r="AT228" s="239" t="s">
        <v>136</v>
      </c>
      <c r="AU228" s="239" t="s">
        <v>80</v>
      </c>
      <c r="AV228" s="11" t="s">
        <v>80</v>
      </c>
      <c r="AW228" s="11" t="s">
        <v>35</v>
      </c>
      <c r="AX228" s="11" t="s">
        <v>71</v>
      </c>
      <c r="AY228" s="239" t="s">
        <v>126</v>
      </c>
    </row>
    <row r="229" spans="2:51" s="11" customFormat="1" ht="13.5">
      <c r="B229" s="228"/>
      <c r="C229" s="229"/>
      <c r="D229" s="230" t="s">
        <v>136</v>
      </c>
      <c r="E229" s="231" t="s">
        <v>21</v>
      </c>
      <c r="F229" s="232" t="s">
        <v>383</v>
      </c>
      <c r="G229" s="229"/>
      <c r="H229" s="233">
        <v>11.22</v>
      </c>
      <c r="I229" s="234"/>
      <c r="J229" s="229"/>
      <c r="K229" s="229"/>
      <c r="L229" s="235"/>
      <c r="M229" s="236"/>
      <c r="N229" s="237"/>
      <c r="O229" s="237"/>
      <c r="P229" s="237"/>
      <c r="Q229" s="237"/>
      <c r="R229" s="237"/>
      <c r="S229" s="237"/>
      <c r="T229" s="238"/>
      <c r="AT229" s="239" t="s">
        <v>136</v>
      </c>
      <c r="AU229" s="239" t="s">
        <v>80</v>
      </c>
      <c r="AV229" s="11" t="s">
        <v>80</v>
      </c>
      <c r="AW229" s="11" t="s">
        <v>35</v>
      </c>
      <c r="AX229" s="11" t="s">
        <v>71</v>
      </c>
      <c r="AY229" s="239" t="s">
        <v>126</v>
      </c>
    </row>
    <row r="230" spans="2:51" s="13" customFormat="1" ht="13.5">
      <c r="B230" s="252"/>
      <c r="C230" s="253"/>
      <c r="D230" s="230" t="s">
        <v>136</v>
      </c>
      <c r="E230" s="254" t="s">
        <v>21</v>
      </c>
      <c r="F230" s="255" t="s">
        <v>148</v>
      </c>
      <c r="G230" s="253"/>
      <c r="H230" s="256">
        <v>84.72</v>
      </c>
      <c r="I230" s="257"/>
      <c r="J230" s="253"/>
      <c r="K230" s="253"/>
      <c r="L230" s="258"/>
      <c r="M230" s="259"/>
      <c r="N230" s="260"/>
      <c r="O230" s="260"/>
      <c r="P230" s="260"/>
      <c r="Q230" s="260"/>
      <c r="R230" s="260"/>
      <c r="S230" s="260"/>
      <c r="T230" s="261"/>
      <c r="AT230" s="262" t="s">
        <v>136</v>
      </c>
      <c r="AU230" s="262" t="s">
        <v>80</v>
      </c>
      <c r="AV230" s="13" t="s">
        <v>134</v>
      </c>
      <c r="AW230" s="13" t="s">
        <v>35</v>
      </c>
      <c r="AX230" s="13" t="s">
        <v>78</v>
      </c>
      <c r="AY230" s="262" t="s">
        <v>126</v>
      </c>
    </row>
    <row r="231" spans="2:65" s="1" customFormat="1" ht="16.5" customHeight="1">
      <c r="B231" s="45"/>
      <c r="C231" s="216" t="s">
        <v>405</v>
      </c>
      <c r="D231" s="216" t="s">
        <v>129</v>
      </c>
      <c r="E231" s="217" t="s">
        <v>406</v>
      </c>
      <c r="F231" s="218" t="s">
        <v>407</v>
      </c>
      <c r="G231" s="219" t="s">
        <v>184</v>
      </c>
      <c r="H231" s="220">
        <v>85.3</v>
      </c>
      <c r="I231" s="221"/>
      <c r="J231" s="222">
        <f>ROUND(I231*H231,2)</f>
        <v>0</v>
      </c>
      <c r="K231" s="218" t="s">
        <v>133</v>
      </c>
      <c r="L231" s="71"/>
      <c r="M231" s="223" t="s">
        <v>21</v>
      </c>
      <c r="N231" s="224" t="s">
        <v>42</v>
      </c>
      <c r="O231" s="46"/>
      <c r="P231" s="225">
        <f>O231*H231</f>
        <v>0</v>
      </c>
      <c r="Q231" s="225">
        <v>0</v>
      </c>
      <c r="R231" s="225">
        <f>Q231*H231</f>
        <v>0</v>
      </c>
      <c r="S231" s="225">
        <v>0.0003</v>
      </c>
      <c r="T231" s="226">
        <f>S231*H231</f>
        <v>0.025589999999999998</v>
      </c>
      <c r="AR231" s="23" t="s">
        <v>214</v>
      </c>
      <c r="AT231" s="23" t="s">
        <v>129</v>
      </c>
      <c r="AU231" s="23" t="s">
        <v>80</v>
      </c>
      <c r="AY231" s="23" t="s">
        <v>126</v>
      </c>
      <c r="BE231" s="227">
        <f>IF(N231="základní",J231,0)</f>
        <v>0</v>
      </c>
      <c r="BF231" s="227">
        <f>IF(N231="snížená",J231,0)</f>
        <v>0</v>
      </c>
      <c r="BG231" s="227">
        <f>IF(N231="zákl. přenesená",J231,0)</f>
        <v>0</v>
      </c>
      <c r="BH231" s="227">
        <f>IF(N231="sníž. přenesená",J231,0)</f>
        <v>0</v>
      </c>
      <c r="BI231" s="227">
        <f>IF(N231="nulová",J231,0)</f>
        <v>0</v>
      </c>
      <c r="BJ231" s="23" t="s">
        <v>78</v>
      </c>
      <c r="BK231" s="227">
        <f>ROUND(I231*H231,2)</f>
        <v>0</v>
      </c>
      <c r="BL231" s="23" t="s">
        <v>214</v>
      </c>
      <c r="BM231" s="23" t="s">
        <v>408</v>
      </c>
    </row>
    <row r="232" spans="2:51" s="11" customFormat="1" ht="13.5">
      <c r="B232" s="228"/>
      <c r="C232" s="229"/>
      <c r="D232" s="230" t="s">
        <v>136</v>
      </c>
      <c r="E232" s="231" t="s">
        <v>21</v>
      </c>
      <c r="F232" s="232" t="s">
        <v>409</v>
      </c>
      <c r="G232" s="229"/>
      <c r="H232" s="233">
        <v>64.9</v>
      </c>
      <c r="I232" s="234"/>
      <c r="J232" s="229"/>
      <c r="K232" s="229"/>
      <c r="L232" s="235"/>
      <c r="M232" s="236"/>
      <c r="N232" s="237"/>
      <c r="O232" s="237"/>
      <c r="P232" s="237"/>
      <c r="Q232" s="237"/>
      <c r="R232" s="237"/>
      <c r="S232" s="237"/>
      <c r="T232" s="238"/>
      <c r="AT232" s="239" t="s">
        <v>136</v>
      </c>
      <c r="AU232" s="239" t="s">
        <v>80</v>
      </c>
      <c r="AV232" s="11" t="s">
        <v>80</v>
      </c>
      <c r="AW232" s="11" t="s">
        <v>35</v>
      </c>
      <c r="AX232" s="11" t="s">
        <v>71</v>
      </c>
      <c r="AY232" s="239" t="s">
        <v>126</v>
      </c>
    </row>
    <row r="233" spans="2:51" s="11" customFormat="1" ht="13.5">
      <c r="B233" s="228"/>
      <c r="C233" s="229"/>
      <c r="D233" s="230" t="s">
        <v>136</v>
      </c>
      <c r="E233" s="231" t="s">
        <v>21</v>
      </c>
      <c r="F233" s="232" t="s">
        <v>410</v>
      </c>
      <c r="G233" s="229"/>
      <c r="H233" s="233">
        <v>20.4</v>
      </c>
      <c r="I233" s="234"/>
      <c r="J233" s="229"/>
      <c r="K233" s="229"/>
      <c r="L233" s="235"/>
      <c r="M233" s="236"/>
      <c r="N233" s="237"/>
      <c r="O233" s="237"/>
      <c r="P233" s="237"/>
      <c r="Q233" s="237"/>
      <c r="R233" s="237"/>
      <c r="S233" s="237"/>
      <c r="T233" s="238"/>
      <c r="AT233" s="239" t="s">
        <v>136</v>
      </c>
      <c r="AU233" s="239" t="s">
        <v>80</v>
      </c>
      <c r="AV233" s="11" t="s">
        <v>80</v>
      </c>
      <c r="AW233" s="11" t="s">
        <v>35</v>
      </c>
      <c r="AX233" s="11" t="s">
        <v>71</v>
      </c>
      <c r="AY233" s="239" t="s">
        <v>126</v>
      </c>
    </row>
    <row r="234" spans="2:51" s="13" customFormat="1" ht="13.5">
      <c r="B234" s="252"/>
      <c r="C234" s="253"/>
      <c r="D234" s="230" t="s">
        <v>136</v>
      </c>
      <c r="E234" s="254" t="s">
        <v>21</v>
      </c>
      <c r="F234" s="255" t="s">
        <v>148</v>
      </c>
      <c r="G234" s="253"/>
      <c r="H234" s="256">
        <v>85.3</v>
      </c>
      <c r="I234" s="257"/>
      <c r="J234" s="253"/>
      <c r="K234" s="253"/>
      <c r="L234" s="258"/>
      <c r="M234" s="259"/>
      <c r="N234" s="260"/>
      <c r="O234" s="260"/>
      <c r="P234" s="260"/>
      <c r="Q234" s="260"/>
      <c r="R234" s="260"/>
      <c r="S234" s="260"/>
      <c r="T234" s="261"/>
      <c r="AT234" s="262" t="s">
        <v>136</v>
      </c>
      <c r="AU234" s="262" t="s">
        <v>80</v>
      </c>
      <c r="AV234" s="13" t="s">
        <v>134</v>
      </c>
      <c r="AW234" s="13" t="s">
        <v>35</v>
      </c>
      <c r="AX234" s="13" t="s">
        <v>78</v>
      </c>
      <c r="AY234" s="262" t="s">
        <v>126</v>
      </c>
    </row>
    <row r="235" spans="2:65" s="1" customFormat="1" ht="16.5" customHeight="1">
      <c r="B235" s="45"/>
      <c r="C235" s="216" t="s">
        <v>411</v>
      </c>
      <c r="D235" s="216" t="s">
        <v>129</v>
      </c>
      <c r="E235" s="217" t="s">
        <v>412</v>
      </c>
      <c r="F235" s="218" t="s">
        <v>413</v>
      </c>
      <c r="G235" s="219" t="s">
        <v>280</v>
      </c>
      <c r="H235" s="273"/>
      <c r="I235" s="221"/>
      <c r="J235" s="222">
        <f>ROUND(I235*H235,2)</f>
        <v>0</v>
      </c>
      <c r="K235" s="218" t="s">
        <v>133</v>
      </c>
      <c r="L235" s="71"/>
      <c r="M235" s="223" t="s">
        <v>21</v>
      </c>
      <c r="N235" s="224" t="s">
        <v>42</v>
      </c>
      <c r="O235" s="46"/>
      <c r="P235" s="225">
        <f>O235*H235</f>
        <v>0</v>
      </c>
      <c r="Q235" s="225">
        <v>0</v>
      </c>
      <c r="R235" s="225">
        <f>Q235*H235</f>
        <v>0</v>
      </c>
      <c r="S235" s="225">
        <v>0</v>
      </c>
      <c r="T235" s="226">
        <f>S235*H235</f>
        <v>0</v>
      </c>
      <c r="AR235" s="23" t="s">
        <v>214</v>
      </c>
      <c r="AT235" s="23" t="s">
        <v>129</v>
      </c>
      <c r="AU235" s="23" t="s">
        <v>80</v>
      </c>
      <c r="AY235" s="23" t="s">
        <v>126</v>
      </c>
      <c r="BE235" s="227">
        <f>IF(N235="základní",J235,0)</f>
        <v>0</v>
      </c>
      <c r="BF235" s="227">
        <f>IF(N235="snížená",J235,0)</f>
        <v>0</v>
      </c>
      <c r="BG235" s="227">
        <f>IF(N235="zákl. přenesená",J235,0)</f>
        <v>0</v>
      </c>
      <c r="BH235" s="227">
        <f>IF(N235="sníž. přenesená",J235,0)</f>
        <v>0</v>
      </c>
      <c r="BI235" s="227">
        <f>IF(N235="nulová",J235,0)</f>
        <v>0</v>
      </c>
      <c r="BJ235" s="23" t="s">
        <v>78</v>
      </c>
      <c r="BK235" s="227">
        <f>ROUND(I235*H235,2)</f>
        <v>0</v>
      </c>
      <c r="BL235" s="23" t="s">
        <v>214</v>
      </c>
      <c r="BM235" s="23" t="s">
        <v>414</v>
      </c>
    </row>
    <row r="236" spans="2:47" s="1" customFormat="1" ht="13.5">
      <c r="B236" s="45"/>
      <c r="C236" s="73"/>
      <c r="D236" s="230" t="s">
        <v>143</v>
      </c>
      <c r="E236" s="73"/>
      <c r="F236" s="240" t="s">
        <v>309</v>
      </c>
      <c r="G236" s="73"/>
      <c r="H236" s="73"/>
      <c r="I236" s="186"/>
      <c r="J236" s="73"/>
      <c r="K236" s="73"/>
      <c r="L236" s="71"/>
      <c r="M236" s="241"/>
      <c r="N236" s="46"/>
      <c r="O236" s="46"/>
      <c r="P236" s="46"/>
      <c r="Q236" s="46"/>
      <c r="R236" s="46"/>
      <c r="S236" s="46"/>
      <c r="T236" s="94"/>
      <c r="AT236" s="23" t="s">
        <v>143</v>
      </c>
      <c r="AU236" s="23" t="s">
        <v>80</v>
      </c>
    </row>
    <row r="237" spans="2:65" s="1" customFormat="1" ht="16.5" customHeight="1">
      <c r="B237" s="45"/>
      <c r="C237" s="216" t="s">
        <v>415</v>
      </c>
      <c r="D237" s="216" t="s">
        <v>129</v>
      </c>
      <c r="E237" s="217" t="s">
        <v>416</v>
      </c>
      <c r="F237" s="218" t="s">
        <v>417</v>
      </c>
      <c r="G237" s="219" t="s">
        <v>280</v>
      </c>
      <c r="H237" s="273"/>
      <c r="I237" s="221"/>
      <c r="J237" s="222">
        <f>ROUND(I237*H237,2)</f>
        <v>0</v>
      </c>
      <c r="K237" s="218" t="s">
        <v>133</v>
      </c>
      <c r="L237" s="71"/>
      <c r="M237" s="223" t="s">
        <v>21</v>
      </c>
      <c r="N237" s="224" t="s">
        <v>42</v>
      </c>
      <c r="O237" s="46"/>
      <c r="P237" s="225">
        <f>O237*H237</f>
        <v>0</v>
      </c>
      <c r="Q237" s="225">
        <v>0</v>
      </c>
      <c r="R237" s="225">
        <f>Q237*H237</f>
        <v>0</v>
      </c>
      <c r="S237" s="225">
        <v>0</v>
      </c>
      <c r="T237" s="226">
        <f>S237*H237</f>
        <v>0</v>
      </c>
      <c r="AR237" s="23" t="s">
        <v>214</v>
      </c>
      <c r="AT237" s="23" t="s">
        <v>129</v>
      </c>
      <c r="AU237" s="23" t="s">
        <v>80</v>
      </c>
      <c r="AY237" s="23" t="s">
        <v>126</v>
      </c>
      <c r="BE237" s="227">
        <f>IF(N237="základní",J237,0)</f>
        <v>0</v>
      </c>
      <c r="BF237" s="227">
        <f>IF(N237="snížená",J237,0)</f>
        <v>0</v>
      </c>
      <c r="BG237" s="227">
        <f>IF(N237="zákl. přenesená",J237,0)</f>
        <v>0</v>
      </c>
      <c r="BH237" s="227">
        <f>IF(N237="sníž. přenesená",J237,0)</f>
        <v>0</v>
      </c>
      <c r="BI237" s="227">
        <f>IF(N237="nulová",J237,0)</f>
        <v>0</v>
      </c>
      <c r="BJ237" s="23" t="s">
        <v>78</v>
      </c>
      <c r="BK237" s="227">
        <f>ROUND(I237*H237,2)</f>
        <v>0</v>
      </c>
      <c r="BL237" s="23" t="s">
        <v>214</v>
      </c>
      <c r="BM237" s="23" t="s">
        <v>418</v>
      </c>
    </row>
    <row r="238" spans="2:47" s="1" customFormat="1" ht="13.5">
      <c r="B238" s="45"/>
      <c r="C238" s="73"/>
      <c r="D238" s="230" t="s">
        <v>143</v>
      </c>
      <c r="E238" s="73"/>
      <c r="F238" s="240" t="s">
        <v>309</v>
      </c>
      <c r="G238" s="73"/>
      <c r="H238" s="73"/>
      <c r="I238" s="186"/>
      <c r="J238" s="73"/>
      <c r="K238" s="73"/>
      <c r="L238" s="71"/>
      <c r="M238" s="241"/>
      <c r="N238" s="46"/>
      <c r="O238" s="46"/>
      <c r="P238" s="46"/>
      <c r="Q238" s="46"/>
      <c r="R238" s="46"/>
      <c r="S238" s="46"/>
      <c r="T238" s="94"/>
      <c r="AT238" s="23" t="s">
        <v>143</v>
      </c>
      <c r="AU238" s="23" t="s">
        <v>80</v>
      </c>
    </row>
    <row r="239" spans="2:65" s="1" customFormat="1" ht="25.5" customHeight="1">
      <c r="B239" s="45"/>
      <c r="C239" s="216" t="s">
        <v>419</v>
      </c>
      <c r="D239" s="216" t="s">
        <v>129</v>
      </c>
      <c r="E239" s="217" t="s">
        <v>420</v>
      </c>
      <c r="F239" s="218" t="s">
        <v>421</v>
      </c>
      <c r="G239" s="219" t="s">
        <v>184</v>
      </c>
      <c r="H239" s="220">
        <v>62</v>
      </c>
      <c r="I239" s="221"/>
      <c r="J239" s="222">
        <f>ROUND(I239*H239,2)</f>
        <v>0</v>
      </c>
      <c r="K239" s="218" t="s">
        <v>21</v>
      </c>
      <c r="L239" s="71"/>
      <c r="M239" s="223" t="s">
        <v>21</v>
      </c>
      <c r="N239" s="224" t="s">
        <v>42</v>
      </c>
      <c r="O239" s="46"/>
      <c r="P239" s="225">
        <f>O239*H239</f>
        <v>0</v>
      </c>
      <c r="Q239" s="225">
        <v>0</v>
      </c>
      <c r="R239" s="225">
        <f>Q239*H239</f>
        <v>0</v>
      </c>
      <c r="S239" s="225">
        <v>0</v>
      </c>
      <c r="T239" s="226">
        <f>S239*H239</f>
        <v>0</v>
      </c>
      <c r="AR239" s="23" t="s">
        <v>214</v>
      </c>
      <c r="AT239" s="23" t="s">
        <v>129</v>
      </c>
      <c r="AU239" s="23" t="s">
        <v>80</v>
      </c>
      <c r="AY239" s="23" t="s">
        <v>126</v>
      </c>
      <c r="BE239" s="227">
        <f>IF(N239="základní",J239,0)</f>
        <v>0</v>
      </c>
      <c r="BF239" s="227">
        <f>IF(N239="snížená",J239,0)</f>
        <v>0</v>
      </c>
      <c r="BG239" s="227">
        <f>IF(N239="zákl. přenesená",J239,0)</f>
        <v>0</v>
      </c>
      <c r="BH239" s="227">
        <f>IF(N239="sníž. přenesená",J239,0)</f>
        <v>0</v>
      </c>
      <c r="BI239" s="227">
        <f>IF(N239="nulová",J239,0)</f>
        <v>0</v>
      </c>
      <c r="BJ239" s="23" t="s">
        <v>78</v>
      </c>
      <c r="BK239" s="227">
        <f>ROUND(I239*H239,2)</f>
        <v>0</v>
      </c>
      <c r="BL239" s="23" t="s">
        <v>214</v>
      </c>
      <c r="BM239" s="23" t="s">
        <v>422</v>
      </c>
    </row>
    <row r="240" spans="2:51" s="11" customFormat="1" ht="13.5">
      <c r="B240" s="228"/>
      <c r="C240" s="229"/>
      <c r="D240" s="230" t="s">
        <v>136</v>
      </c>
      <c r="E240" s="231" t="s">
        <v>21</v>
      </c>
      <c r="F240" s="232" t="s">
        <v>423</v>
      </c>
      <c r="G240" s="229"/>
      <c r="H240" s="233">
        <v>85.3</v>
      </c>
      <c r="I240" s="234"/>
      <c r="J240" s="229"/>
      <c r="K240" s="229"/>
      <c r="L240" s="235"/>
      <c r="M240" s="236"/>
      <c r="N240" s="237"/>
      <c r="O240" s="237"/>
      <c r="P240" s="237"/>
      <c r="Q240" s="237"/>
      <c r="R240" s="237"/>
      <c r="S240" s="237"/>
      <c r="T240" s="238"/>
      <c r="AT240" s="239" t="s">
        <v>136</v>
      </c>
      <c r="AU240" s="239" t="s">
        <v>80</v>
      </c>
      <c r="AV240" s="11" t="s">
        <v>80</v>
      </c>
      <c r="AW240" s="11" t="s">
        <v>35</v>
      </c>
      <c r="AX240" s="11" t="s">
        <v>71</v>
      </c>
      <c r="AY240" s="239" t="s">
        <v>126</v>
      </c>
    </row>
    <row r="241" spans="2:51" s="11" customFormat="1" ht="13.5">
      <c r="B241" s="228"/>
      <c r="C241" s="229"/>
      <c r="D241" s="230" t="s">
        <v>136</v>
      </c>
      <c r="E241" s="231" t="s">
        <v>21</v>
      </c>
      <c r="F241" s="232" t="s">
        <v>424</v>
      </c>
      <c r="G241" s="229"/>
      <c r="H241" s="233">
        <v>-23.3</v>
      </c>
      <c r="I241" s="234"/>
      <c r="J241" s="229"/>
      <c r="K241" s="229"/>
      <c r="L241" s="235"/>
      <c r="M241" s="236"/>
      <c r="N241" s="237"/>
      <c r="O241" s="237"/>
      <c r="P241" s="237"/>
      <c r="Q241" s="237"/>
      <c r="R241" s="237"/>
      <c r="S241" s="237"/>
      <c r="T241" s="238"/>
      <c r="AT241" s="239" t="s">
        <v>136</v>
      </c>
      <c r="AU241" s="239" t="s">
        <v>80</v>
      </c>
      <c r="AV241" s="11" t="s">
        <v>80</v>
      </c>
      <c r="AW241" s="11" t="s">
        <v>35</v>
      </c>
      <c r="AX241" s="11" t="s">
        <v>71</v>
      </c>
      <c r="AY241" s="239" t="s">
        <v>126</v>
      </c>
    </row>
    <row r="242" spans="2:51" s="13" customFormat="1" ht="13.5">
      <c r="B242" s="252"/>
      <c r="C242" s="253"/>
      <c r="D242" s="230" t="s">
        <v>136</v>
      </c>
      <c r="E242" s="254" t="s">
        <v>21</v>
      </c>
      <c r="F242" s="255" t="s">
        <v>148</v>
      </c>
      <c r="G242" s="253"/>
      <c r="H242" s="256">
        <v>62</v>
      </c>
      <c r="I242" s="257"/>
      <c r="J242" s="253"/>
      <c r="K242" s="253"/>
      <c r="L242" s="258"/>
      <c r="M242" s="259"/>
      <c r="N242" s="260"/>
      <c r="O242" s="260"/>
      <c r="P242" s="260"/>
      <c r="Q242" s="260"/>
      <c r="R242" s="260"/>
      <c r="S242" s="260"/>
      <c r="T242" s="261"/>
      <c r="AT242" s="262" t="s">
        <v>136</v>
      </c>
      <c r="AU242" s="262" t="s">
        <v>80</v>
      </c>
      <c r="AV242" s="13" t="s">
        <v>134</v>
      </c>
      <c r="AW242" s="13" t="s">
        <v>35</v>
      </c>
      <c r="AX242" s="13" t="s">
        <v>78</v>
      </c>
      <c r="AY242" s="262" t="s">
        <v>126</v>
      </c>
    </row>
    <row r="243" spans="2:65" s="1" customFormat="1" ht="16.5" customHeight="1">
      <c r="B243" s="45"/>
      <c r="C243" s="216" t="s">
        <v>425</v>
      </c>
      <c r="D243" s="216" t="s">
        <v>129</v>
      </c>
      <c r="E243" s="217" t="s">
        <v>426</v>
      </c>
      <c r="F243" s="218" t="s">
        <v>427</v>
      </c>
      <c r="G243" s="219" t="s">
        <v>132</v>
      </c>
      <c r="H243" s="220">
        <v>84.72</v>
      </c>
      <c r="I243" s="221"/>
      <c r="J243" s="222">
        <f>ROUND(I243*H243,2)</f>
        <v>0</v>
      </c>
      <c r="K243" s="218" t="s">
        <v>21</v>
      </c>
      <c r="L243" s="71"/>
      <c r="M243" s="223" t="s">
        <v>21</v>
      </c>
      <c r="N243" s="224" t="s">
        <v>42</v>
      </c>
      <c r="O243" s="46"/>
      <c r="P243" s="225">
        <f>O243*H243</f>
        <v>0</v>
      </c>
      <c r="Q243" s="225">
        <v>0</v>
      </c>
      <c r="R243" s="225">
        <f>Q243*H243</f>
        <v>0</v>
      </c>
      <c r="S243" s="225">
        <v>0</v>
      </c>
      <c r="T243" s="226">
        <f>S243*H243</f>
        <v>0</v>
      </c>
      <c r="AR243" s="23" t="s">
        <v>214</v>
      </c>
      <c r="AT243" s="23" t="s">
        <v>129</v>
      </c>
      <c r="AU243" s="23" t="s">
        <v>80</v>
      </c>
      <c r="AY243" s="23" t="s">
        <v>126</v>
      </c>
      <c r="BE243" s="227">
        <f>IF(N243="základní",J243,0)</f>
        <v>0</v>
      </c>
      <c r="BF243" s="227">
        <f>IF(N243="snížená",J243,0)</f>
        <v>0</v>
      </c>
      <c r="BG243" s="227">
        <f>IF(N243="zákl. přenesená",J243,0)</f>
        <v>0</v>
      </c>
      <c r="BH243" s="227">
        <f>IF(N243="sníž. přenesená",J243,0)</f>
        <v>0</v>
      </c>
      <c r="BI243" s="227">
        <f>IF(N243="nulová",J243,0)</f>
        <v>0</v>
      </c>
      <c r="BJ243" s="23" t="s">
        <v>78</v>
      </c>
      <c r="BK243" s="227">
        <f>ROUND(I243*H243,2)</f>
        <v>0</v>
      </c>
      <c r="BL243" s="23" t="s">
        <v>214</v>
      </c>
      <c r="BM243" s="23" t="s">
        <v>428</v>
      </c>
    </row>
    <row r="244" spans="2:51" s="11" customFormat="1" ht="13.5">
      <c r="B244" s="228"/>
      <c r="C244" s="229"/>
      <c r="D244" s="230" t="s">
        <v>136</v>
      </c>
      <c r="E244" s="231" t="s">
        <v>21</v>
      </c>
      <c r="F244" s="232" t="s">
        <v>382</v>
      </c>
      <c r="G244" s="229"/>
      <c r="H244" s="233">
        <v>73.5</v>
      </c>
      <c r="I244" s="234"/>
      <c r="J244" s="229"/>
      <c r="K244" s="229"/>
      <c r="L244" s="235"/>
      <c r="M244" s="236"/>
      <c r="N244" s="237"/>
      <c r="O244" s="237"/>
      <c r="P244" s="237"/>
      <c r="Q244" s="237"/>
      <c r="R244" s="237"/>
      <c r="S244" s="237"/>
      <c r="T244" s="238"/>
      <c r="AT244" s="239" t="s">
        <v>136</v>
      </c>
      <c r="AU244" s="239" t="s">
        <v>80</v>
      </c>
      <c r="AV244" s="11" t="s">
        <v>80</v>
      </c>
      <c r="AW244" s="11" t="s">
        <v>35</v>
      </c>
      <c r="AX244" s="11" t="s">
        <v>71</v>
      </c>
      <c r="AY244" s="239" t="s">
        <v>126</v>
      </c>
    </row>
    <row r="245" spans="2:51" s="11" customFormat="1" ht="13.5">
      <c r="B245" s="228"/>
      <c r="C245" s="229"/>
      <c r="D245" s="230" t="s">
        <v>136</v>
      </c>
      <c r="E245" s="231" t="s">
        <v>21</v>
      </c>
      <c r="F245" s="232" t="s">
        <v>383</v>
      </c>
      <c r="G245" s="229"/>
      <c r="H245" s="233">
        <v>11.22</v>
      </c>
      <c r="I245" s="234"/>
      <c r="J245" s="229"/>
      <c r="K245" s="229"/>
      <c r="L245" s="235"/>
      <c r="M245" s="236"/>
      <c r="N245" s="237"/>
      <c r="O245" s="237"/>
      <c r="P245" s="237"/>
      <c r="Q245" s="237"/>
      <c r="R245" s="237"/>
      <c r="S245" s="237"/>
      <c r="T245" s="238"/>
      <c r="AT245" s="239" t="s">
        <v>136</v>
      </c>
      <c r="AU245" s="239" t="s">
        <v>80</v>
      </c>
      <c r="AV245" s="11" t="s">
        <v>80</v>
      </c>
      <c r="AW245" s="11" t="s">
        <v>35</v>
      </c>
      <c r="AX245" s="11" t="s">
        <v>71</v>
      </c>
      <c r="AY245" s="239" t="s">
        <v>126</v>
      </c>
    </row>
    <row r="246" spans="2:51" s="13" customFormat="1" ht="13.5">
      <c r="B246" s="252"/>
      <c r="C246" s="253"/>
      <c r="D246" s="230" t="s">
        <v>136</v>
      </c>
      <c r="E246" s="254" t="s">
        <v>21</v>
      </c>
      <c r="F246" s="255" t="s">
        <v>148</v>
      </c>
      <c r="G246" s="253"/>
      <c r="H246" s="256">
        <v>84.72</v>
      </c>
      <c r="I246" s="257"/>
      <c r="J246" s="253"/>
      <c r="K246" s="253"/>
      <c r="L246" s="258"/>
      <c r="M246" s="259"/>
      <c r="N246" s="260"/>
      <c r="O246" s="260"/>
      <c r="P246" s="260"/>
      <c r="Q246" s="260"/>
      <c r="R246" s="260"/>
      <c r="S246" s="260"/>
      <c r="T246" s="261"/>
      <c r="AT246" s="262" t="s">
        <v>136</v>
      </c>
      <c r="AU246" s="262" t="s">
        <v>80</v>
      </c>
      <c r="AV246" s="13" t="s">
        <v>134</v>
      </c>
      <c r="AW246" s="13" t="s">
        <v>35</v>
      </c>
      <c r="AX246" s="13" t="s">
        <v>78</v>
      </c>
      <c r="AY246" s="262" t="s">
        <v>126</v>
      </c>
    </row>
    <row r="247" spans="2:65" s="1" customFormat="1" ht="16.5" customHeight="1">
      <c r="B247" s="45"/>
      <c r="C247" s="216" t="s">
        <v>429</v>
      </c>
      <c r="D247" s="216" t="s">
        <v>129</v>
      </c>
      <c r="E247" s="217" t="s">
        <v>430</v>
      </c>
      <c r="F247" s="218" t="s">
        <v>431</v>
      </c>
      <c r="G247" s="219" t="s">
        <v>184</v>
      </c>
      <c r="H247" s="220">
        <v>18.7</v>
      </c>
      <c r="I247" s="221"/>
      <c r="J247" s="222">
        <f>ROUND(I247*H247,2)</f>
        <v>0</v>
      </c>
      <c r="K247" s="218" t="s">
        <v>21</v>
      </c>
      <c r="L247" s="71"/>
      <c r="M247" s="223" t="s">
        <v>21</v>
      </c>
      <c r="N247" s="224" t="s">
        <v>42</v>
      </c>
      <c r="O247" s="46"/>
      <c r="P247" s="225">
        <f>O247*H247</f>
        <v>0</v>
      </c>
      <c r="Q247" s="225">
        <v>0</v>
      </c>
      <c r="R247" s="225">
        <f>Q247*H247</f>
        <v>0</v>
      </c>
      <c r="S247" s="225">
        <v>0</v>
      </c>
      <c r="T247" s="226">
        <f>S247*H247</f>
        <v>0</v>
      </c>
      <c r="AR247" s="23" t="s">
        <v>214</v>
      </c>
      <c r="AT247" s="23" t="s">
        <v>129</v>
      </c>
      <c r="AU247" s="23" t="s">
        <v>80</v>
      </c>
      <c r="AY247" s="23" t="s">
        <v>126</v>
      </c>
      <c r="BE247" s="227">
        <f>IF(N247="základní",J247,0)</f>
        <v>0</v>
      </c>
      <c r="BF247" s="227">
        <f>IF(N247="snížená",J247,0)</f>
        <v>0</v>
      </c>
      <c r="BG247" s="227">
        <f>IF(N247="zákl. přenesená",J247,0)</f>
        <v>0</v>
      </c>
      <c r="BH247" s="227">
        <f>IF(N247="sníž. přenesená",J247,0)</f>
        <v>0</v>
      </c>
      <c r="BI247" s="227">
        <f>IF(N247="nulová",J247,0)</f>
        <v>0</v>
      </c>
      <c r="BJ247" s="23" t="s">
        <v>78</v>
      </c>
      <c r="BK247" s="227">
        <f>ROUND(I247*H247,2)</f>
        <v>0</v>
      </c>
      <c r="BL247" s="23" t="s">
        <v>214</v>
      </c>
      <c r="BM247" s="23" t="s">
        <v>432</v>
      </c>
    </row>
    <row r="248" spans="2:51" s="11" customFormat="1" ht="13.5">
      <c r="B248" s="228"/>
      <c r="C248" s="229"/>
      <c r="D248" s="230" t="s">
        <v>136</v>
      </c>
      <c r="E248" s="231" t="s">
        <v>21</v>
      </c>
      <c r="F248" s="232" t="s">
        <v>433</v>
      </c>
      <c r="G248" s="229"/>
      <c r="H248" s="233">
        <v>18.7</v>
      </c>
      <c r="I248" s="234"/>
      <c r="J248" s="229"/>
      <c r="K248" s="229"/>
      <c r="L248" s="235"/>
      <c r="M248" s="236"/>
      <c r="N248" s="237"/>
      <c r="O248" s="237"/>
      <c r="P248" s="237"/>
      <c r="Q248" s="237"/>
      <c r="R248" s="237"/>
      <c r="S248" s="237"/>
      <c r="T248" s="238"/>
      <c r="AT248" s="239" t="s">
        <v>136</v>
      </c>
      <c r="AU248" s="239" t="s">
        <v>80</v>
      </c>
      <c r="AV248" s="11" t="s">
        <v>80</v>
      </c>
      <c r="AW248" s="11" t="s">
        <v>35</v>
      </c>
      <c r="AX248" s="11" t="s">
        <v>78</v>
      </c>
      <c r="AY248" s="239" t="s">
        <v>126</v>
      </c>
    </row>
    <row r="249" spans="2:63" s="10" customFormat="1" ht="29.85" customHeight="1">
      <c r="B249" s="200"/>
      <c r="C249" s="201"/>
      <c r="D249" s="202" t="s">
        <v>70</v>
      </c>
      <c r="E249" s="214" t="s">
        <v>434</v>
      </c>
      <c r="F249" s="214" t="s">
        <v>435</v>
      </c>
      <c r="G249" s="201"/>
      <c r="H249" s="201"/>
      <c r="I249" s="204"/>
      <c r="J249" s="215">
        <f>BK249</f>
        <v>0</v>
      </c>
      <c r="K249" s="201"/>
      <c r="L249" s="206"/>
      <c r="M249" s="207"/>
      <c r="N249" s="208"/>
      <c r="O249" s="208"/>
      <c r="P249" s="209">
        <f>SUM(P250:P251)</f>
        <v>0</v>
      </c>
      <c r="Q249" s="208"/>
      <c r="R249" s="209">
        <f>SUM(R250:R251)</f>
        <v>0</v>
      </c>
      <c r="S249" s="208"/>
      <c r="T249" s="210">
        <f>SUM(T250:T251)</f>
        <v>0</v>
      </c>
      <c r="AR249" s="211" t="s">
        <v>80</v>
      </c>
      <c r="AT249" s="212" t="s">
        <v>70</v>
      </c>
      <c r="AU249" s="212" t="s">
        <v>78</v>
      </c>
      <c r="AY249" s="211" t="s">
        <v>126</v>
      </c>
      <c r="BK249" s="213">
        <f>SUM(BK250:BK251)</f>
        <v>0</v>
      </c>
    </row>
    <row r="250" spans="2:65" s="1" customFormat="1" ht="25.5" customHeight="1">
      <c r="B250" s="45"/>
      <c r="C250" s="216" t="s">
        <v>436</v>
      </c>
      <c r="D250" s="216" t="s">
        <v>129</v>
      </c>
      <c r="E250" s="217" t="s">
        <v>437</v>
      </c>
      <c r="F250" s="218" t="s">
        <v>438</v>
      </c>
      <c r="G250" s="219" t="s">
        <v>161</v>
      </c>
      <c r="H250" s="220">
        <v>19</v>
      </c>
      <c r="I250" s="221"/>
      <c r="J250" s="222">
        <f>ROUND(I250*H250,2)</f>
        <v>0</v>
      </c>
      <c r="K250" s="218" t="s">
        <v>21</v>
      </c>
      <c r="L250" s="71"/>
      <c r="M250" s="223" t="s">
        <v>21</v>
      </c>
      <c r="N250" s="224" t="s">
        <v>42</v>
      </c>
      <c r="O250" s="46"/>
      <c r="P250" s="225">
        <f>O250*H250</f>
        <v>0</v>
      </c>
      <c r="Q250" s="225">
        <v>0</v>
      </c>
      <c r="R250" s="225">
        <f>Q250*H250</f>
        <v>0</v>
      </c>
      <c r="S250" s="225">
        <v>0</v>
      </c>
      <c r="T250" s="226">
        <f>S250*H250</f>
        <v>0</v>
      </c>
      <c r="AR250" s="23" t="s">
        <v>214</v>
      </c>
      <c r="AT250" s="23" t="s">
        <v>129</v>
      </c>
      <c r="AU250" s="23" t="s">
        <v>80</v>
      </c>
      <c r="AY250" s="23" t="s">
        <v>126</v>
      </c>
      <c r="BE250" s="227">
        <f>IF(N250="základní",J250,0)</f>
        <v>0</v>
      </c>
      <c r="BF250" s="227">
        <f>IF(N250="snížená",J250,0)</f>
        <v>0</v>
      </c>
      <c r="BG250" s="227">
        <f>IF(N250="zákl. přenesená",J250,0)</f>
        <v>0</v>
      </c>
      <c r="BH250" s="227">
        <f>IF(N250="sníž. přenesená",J250,0)</f>
        <v>0</v>
      </c>
      <c r="BI250" s="227">
        <f>IF(N250="nulová",J250,0)</f>
        <v>0</v>
      </c>
      <c r="BJ250" s="23" t="s">
        <v>78</v>
      </c>
      <c r="BK250" s="227">
        <f>ROUND(I250*H250,2)</f>
        <v>0</v>
      </c>
      <c r="BL250" s="23" t="s">
        <v>214</v>
      </c>
      <c r="BM250" s="23" t="s">
        <v>439</v>
      </c>
    </row>
    <row r="251" spans="2:65" s="1" customFormat="1" ht="16.5" customHeight="1">
      <c r="B251" s="45"/>
      <c r="C251" s="216" t="s">
        <v>440</v>
      </c>
      <c r="D251" s="216" t="s">
        <v>129</v>
      </c>
      <c r="E251" s="217" t="s">
        <v>441</v>
      </c>
      <c r="F251" s="218" t="s">
        <v>442</v>
      </c>
      <c r="G251" s="219" t="s">
        <v>161</v>
      </c>
      <c r="H251" s="220">
        <v>7</v>
      </c>
      <c r="I251" s="221"/>
      <c r="J251" s="222">
        <f>ROUND(I251*H251,2)</f>
        <v>0</v>
      </c>
      <c r="K251" s="218" t="s">
        <v>21</v>
      </c>
      <c r="L251" s="71"/>
      <c r="M251" s="223" t="s">
        <v>21</v>
      </c>
      <c r="N251" s="224" t="s">
        <v>42</v>
      </c>
      <c r="O251" s="46"/>
      <c r="P251" s="225">
        <f>O251*H251</f>
        <v>0</v>
      </c>
      <c r="Q251" s="225">
        <v>0</v>
      </c>
      <c r="R251" s="225">
        <f>Q251*H251</f>
        <v>0</v>
      </c>
      <c r="S251" s="225">
        <v>0</v>
      </c>
      <c r="T251" s="226">
        <f>S251*H251</f>
        <v>0</v>
      </c>
      <c r="AR251" s="23" t="s">
        <v>214</v>
      </c>
      <c r="AT251" s="23" t="s">
        <v>129</v>
      </c>
      <c r="AU251" s="23" t="s">
        <v>80</v>
      </c>
      <c r="AY251" s="23" t="s">
        <v>126</v>
      </c>
      <c r="BE251" s="227">
        <f>IF(N251="základní",J251,0)</f>
        <v>0</v>
      </c>
      <c r="BF251" s="227">
        <f>IF(N251="snížená",J251,0)</f>
        <v>0</v>
      </c>
      <c r="BG251" s="227">
        <f>IF(N251="zákl. přenesená",J251,0)</f>
        <v>0</v>
      </c>
      <c r="BH251" s="227">
        <f>IF(N251="sníž. přenesená",J251,0)</f>
        <v>0</v>
      </c>
      <c r="BI251" s="227">
        <f>IF(N251="nulová",J251,0)</f>
        <v>0</v>
      </c>
      <c r="BJ251" s="23" t="s">
        <v>78</v>
      </c>
      <c r="BK251" s="227">
        <f>ROUND(I251*H251,2)</f>
        <v>0</v>
      </c>
      <c r="BL251" s="23" t="s">
        <v>214</v>
      </c>
      <c r="BM251" s="23" t="s">
        <v>443</v>
      </c>
    </row>
    <row r="252" spans="2:63" s="10" customFormat="1" ht="29.85" customHeight="1">
      <c r="B252" s="200"/>
      <c r="C252" s="201"/>
      <c r="D252" s="202" t="s">
        <v>70</v>
      </c>
      <c r="E252" s="214" t="s">
        <v>444</v>
      </c>
      <c r="F252" s="214" t="s">
        <v>445</v>
      </c>
      <c r="G252" s="201"/>
      <c r="H252" s="201"/>
      <c r="I252" s="204"/>
      <c r="J252" s="215">
        <f>BK252</f>
        <v>0</v>
      </c>
      <c r="K252" s="201"/>
      <c r="L252" s="206"/>
      <c r="M252" s="207"/>
      <c r="N252" s="208"/>
      <c r="O252" s="208"/>
      <c r="P252" s="209">
        <f>SUM(P253:P266)</f>
        <v>0</v>
      </c>
      <c r="Q252" s="208"/>
      <c r="R252" s="209">
        <f>SUM(R253:R266)</f>
        <v>0.37658720000000007</v>
      </c>
      <c r="S252" s="208"/>
      <c r="T252" s="210">
        <f>SUM(T253:T266)</f>
        <v>0.0764522</v>
      </c>
      <c r="AR252" s="211" t="s">
        <v>80</v>
      </c>
      <c r="AT252" s="212" t="s">
        <v>70</v>
      </c>
      <c r="AU252" s="212" t="s">
        <v>78</v>
      </c>
      <c r="AY252" s="211" t="s">
        <v>126</v>
      </c>
      <c r="BK252" s="213">
        <f>SUM(BK253:BK266)</f>
        <v>0</v>
      </c>
    </row>
    <row r="253" spans="2:65" s="1" customFormat="1" ht="16.5" customHeight="1">
      <c r="B253" s="45"/>
      <c r="C253" s="216" t="s">
        <v>446</v>
      </c>
      <c r="D253" s="216" t="s">
        <v>129</v>
      </c>
      <c r="E253" s="217" t="s">
        <v>447</v>
      </c>
      <c r="F253" s="218" t="s">
        <v>448</v>
      </c>
      <c r="G253" s="219" t="s">
        <v>132</v>
      </c>
      <c r="H253" s="220">
        <v>246.62</v>
      </c>
      <c r="I253" s="221"/>
      <c r="J253" s="222">
        <f>ROUND(I253*H253,2)</f>
        <v>0</v>
      </c>
      <c r="K253" s="218" t="s">
        <v>133</v>
      </c>
      <c r="L253" s="71"/>
      <c r="M253" s="223" t="s">
        <v>21</v>
      </c>
      <c r="N253" s="224" t="s">
        <v>42</v>
      </c>
      <c r="O253" s="46"/>
      <c r="P253" s="225">
        <f>O253*H253</f>
        <v>0</v>
      </c>
      <c r="Q253" s="225">
        <v>0.001</v>
      </c>
      <c r="R253" s="225">
        <f>Q253*H253</f>
        <v>0.24662</v>
      </c>
      <c r="S253" s="225">
        <v>0.00031</v>
      </c>
      <c r="T253" s="226">
        <f>S253*H253</f>
        <v>0.0764522</v>
      </c>
      <c r="AR253" s="23" t="s">
        <v>214</v>
      </c>
      <c r="AT253" s="23" t="s">
        <v>129</v>
      </c>
      <c r="AU253" s="23" t="s">
        <v>80</v>
      </c>
      <c r="AY253" s="23" t="s">
        <v>126</v>
      </c>
      <c r="BE253" s="227">
        <f>IF(N253="základní",J253,0)</f>
        <v>0</v>
      </c>
      <c r="BF253" s="227">
        <f>IF(N253="snížená",J253,0)</f>
        <v>0</v>
      </c>
      <c r="BG253" s="227">
        <f>IF(N253="zákl. přenesená",J253,0)</f>
        <v>0</v>
      </c>
      <c r="BH253" s="227">
        <f>IF(N253="sníž. přenesená",J253,0)</f>
        <v>0</v>
      </c>
      <c r="BI253" s="227">
        <f>IF(N253="nulová",J253,0)</f>
        <v>0</v>
      </c>
      <c r="BJ253" s="23" t="s">
        <v>78</v>
      </c>
      <c r="BK253" s="227">
        <f>ROUND(I253*H253,2)</f>
        <v>0</v>
      </c>
      <c r="BL253" s="23" t="s">
        <v>214</v>
      </c>
      <c r="BM253" s="23" t="s">
        <v>449</v>
      </c>
    </row>
    <row r="254" spans="2:47" s="1" customFormat="1" ht="13.5">
      <c r="B254" s="45"/>
      <c r="C254" s="73"/>
      <c r="D254" s="230" t="s">
        <v>143</v>
      </c>
      <c r="E254" s="73"/>
      <c r="F254" s="240" t="s">
        <v>450</v>
      </c>
      <c r="G254" s="73"/>
      <c r="H254" s="73"/>
      <c r="I254" s="186"/>
      <c r="J254" s="73"/>
      <c r="K254" s="73"/>
      <c r="L254" s="71"/>
      <c r="M254" s="241"/>
      <c r="N254" s="46"/>
      <c r="O254" s="46"/>
      <c r="P254" s="46"/>
      <c r="Q254" s="46"/>
      <c r="R254" s="46"/>
      <c r="S254" s="46"/>
      <c r="T254" s="94"/>
      <c r="AT254" s="23" t="s">
        <v>143</v>
      </c>
      <c r="AU254" s="23" t="s">
        <v>80</v>
      </c>
    </row>
    <row r="255" spans="2:51" s="11" customFormat="1" ht="13.5">
      <c r="B255" s="228"/>
      <c r="C255" s="229"/>
      <c r="D255" s="230" t="s">
        <v>136</v>
      </c>
      <c r="E255" s="231" t="s">
        <v>21</v>
      </c>
      <c r="F255" s="232" t="s">
        <v>180</v>
      </c>
      <c r="G255" s="229"/>
      <c r="H255" s="233">
        <v>246.62</v>
      </c>
      <c r="I255" s="234"/>
      <c r="J255" s="229"/>
      <c r="K255" s="229"/>
      <c r="L255" s="235"/>
      <c r="M255" s="236"/>
      <c r="N255" s="237"/>
      <c r="O255" s="237"/>
      <c r="P255" s="237"/>
      <c r="Q255" s="237"/>
      <c r="R255" s="237"/>
      <c r="S255" s="237"/>
      <c r="T255" s="238"/>
      <c r="AT255" s="239" t="s">
        <v>136</v>
      </c>
      <c r="AU255" s="239" t="s">
        <v>80</v>
      </c>
      <c r="AV255" s="11" t="s">
        <v>80</v>
      </c>
      <c r="AW255" s="11" t="s">
        <v>35</v>
      </c>
      <c r="AX255" s="11" t="s">
        <v>78</v>
      </c>
      <c r="AY255" s="239" t="s">
        <v>126</v>
      </c>
    </row>
    <row r="256" spans="2:65" s="1" customFormat="1" ht="16.5" customHeight="1">
      <c r="B256" s="45"/>
      <c r="C256" s="216" t="s">
        <v>451</v>
      </c>
      <c r="D256" s="216" t="s">
        <v>129</v>
      </c>
      <c r="E256" s="217" t="s">
        <v>452</v>
      </c>
      <c r="F256" s="218" t="s">
        <v>453</v>
      </c>
      <c r="G256" s="219" t="s">
        <v>132</v>
      </c>
      <c r="H256" s="220">
        <v>246.62</v>
      </c>
      <c r="I256" s="221"/>
      <c r="J256" s="222">
        <f>ROUND(I256*H256,2)</f>
        <v>0</v>
      </c>
      <c r="K256" s="218" t="s">
        <v>133</v>
      </c>
      <c r="L256" s="71"/>
      <c r="M256" s="223" t="s">
        <v>21</v>
      </c>
      <c r="N256" s="224" t="s">
        <v>42</v>
      </c>
      <c r="O256" s="46"/>
      <c r="P256" s="225">
        <f>O256*H256</f>
        <v>0</v>
      </c>
      <c r="Q256" s="225">
        <v>0</v>
      </c>
      <c r="R256" s="225">
        <f>Q256*H256</f>
        <v>0</v>
      </c>
      <c r="S256" s="225">
        <v>0</v>
      </c>
      <c r="T256" s="226">
        <f>S256*H256</f>
        <v>0</v>
      </c>
      <c r="AR256" s="23" t="s">
        <v>214</v>
      </c>
      <c r="AT256" s="23" t="s">
        <v>129</v>
      </c>
      <c r="AU256" s="23" t="s">
        <v>80</v>
      </c>
      <c r="AY256" s="23" t="s">
        <v>126</v>
      </c>
      <c r="BE256" s="227">
        <f>IF(N256="základní",J256,0)</f>
        <v>0</v>
      </c>
      <c r="BF256" s="227">
        <f>IF(N256="snížená",J256,0)</f>
        <v>0</v>
      </c>
      <c r="BG256" s="227">
        <f>IF(N256="zákl. přenesená",J256,0)</f>
        <v>0</v>
      </c>
      <c r="BH256" s="227">
        <f>IF(N256="sníž. přenesená",J256,0)</f>
        <v>0</v>
      </c>
      <c r="BI256" s="227">
        <f>IF(N256="nulová",J256,0)</f>
        <v>0</v>
      </c>
      <c r="BJ256" s="23" t="s">
        <v>78</v>
      </c>
      <c r="BK256" s="227">
        <f>ROUND(I256*H256,2)</f>
        <v>0</v>
      </c>
      <c r="BL256" s="23" t="s">
        <v>214</v>
      </c>
      <c r="BM256" s="23" t="s">
        <v>454</v>
      </c>
    </row>
    <row r="257" spans="2:65" s="1" customFormat="1" ht="25.5" customHeight="1">
      <c r="B257" s="45"/>
      <c r="C257" s="216" t="s">
        <v>455</v>
      </c>
      <c r="D257" s="216" t="s">
        <v>129</v>
      </c>
      <c r="E257" s="217" t="s">
        <v>456</v>
      </c>
      <c r="F257" s="218" t="s">
        <v>457</v>
      </c>
      <c r="G257" s="219" t="s">
        <v>132</v>
      </c>
      <c r="H257" s="220">
        <v>256.3</v>
      </c>
      <c r="I257" s="221"/>
      <c r="J257" s="222">
        <f>ROUND(I257*H257,2)</f>
        <v>0</v>
      </c>
      <c r="K257" s="218" t="s">
        <v>133</v>
      </c>
      <c r="L257" s="71"/>
      <c r="M257" s="223" t="s">
        <v>21</v>
      </c>
      <c r="N257" s="224" t="s">
        <v>42</v>
      </c>
      <c r="O257" s="46"/>
      <c r="P257" s="225">
        <f>O257*H257</f>
        <v>0</v>
      </c>
      <c r="Q257" s="225">
        <v>0.00021</v>
      </c>
      <c r="R257" s="225">
        <f>Q257*H257</f>
        <v>0.053823</v>
      </c>
      <c r="S257" s="225">
        <v>0</v>
      </c>
      <c r="T257" s="226">
        <f>S257*H257</f>
        <v>0</v>
      </c>
      <c r="AR257" s="23" t="s">
        <v>214</v>
      </c>
      <c r="AT257" s="23" t="s">
        <v>129</v>
      </c>
      <c r="AU257" s="23" t="s">
        <v>80</v>
      </c>
      <c r="AY257" s="23" t="s">
        <v>126</v>
      </c>
      <c r="BE257" s="227">
        <f>IF(N257="základní",J257,0)</f>
        <v>0</v>
      </c>
      <c r="BF257" s="227">
        <f>IF(N257="snížená",J257,0)</f>
        <v>0</v>
      </c>
      <c r="BG257" s="227">
        <f>IF(N257="zákl. přenesená",J257,0)</f>
        <v>0</v>
      </c>
      <c r="BH257" s="227">
        <f>IF(N257="sníž. přenesená",J257,0)</f>
        <v>0</v>
      </c>
      <c r="BI257" s="227">
        <f>IF(N257="nulová",J257,0)</f>
        <v>0</v>
      </c>
      <c r="BJ257" s="23" t="s">
        <v>78</v>
      </c>
      <c r="BK257" s="227">
        <f>ROUND(I257*H257,2)</f>
        <v>0</v>
      </c>
      <c r="BL257" s="23" t="s">
        <v>214</v>
      </c>
      <c r="BM257" s="23" t="s">
        <v>458</v>
      </c>
    </row>
    <row r="258" spans="2:51" s="11" customFormat="1" ht="13.5">
      <c r="B258" s="228"/>
      <c r="C258" s="229"/>
      <c r="D258" s="230" t="s">
        <v>136</v>
      </c>
      <c r="E258" s="231" t="s">
        <v>21</v>
      </c>
      <c r="F258" s="232" t="s">
        <v>459</v>
      </c>
      <c r="G258" s="229"/>
      <c r="H258" s="233">
        <v>55.08</v>
      </c>
      <c r="I258" s="234"/>
      <c r="J258" s="229"/>
      <c r="K258" s="229"/>
      <c r="L258" s="235"/>
      <c r="M258" s="236"/>
      <c r="N258" s="237"/>
      <c r="O258" s="237"/>
      <c r="P258" s="237"/>
      <c r="Q258" s="237"/>
      <c r="R258" s="237"/>
      <c r="S258" s="237"/>
      <c r="T258" s="238"/>
      <c r="AT258" s="239" t="s">
        <v>136</v>
      </c>
      <c r="AU258" s="239" t="s">
        <v>80</v>
      </c>
      <c r="AV258" s="11" t="s">
        <v>80</v>
      </c>
      <c r="AW258" s="11" t="s">
        <v>35</v>
      </c>
      <c r="AX258" s="11" t="s">
        <v>71</v>
      </c>
      <c r="AY258" s="239" t="s">
        <v>126</v>
      </c>
    </row>
    <row r="259" spans="2:51" s="11" customFormat="1" ht="13.5">
      <c r="B259" s="228"/>
      <c r="C259" s="229"/>
      <c r="D259" s="230" t="s">
        <v>136</v>
      </c>
      <c r="E259" s="231" t="s">
        <v>21</v>
      </c>
      <c r="F259" s="232" t="s">
        <v>460</v>
      </c>
      <c r="G259" s="229"/>
      <c r="H259" s="233">
        <v>201.22</v>
      </c>
      <c r="I259" s="234"/>
      <c r="J259" s="229"/>
      <c r="K259" s="229"/>
      <c r="L259" s="235"/>
      <c r="M259" s="236"/>
      <c r="N259" s="237"/>
      <c r="O259" s="237"/>
      <c r="P259" s="237"/>
      <c r="Q259" s="237"/>
      <c r="R259" s="237"/>
      <c r="S259" s="237"/>
      <c r="T259" s="238"/>
      <c r="AT259" s="239" t="s">
        <v>136</v>
      </c>
      <c r="AU259" s="239" t="s">
        <v>80</v>
      </c>
      <c r="AV259" s="11" t="s">
        <v>80</v>
      </c>
      <c r="AW259" s="11" t="s">
        <v>35</v>
      </c>
      <c r="AX259" s="11" t="s">
        <v>71</v>
      </c>
      <c r="AY259" s="239" t="s">
        <v>126</v>
      </c>
    </row>
    <row r="260" spans="2:51" s="13" customFormat="1" ht="13.5">
      <c r="B260" s="252"/>
      <c r="C260" s="253"/>
      <c r="D260" s="230" t="s">
        <v>136</v>
      </c>
      <c r="E260" s="254" t="s">
        <v>21</v>
      </c>
      <c r="F260" s="255" t="s">
        <v>148</v>
      </c>
      <c r="G260" s="253"/>
      <c r="H260" s="256">
        <v>256.3</v>
      </c>
      <c r="I260" s="257"/>
      <c r="J260" s="253"/>
      <c r="K260" s="253"/>
      <c r="L260" s="258"/>
      <c r="M260" s="259"/>
      <c r="N260" s="260"/>
      <c r="O260" s="260"/>
      <c r="P260" s="260"/>
      <c r="Q260" s="260"/>
      <c r="R260" s="260"/>
      <c r="S260" s="260"/>
      <c r="T260" s="261"/>
      <c r="AT260" s="262" t="s">
        <v>136</v>
      </c>
      <c r="AU260" s="262" t="s">
        <v>80</v>
      </c>
      <c r="AV260" s="13" t="s">
        <v>134</v>
      </c>
      <c r="AW260" s="13" t="s">
        <v>35</v>
      </c>
      <c r="AX260" s="13" t="s">
        <v>78</v>
      </c>
      <c r="AY260" s="262" t="s">
        <v>126</v>
      </c>
    </row>
    <row r="261" spans="2:65" s="1" customFormat="1" ht="25.5" customHeight="1">
      <c r="B261" s="45"/>
      <c r="C261" s="216" t="s">
        <v>461</v>
      </c>
      <c r="D261" s="216" t="s">
        <v>129</v>
      </c>
      <c r="E261" s="217" t="s">
        <v>462</v>
      </c>
      <c r="F261" s="218" t="s">
        <v>463</v>
      </c>
      <c r="G261" s="219" t="s">
        <v>132</v>
      </c>
      <c r="H261" s="220">
        <v>256.3</v>
      </c>
      <c r="I261" s="221"/>
      <c r="J261" s="222">
        <f>ROUND(I261*H261,2)</f>
        <v>0</v>
      </c>
      <c r="K261" s="218" t="s">
        <v>133</v>
      </c>
      <c r="L261" s="71"/>
      <c r="M261" s="223" t="s">
        <v>21</v>
      </c>
      <c r="N261" s="224" t="s">
        <v>42</v>
      </c>
      <c r="O261" s="46"/>
      <c r="P261" s="225">
        <f>O261*H261</f>
        <v>0</v>
      </c>
      <c r="Q261" s="225">
        <v>0.00029</v>
      </c>
      <c r="R261" s="225">
        <f>Q261*H261</f>
        <v>0.074327</v>
      </c>
      <c r="S261" s="225">
        <v>0</v>
      </c>
      <c r="T261" s="226">
        <f>S261*H261</f>
        <v>0</v>
      </c>
      <c r="AR261" s="23" t="s">
        <v>214</v>
      </c>
      <c r="AT261" s="23" t="s">
        <v>129</v>
      </c>
      <c r="AU261" s="23" t="s">
        <v>80</v>
      </c>
      <c r="AY261" s="23" t="s">
        <v>126</v>
      </c>
      <c r="BE261" s="227">
        <f>IF(N261="základní",J261,0)</f>
        <v>0</v>
      </c>
      <c r="BF261" s="227">
        <f>IF(N261="snížená",J261,0)</f>
        <v>0</v>
      </c>
      <c r="BG261" s="227">
        <f>IF(N261="zákl. přenesená",J261,0)</f>
        <v>0</v>
      </c>
      <c r="BH261" s="227">
        <f>IF(N261="sníž. přenesená",J261,0)</f>
        <v>0</v>
      </c>
      <c r="BI261" s="227">
        <f>IF(N261="nulová",J261,0)</f>
        <v>0</v>
      </c>
      <c r="BJ261" s="23" t="s">
        <v>78</v>
      </c>
      <c r="BK261" s="227">
        <f>ROUND(I261*H261,2)</f>
        <v>0</v>
      </c>
      <c r="BL261" s="23" t="s">
        <v>214</v>
      </c>
      <c r="BM261" s="23" t="s">
        <v>464</v>
      </c>
    </row>
    <row r="262" spans="2:51" s="11" customFormat="1" ht="13.5">
      <c r="B262" s="228"/>
      <c r="C262" s="229"/>
      <c r="D262" s="230" t="s">
        <v>136</v>
      </c>
      <c r="E262" s="231" t="s">
        <v>21</v>
      </c>
      <c r="F262" s="232" t="s">
        <v>459</v>
      </c>
      <c r="G262" s="229"/>
      <c r="H262" s="233">
        <v>55.08</v>
      </c>
      <c r="I262" s="234"/>
      <c r="J262" s="229"/>
      <c r="K262" s="229"/>
      <c r="L262" s="235"/>
      <c r="M262" s="236"/>
      <c r="N262" s="237"/>
      <c r="O262" s="237"/>
      <c r="P262" s="237"/>
      <c r="Q262" s="237"/>
      <c r="R262" s="237"/>
      <c r="S262" s="237"/>
      <c r="T262" s="238"/>
      <c r="AT262" s="239" t="s">
        <v>136</v>
      </c>
      <c r="AU262" s="239" t="s">
        <v>80</v>
      </c>
      <c r="AV262" s="11" t="s">
        <v>80</v>
      </c>
      <c r="AW262" s="11" t="s">
        <v>35</v>
      </c>
      <c r="AX262" s="11" t="s">
        <v>71</v>
      </c>
      <c r="AY262" s="239" t="s">
        <v>126</v>
      </c>
    </row>
    <row r="263" spans="2:51" s="11" customFormat="1" ht="13.5">
      <c r="B263" s="228"/>
      <c r="C263" s="229"/>
      <c r="D263" s="230" t="s">
        <v>136</v>
      </c>
      <c r="E263" s="231" t="s">
        <v>21</v>
      </c>
      <c r="F263" s="232" t="s">
        <v>460</v>
      </c>
      <c r="G263" s="229"/>
      <c r="H263" s="233">
        <v>201.22</v>
      </c>
      <c r="I263" s="234"/>
      <c r="J263" s="229"/>
      <c r="K263" s="229"/>
      <c r="L263" s="235"/>
      <c r="M263" s="236"/>
      <c r="N263" s="237"/>
      <c r="O263" s="237"/>
      <c r="P263" s="237"/>
      <c r="Q263" s="237"/>
      <c r="R263" s="237"/>
      <c r="S263" s="237"/>
      <c r="T263" s="238"/>
      <c r="AT263" s="239" t="s">
        <v>136</v>
      </c>
      <c r="AU263" s="239" t="s">
        <v>80</v>
      </c>
      <c r="AV263" s="11" t="s">
        <v>80</v>
      </c>
      <c r="AW263" s="11" t="s">
        <v>35</v>
      </c>
      <c r="AX263" s="11" t="s">
        <v>71</v>
      </c>
      <c r="AY263" s="239" t="s">
        <v>126</v>
      </c>
    </row>
    <row r="264" spans="2:51" s="13" customFormat="1" ht="13.5">
      <c r="B264" s="252"/>
      <c r="C264" s="253"/>
      <c r="D264" s="230" t="s">
        <v>136</v>
      </c>
      <c r="E264" s="254" t="s">
        <v>21</v>
      </c>
      <c r="F264" s="255" t="s">
        <v>148</v>
      </c>
      <c r="G264" s="253"/>
      <c r="H264" s="256">
        <v>256.3</v>
      </c>
      <c r="I264" s="257"/>
      <c r="J264" s="253"/>
      <c r="K264" s="253"/>
      <c r="L264" s="258"/>
      <c r="M264" s="259"/>
      <c r="N264" s="260"/>
      <c r="O264" s="260"/>
      <c r="P264" s="260"/>
      <c r="Q264" s="260"/>
      <c r="R264" s="260"/>
      <c r="S264" s="260"/>
      <c r="T264" s="261"/>
      <c r="AT264" s="262" t="s">
        <v>136</v>
      </c>
      <c r="AU264" s="262" t="s">
        <v>80</v>
      </c>
      <c r="AV264" s="13" t="s">
        <v>134</v>
      </c>
      <c r="AW264" s="13" t="s">
        <v>35</v>
      </c>
      <c r="AX264" s="13" t="s">
        <v>78</v>
      </c>
      <c r="AY264" s="262" t="s">
        <v>126</v>
      </c>
    </row>
    <row r="265" spans="2:65" s="1" customFormat="1" ht="25.5" customHeight="1">
      <c r="B265" s="45"/>
      <c r="C265" s="216" t="s">
        <v>465</v>
      </c>
      <c r="D265" s="216" t="s">
        <v>129</v>
      </c>
      <c r="E265" s="217" t="s">
        <v>466</v>
      </c>
      <c r="F265" s="218" t="s">
        <v>467</v>
      </c>
      <c r="G265" s="219" t="s">
        <v>132</v>
      </c>
      <c r="H265" s="220">
        <v>181.72</v>
      </c>
      <c r="I265" s="221"/>
      <c r="J265" s="222">
        <f>ROUND(I265*H265,2)</f>
        <v>0</v>
      </c>
      <c r="K265" s="218" t="s">
        <v>133</v>
      </c>
      <c r="L265" s="71"/>
      <c r="M265" s="223" t="s">
        <v>21</v>
      </c>
      <c r="N265" s="224" t="s">
        <v>42</v>
      </c>
      <c r="O265" s="46"/>
      <c r="P265" s="225">
        <f>O265*H265</f>
        <v>0</v>
      </c>
      <c r="Q265" s="225">
        <v>1E-05</v>
      </c>
      <c r="R265" s="225">
        <f>Q265*H265</f>
        <v>0.0018172000000000002</v>
      </c>
      <c r="S265" s="225">
        <v>0</v>
      </c>
      <c r="T265" s="226">
        <f>S265*H265</f>
        <v>0</v>
      </c>
      <c r="AR265" s="23" t="s">
        <v>214</v>
      </c>
      <c r="AT265" s="23" t="s">
        <v>129</v>
      </c>
      <c r="AU265" s="23" t="s">
        <v>80</v>
      </c>
      <c r="AY265" s="23" t="s">
        <v>126</v>
      </c>
      <c r="BE265" s="227">
        <f>IF(N265="základní",J265,0)</f>
        <v>0</v>
      </c>
      <c r="BF265" s="227">
        <f>IF(N265="snížená",J265,0)</f>
        <v>0</v>
      </c>
      <c r="BG265" s="227">
        <f>IF(N265="zákl. přenesená",J265,0)</f>
        <v>0</v>
      </c>
      <c r="BH265" s="227">
        <f>IF(N265="sníž. přenesená",J265,0)</f>
        <v>0</v>
      </c>
      <c r="BI265" s="227">
        <f>IF(N265="nulová",J265,0)</f>
        <v>0</v>
      </c>
      <c r="BJ265" s="23" t="s">
        <v>78</v>
      </c>
      <c r="BK265" s="227">
        <f>ROUND(I265*H265,2)</f>
        <v>0</v>
      </c>
      <c r="BL265" s="23" t="s">
        <v>214</v>
      </c>
      <c r="BM265" s="23" t="s">
        <v>468</v>
      </c>
    </row>
    <row r="266" spans="2:51" s="11" customFormat="1" ht="13.5">
      <c r="B266" s="228"/>
      <c r="C266" s="229"/>
      <c r="D266" s="230" t="s">
        <v>136</v>
      </c>
      <c r="E266" s="231" t="s">
        <v>21</v>
      </c>
      <c r="F266" s="232" t="s">
        <v>147</v>
      </c>
      <c r="G266" s="229"/>
      <c r="H266" s="233">
        <v>181.72</v>
      </c>
      <c r="I266" s="234"/>
      <c r="J266" s="229"/>
      <c r="K266" s="229"/>
      <c r="L266" s="235"/>
      <c r="M266" s="236"/>
      <c r="N266" s="237"/>
      <c r="O266" s="237"/>
      <c r="P266" s="237"/>
      <c r="Q266" s="237"/>
      <c r="R266" s="237"/>
      <c r="S266" s="237"/>
      <c r="T266" s="238"/>
      <c r="AT266" s="239" t="s">
        <v>136</v>
      </c>
      <c r="AU266" s="239" t="s">
        <v>80</v>
      </c>
      <c r="AV266" s="11" t="s">
        <v>80</v>
      </c>
      <c r="AW266" s="11" t="s">
        <v>35</v>
      </c>
      <c r="AX266" s="11" t="s">
        <v>78</v>
      </c>
      <c r="AY266" s="239" t="s">
        <v>126</v>
      </c>
    </row>
    <row r="267" spans="2:63" s="10" customFormat="1" ht="37.4" customHeight="1">
      <c r="B267" s="200"/>
      <c r="C267" s="201"/>
      <c r="D267" s="202" t="s">
        <v>70</v>
      </c>
      <c r="E267" s="203" t="s">
        <v>164</v>
      </c>
      <c r="F267" s="203" t="s">
        <v>469</v>
      </c>
      <c r="G267" s="201"/>
      <c r="H267" s="201"/>
      <c r="I267" s="204"/>
      <c r="J267" s="205">
        <f>BK267</f>
        <v>0</v>
      </c>
      <c r="K267" s="201"/>
      <c r="L267" s="206"/>
      <c r="M267" s="207"/>
      <c r="N267" s="208"/>
      <c r="O267" s="208"/>
      <c r="P267" s="209">
        <f>P268</f>
        <v>0</v>
      </c>
      <c r="Q267" s="208"/>
      <c r="R267" s="209">
        <f>R268</f>
        <v>0</v>
      </c>
      <c r="S267" s="208"/>
      <c r="T267" s="210">
        <f>T268</f>
        <v>0</v>
      </c>
      <c r="AR267" s="211" t="s">
        <v>127</v>
      </c>
      <c r="AT267" s="212" t="s">
        <v>70</v>
      </c>
      <c r="AU267" s="212" t="s">
        <v>71</v>
      </c>
      <c r="AY267" s="211" t="s">
        <v>126</v>
      </c>
      <c r="BK267" s="213">
        <f>BK268</f>
        <v>0</v>
      </c>
    </row>
    <row r="268" spans="2:63" s="10" customFormat="1" ht="19.9" customHeight="1">
      <c r="B268" s="200"/>
      <c r="C268" s="201"/>
      <c r="D268" s="202" t="s">
        <v>70</v>
      </c>
      <c r="E268" s="214" t="s">
        <v>470</v>
      </c>
      <c r="F268" s="214" t="s">
        <v>471</v>
      </c>
      <c r="G268" s="201"/>
      <c r="H268" s="201"/>
      <c r="I268" s="204"/>
      <c r="J268" s="215">
        <f>BK268</f>
        <v>0</v>
      </c>
      <c r="K268" s="201"/>
      <c r="L268" s="206"/>
      <c r="M268" s="207"/>
      <c r="N268" s="208"/>
      <c r="O268" s="208"/>
      <c r="P268" s="209">
        <f>SUM(P269:P279)</f>
        <v>0</v>
      </c>
      <c r="Q268" s="208"/>
      <c r="R268" s="209">
        <f>SUM(R269:R279)</f>
        <v>0</v>
      </c>
      <c r="S268" s="208"/>
      <c r="T268" s="210">
        <f>SUM(T269:T279)</f>
        <v>0</v>
      </c>
      <c r="AR268" s="211" t="s">
        <v>127</v>
      </c>
      <c r="AT268" s="212" t="s">
        <v>70</v>
      </c>
      <c r="AU268" s="212" t="s">
        <v>78</v>
      </c>
      <c r="AY268" s="211" t="s">
        <v>126</v>
      </c>
      <c r="BK268" s="213">
        <f>SUM(BK269:BK279)</f>
        <v>0</v>
      </c>
    </row>
    <row r="269" spans="2:65" s="1" customFormat="1" ht="16.5" customHeight="1">
      <c r="B269" s="45"/>
      <c r="C269" s="216" t="s">
        <v>472</v>
      </c>
      <c r="D269" s="216" t="s">
        <v>129</v>
      </c>
      <c r="E269" s="217" t="s">
        <v>473</v>
      </c>
      <c r="F269" s="218" t="s">
        <v>474</v>
      </c>
      <c r="G269" s="219" t="s">
        <v>161</v>
      </c>
      <c r="H269" s="220">
        <v>12</v>
      </c>
      <c r="I269" s="221"/>
      <c r="J269" s="222">
        <f>ROUND(I269*H269,2)</f>
        <v>0</v>
      </c>
      <c r="K269" s="218" t="s">
        <v>21</v>
      </c>
      <c r="L269" s="71"/>
      <c r="M269" s="223" t="s">
        <v>21</v>
      </c>
      <c r="N269" s="224" t="s">
        <v>42</v>
      </c>
      <c r="O269" s="46"/>
      <c r="P269" s="225">
        <f>O269*H269</f>
        <v>0</v>
      </c>
      <c r="Q269" s="225">
        <v>0</v>
      </c>
      <c r="R269" s="225">
        <f>Q269*H269</f>
        <v>0</v>
      </c>
      <c r="S269" s="225">
        <v>0</v>
      </c>
      <c r="T269" s="226">
        <f>S269*H269</f>
        <v>0</v>
      </c>
      <c r="AR269" s="23" t="s">
        <v>465</v>
      </c>
      <c r="AT269" s="23" t="s">
        <v>129</v>
      </c>
      <c r="AU269" s="23" t="s">
        <v>80</v>
      </c>
      <c r="AY269" s="23" t="s">
        <v>126</v>
      </c>
      <c r="BE269" s="227">
        <f>IF(N269="základní",J269,0)</f>
        <v>0</v>
      </c>
      <c r="BF269" s="227">
        <f>IF(N269="snížená",J269,0)</f>
        <v>0</v>
      </c>
      <c r="BG269" s="227">
        <f>IF(N269="zákl. přenesená",J269,0)</f>
        <v>0</v>
      </c>
      <c r="BH269" s="227">
        <f>IF(N269="sníž. přenesená",J269,0)</f>
        <v>0</v>
      </c>
      <c r="BI269" s="227">
        <f>IF(N269="nulová",J269,0)</f>
        <v>0</v>
      </c>
      <c r="BJ269" s="23" t="s">
        <v>78</v>
      </c>
      <c r="BK269" s="227">
        <f>ROUND(I269*H269,2)</f>
        <v>0</v>
      </c>
      <c r="BL269" s="23" t="s">
        <v>465</v>
      </c>
      <c r="BM269" s="23" t="s">
        <v>475</v>
      </c>
    </row>
    <row r="270" spans="2:65" s="1" customFormat="1" ht="16.5" customHeight="1">
      <c r="B270" s="45"/>
      <c r="C270" s="216" t="s">
        <v>476</v>
      </c>
      <c r="D270" s="216" t="s">
        <v>129</v>
      </c>
      <c r="E270" s="217" t="s">
        <v>477</v>
      </c>
      <c r="F270" s="218" t="s">
        <v>478</v>
      </c>
      <c r="G270" s="219" t="s">
        <v>161</v>
      </c>
      <c r="H270" s="220">
        <v>12</v>
      </c>
      <c r="I270" s="221"/>
      <c r="J270" s="222">
        <f>ROUND(I270*H270,2)</f>
        <v>0</v>
      </c>
      <c r="K270" s="218" t="s">
        <v>21</v>
      </c>
      <c r="L270" s="71"/>
      <c r="M270" s="223" t="s">
        <v>21</v>
      </c>
      <c r="N270" s="224" t="s">
        <v>42</v>
      </c>
      <c r="O270" s="46"/>
      <c r="P270" s="225">
        <f>O270*H270</f>
        <v>0</v>
      </c>
      <c r="Q270" s="225">
        <v>0</v>
      </c>
      <c r="R270" s="225">
        <f>Q270*H270</f>
        <v>0</v>
      </c>
      <c r="S270" s="225">
        <v>0</v>
      </c>
      <c r="T270" s="226">
        <f>S270*H270</f>
        <v>0</v>
      </c>
      <c r="AR270" s="23" t="s">
        <v>465</v>
      </c>
      <c r="AT270" s="23" t="s">
        <v>129</v>
      </c>
      <c r="AU270" s="23" t="s">
        <v>80</v>
      </c>
      <c r="AY270" s="23" t="s">
        <v>126</v>
      </c>
      <c r="BE270" s="227">
        <f>IF(N270="základní",J270,0)</f>
        <v>0</v>
      </c>
      <c r="BF270" s="227">
        <f>IF(N270="snížená",J270,0)</f>
        <v>0</v>
      </c>
      <c r="BG270" s="227">
        <f>IF(N270="zákl. přenesená",J270,0)</f>
        <v>0</v>
      </c>
      <c r="BH270" s="227">
        <f>IF(N270="sníž. přenesená",J270,0)</f>
        <v>0</v>
      </c>
      <c r="BI270" s="227">
        <f>IF(N270="nulová",J270,0)</f>
        <v>0</v>
      </c>
      <c r="BJ270" s="23" t="s">
        <v>78</v>
      </c>
      <c r="BK270" s="227">
        <f>ROUND(I270*H270,2)</f>
        <v>0</v>
      </c>
      <c r="BL270" s="23" t="s">
        <v>465</v>
      </c>
      <c r="BM270" s="23" t="s">
        <v>479</v>
      </c>
    </row>
    <row r="271" spans="2:65" s="1" customFormat="1" ht="16.5" customHeight="1">
      <c r="B271" s="45"/>
      <c r="C271" s="216" t="s">
        <v>480</v>
      </c>
      <c r="D271" s="216" t="s">
        <v>129</v>
      </c>
      <c r="E271" s="217" t="s">
        <v>481</v>
      </c>
      <c r="F271" s="218" t="s">
        <v>482</v>
      </c>
      <c r="G271" s="219" t="s">
        <v>161</v>
      </c>
      <c r="H271" s="220">
        <v>12</v>
      </c>
      <c r="I271" s="221"/>
      <c r="J271" s="222">
        <f>ROUND(I271*H271,2)</f>
        <v>0</v>
      </c>
      <c r="K271" s="218" t="s">
        <v>21</v>
      </c>
      <c r="L271" s="71"/>
      <c r="M271" s="223" t="s">
        <v>21</v>
      </c>
      <c r="N271" s="224" t="s">
        <v>42</v>
      </c>
      <c r="O271" s="46"/>
      <c r="P271" s="225">
        <f>O271*H271</f>
        <v>0</v>
      </c>
      <c r="Q271" s="225">
        <v>0</v>
      </c>
      <c r="R271" s="225">
        <f>Q271*H271</f>
        <v>0</v>
      </c>
      <c r="S271" s="225">
        <v>0</v>
      </c>
      <c r="T271" s="226">
        <f>S271*H271</f>
        <v>0</v>
      </c>
      <c r="AR271" s="23" t="s">
        <v>465</v>
      </c>
      <c r="AT271" s="23" t="s">
        <v>129</v>
      </c>
      <c r="AU271" s="23" t="s">
        <v>80</v>
      </c>
      <c r="AY271" s="23" t="s">
        <v>126</v>
      </c>
      <c r="BE271" s="227">
        <f>IF(N271="základní",J271,0)</f>
        <v>0</v>
      </c>
      <c r="BF271" s="227">
        <f>IF(N271="snížená",J271,0)</f>
        <v>0</v>
      </c>
      <c r="BG271" s="227">
        <f>IF(N271="zákl. přenesená",J271,0)</f>
        <v>0</v>
      </c>
      <c r="BH271" s="227">
        <f>IF(N271="sníž. přenesená",J271,0)</f>
        <v>0</v>
      </c>
      <c r="BI271" s="227">
        <f>IF(N271="nulová",J271,0)</f>
        <v>0</v>
      </c>
      <c r="BJ271" s="23" t="s">
        <v>78</v>
      </c>
      <c r="BK271" s="227">
        <f>ROUND(I271*H271,2)</f>
        <v>0</v>
      </c>
      <c r="BL271" s="23" t="s">
        <v>465</v>
      </c>
      <c r="BM271" s="23" t="s">
        <v>483</v>
      </c>
    </row>
    <row r="272" spans="2:65" s="1" customFormat="1" ht="25.5" customHeight="1">
      <c r="B272" s="45"/>
      <c r="C272" s="216" t="s">
        <v>484</v>
      </c>
      <c r="D272" s="216" t="s">
        <v>129</v>
      </c>
      <c r="E272" s="217" t="s">
        <v>485</v>
      </c>
      <c r="F272" s="218" t="s">
        <v>486</v>
      </c>
      <c r="G272" s="219" t="s">
        <v>161</v>
      </c>
      <c r="H272" s="220">
        <v>20</v>
      </c>
      <c r="I272" s="221"/>
      <c r="J272" s="222">
        <f>ROUND(I272*H272,2)</f>
        <v>0</v>
      </c>
      <c r="K272" s="218" t="s">
        <v>21</v>
      </c>
      <c r="L272" s="71"/>
      <c r="M272" s="223" t="s">
        <v>21</v>
      </c>
      <c r="N272" s="224" t="s">
        <v>42</v>
      </c>
      <c r="O272" s="46"/>
      <c r="P272" s="225">
        <f>O272*H272</f>
        <v>0</v>
      </c>
      <c r="Q272" s="225">
        <v>0</v>
      </c>
      <c r="R272" s="225">
        <f>Q272*H272</f>
        <v>0</v>
      </c>
      <c r="S272" s="225">
        <v>0</v>
      </c>
      <c r="T272" s="226">
        <f>S272*H272</f>
        <v>0</v>
      </c>
      <c r="AR272" s="23" t="s">
        <v>465</v>
      </c>
      <c r="AT272" s="23" t="s">
        <v>129</v>
      </c>
      <c r="AU272" s="23" t="s">
        <v>80</v>
      </c>
      <c r="AY272" s="23" t="s">
        <v>126</v>
      </c>
      <c r="BE272" s="227">
        <f>IF(N272="základní",J272,0)</f>
        <v>0</v>
      </c>
      <c r="BF272" s="227">
        <f>IF(N272="snížená",J272,0)</f>
        <v>0</v>
      </c>
      <c r="BG272" s="227">
        <f>IF(N272="zákl. přenesená",J272,0)</f>
        <v>0</v>
      </c>
      <c r="BH272" s="227">
        <f>IF(N272="sníž. přenesená",J272,0)</f>
        <v>0</v>
      </c>
      <c r="BI272" s="227">
        <f>IF(N272="nulová",J272,0)</f>
        <v>0</v>
      </c>
      <c r="BJ272" s="23" t="s">
        <v>78</v>
      </c>
      <c r="BK272" s="227">
        <f>ROUND(I272*H272,2)</f>
        <v>0</v>
      </c>
      <c r="BL272" s="23" t="s">
        <v>465</v>
      </c>
      <c r="BM272" s="23" t="s">
        <v>487</v>
      </c>
    </row>
    <row r="273" spans="2:65" s="1" customFormat="1" ht="25.5" customHeight="1">
      <c r="B273" s="45"/>
      <c r="C273" s="216" t="s">
        <v>488</v>
      </c>
      <c r="D273" s="216" t="s">
        <v>129</v>
      </c>
      <c r="E273" s="217" t="s">
        <v>489</v>
      </c>
      <c r="F273" s="218" t="s">
        <v>490</v>
      </c>
      <c r="G273" s="219" t="s">
        <v>161</v>
      </c>
      <c r="H273" s="220">
        <v>10</v>
      </c>
      <c r="I273" s="221"/>
      <c r="J273" s="222">
        <f>ROUND(I273*H273,2)</f>
        <v>0</v>
      </c>
      <c r="K273" s="218" t="s">
        <v>21</v>
      </c>
      <c r="L273" s="71"/>
      <c r="M273" s="223" t="s">
        <v>21</v>
      </c>
      <c r="N273" s="224" t="s">
        <v>42</v>
      </c>
      <c r="O273" s="46"/>
      <c r="P273" s="225">
        <f>O273*H273</f>
        <v>0</v>
      </c>
      <c r="Q273" s="225">
        <v>0</v>
      </c>
      <c r="R273" s="225">
        <f>Q273*H273</f>
        <v>0</v>
      </c>
      <c r="S273" s="225">
        <v>0</v>
      </c>
      <c r="T273" s="226">
        <f>S273*H273</f>
        <v>0</v>
      </c>
      <c r="AR273" s="23" t="s">
        <v>465</v>
      </c>
      <c r="AT273" s="23" t="s">
        <v>129</v>
      </c>
      <c r="AU273" s="23" t="s">
        <v>80</v>
      </c>
      <c r="AY273" s="23" t="s">
        <v>126</v>
      </c>
      <c r="BE273" s="227">
        <f>IF(N273="základní",J273,0)</f>
        <v>0</v>
      </c>
      <c r="BF273" s="227">
        <f>IF(N273="snížená",J273,0)</f>
        <v>0</v>
      </c>
      <c r="BG273" s="227">
        <f>IF(N273="zákl. přenesená",J273,0)</f>
        <v>0</v>
      </c>
      <c r="BH273" s="227">
        <f>IF(N273="sníž. přenesená",J273,0)</f>
        <v>0</v>
      </c>
      <c r="BI273" s="227">
        <f>IF(N273="nulová",J273,0)</f>
        <v>0</v>
      </c>
      <c r="BJ273" s="23" t="s">
        <v>78</v>
      </c>
      <c r="BK273" s="227">
        <f>ROUND(I273*H273,2)</f>
        <v>0</v>
      </c>
      <c r="BL273" s="23" t="s">
        <v>465</v>
      </c>
      <c r="BM273" s="23" t="s">
        <v>491</v>
      </c>
    </row>
    <row r="274" spans="2:65" s="1" customFormat="1" ht="16.5" customHeight="1">
      <c r="B274" s="45"/>
      <c r="C274" s="216" t="s">
        <v>492</v>
      </c>
      <c r="D274" s="216" t="s">
        <v>129</v>
      </c>
      <c r="E274" s="217" t="s">
        <v>493</v>
      </c>
      <c r="F274" s="218" t="s">
        <v>494</v>
      </c>
      <c r="G274" s="219" t="s">
        <v>161</v>
      </c>
      <c r="H274" s="220">
        <v>1</v>
      </c>
      <c r="I274" s="221"/>
      <c r="J274" s="222">
        <f>ROUND(I274*H274,2)</f>
        <v>0</v>
      </c>
      <c r="K274" s="218" t="s">
        <v>21</v>
      </c>
      <c r="L274" s="71"/>
      <c r="M274" s="223" t="s">
        <v>21</v>
      </c>
      <c r="N274" s="224" t="s">
        <v>42</v>
      </c>
      <c r="O274" s="46"/>
      <c r="P274" s="225">
        <f>O274*H274</f>
        <v>0</v>
      </c>
      <c r="Q274" s="225">
        <v>0</v>
      </c>
      <c r="R274" s="225">
        <f>Q274*H274</f>
        <v>0</v>
      </c>
      <c r="S274" s="225">
        <v>0</v>
      </c>
      <c r="T274" s="226">
        <f>S274*H274</f>
        <v>0</v>
      </c>
      <c r="AR274" s="23" t="s">
        <v>465</v>
      </c>
      <c r="AT274" s="23" t="s">
        <v>129</v>
      </c>
      <c r="AU274" s="23" t="s">
        <v>80</v>
      </c>
      <c r="AY274" s="23" t="s">
        <v>126</v>
      </c>
      <c r="BE274" s="227">
        <f>IF(N274="základní",J274,0)</f>
        <v>0</v>
      </c>
      <c r="BF274" s="227">
        <f>IF(N274="snížená",J274,0)</f>
        <v>0</v>
      </c>
      <c r="BG274" s="227">
        <f>IF(N274="zákl. přenesená",J274,0)</f>
        <v>0</v>
      </c>
      <c r="BH274" s="227">
        <f>IF(N274="sníž. přenesená",J274,0)</f>
        <v>0</v>
      </c>
      <c r="BI274" s="227">
        <f>IF(N274="nulová",J274,0)</f>
        <v>0</v>
      </c>
      <c r="BJ274" s="23" t="s">
        <v>78</v>
      </c>
      <c r="BK274" s="227">
        <f>ROUND(I274*H274,2)</f>
        <v>0</v>
      </c>
      <c r="BL274" s="23" t="s">
        <v>465</v>
      </c>
      <c r="BM274" s="23" t="s">
        <v>495</v>
      </c>
    </row>
    <row r="275" spans="2:65" s="1" customFormat="1" ht="16.5" customHeight="1">
      <c r="B275" s="45"/>
      <c r="C275" s="216" t="s">
        <v>496</v>
      </c>
      <c r="D275" s="216" t="s">
        <v>129</v>
      </c>
      <c r="E275" s="217" t="s">
        <v>497</v>
      </c>
      <c r="F275" s="218" t="s">
        <v>498</v>
      </c>
      <c r="G275" s="219" t="s">
        <v>161</v>
      </c>
      <c r="H275" s="220">
        <v>1</v>
      </c>
      <c r="I275" s="221"/>
      <c r="J275" s="222">
        <f>ROUND(I275*H275,2)</f>
        <v>0</v>
      </c>
      <c r="K275" s="218" t="s">
        <v>21</v>
      </c>
      <c r="L275" s="71"/>
      <c r="M275" s="223" t="s">
        <v>21</v>
      </c>
      <c r="N275" s="224" t="s">
        <v>42</v>
      </c>
      <c r="O275" s="46"/>
      <c r="P275" s="225">
        <f>O275*H275</f>
        <v>0</v>
      </c>
      <c r="Q275" s="225">
        <v>0</v>
      </c>
      <c r="R275" s="225">
        <f>Q275*H275</f>
        <v>0</v>
      </c>
      <c r="S275" s="225">
        <v>0</v>
      </c>
      <c r="T275" s="226">
        <f>S275*H275</f>
        <v>0</v>
      </c>
      <c r="AR275" s="23" t="s">
        <v>465</v>
      </c>
      <c r="AT275" s="23" t="s">
        <v>129</v>
      </c>
      <c r="AU275" s="23" t="s">
        <v>80</v>
      </c>
      <c r="AY275" s="23" t="s">
        <v>126</v>
      </c>
      <c r="BE275" s="227">
        <f>IF(N275="základní",J275,0)</f>
        <v>0</v>
      </c>
      <c r="BF275" s="227">
        <f>IF(N275="snížená",J275,0)</f>
        <v>0</v>
      </c>
      <c r="BG275" s="227">
        <f>IF(N275="zákl. přenesená",J275,0)</f>
        <v>0</v>
      </c>
      <c r="BH275" s="227">
        <f>IF(N275="sníž. přenesená",J275,0)</f>
        <v>0</v>
      </c>
      <c r="BI275" s="227">
        <f>IF(N275="nulová",J275,0)</f>
        <v>0</v>
      </c>
      <c r="BJ275" s="23" t="s">
        <v>78</v>
      </c>
      <c r="BK275" s="227">
        <f>ROUND(I275*H275,2)</f>
        <v>0</v>
      </c>
      <c r="BL275" s="23" t="s">
        <v>465</v>
      </c>
      <c r="BM275" s="23" t="s">
        <v>499</v>
      </c>
    </row>
    <row r="276" spans="2:65" s="1" customFormat="1" ht="16.5" customHeight="1">
      <c r="B276" s="45"/>
      <c r="C276" s="216" t="s">
        <v>500</v>
      </c>
      <c r="D276" s="216" t="s">
        <v>129</v>
      </c>
      <c r="E276" s="217" t="s">
        <v>501</v>
      </c>
      <c r="F276" s="218" t="s">
        <v>502</v>
      </c>
      <c r="G276" s="219" t="s">
        <v>161</v>
      </c>
      <c r="H276" s="220">
        <v>1</v>
      </c>
      <c r="I276" s="221"/>
      <c r="J276" s="222">
        <f>ROUND(I276*H276,2)</f>
        <v>0</v>
      </c>
      <c r="K276" s="218" t="s">
        <v>21</v>
      </c>
      <c r="L276" s="71"/>
      <c r="M276" s="223" t="s">
        <v>21</v>
      </c>
      <c r="N276" s="224" t="s">
        <v>42</v>
      </c>
      <c r="O276" s="46"/>
      <c r="P276" s="225">
        <f>O276*H276</f>
        <v>0</v>
      </c>
      <c r="Q276" s="225">
        <v>0</v>
      </c>
      <c r="R276" s="225">
        <f>Q276*H276</f>
        <v>0</v>
      </c>
      <c r="S276" s="225">
        <v>0</v>
      </c>
      <c r="T276" s="226">
        <f>S276*H276</f>
        <v>0</v>
      </c>
      <c r="AR276" s="23" t="s">
        <v>465</v>
      </c>
      <c r="AT276" s="23" t="s">
        <v>129</v>
      </c>
      <c r="AU276" s="23" t="s">
        <v>80</v>
      </c>
      <c r="AY276" s="23" t="s">
        <v>126</v>
      </c>
      <c r="BE276" s="227">
        <f>IF(N276="základní",J276,0)</f>
        <v>0</v>
      </c>
      <c r="BF276" s="227">
        <f>IF(N276="snížená",J276,0)</f>
        <v>0</v>
      </c>
      <c r="BG276" s="227">
        <f>IF(N276="zákl. přenesená",J276,0)</f>
        <v>0</v>
      </c>
      <c r="BH276" s="227">
        <f>IF(N276="sníž. přenesená",J276,0)</f>
        <v>0</v>
      </c>
      <c r="BI276" s="227">
        <f>IF(N276="nulová",J276,0)</f>
        <v>0</v>
      </c>
      <c r="BJ276" s="23" t="s">
        <v>78</v>
      </c>
      <c r="BK276" s="227">
        <f>ROUND(I276*H276,2)</f>
        <v>0</v>
      </c>
      <c r="BL276" s="23" t="s">
        <v>465</v>
      </c>
      <c r="BM276" s="23" t="s">
        <v>503</v>
      </c>
    </row>
    <row r="277" spans="2:65" s="1" customFormat="1" ht="16.5" customHeight="1">
      <c r="B277" s="45"/>
      <c r="C277" s="216" t="s">
        <v>504</v>
      </c>
      <c r="D277" s="216" t="s">
        <v>129</v>
      </c>
      <c r="E277" s="217" t="s">
        <v>505</v>
      </c>
      <c r="F277" s="218" t="s">
        <v>506</v>
      </c>
      <c r="G277" s="219" t="s">
        <v>161</v>
      </c>
      <c r="H277" s="220">
        <v>1</v>
      </c>
      <c r="I277" s="221"/>
      <c r="J277" s="222">
        <f>ROUND(I277*H277,2)</f>
        <v>0</v>
      </c>
      <c r="K277" s="218" t="s">
        <v>21</v>
      </c>
      <c r="L277" s="71"/>
      <c r="M277" s="223" t="s">
        <v>21</v>
      </c>
      <c r="N277" s="224" t="s">
        <v>42</v>
      </c>
      <c r="O277" s="46"/>
      <c r="P277" s="225">
        <f>O277*H277</f>
        <v>0</v>
      </c>
      <c r="Q277" s="225">
        <v>0</v>
      </c>
      <c r="R277" s="225">
        <f>Q277*H277</f>
        <v>0</v>
      </c>
      <c r="S277" s="225">
        <v>0</v>
      </c>
      <c r="T277" s="226">
        <f>S277*H277</f>
        <v>0</v>
      </c>
      <c r="AR277" s="23" t="s">
        <v>465</v>
      </c>
      <c r="AT277" s="23" t="s">
        <v>129</v>
      </c>
      <c r="AU277" s="23" t="s">
        <v>80</v>
      </c>
      <c r="AY277" s="23" t="s">
        <v>126</v>
      </c>
      <c r="BE277" s="227">
        <f>IF(N277="základní",J277,0)</f>
        <v>0</v>
      </c>
      <c r="BF277" s="227">
        <f>IF(N277="snížená",J277,0)</f>
        <v>0</v>
      </c>
      <c r="BG277" s="227">
        <f>IF(N277="zákl. přenesená",J277,0)</f>
        <v>0</v>
      </c>
      <c r="BH277" s="227">
        <f>IF(N277="sníž. přenesená",J277,0)</f>
        <v>0</v>
      </c>
      <c r="BI277" s="227">
        <f>IF(N277="nulová",J277,0)</f>
        <v>0</v>
      </c>
      <c r="BJ277" s="23" t="s">
        <v>78</v>
      </c>
      <c r="BK277" s="227">
        <f>ROUND(I277*H277,2)</f>
        <v>0</v>
      </c>
      <c r="BL277" s="23" t="s">
        <v>465</v>
      </c>
      <c r="BM277" s="23" t="s">
        <v>507</v>
      </c>
    </row>
    <row r="278" spans="2:65" s="1" customFormat="1" ht="16.5" customHeight="1">
      <c r="B278" s="45"/>
      <c r="C278" s="216" t="s">
        <v>508</v>
      </c>
      <c r="D278" s="216" t="s">
        <v>129</v>
      </c>
      <c r="E278" s="217" t="s">
        <v>509</v>
      </c>
      <c r="F278" s="218" t="s">
        <v>510</v>
      </c>
      <c r="G278" s="219" t="s">
        <v>260</v>
      </c>
      <c r="H278" s="220">
        <v>1</v>
      </c>
      <c r="I278" s="221"/>
      <c r="J278" s="222">
        <f>ROUND(I278*H278,2)</f>
        <v>0</v>
      </c>
      <c r="K278" s="218" t="s">
        <v>21</v>
      </c>
      <c r="L278" s="71"/>
      <c r="M278" s="223" t="s">
        <v>21</v>
      </c>
      <c r="N278" s="224" t="s">
        <v>42</v>
      </c>
      <c r="O278" s="46"/>
      <c r="P278" s="225">
        <f>O278*H278</f>
        <v>0</v>
      </c>
      <c r="Q278" s="225">
        <v>0</v>
      </c>
      <c r="R278" s="225">
        <f>Q278*H278</f>
        <v>0</v>
      </c>
      <c r="S278" s="225">
        <v>0</v>
      </c>
      <c r="T278" s="226">
        <f>S278*H278</f>
        <v>0</v>
      </c>
      <c r="AR278" s="23" t="s">
        <v>465</v>
      </c>
      <c r="AT278" s="23" t="s">
        <v>129</v>
      </c>
      <c r="AU278" s="23" t="s">
        <v>80</v>
      </c>
      <c r="AY278" s="23" t="s">
        <v>126</v>
      </c>
      <c r="BE278" s="227">
        <f>IF(N278="základní",J278,0)</f>
        <v>0</v>
      </c>
      <c r="BF278" s="227">
        <f>IF(N278="snížená",J278,0)</f>
        <v>0</v>
      </c>
      <c r="BG278" s="227">
        <f>IF(N278="zákl. přenesená",J278,0)</f>
        <v>0</v>
      </c>
      <c r="BH278" s="227">
        <f>IF(N278="sníž. přenesená",J278,0)</f>
        <v>0</v>
      </c>
      <c r="BI278" s="227">
        <f>IF(N278="nulová",J278,0)</f>
        <v>0</v>
      </c>
      <c r="BJ278" s="23" t="s">
        <v>78</v>
      </c>
      <c r="BK278" s="227">
        <f>ROUND(I278*H278,2)</f>
        <v>0</v>
      </c>
      <c r="BL278" s="23" t="s">
        <v>465</v>
      </c>
      <c r="BM278" s="23" t="s">
        <v>511</v>
      </c>
    </row>
    <row r="279" spans="2:47" s="1" customFormat="1" ht="13.5">
      <c r="B279" s="45"/>
      <c r="C279" s="73"/>
      <c r="D279" s="230" t="s">
        <v>318</v>
      </c>
      <c r="E279" s="73"/>
      <c r="F279" s="240" t="s">
        <v>512</v>
      </c>
      <c r="G279" s="73"/>
      <c r="H279" s="73"/>
      <c r="I279" s="186"/>
      <c r="J279" s="73"/>
      <c r="K279" s="73"/>
      <c r="L279" s="71"/>
      <c r="M279" s="274"/>
      <c r="N279" s="275"/>
      <c r="O279" s="275"/>
      <c r="P279" s="275"/>
      <c r="Q279" s="275"/>
      <c r="R279" s="275"/>
      <c r="S279" s="275"/>
      <c r="T279" s="276"/>
      <c r="AT279" s="23" t="s">
        <v>318</v>
      </c>
      <c r="AU279" s="23" t="s">
        <v>80</v>
      </c>
    </row>
    <row r="280" spans="2:12" s="1" customFormat="1" ht="6.95" customHeight="1">
      <c r="B280" s="66"/>
      <c r="C280" s="67"/>
      <c r="D280" s="67"/>
      <c r="E280" s="67"/>
      <c r="F280" s="67"/>
      <c r="G280" s="67"/>
      <c r="H280" s="67"/>
      <c r="I280" s="161"/>
      <c r="J280" s="67"/>
      <c r="K280" s="67"/>
      <c r="L280" s="71"/>
    </row>
  </sheetData>
  <sheetProtection password="CC35" sheet="1" objects="1" scenarios="1" formatColumns="0" formatRows="0" autoFilter="0"/>
  <autoFilter ref="C91:K279"/>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4" customFormat="1" ht="45" customHeight="1">
      <c r="B3" s="281"/>
      <c r="C3" s="282" t="s">
        <v>513</v>
      </c>
      <c r="D3" s="282"/>
      <c r="E3" s="282"/>
      <c r="F3" s="282"/>
      <c r="G3" s="282"/>
      <c r="H3" s="282"/>
      <c r="I3" s="282"/>
      <c r="J3" s="282"/>
      <c r="K3" s="283"/>
    </row>
    <row r="4" spans="2:11" ht="25.5" customHeight="1">
      <c r="B4" s="284"/>
      <c r="C4" s="285" t="s">
        <v>514</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515</v>
      </c>
      <c r="D6" s="288"/>
      <c r="E6" s="288"/>
      <c r="F6" s="288"/>
      <c r="G6" s="288"/>
      <c r="H6" s="288"/>
      <c r="I6" s="288"/>
      <c r="J6" s="288"/>
      <c r="K6" s="286"/>
    </row>
    <row r="7" spans="2:11" ht="15" customHeight="1">
      <c r="B7" s="289"/>
      <c r="C7" s="288" t="s">
        <v>516</v>
      </c>
      <c r="D7" s="288"/>
      <c r="E7" s="288"/>
      <c r="F7" s="288"/>
      <c r="G7" s="288"/>
      <c r="H7" s="288"/>
      <c r="I7" s="288"/>
      <c r="J7" s="288"/>
      <c r="K7" s="286"/>
    </row>
    <row r="8" spans="2:11" ht="12.75" customHeight="1">
      <c r="B8" s="289"/>
      <c r="C8" s="288"/>
      <c r="D8" s="288"/>
      <c r="E8" s="288"/>
      <c r="F8" s="288"/>
      <c r="G8" s="288"/>
      <c r="H8" s="288"/>
      <c r="I8" s="288"/>
      <c r="J8" s="288"/>
      <c r="K8" s="286"/>
    </row>
    <row r="9" spans="2:11" ht="15" customHeight="1">
      <c r="B9" s="289"/>
      <c r="C9" s="288" t="s">
        <v>517</v>
      </c>
      <c r="D9" s="288"/>
      <c r="E9" s="288"/>
      <c r="F9" s="288"/>
      <c r="G9" s="288"/>
      <c r="H9" s="288"/>
      <c r="I9" s="288"/>
      <c r="J9" s="288"/>
      <c r="K9" s="286"/>
    </row>
    <row r="10" spans="2:11" ht="15" customHeight="1">
      <c r="B10" s="289"/>
      <c r="C10" s="288"/>
      <c r="D10" s="288" t="s">
        <v>518</v>
      </c>
      <c r="E10" s="288"/>
      <c r="F10" s="288"/>
      <c r="G10" s="288"/>
      <c r="H10" s="288"/>
      <c r="I10" s="288"/>
      <c r="J10" s="288"/>
      <c r="K10" s="286"/>
    </row>
    <row r="11" spans="2:11" ht="15" customHeight="1">
      <c r="B11" s="289"/>
      <c r="C11" s="290"/>
      <c r="D11" s="288" t="s">
        <v>519</v>
      </c>
      <c r="E11" s="288"/>
      <c r="F11" s="288"/>
      <c r="G11" s="288"/>
      <c r="H11" s="288"/>
      <c r="I11" s="288"/>
      <c r="J11" s="288"/>
      <c r="K11" s="286"/>
    </row>
    <row r="12" spans="2:11" ht="12.75" customHeight="1">
      <c r="B12" s="289"/>
      <c r="C12" s="290"/>
      <c r="D12" s="290"/>
      <c r="E12" s="290"/>
      <c r="F12" s="290"/>
      <c r="G12" s="290"/>
      <c r="H12" s="290"/>
      <c r="I12" s="290"/>
      <c r="J12" s="290"/>
      <c r="K12" s="286"/>
    </row>
    <row r="13" spans="2:11" ht="15" customHeight="1">
      <c r="B13" s="289"/>
      <c r="C13" s="290"/>
      <c r="D13" s="288" t="s">
        <v>520</v>
      </c>
      <c r="E13" s="288"/>
      <c r="F13" s="288"/>
      <c r="G13" s="288"/>
      <c r="H13" s="288"/>
      <c r="I13" s="288"/>
      <c r="J13" s="288"/>
      <c r="K13" s="286"/>
    </row>
    <row r="14" spans="2:11" ht="15" customHeight="1">
      <c r="B14" s="289"/>
      <c r="C14" s="290"/>
      <c r="D14" s="288" t="s">
        <v>521</v>
      </c>
      <c r="E14" s="288"/>
      <c r="F14" s="288"/>
      <c r="G14" s="288"/>
      <c r="H14" s="288"/>
      <c r="I14" s="288"/>
      <c r="J14" s="288"/>
      <c r="K14" s="286"/>
    </row>
    <row r="15" spans="2:11" ht="15" customHeight="1">
      <c r="B15" s="289"/>
      <c r="C15" s="290"/>
      <c r="D15" s="288" t="s">
        <v>522</v>
      </c>
      <c r="E15" s="288"/>
      <c r="F15" s="288"/>
      <c r="G15" s="288"/>
      <c r="H15" s="288"/>
      <c r="I15" s="288"/>
      <c r="J15" s="288"/>
      <c r="K15" s="286"/>
    </row>
    <row r="16" spans="2:11" ht="15" customHeight="1">
      <c r="B16" s="289"/>
      <c r="C16" s="290"/>
      <c r="D16" s="290"/>
      <c r="E16" s="291" t="s">
        <v>77</v>
      </c>
      <c r="F16" s="288" t="s">
        <v>523</v>
      </c>
      <c r="G16" s="288"/>
      <c r="H16" s="288"/>
      <c r="I16" s="288"/>
      <c r="J16" s="288"/>
      <c r="K16" s="286"/>
    </row>
    <row r="17" spans="2:11" ht="15" customHeight="1">
      <c r="B17" s="289"/>
      <c r="C17" s="290"/>
      <c r="D17" s="290"/>
      <c r="E17" s="291" t="s">
        <v>524</v>
      </c>
      <c r="F17" s="288" t="s">
        <v>525</v>
      </c>
      <c r="G17" s="288"/>
      <c r="H17" s="288"/>
      <c r="I17" s="288"/>
      <c r="J17" s="288"/>
      <c r="K17" s="286"/>
    </row>
    <row r="18" spans="2:11" ht="15" customHeight="1">
      <c r="B18" s="289"/>
      <c r="C18" s="290"/>
      <c r="D18" s="290"/>
      <c r="E18" s="291" t="s">
        <v>526</v>
      </c>
      <c r="F18" s="288" t="s">
        <v>527</v>
      </c>
      <c r="G18" s="288"/>
      <c r="H18" s="288"/>
      <c r="I18" s="288"/>
      <c r="J18" s="288"/>
      <c r="K18" s="286"/>
    </row>
    <row r="19" spans="2:11" ht="15" customHeight="1">
      <c r="B19" s="289"/>
      <c r="C19" s="290"/>
      <c r="D19" s="290"/>
      <c r="E19" s="291" t="s">
        <v>528</v>
      </c>
      <c r="F19" s="288" t="s">
        <v>529</v>
      </c>
      <c r="G19" s="288"/>
      <c r="H19" s="288"/>
      <c r="I19" s="288"/>
      <c r="J19" s="288"/>
      <c r="K19" s="286"/>
    </row>
    <row r="20" spans="2:11" ht="15" customHeight="1">
      <c r="B20" s="289"/>
      <c r="C20" s="290"/>
      <c r="D20" s="290"/>
      <c r="E20" s="291" t="s">
        <v>530</v>
      </c>
      <c r="F20" s="288" t="s">
        <v>531</v>
      </c>
      <c r="G20" s="288"/>
      <c r="H20" s="288"/>
      <c r="I20" s="288"/>
      <c r="J20" s="288"/>
      <c r="K20" s="286"/>
    </row>
    <row r="21" spans="2:11" ht="15" customHeight="1">
      <c r="B21" s="289"/>
      <c r="C21" s="290"/>
      <c r="D21" s="290"/>
      <c r="E21" s="291" t="s">
        <v>532</v>
      </c>
      <c r="F21" s="288" t="s">
        <v>533</v>
      </c>
      <c r="G21" s="288"/>
      <c r="H21" s="288"/>
      <c r="I21" s="288"/>
      <c r="J21" s="288"/>
      <c r="K21" s="286"/>
    </row>
    <row r="22" spans="2:11" ht="12.75" customHeight="1">
      <c r="B22" s="289"/>
      <c r="C22" s="290"/>
      <c r="D22" s="290"/>
      <c r="E22" s="290"/>
      <c r="F22" s="290"/>
      <c r="G22" s="290"/>
      <c r="H22" s="290"/>
      <c r="I22" s="290"/>
      <c r="J22" s="290"/>
      <c r="K22" s="286"/>
    </row>
    <row r="23" spans="2:11" ht="15" customHeight="1">
      <c r="B23" s="289"/>
      <c r="C23" s="288" t="s">
        <v>534</v>
      </c>
      <c r="D23" s="288"/>
      <c r="E23" s="288"/>
      <c r="F23" s="288"/>
      <c r="G23" s="288"/>
      <c r="H23" s="288"/>
      <c r="I23" s="288"/>
      <c r="J23" s="288"/>
      <c r="K23" s="286"/>
    </row>
    <row r="24" spans="2:11" ht="15" customHeight="1">
      <c r="B24" s="289"/>
      <c r="C24" s="288" t="s">
        <v>535</v>
      </c>
      <c r="D24" s="288"/>
      <c r="E24" s="288"/>
      <c r="F24" s="288"/>
      <c r="G24" s="288"/>
      <c r="H24" s="288"/>
      <c r="I24" s="288"/>
      <c r="J24" s="288"/>
      <c r="K24" s="286"/>
    </row>
    <row r="25" spans="2:11" ht="15" customHeight="1">
      <c r="B25" s="289"/>
      <c r="C25" s="288"/>
      <c r="D25" s="288" t="s">
        <v>536</v>
      </c>
      <c r="E25" s="288"/>
      <c r="F25" s="288"/>
      <c r="G25" s="288"/>
      <c r="H25" s="288"/>
      <c r="I25" s="288"/>
      <c r="J25" s="288"/>
      <c r="K25" s="286"/>
    </row>
    <row r="26" spans="2:11" ht="15" customHeight="1">
      <c r="B26" s="289"/>
      <c r="C26" s="290"/>
      <c r="D26" s="288" t="s">
        <v>537</v>
      </c>
      <c r="E26" s="288"/>
      <c r="F26" s="288"/>
      <c r="G26" s="288"/>
      <c r="H26" s="288"/>
      <c r="I26" s="288"/>
      <c r="J26" s="288"/>
      <c r="K26" s="286"/>
    </row>
    <row r="27" spans="2:11" ht="12.75" customHeight="1">
      <c r="B27" s="289"/>
      <c r="C27" s="290"/>
      <c r="D27" s="290"/>
      <c r="E27" s="290"/>
      <c r="F27" s="290"/>
      <c r="G27" s="290"/>
      <c r="H27" s="290"/>
      <c r="I27" s="290"/>
      <c r="J27" s="290"/>
      <c r="K27" s="286"/>
    </row>
    <row r="28" spans="2:11" ht="15" customHeight="1">
      <c r="B28" s="289"/>
      <c r="C28" s="290"/>
      <c r="D28" s="288" t="s">
        <v>538</v>
      </c>
      <c r="E28" s="288"/>
      <c r="F28" s="288"/>
      <c r="G28" s="288"/>
      <c r="H28" s="288"/>
      <c r="I28" s="288"/>
      <c r="J28" s="288"/>
      <c r="K28" s="286"/>
    </row>
    <row r="29" spans="2:11" ht="15" customHeight="1">
      <c r="B29" s="289"/>
      <c r="C29" s="290"/>
      <c r="D29" s="288" t="s">
        <v>539</v>
      </c>
      <c r="E29" s="288"/>
      <c r="F29" s="288"/>
      <c r="G29" s="288"/>
      <c r="H29" s="288"/>
      <c r="I29" s="288"/>
      <c r="J29" s="288"/>
      <c r="K29" s="286"/>
    </row>
    <row r="30" spans="2:11" ht="12.75" customHeight="1">
      <c r="B30" s="289"/>
      <c r="C30" s="290"/>
      <c r="D30" s="290"/>
      <c r="E30" s="290"/>
      <c r="F30" s="290"/>
      <c r="G30" s="290"/>
      <c r="H30" s="290"/>
      <c r="I30" s="290"/>
      <c r="J30" s="290"/>
      <c r="K30" s="286"/>
    </row>
    <row r="31" spans="2:11" ht="15" customHeight="1">
      <c r="B31" s="289"/>
      <c r="C31" s="290"/>
      <c r="D31" s="288" t="s">
        <v>540</v>
      </c>
      <c r="E31" s="288"/>
      <c r="F31" s="288"/>
      <c r="G31" s="288"/>
      <c r="H31" s="288"/>
      <c r="I31" s="288"/>
      <c r="J31" s="288"/>
      <c r="K31" s="286"/>
    </row>
    <row r="32" spans="2:11" ht="15" customHeight="1">
      <c r="B32" s="289"/>
      <c r="C32" s="290"/>
      <c r="D32" s="288" t="s">
        <v>541</v>
      </c>
      <c r="E32" s="288"/>
      <c r="F32" s="288"/>
      <c r="G32" s="288"/>
      <c r="H32" s="288"/>
      <c r="I32" s="288"/>
      <c r="J32" s="288"/>
      <c r="K32" s="286"/>
    </row>
    <row r="33" spans="2:11" ht="15" customHeight="1">
      <c r="B33" s="289"/>
      <c r="C33" s="290"/>
      <c r="D33" s="288" t="s">
        <v>542</v>
      </c>
      <c r="E33" s="288"/>
      <c r="F33" s="288"/>
      <c r="G33" s="288"/>
      <c r="H33" s="288"/>
      <c r="I33" s="288"/>
      <c r="J33" s="288"/>
      <c r="K33" s="286"/>
    </row>
    <row r="34" spans="2:11" ht="15" customHeight="1">
      <c r="B34" s="289"/>
      <c r="C34" s="290"/>
      <c r="D34" s="288"/>
      <c r="E34" s="292" t="s">
        <v>111</v>
      </c>
      <c r="F34" s="288"/>
      <c r="G34" s="288" t="s">
        <v>543</v>
      </c>
      <c r="H34" s="288"/>
      <c r="I34" s="288"/>
      <c r="J34" s="288"/>
      <c r="K34" s="286"/>
    </row>
    <row r="35" spans="2:11" ht="30.75" customHeight="1">
      <c r="B35" s="289"/>
      <c r="C35" s="290"/>
      <c r="D35" s="288"/>
      <c r="E35" s="292" t="s">
        <v>544</v>
      </c>
      <c r="F35" s="288"/>
      <c r="G35" s="288" t="s">
        <v>545</v>
      </c>
      <c r="H35" s="288"/>
      <c r="I35" s="288"/>
      <c r="J35" s="288"/>
      <c r="K35" s="286"/>
    </row>
    <row r="36" spans="2:11" ht="15" customHeight="1">
      <c r="B36" s="289"/>
      <c r="C36" s="290"/>
      <c r="D36" s="288"/>
      <c r="E36" s="292" t="s">
        <v>52</v>
      </c>
      <c r="F36" s="288"/>
      <c r="G36" s="288" t="s">
        <v>546</v>
      </c>
      <c r="H36" s="288"/>
      <c r="I36" s="288"/>
      <c r="J36" s="288"/>
      <c r="K36" s="286"/>
    </row>
    <row r="37" spans="2:11" ht="15" customHeight="1">
      <c r="B37" s="289"/>
      <c r="C37" s="290"/>
      <c r="D37" s="288"/>
      <c r="E37" s="292" t="s">
        <v>112</v>
      </c>
      <c r="F37" s="288"/>
      <c r="G37" s="288" t="s">
        <v>547</v>
      </c>
      <c r="H37" s="288"/>
      <c r="I37" s="288"/>
      <c r="J37" s="288"/>
      <c r="K37" s="286"/>
    </row>
    <row r="38" spans="2:11" ht="15" customHeight="1">
      <c r="B38" s="289"/>
      <c r="C38" s="290"/>
      <c r="D38" s="288"/>
      <c r="E38" s="292" t="s">
        <v>113</v>
      </c>
      <c r="F38" s="288"/>
      <c r="G38" s="288" t="s">
        <v>548</v>
      </c>
      <c r="H38" s="288"/>
      <c r="I38" s="288"/>
      <c r="J38" s="288"/>
      <c r="K38" s="286"/>
    </row>
    <row r="39" spans="2:11" ht="15" customHeight="1">
      <c r="B39" s="289"/>
      <c r="C39" s="290"/>
      <c r="D39" s="288"/>
      <c r="E39" s="292" t="s">
        <v>114</v>
      </c>
      <c r="F39" s="288"/>
      <c r="G39" s="288" t="s">
        <v>549</v>
      </c>
      <c r="H39" s="288"/>
      <c r="I39" s="288"/>
      <c r="J39" s="288"/>
      <c r="K39" s="286"/>
    </row>
    <row r="40" spans="2:11" ht="15" customHeight="1">
      <c r="B40" s="289"/>
      <c r="C40" s="290"/>
      <c r="D40" s="288"/>
      <c r="E40" s="292" t="s">
        <v>550</v>
      </c>
      <c r="F40" s="288"/>
      <c r="G40" s="288" t="s">
        <v>551</v>
      </c>
      <c r="H40" s="288"/>
      <c r="I40" s="288"/>
      <c r="J40" s="288"/>
      <c r="K40" s="286"/>
    </row>
    <row r="41" spans="2:11" ht="15" customHeight="1">
      <c r="B41" s="289"/>
      <c r="C41" s="290"/>
      <c r="D41" s="288"/>
      <c r="E41" s="292"/>
      <c r="F41" s="288"/>
      <c r="G41" s="288" t="s">
        <v>552</v>
      </c>
      <c r="H41" s="288"/>
      <c r="I41" s="288"/>
      <c r="J41" s="288"/>
      <c r="K41" s="286"/>
    </row>
    <row r="42" spans="2:11" ht="15" customHeight="1">
      <c r="B42" s="289"/>
      <c r="C42" s="290"/>
      <c r="D42" s="288"/>
      <c r="E42" s="292" t="s">
        <v>553</v>
      </c>
      <c r="F42" s="288"/>
      <c r="G42" s="288" t="s">
        <v>554</v>
      </c>
      <c r="H42" s="288"/>
      <c r="I42" s="288"/>
      <c r="J42" s="288"/>
      <c r="K42" s="286"/>
    </row>
    <row r="43" spans="2:11" ht="15" customHeight="1">
      <c r="B43" s="289"/>
      <c r="C43" s="290"/>
      <c r="D43" s="288"/>
      <c r="E43" s="292" t="s">
        <v>116</v>
      </c>
      <c r="F43" s="288"/>
      <c r="G43" s="288" t="s">
        <v>555</v>
      </c>
      <c r="H43" s="288"/>
      <c r="I43" s="288"/>
      <c r="J43" s="288"/>
      <c r="K43" s="286"/>
    </row>
    <row r="44" spans="2:11" ht="12.75" customHeight="1">
      <c r="B44" s="289"/>
      <c r="C44" s="290"/>
      <c r="D44" s="288"/>
      <c r="E44" s="288"/>
      <c r="F44" s="288"/>
      <c r="G44" s="288"/>
      <c r="H44" s="288"/>
      <c r="I44" s="288"/>
      <c r="J44" s="288"/>
      <c r="K44" s="286"/>
    </row>
    <row r="45" spans="2:11" ht="15" customHeight="1">
      <c r="B45" s="289"/>
      <c r="C45" s="290"/>
      <c r="D45" s="288" t="s">
        <v>556</v>
      </c>
      <c r="E45" s="288"/>
      <c r="F45" s="288"/>
      <c r="G45" s="288"/>
      <c r="H45" s="288"/>
      <c r="I45" s="288"/>
      <c r="J45" s="288"/>
      <c r="K45" s="286"/>
    </row>
    <row r="46" spans="2:11" ht="15" customHeight="1">
      <c r="B46" s="289"/>
      <c r="C46" s="290"/>
      <c r="D46" s="290"/>
      <c r="E46" s="288" t="s">
        <v>557</v>
      </c>
      <c r="F46" s="288"/>
      <c r="G46" s="288"/>
      <c r="H46" s="288"/>
      <c r="I46" s="288"/>
      <c r="J46" s="288"/>
      <c r="K46" s="286"/>
    </row>
    <row r="47" spans="2:11" ht="15" customHeight="1">
      <c r="B47" s="289"/>
      <c r="C47" s="290"/>
      <c r="D47" s="290"/>
      <c r="E47" s="288" t="s">
        <v>558</v>
      </c>
      <c r="F47" s="288"/>
      <c r="G47" s="288"/>
      <c r="H47" s="288"/>
      <c r="I47" s="288"/>
      <c r="J47" s="288"/>
      <c r="K47" s="286"/>
    </row>
    <row r="48" spans="2:11" ht="15" customHeight="1">
      <c r="B48" s="289"/>
      <c r="C48" s="290"/>
      <c r="D48" s="290"/>
      <c r="E48" s="288" t="s">
        <v>559</v>
      </c>
      <c r="F48" s="288"/>
      <c r="G48" s="288"/>
      <c r="H48" s="288"/>
      <c r="I48" s="288"/>
      <c r="J48" s="288"/>
      <c r="K48" s="286"/>
    </row>
    <row r="49" spans="2:11" ht="15" customHeight="1">
      <c r="B49" s="289"/>
      <c r="C49" s="290"/>
      <c r="D49" s="288" t="s">
        <v>560</v>
      </c>
      <c r="E49" s="288"/>
      <c r="F49" s="288"/>
      <c r="G49" s="288"/>
      <c r="H49" s="288"/>
      <c r="I49" s="288"/>
      <c r="J49" s="288"/>
      <c r="K49" s="286"/>
    </row>
    <row r="50" spans="2:11" ht="25.5" customHeight="1">
      <c r="B50" s="284"/>
      <c r="C50" s="285" t="s">
        <v>561</v>
      </c>
      <c r="D50" s="285"/>
      <c r="E50" s="285"/>
      <c r="F50" s="285"/>
      <c r="G50" s="285"/>
      <c r="H50" s="285"/>
      <c r="I50" s="285"/>
      <c r="J50" s="285"/>
      <c r="K50" s="286"/>
    </row>
    <row r="51" spans="2:11" ht="5.25" customHeight="1">
      <c r="B51" s="284"/>
      <c r="C51" s="287"/>
      <c r="D51" s="287"/>
      <c r="E51" s="287"/>
      <c r="F51" s="287"/>
      <c r="G51" s="287"/>
      <c r="H51" s="287"/>
      <c r="I51" s="287"/>
      <c r="J51" s="287"/>
      <c r="K51" s="286"/>
    </row>
    <row r="52" spans="2:11" ht="15" customHeight="1">
      <c r="B52" s="284"/>
      <c r="C52" s="288" t="s">
        <v>562</v>
      </c>
      <c r="D52" s="288"/>
      <c r="E52" s="288"/>
      <c r="F52" s="288"/>
      <c r="G52" s="288"/>
      <c r="H52" s="288"/>
      <c r="I52" s="288"/>
      <c r="J52" s="288"/>
      <c r="K52" s="286"/>
    </row>
    <row r="53" spans="2:11" ht="15" customHeight="1">
      <c r="B53" s="284"/>
      <c r="C53" s="288" t="s">
        <v>563</v>
      </c>
      <c r="D53" s="288"/>
      <c r="E53" s="288"/>
      <c r="F53" s="288"/>
      <c r="G53" s="288"/>
      <c r="H53" s="288"/>
      <c r="I53" s="288"/>
      <c r="J53" s="288"/>
      <c r="K53" s="286"/>
    </row>
    <row r="54" spans="2:11" ht="12.75" customHeight="1">
      <c r="B54" s="284"/>
      <c r="C54" s="288"/>
      <c r="D54" s="288"/>
      <c r="E54" s="288"/>
      <c r="F54" s="288"/>
      <c r="G54" s="288"/>
      <c r="H54" s="288"/>
      <c r="I54" s="288"/>
      <c r="J54" s="288"/>
      <c r="K54" s="286"/>
    </row>
    <row r="55" spans="2:11" ht="15" customHeight="1">
      <c r="B55" s="284"/>
      <c r="C55" s="288" t="s">
        <v>564</v>
      </c>
      <c r="D55" s="288"/>
      <c r="E55" s="288"/>
      <c r="F55" s="288"/>
      <c r="G55" s="288"/>
      <c r="H55" s="288"/>
      <c r="I55" s="288"/>
      <c r="J55" s="288"/>
      <c r="K55" s="286"/>
    </row>
    <row r="56" spans="2:11" ht="15" customHeight="1">
      <c r="B56" s="284"/>
      <c r="C56" s="290"/>
      <c r="D56" s="288" t="s">
        <v>565</v>
      </c>
      <c r="E56" s="288"/>
      <c r="F56" s="288"/>
      <c r="G56" s="288"/>
      <c r="H56" s="288"/>
      <c r="I56" s="288"/>
      <c r="J56" s="288"/>
      <c r="K56" s="286"/>
    </row>
    <row r="57" spans="2:11" ht="15" customHeight="1">
      <c r="B57" s="284"/>
      <c r="C57" s="290"/>
      <c r="D57" s="288" t="s">
        <v>566</v>
      </c>
      <c r="E57" s="288"/>
      <c r="F57" s="288"/>
      <c r="G57" s="288"/>
      <c r="H57" s="288"/>
      <c r="I57" s="288"/>
      <c r="J57" s="288"/>
      <c r="K57" s="286"/>
    </row>
    <row r="58" spans="2:11" ht="15" customHeight="1">
      <c r="B58" s="284"/>
      <c r="C58" s="290"/>
      <c r="D58" s="288" t="s">
        <v>567</v>
      </c>
      <c r="E58" s="288"/>
      <c r="F58" s="288"/>
      <c r="G58" s="288"/>
      <c r="H58" s="288"/>
      <c r="I58" s="288"/>
      <c r="J58" s="288"/>
      <c r="K58" s="286"/>
    </row>
    <row r="59" spans="2:11" ht="15" customHeight="1">
      <c r="B59" s="284"/>
      <c r="C59" s="290"/>
      <c r="D59" s="288" t="s">
        <v>568</v>
      </c>
      <c r="E59" s="288"/>
      <c r="F59" s="288"/>
      <c r="G59" s="288"/>
      <c r="H59" s="288"/>
      <c r="I59" s="288"/>
      <c r="J59" s="288"/>
      <c r="K59" s="286"/>
    </row>
    <row r="60" spans="2:11" ht="15" customHeight="1">
      <c r="B60" s="284"/>
      <c r="C60" s="290"/>
      <c r="D60" s="293" t="s">
        <v>569</v>
      </c>
      <c r="E60" s="293"/>
      <c r="F60" s="293"/>
      <c r="G60" s="293"/>
      <c r="H60" s="293"/>
      <c r="I60" s="293"/>
      <c r="J60" s="293"/>
      <c r="K60" s="286"/>
    </row>
    <row r="61" spans="2:11" ht="15" customHeight="1">
      <c r="B61" s="284"/>
      <c r="C61" s="290"/>
      <c r="D61" s="288" t="s">
        <v>570</v>
      </c>
      <c r="E61" s="288"/>
      <c r="F61" s="288"/>
      <c r="G61" s="288"/>
      <c r="H61" s="288"/>
      <c r="I61" s="288"/>
      <c r="J61" s="288"/>
      <c r="K61" s="286"/>
    </row>
    <row r="62" spans="2:11" ht="12.75" customHeight="1">
      <c r="B62" s="284"/>
      <c r="C62" s="290"/>
      <c r="D62" s="290"/>
      <c r="E62" s="294"/>
      <c r="F62" s="290"/>
      <c r="G62" s="290"/>
      <c r="H62" s="290"/>
      <c r="I62" s="290"/>
      <c r="J62" s="290"/>
      <c r="K62" s="286"/>
    </row>
    <row r="63" spans="2:11" ht="15" customHeight="1">
      <c r="B63" s="284"/>
      <c r="C63" s="290"/>
      <c r="D63" s="288" t="s">
        <v>571</v>
      </c>
      <c r="E63" s="288"/>
      <c r="F63" s="288"/>
      <c r="G63" s="288"/>
      <c r="H63" s="288"/>
      <c r="I63" s="288"/>
      <c r="J63" s="288"/>
      <c r="K63" s="286"/>
    </row>
    <row r="64" spans="2:11" ht="15" customHeight="1">
      <c r="B64" s="284"/>
      <c r="C64" s="290"/>
      <c r="D64" s="293" t="s">
        <v>572</v>
      </c>
      <c r="E64" s="293"/>
      <c r="F64" s="293"/>
      <c r="G64" s="293"/>
      <c r="H64" s="293"/>
      <c r="I64" s="293"/>
      <c r="J64" s="293"/>
      <c r="K64" s="286"/>
    </row>
    <row r="65" spans="2:11" ht="15" customHeight="1">
      <c r="B65" s="284"/>
      <c r="C65" s="290"/>
      <c r="D65" s="288" t="s">
        <v>573</v>
      </c>
      <c r="E65" s="288"/>
      <c r="F65" s="288"/>
      <c r="G65" s="288"/>
      <c r="H65" s="288"/>
      <c r="I65" s="288"/>
      <c r="J65" s="288"/>
      <c r="K65" s="286"/>
    </row>
    <row r="66" spans="2:11" ht="15" customHeight="1">
      <c r="B66" s="284"/>
      <c r="C66" s="290"/>
      <c r="D66" s="288" t="s">
        <v>574</v>
      </c>
      <c r="E66" s="288"/>
      <c r="F66" s="288"/>
      <c r="G66" s="288"/>
      <c r="H66" s="288"/>
      <c r="I66" s="288"/>
      <c r="J66" s="288"/>
      <c r="K66" s="286"/>
    </row>
    <row r="67" spans="2:11" ht="15" customHeight="1">
      <c r="B67" s="284"/>
      <c r="C67" s="290"/>
      <c r="D67" s="288" t="s">
        <v>575</v>
      </c>
      <c r="E67" s="288"/>
      <c r="F67" s="288"/>
      <c r="G67" s="288"/>
      <c r="H67" s="288"/>
      <c r="I67" s="288"/>
      <c r="J67" s="288"/>
      <c r="K67" s="286"/>
    </row>
    <row r="68" spans="2:11" ht="15" customHeight="1">
      <c r="B68" s="284"/>
      <c r="C68" s="290"/>
      <c r="D68" s="288" t="s">
        <v>576</v>
      </c>
      <c r="E68" s="288"/>
      <c r="F68" s="288"/>
      <c r="G68" s="288"/>
      <c r="H68" s="288"/>
      <c r="I68" s="288"/>
      <c r="J68" s="288"/>
      <c r="K68" s="286"/>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304" t="s">
        <v>85</v>
      </c>
      <c r="D73" s="304"/>
      <c r="E73" s="304"/>
      <c r="F73" s="304"/>
      <c r="G73" s="304"/>
      <c r="H73" s="304"/>
      <c r="I73" s="304"/>
      <c r="J73" s="304"/>
      <c r="K73" s="305"/>
    </row>
    <row r="74" spans="2:11" ht="17.25" customHeight="1">
      <c r="B74" s="303"/>
      <c r="C74" s="306" t="s">
        <v>577</v>
      </c>
      <c r="D74" s="306"/>
      <c r="E74" s="306"/>
      <c r="F74" s="306" t="s">
        <v>578</v>
      </c>
      <c r="G74" s="307"/>
      <c r="H74" s="306" t="s">
        <v>112</v>
      </c>
      <c r="I74" s="306" t="s">
        <v>56</v>
      </c>
      <c r="J74" s="306" t="s">
        <v>579</v>
      </c>
      <c r="K74" s="305"/>
    </row>
    <row r="75" spans="2:11" ht="17.25" customHeight="1">
      <c r="B75" s="303"/>
      <c r="C75" s="308" t="s">
        <v>580</v>
      </c>
      <c r="D75" s="308"/>
      <c r="E75" s="308"/>
      <c r="F75" s="309" t="s">
        <v>581</v>
      </c>
      <c r="G75" s="310"/>
      <c r="H75" s="308"/>
      <c r="I75" s="308"/>
      <c r="J75" s="308" t="s">
        <v>582</v>
      </c>
      <c r="K75" s="305"/>
    </row>
    <row r="76" spans="2:11" ht="5.25" customHeight="1">
      <c r="B76" s="303"/>
      <c r="C76" s="311"/>
      <c r="D76" s="311"/>
      <c r="E76" s="311"/>
      <c r="F76" s="311"/>
      <c r="G76" s="312"/>
      <c r="H76" s="311"/>
      <c r="I76" s="311"/>
      <c r="J76" s="311"/>
      <c r="K76" s="305"/>
    </row>
    <row r="77" spans="2:11" ht="15" customHeight="1">
      <c r="B77" s="303"/>
      <c r="C77" s="292" t="s">
        <v>52</v>
      </c>
      <c r="D77" s="311"/>
      <c r="E77" s="311"/>
      <c r="F77" s="313" t="s">
        <v>583</v>
      </c>
      <c r="G77" s="312"/>
      <c r="H77" s="292" t="s">
        <v>584</v>
      </c>
      <c r="I77" s="292" t="s">
        <v>585</v>
      </c>
      <c r="J77" s="292">
        <v>20</v>
      </c>
      <c r="K77" s="305"/>
    </row>
    <row r="78" spans="2:11" ht="15" customHeight="1">
      <c r="B78" s="303"/>
      <c r="C78" s="292" t="s">
        <v>586</v>
      </c>
      <c r="D78" s="292"/>
      <c r="E78" s="292"/>
      <c r="F78" s="313" t="s">
        <v>583</v>
      </c>
      <c r="G78" s="312"/>
      <c r="H78" s="292" t="s">
        <v>587</v>
      </c>
      <c r="I78" s="292" t="s">
        <v>585</v>
      </c>
      <c r="J78" s="292">
        <v>120</v>
      </c>
      <c r="K78" s="305"/>
    </row>
    <row r="79" spans="2:11" ht="15" customHeight="1">
      <c r="B79" s="314"/>
      <c r="C79" s="292" t="s">
        <v>588</v>
      </c>
      <c r="D79" s="292"/>
      <c r="E79" s="292"/>
      <c r="F79" s="313" t="s">
        <v>589</v>
      </c>
      <c r="G79" s="312"/>
      <c r="H79" s="292" t="s">
        <v>590</v>
      </c>
      <c r="I79" s="292" t="s">
        <v>585</v>
      </c>
      <c r="J79" s="292">
        <v>50</v>
      </c>
      <c r="K79" s="305"/>
    </row>
    <row r="80" spans="2:11" ht="15" customHeight="1">
      <c r="B80" s="314"/>
      <c r="C80" s="292" t="s">
        <v>591</v>
      </c>
      <c r="D80" s="292"/>
      <c r="E80" s="292"/>
      <c r="F80" s="313" t="s">
        <v>583</v>
      </c>
      <c r="G80" s="312"/>
      <c r="H80" s="292" t="s">
        <v>592</v>
      </c>
      <c r="I80" s="292" t="s">
        <v>593</v>
      </c>
      <c r="J80" s="292"/>
      <c r="K80" s="305"/>
    </row>
    <row r="81" spans="2:11" ht="15" customHeight="1">
      <c r="B81" s="314"/>
      <c r="C81" s="315" t="s">
        <v>594</v>
      </c>
      <c r="D81" s="315"/>
      <c r="E81" s="315"/>
      <c r="F81" s="316" t="s">
        <v>589</v>
      </c>
      <c r="G81" s="315"/>
      <c r="H81" s="315" t="s">
        <v>595</v>
      </c>
      <c r="I81" s="315" t="s">
        <v>585</v>
      </c>
      <c r="J81" s="315">
        <v>15</v>
      </c>
      <c r="K81" s="305"/>
    </row>
    <row r="82" spans="2:11" ht="15" customHeight="1">
      <c r="B82" s="314"/>
      <c r="C82" s="315" t="s">
        <v>596</v>
      </c>
      <c r="D82" s="315"/>
      <c r="E82" s="315"/>
      <c r="F82" s="316" t="s">
        <v>589</v>
      </c>
      <c r="G82" s="315"/>
      <c r="H82" s="315" t="s">
        <v>597</v>
      </c>
      <c r="I82" s="315" t="s">
        <v>585</v>
      </c>
      <c r="J82" s="315">
        <v>15</v>
      </c>
      <c r="K82" s="305"/>
    </row>
    <row r="83" spans="2:11" ht="15" customHeight="1">
      <c r="B83" s="314"/>
      <c r="C83" s="315" t="s">
        <v>598</v>
      </c>
      <c r="D83" s="315"/>
      <c r="E83" s="315"/>
      <c r="F83" s="316" t="s">
        <v>589</v>
      </c>
      <c r="G83" s="315"/>
      <c r="H83" s="315" t="s">
        <v>599</v>
      </c>
      <c r="I83" s="315" t="s">
        <v>585</v>
      </c>
      <c r="J83" s="315">
        <v>20</v>
      </c>
      <c r="K83" s="305"/>
    </row>
    <row r="84" spans="2:11" ht="15" customHeight="1">
      <c r="B84" s="314"/>
      <c r="C84" s="315" t="s">
        <v>600</v>
      </c>
      <c r="D84" s="315"/>
      <c r="E84" s="315"/>
      <c r="F84" s="316" t="s">
        <v>589</v>
      </c>
      <c r="G84" s="315"/>
      <c r="H84" s="315" t="s">
        <v>601</v>
      </c>
      <c r="I84" s="315" t="s">
        <v>585</v>
      </c>
      <c r="J84" s="315">
        <v>20</v>
      </c>
      <c r="K84" s="305"/>
    </row>
    <row r="85" spans="2:11" ht="15" customHeight="1">
      <c r="B85" s="314"/>
      <c r="C85" s="292" t="s">
        <v>602</v>
      </c>
      <c r="D85" s="292"/>
      <c r="E85" s="292"/>
      <c r="F85" s="313" t="s">
        <v>589</v>
      </c>
      <c r="G85" s="312"/>
      <c r="H85" s="292" t="s">
        <v>603</v>
      </c>
      <c r="I85" s="292" t="s">
        <v>585</v>
      </c>
      <c r="J85" s="292">
        <v>50</v>
      </c>
      <c r="K85" s="305"/>
    </row>
    <row r="86" spans="2:11" ht="15" customHeight="1">
      <c r="B86" s="314"/>
      <c r="C86" s="292" t="s">
        <v>604</v>
      </c>
      <c r="D86" s="292"/>
      <c r="E86" s="292"/>
      <c r="F86" s="313" t="s">
        <v>589</v>
      </c>
      <c r="G86" s="312"/>
      <c r="H86" s="292" t="s">
        <v>605</v>
      </c>
      <c r="I86" s="292" t="s">
        <v>585</v>
      </c>
      <c r="J86" s="292">
        <v>20</v>
      </c>
      <c r="K86" s="305"/>
    </row>
    <row r="87" spans="2:11" ht="15" customHeight="1">
      <c r="B87" s="314"/>
      <c r="C87" s="292" t="s">
        <v>606</v>
      </c>
      <c r="D87" s="292"/>
      <c r="E87" s="292"/>
      <c r="F87" s="313" t="s">
        <v>589</v>
      </c>
      <c r="G87" s="312"/>
      <c r="H87" s="292" t="s">
        <v>607</v>
      </c>
      <c r="I87" s="292" t="s">
        <v>585</v>
      </c>
      <c r="J87" s="292">
        <v>20</v>
      </c>
      <c r="K87" s="305"/>
    </row>
    <row r="88" spans="2:11" ht="15" customHeight="1">
      <c r="B88" s="314"/>
      <c r="C88" s="292" t="s">
        <v>608</v>
      </c>
      <c r="D88" s="292"/>
      <c r="E88" s="292"/>
      <c r="F88" s="313" t="s">
        <v>589</v>
      </c>
      <c r="G88" s="312"/>
      <c r="H88" s="292" t="s">
        <v>609</v>
      </c>
      <c r="I88" s="292" t="s">
        <v>585</v>
      </c>
      <c r="J88" s="292">
        <v>50</v>
      </c>
      <c r="K88" s="305"/>
    </row>
    <row r="89" spans="2:11" ht="15" customHeight="1">
      <c r="B89" s="314"/>
      <c r="C89" s="292" t="s">
        <v>610</v>
      </c>
      <c r="D89" s="292"/>
      <c r="E89" s="292"/>
      <c r="F89" s="313" t="s">
        <v>589</v>
      </c>
      <c r="G89" s="312"/>
      <c r="H89" s="292" t="s">
        <v>610</v>
      </c>
      <c r="I89" s="292" t="s">
        <v>585</v>
      </c>
      <c r="J89" s="292">
        <v>50</v>
      </c>
      <c r="K89" s="305"/>
    </row>
    <row r="90" spans="2:11" ht="15" customHeight="1">
      <c r="B90" s="314"/>
      <c r="C90" s="292" t="s">
        <v>117</v>
      </c>
      <c r="D90" s="292"/>
      <c r="E90" s="292"/>
      <c r="F90" s="313" t="s">
        <v>589</v>
      </c>
      <c r="G90" s="312"/>
      <c r="H90" s="292" t="s">
        <v>611</v>
      </c>
      <c r="I90" s="292" t="s">
        <v>585</v>
      </c>
      <c r="J90" s="292">
        <v>255</v>
      </c>
      <c r="K90" s="305"/>
    </row>
    <row r="91" spans="2:11" ht="15" customHeight="1">
      <c r="B91" s="314"/>
      <c r="C91" s="292" t="s">
        <v>612</v>
      </c>
      <c r="D91" s="292"/>
      <c r="E91" s="292"/>
      <c r="F91" s="313" t="s">
        <v>583</v>
      </c>
      <c r="G91" s="312"/>
      <c r="H91" s="292" t="s">
        <v>613</v>
      </c>
      <c r="I91" s="292" t="s">
        <v>614</v>
      </c>
      <c r="J91" s="292"/>
      <c r="K91" s="305"/>
    </row>
    <row r="92" spans="2:11" ht="15" customHeight="1">
      <c r="B92" s="314"/>
      <c r="C92" s="292" t="s">
        <v>615</v>
      </c>
      <c r="D92" s="292"/>
      <c r="E92" s="292"/>
      <c r="F92" s="313" t="s">
        <v>583</v>
      </c>
      <c r="G92" s="312"/>
      <c r="H92" s="292" t="s">
        <v>616</v>
      </c>
      <c r="I92" s="292" t="s">
        <v>617</v>
      </c>
      <c r="J92" s="292"/>
      <c r="K92" s="305"/>
    </row>
    <row r="93" spans="2:11" ht="15" customHeight="1">
      <c r="B93" s="314"/>
      <c r="C93" s="292" t="s">
        <v>618</v>
      </c>
      <c r="D93" s="292"/>
      <c r="E93" s="292"/>
      <c r="F93" s="313" t="s">
        <v>583</v>
      </c>
      <c r="G93" s="312"/>
      <c r="H93" s="292" t="s">
        <v>618</v>
      </c>
      <c r="I93" s="292" t="s">
        <v>617</v>
      </c>
      <c r="J93" s="292"/>
      <c r="K93" s="305"/>
    </row>
    <row r="94" spans="2:11" ht="15" customHeight="1">
      <c r="B94" s="314"/>
      <c r="C94" s="292" t="s">
        <v>37</v>
      </c>
      <c r="D94" s="292"/>
      <c r="E94" s="292"/>
      <c r="F94" s="313" t="s">
        <v>583</v>
      </c>
      <c r="G94" s="312"/>
      <c r="H94" s="292" t="s">
        <v>619</v>
      </c>
      <c r="I94" s="292" t="s">
        <v>617</v>
      </c>
      <c r="J94" s="292"/>
      <c r="K94" s="305"/>
    </row>
    <row r="95" spans="2:11" ht="15" customHeight="1">
      <c r="B95" s="314"/>
      <c r="C95" s="292" t="s">
        <v>47</v>
      </c>
      <c r="D95" s="292"/>
      <c r="E95" s="292"/>
      <c r="F95" s="313" t="s">
        <v>583</v>
      </c>
      <c r="G95" s="312"/>
      <c r="H95" s="292" t="s">
        <v>620</v>
      </c>
      <c r="I95" s="292" t="s">
        <v>617</v>
      </c>
      <c r="J95" s="292"/>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304" t="s">
        <v>621</v>
      </c>
      <c r="D100" s="304"/>
      <c r="E100" s="304"/>
      <c r="F100" s="304"/>
      <c r="G100" s="304"/>
      <c r="H100" s="304"/>
      <c r="I100" s="304"/>
      <c r="J100" s="304"/>
      <c r="K100" s="305"/>
    </row>
    <row r="101" spans="2:11" ht="17.25" customHeight="1">
      <c r="B101" s="303"/>
      <c r="C101" s="306" t="s">
        <v>577</v>
      </c>
      <c r="D101" s="306"/>
      <c r="E101" s="306"/>
      <c r="F101" s="306" t="s">
        <v>578</v>
      </c>
      <c r="G101" s="307"/>
      <c r="H101" s="306" t="s">
        <v>112</v>
      </c>
      <c r="I101" s="306" t="s">
        <v>56</v>
      </c>
      <c r="J101" s="306" t="s">
        <v>579</v>
      </c>
      <c r="K101" s="305"/>
    </row>
    <row r="102" spans="2:11" ht="17.25" customHeight="1">
      <c r="B102" s="303"/>
      <c r="C102" s="308" t="s">
        <v>580</v>
      </c>
      <c r="D102" s="308"/>
      <c r="E102" s="308"/>
      <c r="F102" s="309" t="s">
        <v>581</v>
      </c>
      <c r="G102" s="310"/>
      <c r="H102" s="308"/>
      <c r="I102" s="308"/>
      <c r="J102" s="308" t="s">
        <v>582</v>
      </c>
      <c r="K102" s="305"/>
    </row>
    <row r="103" spans="2:11" ht="5.25" customHeight="1">
      <c r="B103" s="303"/>
      <c r="C103" s="306"/>
      <c r="D103" s="306"/>
      <c r="E103" s="306"/>
      <c r="F103" s="306"/>
      <c r="G103" s="322"/>
      <c r="H103" s="306"/>
      <c r="I103" s="306"/>
      <c r="J103" s="306"/>
      <c r="K103" s="305"/>
    </row>
    <row r="104" spans="2:11" ht="15" customHeight="1">
      <c r="B104" s="303"/>
      <c r="C104" s="292" t="s">
        <v>52</v>
      </c>
      <c r="D104" s="311"/>
      <c r="E104" s="311"/>
      <c r="F104" s="313" t="s">
        <v>583</v>
      </c>
      <c r="G104" s="322"/>
      <c r="H104" s="292" t="s">
        <v>622</v>
      </c>
      <c r="I104" s="292" t="s">
        <v>585</v>
      </c>
      <c r="J104" s="292">
        <v>20</v>
      </c>
      <c r="K104" s="305"/>
    </row>
    <row r="105" spans="2:11" ht="15" customHeight="1">
      <c r="B105" s="303"/>
      <c r="C105" s="292" t="s">
        <v>586</v>
      </c>
      <c r="D105" s="292"/>
      <c r="E105" s="292"/>
      <c r="F105" s="313" t="s">
        <v>583</v>
      </c>
      <c r="G105" s="292"/>
      <c r="H105" s="292" t="s">
        <v>622</v>
      </c>
      <c r="I105" s="292" t="s">
        <v>585</v>
      </c>
      <c r="J105" s="292">
        <v>120</v>
      </c>
      <c r="K105" s="305"/>
    </row>
    <row r="106" spans="2:11" ht="15" customHeight="1">
      <c r="B106" s="314"/>
      <c r="C106" s="292" t="s">
        <v>588</v>
      </c>
      <c r="D106" s="292"/>
      <c r="E106" s="292"/>
      <c r="F106" s="313" t="s">
        <v>589</v>
      </c>
      <c r="G106" s="292"/>
      <c r="H106" s="292" t="s">
        <v>622</v>
      </c>
      <c r="I106" s="292" t="s">
        <v>585</v>
      </c>
      <c r="J106" s="292">
        <v>50</v>
      </c>
      <c r="K106" s="305"/>
    </row>
    <row r="107" spans="2:11" ht="15" customHeight="1">
      <c r="B107" s="314"/>
      <c r="C107" s="292" t="s">
        <v>591</v>
      </c>
      <c r="D107" s="292"/>
      <c r="E107" s="292"/>
      <c r="F107" s="313" t="s">
        <v>583</v>
      </c>
      <c r="G107" s="292"/>
      <c r="H107" s="292" t="s">
        <v>622</v>
      </c>
      <c r="I107" s="292" t="s">
        <v>593</v>
      </c>
      <c r="J107" s="292"/>
      <c r="K107" s="305"/>
    </row>
    <row r="108" spans="2:11" ht="15" customHeight="1">
      <c r="B108" s="314"/>
      <c r="C108" s="292" t="s">
        <v>602</v>
      </c>
      <c r="D108" s="292"/>
      <c r="E108" s="292"/>
      <c r="F108" s="313" t="s">
        <v>589</v>
      </c>
      <c r="G108" s="292"/>
      <c r="H108" s="292" t="s">
        <v>622</v>
      </c>
      <c r="I108" s="292" t="s">
        <v>585</v>
      </c>
      <c r="J108" s="292">
        <v>50</v>
      </c>
      <c r="K108" s="305"/>
    </row>
    <row r="109" spans="2:11" ht="15" customHeight="1">
      <c r="B109" s="314"/>
      <c r="C109" s="292" t="s">
        <v>610</v>
      </c>
      <c r="D109" s="292"/>
      <c r="E109" s="292"/>
      <c r="F109" s="313" t="s">
        <v>589</v>
      </c>
      <c r="G109" s="292"/>
      <c r="H109" s="292" t="s">
        <v>622</v>
      </c>
      <c r="I109" s="292" t="s">
        <v>585</v>
      </c>
      <c r="J109" s="292">
        <v>50</v>
      </c>
      <c r="K109" s="305"/>
    </row>
    <row r="110" spans="2:11" ht="15" customHeight="1">
      <c r="B110" s="314"/>
      <c r="C110" s="292" t="s">
        <v>608</v>
      </c>
      <c r="D110" s="292"/>
      <c r="E110" s="292"/>
      <c r="F110" s="313" t="s">
        <v>589</v>
      </c>
      <c r="G110" s="292"/>
      <c r="H110" s="292" t="s">
        <v>622</v>
      </c>
      <c r="I110" s="292" t="s">
        <v>585</v>
      </c>
      <c r="J110" s="292">
        <v>50</v>
      </c>
      <c r="K110" s="305"/>
    </row>
    <row r="111" spans="2:11" ht="15" customHeight="1">
      <c r="B111" s="314"/>
      <c r="C111" s="292" t="s">
        <v>52</v>
      </c>
      <c r="D111" s="292"/>
      <c r="E111" s="292"/>
      <c r="F111" s="313" t="s">
        <v>583</v>
      </c>
      <c r="G111" s="292"/>
      <c r="H111" s="292" t="s">
        <v>623</v>
      </c>
      <c r="I111" s="292" t="s">
        <v>585</v>
      </c>
      <c r="J111" s="292">
        <v>20</v>
      </c>
      <c r="K111" s="305"/>
    </row>
    <row r="112" spans="2:11" ht="15" customHeight="1">
      <c r="B112" s="314"/>
      <c r="C112" s="292" t="s">
        <v>624</v>
      </c>
      <c r="D112" s="292"/>
      <c r="E112" s="292"/>
      <c r="F112" s="313" t="s">
        <v>583</v>
      </c>
      <c r="G112" s="292"/>
      <c r="H112" s="292" t="s">
        <v>625</v>
      </c>
      <c r="I112" s="292" t="s">
        <v>585</v>
      </c>
      <c r="J112" s="292">
        <v>120</v>
      </c>
      <c r="K112" s="305"/>
    </row>
    <row r="113" spans="2:11" ht="15" customHeight="1">
      <c r="B113" s="314"/>
      <c r="C113" s="292" t="s">
        <v>37</v>
      </c>
      <c r="D113" s="292"/>
      <c r="E113" s="292"/>
      <c r="F113" s="313" t="s">
        <v>583</v>
      </c>
      <c r="G113" s="292"/>
      <c r="H113" s="292" t="s">
        <v>626</v>
      </c>
      <c r="I113" s="292" t="s">
        <v>617</v>
      </c>
      <c r="J113" s="292"/>
      <c r="K113" s="305"/>
    </row>
    <row r="114" spans="2:11" ht="15" customHeight="1">
      <c r="B114" s="314"/>
      <c r="C114" s="292" t="s">
        <v>47</v>
      </c>
      <c r="D114" s="292"/>
      <c r="E114" s="292"/>
      <c r="F114" s="313" t="s">
        <v>583</v>
      </c>
      <c r="G114" s="292"/>
      <c r="H114" s="292" t="s">
        <v>627</v>
      </c>
      <c r="I114" s="292" t="s">
        <v>617</v>
      </c>
      <c r="J114" s="292"/>
      <c r="K114" s="305"/>
    </row>
    <row r="115" spans="2:11" ht="15" customHeight="1">
      <c r="B115" s="314"/>
      <c r="C115" s="292" t="s">
        <v>56</v>
      </c>
      <c r="D115" s="292"/>
      <c r="E115" s="292"/>
      <c r="F115" s="313" t="s">
        <v>583</v>
      </c>
      <c r="G115" s="292"/>
      <c r="H115" s="292" t="s">
        <v>628</v>
      </c>
      <c r="I115" s="292" t="s">
        <v>629</v>
      </c>
      <c r="J115" s="292"/>
      <c r="K115" s="305"/>
    </row>
    <row r="116" spans="2:11" ht="15" customHeight="1">
      <c r="B116" s="317"/>
      <c r="C116" s="323"/>
      <c r="D116" s="323"/>
      <c r="E116" s="323"/>
      <c r="F116" s="323"/>
      <c r="G116" s="323"/>
      <c r="H116" s="323"/>
      <c r="I116" s="323"/>
      <c r="J116" s="323"/>
      <c r="K116" s="319"/>
    </row>
    <row r="117" spans="2:11" ht="18.75" customHeight="1">
      <c r="B117" s="324"/>
      <c r="C117" s="288"/>
      <c r="D117" s="288"/>
      <c r="E117" s="288"/>
      <c r="F117" s="325"/>
      <c r="G117" s="288"/>
      <c r="H117" s="288"/>
      <c r="I117" s="288"/>
      <c r="J117" s="288"/>
      <c r="K117" s="324"/>
    </row>
    <row r="118" spans="2:11" ht="18.75" customHeight="1">
      <c r="B118" s="299"/>
      <c r="C118" s="299"/>
      <c r="D118" s="299"/>
      <c r="E118" s="299"/>
      <c r="F118" s="299"/>
      <c r="G118" s="299"/>
      <c r="H118" s="299"/>
      <c r="I118" s="299"/>
      <c r="J118" s="299"/>
      <c r="K118" s="299"/>
    </row>
    <row r="119" spans="2:11" ht="7.5" customHeight="1">
      <c r="B119" s="326"/>
      <c r="C119" s="327"/>
      <c r="D119" s="327"/>
      <c r="E119" s="327"/>
      <c r="F119" s="327"/>
      <c r="G119" s="327"/>
      <c r="H119" s="327"/>
      <c r="I119" s="327"/>
      <c r="J119" s="327"/>
      <c r="K119" s="328"/>
    </row>
    <row r="120" spans="2:11" ht="45" customHeight="1">
      <c r="B120" s="329"/>
      <c r="C120" s="282" t="s">
        <v>630</v>
      </c>
      <c r="D120" s="282"/>
      <c r="E120" s="282"/>
      <c r="F120" s="282"/>
      <c r="G120" s="282"/>
      <c r="H120" s="282"/>
      <c r="I120" s="282"/>
      <c r="J120" s="282"/>
      <c r="K120" s="330"/>
    </row>
    <row r="121" spans="2:11" ht="17.25" customHeight="1">
      <c r="B121" s="331"/>
      <c r="C121" s="306" t="s">
        <v>577</v>
      </c>
      <c r="D121" s="306"/>
      <c r="E121" s="306"/>
      <c r="F121" s="306" t="s">
        <v>578</v>
      </c>
      <c r="G121" s="307"/>
      <c r="H121" s="306" t="s">
        <v>112</v>
      </c>
      <c r="I121" s="306" t="s">
        <v>56</v>
      </c>
      <c r="J121" s="306" t="s">
        <v>579</v>
      </c>
      <c r="K121" s="332"/>
    </row>
    <row r="122" spans="2:11" ht="17.25" customHeight="1">
      <c r="B122" s="331"/>
      <c r="C122" s="308" t="s">
        <v>580</v>
      </c>
      <c r="D122" s="308"/>
      <c r="E122" s="308"/>
      <c r="F122" s="309" t="s">
        <v>581</v>
      </c>
      <c r="G122" s="310"/>
      <c r="H122" s="308"/>
      <c r="I122" s="308"/>
      <c r="J122" s="308" t="s">
        <v>582</v>
      </c>
      <c r="K122" s="332"/>
    </row>
    <row r="123" spans="2:11" ht="5.25" customHeight="1">
      <c r="B123" s="333"/>
      <c r="C123" s="311"/>
      <c r="D123" s="311"/>
      <c r="E123" s="311"/>
      <c r="F123" s="311"/>
      <c r="G123" s="292"/>
      <c r="H123" s="311"/>
      <c r="I123" s="311"/>
      <c r="J123" s="311"/>
      <c r="K123" s="334"/>
    </row>
    <row r="124" spans="2:11" ht="15" customHeight="1">
      <c r="B124" s="333"/>
      <c r="C124" s="292" t="s">
        <v>586</v>
      </c>
      <c r="D124" s="311"/>
      <c r="E124" s="311"/>
      <c r="F124" s="313" t="s">
        <v>583</v>
      </c>
      <c r="G124" s="292"/>
      <c r="H124" s="292" t="s">
        <v>622</v>
      </c>
      <c r="I124" s="292" t="s">
        <v>585</v>
      </c>
      <c r="J124" s="292">
        <v>120</v>
      </c>
      <c r="K124" s="335"/>
    </row>
    <row r="125" spans="2:11" ht="15" customHeight="1">
      <c r="B125" s="333"/>
      <c r="C125" s="292" t="s">
        <v>631</v>
      </c>
      <c r="D125" s="292"/>
      <c r="E125" s="292"/>
      <c r="F125" s="313" t="s">
        <v>583</v>
      </c>
      <c r="G125" s="292"/>
      <c r="H125" s="292" t="s">
        <v>632</v>
      </c>
      <c r="I125" s="292" t="s">
        <v>585</v>
      </c>
      <c r="J125" s="292" t="s">
        <v>633</v>
      </c>
      <c r="K125" s="335"/>
    </row>
    <row r="126" spans="2:11" ht="15" customHeight="1">
      <c r="B126" s="333"/>
      <c r="C126" s="292" t="s">
        <v>532</v>
      </c>
      <c r="D126" s="292"/>
      <c r="E126" s="292"/>
      <c r="F126" s="313" t="s">
        <v>583</v>
      </c>
      <c r="G126" s="292"/>
      <c r="H126" s="292" t="s">
        <v>634</v>
      </c>
      <c r="I126" s="292" t="s">
        <v>585</v>
      </c>
      <c r="J126" s="292" t="s">
        <v>633</v>
      </c>
      <c r="K126" s="335"/>
    </row>
    <row r="127" spans="2:11" ht="15" customHeight="1">
      <c r="B127" s="333"/>
      <c r="C127" s="292" t="s">
        <v>594</v>
      </c>
      <c r="D127" s="292"/>
      <c r="E127" s="292"/>
      <c r="F127" s="313" t="s">
        <v>589</v>
      </c>
      <c r="G127" s="292"/>
      <c r="H127" s="292" t="s">
        <v>595</v>
      </c>
      <c r="I127" s="292" t="s">
        <v>585</v>
      </c>
      <c r="J127" s="292">
        <v>15</v>
      </c>
      <c r="K127" s="335"/>
    </row>
    <row r="128" spans="2:11" ht="15" customHeight="1">
      <c r="B128" s="333"/>
      <c r="C128" s="315" t="s">
        <v>596</v>
      </c>
      <c r="D128" s="315"/>
      <c r="E128" s="315"/>
      <c r="F128" s="316" t="s">
        <v>589</v>
      </c>
      <c r="G128" s="315"/>
      <c r="H128" s="315" t="s">
        <v>597</v>
      </c>
      <c r="I128" s="315" t="s">
        <v>585</v>
      </c>
      <c r="J128" s="315">
        <v>15</v>
      </c>
      <c r="K128" s="335"/>
    </row>
    <row r="129" spans="2:11" ht="15" customHeight="1">
      <c r="B129" s="333"/>
      <c r="C129" s="315" t="s">
        <v>598</v>
      </c>
      <c r="D129" s="315"/>
      <c r="E129" s="315"/>
      <c r="F129" s="316" t="s">
        <v>589</v>
      </c>
      <c r="G129" s="315"/>
      <c r="H129" s="315" t="s">
        <v>599</v>
      </c>
      <c r="I129" s="315" t="s">
        <v>585</v>
      </c>
      <c r="J129" s="315">
        <v>20</v>
      </c>
      <c r="K129" s="335"/>
    </row>
    <row r="130" spans="2:11" ht="15" customHeight="1">
      <c r="B130" s="333"/>
      <c r="C130" s="315" t="s">
        <v>600</v>
      </c>
      <c r="D130" s="315"/>
      <c r="E130" s="315"/>
      <c r="F130" s="316" t="s">
        <v>589</v>
      </c>
      <c r="G130" s="315"/>
      <c r="H130" s="315" t="s">
        <v>601</v>
      </c>
      <c r="I130" s="315" t="s">
        <v>585</v>
      </c>
      <c r="J130" s="315">
        <v>20</v>
      </c>
      <c r="K130" s="335"/>
    </row>
    <row r="131" spans="2:11" ht="15" customHeight="1">
      <c r="B131" s="333"/>
      <c r="C131" s="292" t="s">
        <v>588</v>
      </c>
      <c r="D131" s="292"/>
      <c r="E131" s="292"/>
      <c r="F131" s="313" t="s">
        <v>589</v>
      </c>
      <c r="G131" s="292"/>
      <c r="H131" s="292" t="s">
        <v>622</v>
      </c>
      <c r="I131" s="292" t="s">
        <v>585</v>
      </c>
      <c r="J131" s="292">
        <v>50</v>
      </c>
      <c r="K131" s="335"/>
    </row>
    <row r="132" spans="2:11" ht="15" customHeight="1">
      <c r="B132" s="333"/>
      <c r="C132" s="292" t="s">
        <v>602</v>
      </c>
      <c r="D132" s="292"/>
      <c r="E132" s="292"/>
      <c r="F132" s="313" t="s">
        <v>589</v>
      </c>
      <c r="G132" s="292"/>
      <c r="H132" s="292" t="s">
        <v>622</v>
      </c>
      <c r="I132" s="292" t="s">
        <v>585</v>
      </c>
      <c r="J132" s="292">
        <v>50</v>
      </c>
      <c r="K132" s="335"/>
    </row>
    <row r="133" spans="2:11" ht="15" customHeight="1">
      <c r="B133" s="333"/>
      <c r="C133" s="292" t="s">
        <v>608</v>
      </c>
      <c r="D133" s="292"/>
      <c r="E133" s="292"/>
      <c r="F133" s="313" t="s">
        <v>589</v>
      </c>
      <c r="G133" s="292"/>
      <c r="H133" s="292" t="s">
        <v>622</v>
      </c>
      <c r="I133" s="292" t="s">
        <v>585</v>
      </c>
      <c r="J133" s="292">
        <v>50</v>
      </c>
      <c r="K133" s="335"/>
    </row>
    <row r="134" spans="2:11" ht="15" customHeight="1">
      <c r="B134" s="333"/>
      <c r="C134" s="292" t="s">
        <v>610</v>
      </c>
      <c r="D134" s="292"/>
      <c r="E134" s="292"/>
      <c r="F134" s="313" t="s">
        <v>589</v>
      </c>
      <c r="G134" s="292"/>
      <c r="H134" s="292" t="s">
        <v>622</v>
      </c>
      <c r="I134" s="292" t="s">
        <v>585</v>
      </c>
      <c r="J134" s="292">
        <v>50</v>
      </c>
      <c r="K134" s="335"/>
    </row>
    <row r="135" spans="2:11" ht="15" customHeight="1">
      <c r="B135" s="333"/>
      <c r="C135" s="292" t="s">
        <v>117</v>
      </c>
      <c r="D135" s="292"/>
      <c r="E135" s="292"/>
      <c r="F135" s="313" t="s">
        <v>589</v>
      </c>
      <c r="G135" s="292"/>
      <c r="H135" s="292" t="s">
        <v>635</v>
      </c>
      <c r="I135" s="292" t="s">
        <v>585</v>
      </c>
      <c r="J135" s="292">
        <v>255</v>
      </c>
      <c r="K135" s="335"/>
    </row>
    <row r="136" spans="2:11" ht="15" customHeight="1">
      <c r="B136" s="333"/>
      <c r="C136" s="292" t="s">
        <v>612</v>
      </c>
      <c r="D136" s="292"/>
      <c r="E136" s="292"/>
      <c r="F136" s="313" t="s">
        <v>583</v>
      </c>
      <c r="G136" s="292"/>
      <c r="H136" s="292" t="s">
        <v>636</v>
      </c>
      <c r="I136" s="292" t="s">
        <v>614</v>
      </c>
      <c r="J136" s="292"/>
      <c r="K136" s="335"/>
    </row>
    <row r="137" spans="2:11" ht="15" customHeight="1">
      <c r="B137" s="333"/>
      <c r="C137" s="292" t="s">
        <v>615</v>
      </c>
      <c r="D137" s="292"/>
      <c r="E137" s="292"/>
      <c r="F137" s="313" t="s">
        <v>583</v>
      </c>
      <c r="G137" s="292"/>
      <c r="H137" s="292" t="s">
        <v>637</v>
      </c>
      <c r="I137" s="292" t="s">
        <v>617</v>
      </c>
      <c r="J137" s="292"/>
      <c r="K137" s="335"/>
    </row>
    <row r="138" spans="2:11" ht="15" customHeight="1">
      <c r="B138" s="333"/>
      <c r="C138" s="292" t="s">
        <v>618</v>
      </c>
      <c r="D138" s="292"/>
      <c r="E138" s="292"/>
      <c r="F138" s="313" t="s">
        <v>583</v>
      </c>
      <c r="G138" s="292"/>
      <c r="H138" s="292" t="s">
        <v>618</v>
      </c>
      <c r="I138" s="292" t="s">
        <v>617</v>
      </c>
      <c r="J138" s="292"/>
      <c r="K138" s="335"/>
    </row>
    <row r="139" spans="2:11" ht="15" customHeight="1">
      <c r="B139" s="333"/>
      <c r="C139" s="292" t="s">
        <v>37</v>
      </c>
      <c r="D139" s="292"/>
      <c r="E139" s="292"/>
      <c r="F139" s="313" t="s">
        <v>583</v>
      </c>
      <c r="G139" s="292"/>
      <c r="H139" s="292" t="s">
        <v>638</v>
      </c>
      <c r="I139" s="292" t="s">
        <v>617</v>
      </c>
      <c r="J139" s="292"/>
      <c r="K139" s="335"/>
    </row>
    <row r="140" spans="2:11" ht="15" customHeight="1">
      <c r="B140" s="333"/>
      <c r="C140" s="292" t="s">
        <v>639</v>
      </c>
      <c r="D140" s="292"/>
      <c r="E140" s="292"/>
      <c r="F140" s="313" t="s">
        <v>583</v>
      </c>
      <c r="G140" s="292"/>
      <c r="H140" s="292" t="s">
        <v>640</v>
      </c>
      <c r="I140" s="292" t="s">
        <v>617</v>
      </c>
      <c r="J140" s="292"/>
      <c r="K140" s="335"/>
    </row>
    <row r="141" spans="2:11" ht="15" customHeight="1">
      <c r="B141" s="336"/>
      <c r="C141" s="337"/>
      <c r="D141" s="337"/>
      <c r="E141" s="337"/>
      <c r="F141" s="337"/>
      <c r="G141" s="337"/>
      <c r="H141" s="337"/>
      <c r="I141" s="337"/>
      <c r="J141" s="337"/>
      <c r="K141" s="338"/>
    </row>
    <row r="142" spans="2:11" ht="18.75" customHeight="1">
      <c r="B142" s="288"/>
      <c r="C142" s="288"/>
      <c r="D142" s="288"/>
      <c r="E142" s="288"/>
      <c r="F142" s="325"/>
      <c r="G142" s="288"/>
      <c r="H142" s="288"/>
      <c r="I142" s="288"/>
      <c r="J142" s="288"/>
      <c r="K142" s="288"/>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304" t="s">
        <v>641</v>
      </c>
      <c r="D145" s="304"/>
      <c r="E145" s="304"/>
      <c r="F145" s="304"/>
      <c r="G145" s="304"/>
      <c r="H145" s="304"/>
      <c r="I145" s="304"/>
      <c r="J145" s="304"/>
      <c r="K145" s="305"/>
    </row>
    <row r="146" spans="2:11" ht="17.25" customHeight="1">
      <c r="B146" s="303"/>
      <c r="C146" s="306" t="s">
        <v>577</v>
      </c>
      <c r="D146" s="306"/>
      <c r="E146" s="306"/>
      <c r="F146" s="306" t="s">
        <v>578</v>
      </c>
      <c r="G146" s="307"/>
      <c r="H146" s="306" t="s">
        <v>112</v>
      </c>
      <c r="I146" s="306" t="s">
        <v>56</v>
      </c>
      <c r="J146" s="306" t="s">
        <v>579</v>
      </c>
      <c r="K146" s="305"/>
    </row>
    <row r="147" spans="2:11" ht="17.25" customHeight="1">
      <c r="B147" s="303"/>
      <c r="C147" s="308" t="s">
        <v>580</v>
      </c>
      <c r="D147" s="308"/>
      <c r="E147" s="308"/>
      <c r="F147" s="309" t="s">
        <v>581</v>
      </c>
      <c r="G147" s="310"/>
      <c r="H147" s="308"/>
      <c r="I147" s="308"/>
      <c r="J147" s="308" t="s">
        <v>582</v>
      </c>
      <c r="K147" s="305"/>
    </row>
    <row r="148" spans="2:11" ht="5.25" customHeight="1">
      <c r="B148" s="314"/>
      <c r="C148" s="311"/>
      <c r="D148" s="311"/>
      <c r="E148" s="311"/>
      <c r="F148" s="311"/>
      <c r="G148" s="312"/>
      <c r="H148" s="311"/>
      <c r="I148" s="311"/>
      <c r="J148" s="311"/>
      <c r="K148" s="335"/>
    </row>
    <row r="149" spans="2:11" ht="15" customHeight="1">
      <c r="B149" s="314"/>
      <c r="C149" s="339" t="s">
        <v>586</v>
      </c>
      <c r="D149" s="292"/>
      <c r="E149" s="292"/>
      <c r="F149" s="340" t="s">
        <v>583</v>
      </c>
      <c r="G149" s="292"/>
      <c r="H149" s="339" t="s">
        <v>622</v>
      </c>
      <c r="I149" s="339" t="s">
        <v>585</v>
      </c>
      <c r="J149" s="339">
        <v>120</v>
      </c>
      <c r="K149" s="335"/>
    </row>
    <row r="150" spans="2:11" ht="15" customHeight="1">
      <c r="B150" s="314"/>
      <c r="C150" s="339" t="s">
        <v>631</v>
      </c>
      <c r="D150" s="292"/>
      <c r="E150" s="292"/>
      <c r="F150" s="340" t="s">
        <v>583</v>
      </c>
      <c r="G150" s="292"/>
      <c r="H150" s="339" t="s">
        <v>642</v>
      </c>
      <c r="I150" s="339" t="s">
        <v>585</v>
      </c>
      <c r="J150" s="339" t="s">
        <v>633</v>
      </c>
      <c r="K150" s="335"/>
    </row>
    <row r="151" spans="2:11" ht="15" customHeight="1">
      <c r="B151" s="314"/>
      <c r="C151" s="339" t="s">
        <v>532</v>
      </c>
      <c r="D151" s="292"/>
      <c r="E151" s="292"/>
      <c r="F151" s="340" t="s">
        <v>583</v>
      </c>
      <c r="G151" s="292"/>
      <c r="H151" s="339" t="s">
        <v>643</v>
      </c>
      <c r="I151" s="339" t="s">
        <v>585</v>
      </c>
      <c r="J151" s="339" t="s">
        <v>633</v>
      </c>
      <c r="K151" s="335"/>
    </row>
    <row r="152" spans="2:11" ht="15" customHeight="1">
      <c r="B152" s="314"/>
      <c r="C152" s="339" t="s">
        <v>588</v>
      </c>
      <c r="D152" s="292"/>
      <c r="E152" s="292"/>
      <c r="F152" s="340" t="s">
        <v>589</v>
      </c>
      <c r="G152" s="292"/>
      <c r="H152" s="339" t="s">
        <v>622</v>
      </c>
      <c r="I152" s="339" t="s">
        <v>585</v>
      </c>
      <c r="J152" s="339">
        <v>50</v>
      </c>
      <c r="K152" s="335"/>
    </row>
    <row r="153" spans="2:11" ht="15" customHeight="1">
      <c r="B153" s="314"/>
      <c r="C153" s="339" t="s">
        <v>591</v>
      </c>
      <c r="D153" s="292"/>
      <c r="E153" s="292"/>
      <c r="F153" s="340" t="s">
        <v>583</v>
      </c>
      <c r="G153" s="292"/>
      <c r="H153" s="339" t="s">
        <v>622</v>
      </c>
      <c r="I153" s="339" t="s">
        <v>593</v>
      </c>
      <c r="J153" s="339"/>
      <c r="K153" s="335"/>
    </row>
    <row r="154" spans="2:11" ht="15" customHeight="1">
      <c r="B154" s="314"/>
      <c r="C154" s="339" t="s">
        <v>602</v>
      </c>
      <c r="D154" s="292"/>
      <c r="E154" s="292"/>
      <c r="F154" s="340" t="s">
        <v>589</v>
      </c>
      <c r="G154" s="292"/>
      <c r="H154" s="339" t="s">
        <v>622</v>
      </c>
      <c r="I154" s="339" t="s">
        <v>585</v>
      </c>
      <c r="J154" s="339">
        <v>50</v>
      </c>
      <c r="K154" s="335"/>
    </row>
    <row r="155" spans="2:11" ht="15" customHeight="1">
      <c r="B155" s="314"/>
      <c r="C155" s="339" t="s">
        <v>610</v>
      </c>
      <c r="D155" s="292"/>
      <c r="E155" s="292"/>
      <c r="F155" s="340" t="s">
        <v>589</v>
      </c>
      <c r="G155" s="292"/>
      <c r="H155" s="339" t="s">
        <v>622</v>
      </c>
      <c r="I155" s="339" t="s">
        <v>585</v>
      </c>
      <c r="J155" s="339">
        <v>50</v>
      </c>
      <c r="K155" s="335"/>
    </row>
    <row r="156" spans="2:11" ht="15" customHeight="1">
      <c r="B156" s="314"/>
      <c r="C156" s="339" t="s">
        <v>608</v>
      </c>
      <c r="D156" s="292"/>
      <c r="E156" s="292"/>
      <c r="F156" s="340" t="s">
        <v>589</v>
      </c>
      <c r="G156" s="292"/>
      <c r="H156" s="339" t="s">
        <v>622</v>
      </c>
      <c r="I156" s="339" t="s">
        <v>585</v>
      </c>
      <c r="J156" s="339">
        <v>50</v>
      </c>
      <c r="K156" s="335"/>
    </row>
    <row r="157" spans="2:11" ht="15" customHeight="1">
      <c r="B157" s="314"/>
      <c r="C157" s="339" t="s">
        <v>90</v>
      </c>
      <c r="D157" s="292"/>
      <c r="E157" s="292"/>
      <c r="F157" s="340" t="s">
        <v>583</v>
      </c>
      <c r="G157" s="292"/>
      <c r="H157" s="339" t="s">
        <v>644</v>
      </c>
      <c r="I157" s="339" t="s">
        <v>585</v>
      </c>
      <c r="J157" s="339" t="s">
        <v>645</v>
      </c>
      <c r="K157" s="335"/>
    </row>
    <row r="158" spans="2:11" ht="15" customHeight="1">
      <c r="B158" s="314"/>
      <c r="C158" s="339" t="s">
        <v>646</v>
      </c>
      <c r="D158" s="292"/>
      <c r="E158" s="292"/>
      <c r="F158" s="340" t="s">
        <v>583</v>
      </c>
      <c r="G158" s="292"/>
      <c r="H158" s="339" t="s">
        <v>647</v>
      </c>
      <c r="I158" s="339" t="s">
        <v>617</v>
      </c>
      <c r="J158" s="339"/>
      <c r="K158" s="335"/>
    </row>
    <row r="159" spans="2:11" ht="15" customHeight="1">
      <c r="B159" s="341"/>
      <c r="C159" s="323"/>
      <c r="D159" s="323"/>
      <c r="E159" s="323"/>
      <c r="F159" s="323"/>
      <c r="G159" s="323"/>
      <c r="H159" s="323"/>
      <c r="I159" s="323"/>
      <c r="J159" s="323"/>
      <c r="K159" s="342"/>
    </row>
    <row r="160" spans="2:11" ht="18.75" customHeight="1">
      <c r="B160" s="288"/>
      <c r="C160" s="292"/>
      <c r="D160" s="292"/>
      <c r="E160" s="292"/>
      <c r="F160" s="313"/>
      <c r="G160" s="292"/>
      <c r="H160" s="292"/>
      <c r="I160" s="292"/>
      <c r="J160" s="292"/>
      <c r="K160" s="288"/>
    </row>
    <row r="161" spans="2:11" ht="18.75" customHeight="1">
      <c r="B161" s="299"/>
      <c r="C161" s="299"/>
      <c r="D161" s="299"/>
      <c r="E161" s="299"/>
      <c r="F161" s="299"/>
      <c r="G161" s="299"/>
      <c r="H161" s="299"/>
      <c r="I161" s="299"/>
      <c r="J161" s="299"/>
      <c r="K161" s="299"/>
    </row>
    <row r="162" spans="2:11" ht="7.5" customHeight="1">
      <c r="B162" s="278"/>
      <c r="C162" s="279"/>
      <c r="D162" s="279"/>
      <c r="E162" s="279"/>
      <c r="F162" s="279"/>
      <c r="G162" s="279"/>
      <c r="H162" s="279"/>
      <c r="I162" s="279"/>
      <c r="J162" s="279"/>
      <c r="K162" s="280"/>
    </row>
    <row r="163" spans="2:11" ht="45" customHeight="1">
      <c r="B163" s="281"/>
      <c r="C163" s="282" t="s">
        <v>648</v>
      </c>
      <c r="D163" s="282"/>
      <c r="E163" s="282"/>
      <c r="F163" s="282"/>
      <c r="G163" s="282"/>
      <c r="H163" s="282"/>
      <c r="I163" s="282"/>
      <c r="J163" s="282"/>
      <c r="K163" s="283"/>
    </row>
    <row r="164" spans="2:11" ht="17.25" customHeight="1">
      <c r="B164" s="281"/>
      <c r="C164" s="306" t="s">
        <v>577</v>
      </c>
      <c r="D164" s="306"/>
      <c r="E164" s="306"/>
      <c r="F164" s="306" t="s">
        <v>578</v>
      </c>
      <c r="G164" s="343"/>
      <c r="H164" s="344" t="s">
        <v>112</v>
      </c>
      <c r="I164" s="344" t="s">
        <v>56</v>
      </c>
      <c r="J164" s="306" t="s">
        <v>579</v>
      </c>
      <c r="K164" s="283"/>
    </row>
    <row r="165" spans="2:11" ht="17.25" customHeight="1">
      <c r="B165" s="284"/>
      <c r="C165" s="308" t="s">
        <v>580</v>
      </c>
      <c r="D165" s="308"/>
      <c r="E165" s="308"/>
      <c r="F165" s="309" t="s">
        <v>581</v>
      </c>
      <c r="G165" s="345"/>
      <c r="H165" s="346"/>
      <c r="I165" s="346"/>
      <c r="J165" s="308" t="s">
        <v>582</v>
      </c>
      <c r="K165" s="286"/>
    </row>
    <row r="166" spans="2:11" ht="5.25" customHeight="1">
      <c r="B166" s="314"/>
      <c r="C166" s="311"/>
      <c r="D166" s="311"/>
      <c r="E166" s="311"/>
      <c r="F166" s="311"/>
      <c r="G166" s="312"/>
      <c r="H166" s="311"/>
      <c r="I166" s="311"/>
      <c r="J166" s="311"/>
      <c r="K166" s="335"/>
    </row>
    <row r="167" spans="2:11" ht="15" customHeight="1">
      <c r="B167" s="314"/>
      <c r="C167" s="292" t="s">
        <v>586</v>
      </c>
      <c r="D167" s="292"/>
      <c r="E167" s="292"/>
      <c r="F167" s="313" t="s">
        <v>583</v>
      </c>
      <c r="G167" s="292"/>
      <c r="H167" s="292" t="s">
        <v>622</v>
      </c>
      <c r="I167" s="292" t="s">
        <v>585</v>
      </c>
      <c r="J167" s="292">
        <v>120</v>
      </c>
      <c r="K167" s="335"/>
    </row>
    <row r="168" spans="2:11" ht="15" customHeight="1">
      <c r="B168" s="314"/>
      <c r="C168" s="292" t="s">
        <v>631</v>
      </c>
      <c r="D168" s="292"/>
      <c r="E168" s="292"/>
      <c r="F168" s="313" t="s">
        <v>583</v>
      </c>
      <c r="G168" s="292"/>
      <c r="H168" s="292" t="s">
        <v>632</v>
      </c>
      <c r="I168" s="292" t="s">
        <v>585</v>
      </c>
      <c r="J168" s="292" t="s">
        <v>633</v>
      </c>
      <c r="K168" s="335"/>
    </row>
    <row r="169" spans="2:11" ht="15" customHeight="1">
      <c r="B169" s="314"/>
      <c r="C169" s="292" t="s">
        <v>532</v>
      </c>
      <c r="D169" s="292"/>
      <c r="E169" s="292"/>
      <c r="F169" s="313" t="s">
        <v>583</v>
      </c>
      <c r="G169" s="292"/>
      <c r="H169" s="292" t="s">
        <v>649</v>
      </c>
      <c r="I169" s="292" t="s">
        <v>585</v>
      </c>
      <c r="J169" s="292" t="s">
        <v>633</v>
      </c>
      <c r="K169" s="335"/>
    </row>
    <row r="170" spans="2:11" ht="15" customHeight="1">
      <c r="B170" s="314"/>
      <c r="C170" s="292" t="s">
        <v>588</v>
      </c>
      <c r="D170" s="292"/>
      <c r="E170" s="292"/>
      <c r="F170" s="313" t="s">
        <v>589</v>
      </c>
      <c r="G170" s="292"/>
      <c r="H170" s="292" t="s">
        <v>649</v>
      </c>
      <c r="I170" s="292" t="s">
        <v>585</v>
      </c>
      <c r="J170" s="292">
        <v>50</v>
      </c>
      <c r="K170" s="335"/>
    </row>
    <row r="171" spans="2:11" ht="15" customHeight="1">
      <c r="B171" s="314"/>
      <c r="C171" s="292" t="s">
        <v>591</v>
      </c>
      <c r="D171" s="292"/>
      <c r="E171" s="292"/>
      <c r="F171" s="313" t="s">
        <v>583</v>
      </c>
      <c r="G171" s="292"/>
      <c r="H171" s="292" t="s">
        <v>649</v>
      </c>
      <c r="I171" s="292" t="s">
        <v>593</v>
      </c>
      <c r="J171" s="292"/>
      <c r="K171" s="335"/>
    </row>
    <row r="172" spans="2:11" ht="15" customHeight="1">
      <c r="B172" s="314"/>
      <c r="C172" s="292" t="s">
        <v>602</v>
      </c>
      <c r="D172" s="292"/>
      <c r="E172" s="292"/>
      <c r="F172" s="313" t="s">
        <v>589</v>
      </c>
      <c r="G172" s="292"/>
      <c r="H172" s="292" t="s">
        <v>649</v>
      </c>
      <c r="I172" s="292" t="s">
        <v>585</v>
      </c>
      <c r="J172" s="292">
        <v>50</v>
      </c>
      <c r="K172" s="335"/>
    </row>
    <row r="173" spans="2:11" ht="15" customHeight="1">
      <c r="B173" s="314"/>
      <c r="C173" s="292" t="s">
        <v>610</v>
      </c>
      <c r="D173" s="292"/>
      <c r="E173" s="292"/>
      <c r="F173" s="313" t="s">
        <v>589</v>
      </c>
      <c r="G173" s="292"/>
      <c r="H173" s="292" t="s">
        <v>649</v>
      </c>
      <c r="I173" s="292" t="s">
        <v>585</v>
      </c>
      <c r="J173" s="292">
        <v>50</v>
      </c>
      <c r="K173" s="335"/>
    </row>
    <row r="174" spans="2:11" ht="15" customHeight="1">
      <c r="B174" s="314"/>
      <c r="C174" s="292" t="s">
        <v>608</v>
      </c>
      <c r="D174" s="292"/>
      <c r="E174" s="292"/>
      <c r="F174" s="313" t="s">
        <v>589</v>
      </c>
      <c r="G174" s="292"/>
      <c r="H174" s="292" t="s">
        <v>649</v>
      </c>
      <c r="I174" s="292" t="s">
        <v>585</v>
      </c>
      <c r="J174" s="292">
        <v>50</v>
      </c>
      <c r="K174" s="335"/>
    </row>
    <row r="175" spans="2:11" ht="15" customHeight="1">
      <c r="B175" s="314"/>
      <c r="C175" s="292" t="s">
        <v>111</v>
      </c>
      <c r="D175" s="292"/>
      <c r="E175" s="292"/>
      <c r="F175" s="313" t="s">
        <v>583</v>
      </c>
      <c r="G175" s="292"/>
      <c r="H175" s="292" t="s">
        <v>650</v>
      </c>
      <c r="I175" s="292" t="s">
        <v>651</v>
      </c>
      <c r="J175" s="292"/>
      <c r="K175" s="335"/>
    </row>
    <row r="176" spans="2:11" ht="15" customHeight="1">
      <c r="B176" s="314"/>
      <c r="C176" s="292" t="s">
        <v>56</v>
      </c>
      <c r="D176" s="292"/>
      <c r="E176" s="292"/>
      <c r="F176" s="313" t="s">
        <v>583</v>
      </c>
      <c r="G176" s="292"/>
      <c r="H176" s="292" t="s">
        <v>652</v>
      </c>
      <c r="I176" s="292" t="s">
        <v>653</v>
      </c>
      <c r="J176" s="292">
        <v>1</v>
      </c>
      <c r="K176" s="335"/>
    </row>
    <row r="177" spans="2:11" ht="15" customHeight="1">
      <c r="B177" s="314"/>
      <c r="C177" s="292" t="s">
        <v>52</v>
      </c>
      <c r="D177" s="292"/>
      <c r="E177" s="292"/>
      <c r="F177" s="313" t="s">
        <v>583</v>
      </c>
      <c r="G177" s="292"/>
      <c r="H177" s="292" t="s">
        <v>654</v>
      </c>
      <c r="I177" s="292" t="s">
        <v>585</v>
      </c>
      <c r="J177" s="292">
        <v>20</v>
      </c>
      <c r="K177" s="335"/>
    </row>
    <row r="178" spans="2:11" ht="15" customHeight="1">
      <c r="B178" s="314"/>
      <c r="C178" s="292" t="s">
        <v>112</v>
      </c>
      <c r="D178" s="292"/>
      <c r="E178" s="292"/>
      <c r="F178" s="313" t="s">
        <v>583</v>
      </c>
      <c r="G178" s="292"/>
      <c r="H178" s="292" t="s">
        <v>655</v>
      </c>
      <c r="I178" s="292" t="s">
        <v>585</v>
      </c>
      <c r="J178" s="292">
        <v>255</v>
      </c>
      <c r="K178" s="335"/>
    </row>
    <row r="179" spans="2:11" ht="15" customHeight="1">
      <c r="B179" s="314"/>
      <c r="C179" s="292" t="s">
        <v>113</v>
      </c>
      <c r="D179" s="292"/>
      <c r="E179" s="292"/>
      <c r="F179" s="313" t="s">
        <v>583</v>
      </c>
      <c r="G179" s="292"/>
      <c r="H179" s="292" t="s">
        <v>548</v>
      </c>
      <c r="I179" s="292" t="s">
        <v>585</v>
      </c>
      <c r="J179" s="292">
        <v>10</v>
      </c>
      <c r="K179" s="335"/>
    </row>
    <row r="180" spans="2:11" ht="15" customHeight="1">
      <c r="B180" s="314"/>
      <c r="C180" s="292" t="s">
        <v>114</v>
      </c>
      <c r="D180" s="292"/>
      <c r="E180" s="292"/>
      <c r="F180" s="313" t="s">
        <v>583</v>
      </c>
      <c r="G180" s="292"/>
      <c r="H180" s="292" t="s">
        <v>656</v>
      </c>
      <c r="I180" s="292" t="s">
        <v>617</v>
      </c>
      <c r="J180" s="292"/>
      <c r="K180" s="335"/>
    </row>
    <row r="181" spans="2:11" ht="15" customHeight="1">
      <c r="B181" s="314"/>
      <c r="C181" s="292" t="s">
        <v>657</v>
      </c>
      <c r="D181" s="292"/>
      <c r="E181" s="292"/>
      <c r="F181" s="313" t="s">
        <v>583</v>
      </c>
      <c r="G181" s="292"/>
      <c r="H181" s="292" t="s">
        <v>658</v>
      </c>
      <c r="I181" s="292" t="s">
        <v>617</v>
      </c>
      <c r="J181" s="292"/>
      <c r="K181" s="335"/>
    </row>
    <row r="182" spans="2:11" ht="15" customHeight="1">
      <c r="B182" s="314"/>
      <c r="C182" s="292" t="s">
        <v>646</v>
      </c>
      <c r="D182" s="292"/>
      <c r="E182" s="292"/>
      <c r="F182" s="313" t="s">
        <v>583</v>
      </c>
      <c r="G182" s="292"/>
      <c r="H182" s="292" t="s">
        <v>659</v>
      </c>
      <c r="I182" s="292" t="s">
        <v>617</v>
      </c>
      <c r="J182" s="292"/>
      <c r="K182" s="335"/>
    </row>
    <row r="183" spans="2:11" ht="15" customHeight="1">
      <c r="B183" s="314"/>
      <c r="C183" s="292" t="s">
        <v>116</v>
      </c>
      <c r="D183" s="292"/>
      <c r="E183" s="292"/>
      <c r="F183" s="313" t="s">
        <v>589</v>
      </c>
      <c r="G183" s="292"/>
      <c r="H183" s="292" t="s">
        <v>660</v>
      </c>
      <c r="I183" s="292" t="s">
        <v>585</v>
      </c>
      <c r="J183" s="292">
        <v>50</v>
      </c>
      <c r="K183" s="335"/>
    </row>
    <row r="184" spans="2:11" ht="15" customHeight="1">
      <c r="B184" s="314"/>
      <c r="C184" s="292" t="s">
        <v>661</v>
      </c>
      <c r="D184" s="292"/>
      <c r="E184" s="292"/>
      <c r="F184" s="313" t="s">
        <v>589</v>
      </c>
      <c r="G184" s="292"/>
      <c r="H184" s="292" t="s">
        <v>662</v>
      </c>
      <c r="I184" s="292" t="s">
        <v>663</v>
      </c>
      <c r="J184" s="292"/>
      <c r="K184" s="335"/>
    </row>
    <row r="185" spans="2:11" ht="15" customHeight="1">
      <c r="B185" s="314"/>
      <c r="C185" s="292" t="s">
        <v>664</v>
      </c>
      <c r="D185" s="292"/>
      <c r="E185" s="292"/>
      <c r="F185" s="313" t="s">
        <v>589</v>
      </c>
      <c r="G185" s="292"/>
      <c r="H185" s="292" t="s">
        <v>665</v>
      </c>
      <c r="I185" s="292" t="s">
        <v>663</v>
      </c>
      <c r="J185" s="292"/>
      <c r="K185" s="335"/>
    </row>
    <row r="186" spans="2:11" ht="15" customHeight="1">
      <c r="B186" s="314"/>
      <c r="C186" s="292" t="s">
        <v>666</v>
      </c>
      <c r="D186" s="292"/>
      <c r="E186" s="292"/>
      <c r="F186" s="313" t="s">
        <v>589</v>
      </c>
      <c r="G186" s="292"/>
      <c r="H186" s="292" t="s">
        <v>667</v>
      </c>
      <c r="I186" s="292" t="s">
        <v>663</v>
      </c>
      <c r="J186" s="292"/>
      <c r="K186" s="335"/>
    </row>
    <row r="187" spans="2:11" ht="15" customHeight="1">
      <c r="B187" s="314"/>
      <c r="C187" s="347" t="s">
        <v>668</v>
      </c>
      <c r="D187" s="292"/>
      <c r="E187" s="292"/>
      <c r="F187" s="313" t="s">
        <v>589</v>
      </c>
      <c r="G187" s="292"/>
      <c r="H187" s="292" t="s">
        <v>669</v>
      </c>
      <c r="I187" s="292" t="s">
        <v>670</v>
      </c>
      <c r="J187" s="348" t="s">
        <v>671</v>
      </c>
      <c r="K187" s="335"/>
    </row>
    <row r="188" spans="2:11" ht="15" customHeight="1">
      <c r="B188" s="314"/>
      <c r="C188" s="298" t="s">
        <v>41</v>
      </c>
      <c r="D188" s="292"/>
      <c r="E188" s="292"/>
      <c r="F188" s="313" t="s">
        <v>583</v>
      </c>
      <c r="G188" s="292"/>
      <c r="H188" s="288" t="s">
        <v>672</v>
      </c>
      <c r="I188" s="292" t="s">
        <v>673</v>
      </c>
      <c r="J188" s="292"/>
      <c r="K188" s="335"/>
    </row>
    <row r="189" spans="2:11" ht="15" customHeight="1">
      <c r="B189" s="314"/>
      <c r="C189" s="298" t="s">
        <v>674</v>
      </c>
      <c r="D189" s="292"/>
      <c r="E189" s="292"/>
      <c r="F189" s="313" t="s">
        <v>583</v>
      </c>
      <c r="G189" s="292"/>
      <c r="H189" s="292" t="s">
        <v>675</v>
      </c>
      <c r="I189" s="292" t="s">
        <v>617</v>
      </c>
      <c r="J189" s="292"/>
      <c r="K189" s="335"/>
    </row>
    <row r="190" spans="2:11" ht="15" customHeight="1">
      <c r="B190" s="314"/>
      <c r="C190" s="298" t="s">
        <v>676</v>
      </c>
      <c r="D190" s="292"/>
      <c r="E190" s="292"/>
      <c r="F190" s="313" t="s">
        <v>583</v>
      </c>
      <c r="G190" s="292"/>
      <c r="H190" s="292" t="s">
        <v>677</v>
      </c>
      <c r="I190" s="292" t="s">
        <v>617</v>
      </c>
      <c r="J190" s="292"/>
      <c r="K190" s="335"/>
    </row>
    <row r="191" spans="2:11" ht="15" customHeight="1">
      <c r="B191" s="314"/>
      <c r="C191" s="298" t="s">
        <v>678</v>
      </c>
      <c r="D191" s="292"/>
      <c r="E191" s="292"/>
      <c r="F191" s="313" t="s">
        <v>589</v>
      </c>
      <c r="G191" s="292"/>
      <c r="H191" s="292" t="s">
        <v>679</v>
      </c>
      <c r="I191" s="292" t="s">
        <v>617</v>
      </c>
      <c r="J191" s="292"/>
      <c r="K191" s="335"/>
    </row>
    <row r="192" spans="2:11" ht="15" customHeight="1">
      <c r="B192" s="341"/>
      <c r="C192" s="349"/>
      <c r="D192" s="323"/>
      <c r="E192" s="323"/>
      <c r="F192" s="323"/>
      <c r="G192" s="323"/>
      <c r="H192" s="323"/>
      <c r="I192" s="323"/>
      <c r="J192" s="323"/>
      <c r="K192" s="342"/>
    </row>
    <row r="193" spans="2:11" ht="18.75" customHeight="1">
      <c r="B193" s="288"/>
      <c r="C193" s="292"/>
      <c r="D193" s="292"/>
      <c r="E193" s="292"/>
      <c r="F193" s="313"/>
      <c r="G193" s="292"/>
      <c r="H193" s="292"/>
      <c r="I193" s="292"/>
      <c r="J193" s="292"/>
      <c r="K193" s="288"/>
    </row>
    <row r="194" spans="2:11" ht="18.75" customHeight="1">
      <c r="B194" s="288"/>
      <c r="C194" s="292"/>
      <c r="D194" s="292"/>
      <c r="E194" s="292"/>
      <c r="F194" s="313"/>
      <c r="G194" s="292"/>
      <c r="H194" s="292"/>
      <c r="I194" s="292"/>
      <c r="J194" s="292"/>
      <c r="K194" s="288"/>
    </row>
    <row r="195" spans="2:11" ht="18.75" customHeight="1">
      <c r="B195" s="299"/>
      <c r="C195" s="299"/>
      <c r="D195" s="299"/>
      <c r="E195" s="299"/>
      <c r="F195" s="299"/>
      <c r="G195" s="299"/>
      <c r="H195" s="299"/>
      <c r="I195" s="299"/>
      <c r="J195" s="299"/>
      <c r="K195" s="299"/>
    </row>
    <row r="196" spans="2:11" ht="13.5">
      <c r="B196" s="278"/>
      <c r="C196" s="279"/>
      <c r="D196" s="279"/>
      <c r="E196" s="279"/>
      <c r="F196" s="279"/>
      <c r="G196" s="279"/>
      <c r="H196" s="279"/>
      <c r="I196" s="279"/>
      <c r="J196" s="279"/>
      <c r="K196" s="280"/>
    </row>
    <row r="197" spans="2:11" ht="21">
      <c r="B197" s="281"/>
      <c r="C197" s="282" t="s">
        <v>680</v>
      </c>
      <c r="D197" s="282"/>
      <c r="E197" s="282"/>
      <c r="F197" s="282"/>
      <c r="G197" s="282"/>
      <c r="H197" s="282"/>
      <c r="I197" s="282"/>
      <c r="J197" s="282"/>
      <c r="K197" s="283"/>
    </row>
    <row r="198" spans="2:11" ht="25.5" customHeight="1">
      <c r="B198" s="281"/>
      <c r="C198" s="350" t="s">
        <v>681</v>
      </c>
      <c r="D198" s="350"/>
      <c r="E198" s="350"/>
      <c r="F198" s="350" t="s">
        <v>682</v>
      </c>
      <c r="G198" s="351"/>
      <c r="H198" s="350" t="s">
        <v>683</v>
      </c>
      <c r="I198" s="350"/>
      <c r="J198" s="350"/>
      <c r="K198" s="283"/>
    </row>
    <row r="199" spans="2:11" ht="5.25" customHeight="1">
      <c r="B199" s="314"/>
      <c r="C199" s="311"/>
      <c r="D199" s="311"/>
      <c r="E199" s="311"/>
      <c r="F199" s="311"/>
      <c r="G199" s="292"/>
      <c r="H199" s="311"/>
      <c r="I199" s="311"/>
      <c r="J199" s="311"/>
      <c r="K199" s="335"/>
    </row>
    <row r="200" spans="2:11" ht="15" customHeight="1">
      <c r="B200" s="314"/>
      <c r="C200" s="292" t="s">
        <v>673</v>
      </c>
      <c r="D200" s="292"/>
      <c r="E200" s="292"/>
      <c r="F200" s="313" t="s">
        <v>42</v>
      </c>
      <c r="G200" s="292"/>
      <c r="H200" s="292" t="s">
        <v>684</v>
      </c>
      <c r="I200" s="292"/>
      <c r="J200" s="292"/>
      <c r="K200" s="335"/>
    </row>
    <row r="201" spans="2:11" ht="15" customHeight="1">
      <c r="B201" s="314"/>
      <c r="C201" s="320"/>
      <c r="D201" s="292"/>
      <c r="E201" s="292"/>
      <c r="F201" s="313" t="s">
        <v>43</v>
      </c>
      <c r="G201" s="292"/>
      <c r="H201" s="292" t="s">
        <v>685</v>
      </c>
      <c r="I201" s="292"/>
      <c r="J201" s="292"/>
      <c r="K201" s="335"/>
    </row>
    <row r="202" spans="2:11" ht="15" customHeight="1">
      <c r="B202" s="314"/>
      <c r="C202" s="320"/>
      <c r="D202" s="292"/>
      <c r="E202" s="292"/>
      <c r="F202" s="313" t="s">
        <v>46</v>
      </c>
      <c r="G202" s="292"/>
      <c r="H202" s="292" t="s">
        <v>686</v>
      </c>
      <c r="I202" s="292"/>
      <c r="J202" s="292"/>
      <c r="K202" s="335"/>
    </row>
    <row r="203" spans="2:11" ht="15" customHeight="1">
      <c r="B203" s="314"/>
      <c r="C203" s="292"/>
      <c r="D203" s="292"/>
      <c r="E203" s="292"/>
      <c r="F203" s="313" t="s">
        <v>44</v>
      </c>
      <c r="G203" s="292"/>
      <c r="H203" s="292" t="s">
        <v>687</v>
      </c>
      <c r="I203" s="292"/>
      <c r="J203" s="292"/>
      <c r="K203" s="335"/>
    </row>
    <row r="204" spans="2:11" ht="15" customHeight="1">
      <c r="B204" s="314"/>
      <c r="C204" s="292"/>
      <c r="D204" s="292"/>
      <c r="E204" s="292"/>
      <c r="F204" s="313" t="s">
        <v>45</v>
      </c>
      <c r="G204" s="292"/>
      <c r="H204" s="292" t="s">
        <v>688</v>
      </c>
      <c r="I204" s="292"/>
      <c r="J204" s="292"/>
      <c r="K204" s="335"/>
    </row>
    <row r="205" spans="2:11" ht="15" customHeight="1">
      <c r="B205" s="314"/>
      <c r="C205" s="292"/>
      <c r="D205" s="292"/>
      <c r="E205" s="292"/>
      <c r="F205" s="313"/>
      <c r="G205" s="292"/>
      <c r="H205" s="292"/>
      <c r="I205" s="292"/>
      <c r="J205" s="292"/>
      <c r="K205" s="335"/>
    </row>
    <row r="206" spans="2:11" ht="15" customHeight="1">
      <c r="B206" s="314"/>
      <c r="C206" s="292" t="s">
        <v>629</v>
      </c>
      <c r="D206" s="292"/>
      <c r="E206" s="292"/>
      <c r="F206" s="313" t="s">
        <v>77</v>
      </c>
      <c r="G206" s="292"/>
      <c r="H206" s="292" t="s">
        <v>689</v>
      </c>
      <c r="I206" s="292"/>
      <c r="J206" s="292"/>
      <c r="K206" s="335"/>
    </row>
    <row r="207" spans="2:11" ht="15" customHeight="1">
      <c r="B207" s="314"/>
      <c r="C207" s="320"/>
      <c r="D207" s="292"/>
      <c r="E207" s="292"/>
      <c r="F207" s="313" t="s">
        <v>526</v>
      </c>
      <c r="G207" s="292"/>
      <c r="H207" s="292" t="s">
        <v>527</v>
      </c>
      <c r="I207" s="292"/>
      <c r="J207" s="292"/>
      <c r="K207" s="335"/>
    </row>
    <row r="208" spans="2:11" ht="15" customHeight="1">
      <c r="B208" s="314"/>
      <c r="C208" s="292"/>
      <c r="D208" s="292"/>
      <c r="E208" s="292"/>
      <c r="F208" s="313" t="s">
        <v>524</v>
      </c>
      <c r="G208" s="292"/>
      <c r="H208" s="292" t="s">
        <v>690</v>
      </c>
      <c r="I208" s="292"/>
      <c r="J208" s="292"/>
      <c r="K208" s="335"/>
    </row>
    <row r="209" spans="2:11" ht="15" customHeight="1">
      <c r="B209" s="352"/>
      <c r="C209" s="320"/>
      <c r="D209" s="320"/>
      <c r="E209" s="320"/>
      <c r="F209" s="313" t="s">
        <v>528</v>
      </c>
      <c r="G209" s="298"/>
      <c r="H209" s="339" t="s">
        <v>529</v>
      </c>
      <c r="I209" s="339"/>
      <c r="J209" s="339"/>
      <c r="K209" s="353"/>
    </row>
    <row r="210" spans="2:11" ht="15" customHeight="1">
      <c r="B210" s="352"/>
      <c r="C210" s="320"/>
      <c r="D210" s="320"/>
      <c r="E210" s="320"/>
      <c r="F210" s="313" t="s">
        <v>530</v>
      </c>
      <c r="G210" s="298"/>
      <c r="H210" s="339" t="s">
        <v>691</v>
      </c>
      <c r="I210" s="339"/>
      <c r="J210" s="339"/>
      <c r="K210" s="353"/>
    </row>
    <row r="211" spans="2:11" ht="15" customHeight="1">
      <c r="B211" s="352"/>
      <c r="C211" s="320"/>
      <c r="D211" s="320"/>
      <c r="E211" s="320"/>
      <c r="F211" s="354"/>
      <c r="G211" s="298"/>
      <c r="H211" s="355"/>
      <c r="I211" s="355"/>
      <c r="J211" s="355"/>
      <c r="K211" s="353"/>
    </row>
    <row r="212" spans="2:11" ht="15" customHeight="1">
      <c r="B212" s="352"/>
      <c r="C212" s="292" t="s">
        <v>653</v>
      </c>
      <c r="D212" s="320"/>
      <c r="E212" s="320"/>
      <c r="F212" s="313">
        <v>1</v>
      </c>
      <c r="G212" s="298"/>
      <c r="H212" s="339" t="s">
        <v>692</v>
      </c>
      <c r="I212" s="339"/>
      <c r="J212" s="339"/>
      <c r="K212" s="353"/>
    </row>
    <row r="213" spans="2:11" ht="15" customHeight="1">
      <c r="B213" s="352"/>
      <c r="C213" s="320"/>
      <c r="D213" s="320"/>
      <c r="E213" s="320"/>
      <c r="F213" s="313">
        <v>2</v>
      </c>
      <c r="G213" s="298"/>
      <c r="H213" s="339" t="s">
        <v>693</v>
      </c>
      <c r="I213" s="339"/>
      <c r="J213" s="339"/>
      <c r="K213" s="353"/>
    </row>
    <row r="214" spans="2:11" ht="15" customHeight="1">
      <c r="B214" s="352"/>
      <c r="C214" s="320"/>
      <c r="D214" s="320"/>
      <c r="E214" s="320"/>
      <c r="F214" s="313">
        <v>3</v>
      </c>
      <c r="G214" s="298"/>
      <c r="H214" s="339" t="s">
        <v>694</v>
      </c>
      <c r="I214" s="339"/>
      <c r="J214" s="339"/>
      <c r="K214" s="353"/>
    </row>
    <row r="215" spans="2:11" ht="15" customHeight="1">
      <c r="B215" s="352"/>
      <c r="C215" s="320"/>
      <c r="D215" s="320"/>
      <c r="E215" s="320"/>
      <c r="F215" s="313">
        <v>4</v>
      </c>
      <c r="G215" s="298"/>
      <c r="H215" s="339" t="s">
        <v>695</v>
      </c>
      <c r="I215" s="339"/>
      <c r="J215" s="339"/>
      <c r="K215" s="353"/>
    </row>
    <row r="216" spans="2:11" ht="12.75" customHeight="1">
      <c r="B216" s="356"/>
      <c r="C216" s="357"/>
      <c r="D216" s="357"/>
      <c r="E216" s="357"/>
      <c r="F216" s="357"/>
      <c r="G216" s="357"/>
      <c r="H216" s="357"/>
      <c r="I216" s="357"/>
      <c r="J216" s="357"/>
      <c r="K216" s="35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BARBORAKYKOEFDD\barborakyskova</cp:lastModifiedBy>
  <dcterms:created xsi:type="dcterms:W3CDTF">2019-10-29T11:27:47Z</dcterms:created>
  <dcterms:modified xsi:type="dcterms:W3CDTF">2019-10-29T11:27:53Z</dcterms:modified>
  <cp:category/>
  <cp:version/>
  <cp:contentType/>
  <cp:contentStatus/>
</cp:coreProperties>
</file>