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Tomáš\Documents\Dokumenty\Tom\Dokumenty\1Winword\1PROJEKTY\2BENUTA PRO\2022\Bohumín - BD v Pudlově-Partyzánská\Rozpočet\"/>
    </mc:Choice>
  </mc:AlternateContent>
  <bookViews>
    <workbookView xWindow="0" yWindow="0" windowWidth="0" windowHeight="0"/>
  </bookViews>
  <sheets>
    <sheet name="Rekapitulace stavby" sheetId="1" r:id="rId1"/>
    <sheet name="E.2.01.1. - Pozemní objek..." sheetId="2" r:id="rId2"/>
    <sheet name="E.2.01.2 - Zpevněná parko..." sheetId="3" r:id="rId3"/>
    <sheet name="E.2.01.3 - Oplocení" sheetId="4" r:id="rId4"/>
    <sheet name="E.2.01.4 - Oprava septiku" sheetId="5" r:id="rId5"/>
    <sheet name="E.2.01.5 - Zdravotechnika" sheetId="6" r:id="rId6"/>
    <sheet name="E.2.01.6 - Vytápění" sheetId="7" r:id="rId7"/>
    <sheet name="E.2.01.7 - Silnoproudá el..." sheetId="8" r:id="rId8"/>
    <sheet name="E.2.01.8 - Slaboroudá ele..." sheetId="9" r:id="rId9"/>
    <sheet name="VRN - Vedlejší rozpočtové..." sheetId="10" r:id="rId10"/>
    <sheet name="Pokyny pro vyplnění" sheetId="11" r:id="rId11"/>
  </sheets>
  <definedNames>
    <definedName name="_xlnm.Print_Area" localSheetId="0">'Rekapitulace stavby'!$D$4:$AO$36,'Rekapitulace stavby'!$C$42:$AQ$64</definedName>
    <definedName name="_xlnm.Print_Titles" localSheetId="0">'Rekapitulace stavby'!$52:$52</definedName>
    <definedName name="_xlnm._FilterDatabase" localSheetId="1" hidden="1">'E.2.01.1. - Pozemní objek...'!$C$102:$K$692</definedName>
    <definedName name="_xlnm.Print_Area" localSheetId="1">'E.2.01.1. - Pozemní objek...'!$C$4:$J$39,'E.2.01.1. - Pozemní objek...'!$C$45:$J$84,'E.2.01.1. - Pozemní objek...'!$C$90:$K$692</definedName>
    <definedName name="_xlnm.Print_Titles" localSheetId="1">'E.2.01.1. - Pozemní objek...'!$102:$102</definedName>
    <definedName name="_xlnm._FilterDatabase" localSheetId="2" hidden="1">'E.2.01.2 - Zpevněná parko...'!$C$82:$K$142</definedName>
    <definedName name="_xlnm.Print_Area" localSheetId="2">'E.2.01.2 - Zpevněná parko...'!$C$4:$J$39,'E.2.01.2 - Zpevněná parko...'!$C$45:$J$64,'E.2.01.2 - Zpevněná parko...'!$C$70:$K$142</definedName>
    <definedName name="_xlnm.Print_Titles" localSheetId="2">'E.2.01.2 - Zpevněná parko...'!$82:$82</definedName>
    <definedName name="_xlnm._FilterDatabase" localSheetId="3" hidden="1">'E.2.01.3 - Oplocení'!$C$83:$K$114</definedName>
    <definedName name="_xlnm.Print_Area" localSheetId="3">'E.2.01.3 - Oplocení'!$C$4:$J$39,'E.2.01.3 - Oplocení'!$C$45:$J$65,'E.2.01.3 - Oplocení'!$C$71:$K$114</definedName>
    <definedName name="_xlnm.Print_Titles" localSheetId="3">'E.2.01.3 - Oplocení'!$83:$83</definedName>
    <definedName name="_xlnm._FilterDatabase" localSheetId="4" hidden="1">'E.2.01.4 - Oprava septiku'!$C$83:$K$117</definedName>
    <definedName name="_xlnm.Print_Area" localSheetId="4">'E.2.01.4 - Oprava septiku'!$C$4:$J$39,'E.2.01.4 - Oprava septiku'!$C$45:$J$65,'E.2.01.4 - Oprava septiku'!$C$71:$K$117</definedName>
    <definedName name="_xlnm.Print_Titles" localSheetId="4">'E.2.01.4 - Oprava septiku'!$83:$83</definedName>
    <definedName name="_xlnm._FilterDatabase" localSheetId="5" hidden="1">'E.2.01.5 - Zdravotechnika'!$C$80:$K$84</definedName>
    <definedName name="_xlnm.Print_Area" localSheetId="5">'E.2.01.5 - Zdravotechnika'!$C$4:$J$39,'E.2.01.5 - Zdravotechnika'!$C$45:$J$62,'E.2.01.5 - Zdravotechnika'!$C$68:$K$84</definedName>
    <definedName name="_xlnm.Print_Titles" localSheetId="5">'E.2.01.5 - Zdravotechnika'!$80:$80</definedName>
    <definedName name="_xlnm._FilterDatabase" localSheetId="6" hidden="1">'E.2.01.6 - Vytápění'!$C$80:$K$84</definedName>
    <definedName name="_xlnm.Print_Area" localSheetId="6">'E.2.01.6 - Vytápění'!$C$4:$J$39,'E.2.01.6 - Vytápění'!$C$45:$J$62,'E.2.01.6 - Vytápění'!$C$68:$K$84</definedName>
    <definedName name="_xlnm.Print_Titles" localSheetId="6">'E.2.01.6 - Vytápění'!$80:$80</definedName>
    <definedName name="_xlnm._FilterDatabase" localSheetId="7" hidden="1">'E.2.01.7 - Silnoproudá el...'!$C$80:$K$84</definedName>
    <definedName name="_xlnm.Print_Area" localSheetId="7">'E.2.01.7 - Silnoproudá el...'!$C$4:$J$39,'E.2.01.7 - Silnoproudá el...'!$C$45:$J$62,'E.2.01.7 - Silnoproudá el...'!$C$68:$K$84</definedName>
    <definedName name="_xlnm.Print_Titles" localSheetId="7">'E.2.01.7 - Silnoproudá el...'!$80:$80</definedName>
    <definedName name="_xlnm._FilterDatabase" localSheetId="8" hidden="1">'E.2.01.8 - Slaboroudá ele...'!$C$80:$K$84</definedName>
    <definedName name="_xlnm.Print_Area" localSheetId="8">'E.2.01.8 - Slaboroudá ele...'!$C$4:$J$39,'E.2.01.8 - Slaboroudá ele...'!$C$45:$J$62,'E.2.01.8 - Slaboroudá ele...'!$C$68:$K$84</definedName>
    <definedName name="_xlnm.Print_Titles" localSheetId="8">'E.2.01.8 - Slaboroudá ele...'!$80:$80</definedName>
    <definedName name="_xlnm._FilterDatabase" localSheetId="9" hidden="1">'VRN - Vedlejší rozpočtové...'!$C$81:$K$103</definedName>
    <definedName name="_xlnm.Print_Area" localSheetId="9">'VRN - Vedlejší rozpočtové...'!$C$4:$J$39,'VRN - Vedlejší rozpočtové...'!$C$45:$J$63,'VRN - Vedlejší rozpočtové...'!$C$69:$K$103</definedName>
    <definedName name="_xlnm.Print_Titles" localSheetId="9">'VRN - Vedlejší rozpočtové...'!$81:$81</definedName>
    <definedName name="_xlnm.Print_Area" localSheetId="10">'Pokyny pro vyplnění'!$B$2:$K$71,'Pokyny pro vyplnění'!$B$74:$K$118,'Pokyny pro vyplnění'!$B$121:$K$161,'Pokyny pro vyplnění'!$B$164:$K$219</definedName>
  </definedNames>
  <calcPr/>
</workbook>
</file>

<file path=xl/calcChain.xml><?xml version="1.0" encoding="utf-8"?>
<calcChain xmlns="http://schemas.openxmlformats.org/spreadsheetml/2006/main">
  <c i="10" l="1" r="J37"/>
  <c r="J36"/>
  <c i="1" r="AY63"/>
  <c i="10" r="J35"/>
  <c i="1" r="AX63"/>
  <c i="10" r="BI102"/>
  <c r="BH102"/>
  <c r="BG102"/>
  <c r="BE102"/>
  <c r="T102"/>
  <c r="R102"/>
  <c r="P102"/>
  <c r="BI99"/>
  <c r="BH99"/>
  <c r="BG99"/>
  <c r="BE99"/>
  <c r="T99"/>
  <c r="R99"/>
  <c r="P99"/>
  <c r="BI97"/>
  <c r="BH97"/>
  <c r="BG97"/>
  <c r="BE97"/>
  <c r="T97"/>
  <c r="R97"/>
  <c r="P97"/>
  <c r="BI95"/>
  <c r="BH95"/>
  <c r="BG95"/>
  <c r="BE95"/>
  <c r="T95"/>
  <c r="R95"/>
  <c r="P95"/>
  <c r="BI93"/>
  <c r="BH93"/>
  <c r="BG93"/>
  <c r="BE93"/>
  <c r="T93"/>
  <c r="R93"/>
  <c r="P93"/>
  <c r="BI91"/>
  <c r="BH91"/>
  <c r="BG91"/>
  <c r="BE91"/>
  <c r="T91"/>
  <c r="R91"/>
  <c r="P91"/>
  <c r="BI88"/>
  <c r="BH88"/>
  <c r="BG88"/>
  <c r="BE88"/>
  <c r="T88"/>
  <c r="R88"/>
  <c r="P88"/>
  <c r="BI85"/>
  <c r="BH85"/>
  <c r="BG85"/>
  <c r="BE85"/>
  <c r="T85"/>
  <c r="T84"/>
  <c r="R85"/>
  <c r="R84"/>
  <c r="P85"/>
  <c r="P84"/>
  <c r="J79"/>
  <c r="J78"/>
  <c r="F78"/>
  <c r="F76"/>
  <c r="E74"/>
  <c r="J55"/>
  <c r="J54"/>
  <c r="F54"/>
  <c r="F52"/>
  <c r="E50"/>
  <c r="J18"/>
  <c r="E18"/>
  <c r="F79"/>
  <c r="J17"/>
  <c r="J12"/>
  <c r="J76"/>
  <c r="E7"/>
  <c r="E48"/>
  <c i="9" r="J37"/>
  <c r="J36"/>
  <c i="1" r="AY62"/>
  <c i="9" r="J35"/>
  <c i="1" r="AX62"/>
  <c i="9" r="BI84"/>
  <c r="BH84"/>
  <c r="BG84"/>
  <c r="BE84"/>
  <c r="T84"/>
  <c r="T83"/>
  <c r="T82"/>
  <c r="T81"/>
  <c r="R84"/>
  <c r="R83"/>
  <c r="R82"/>
  <c r="R81"/>
  <c r="P84"/>
  <c r="P83"/>
  <c r="P82"/>
  <c r="P81"/>
  <c i="1" r="AU62"/>
  <c i="9" r="J78"/>
  <c r="F77"/>
  <c r="F75"/>
  <c r="E73"/>
  <c r="J55"/>
  <c r="F54"/>
  <c r="F52"/>
  <c r="E50"/>
  <c r="J21"/>
  <c r="E21"/>
  <c r="J77"/>
  <c r="J20"/>
  <c r="J18"/>
  <c r="E18"/>
  <c r="F55"/>
  <c r="J17"/>
  <c r="J12"/>
  <c r="J75"/>
  <c r="E7"/>
  <c r="E71"/>
  <c i="8" r="J37"/>
  <c r="J36"/>
  <c i="1" r="AY61"/>
  <c i="8" r="J35"/>
  <c i="1" r="AX61"/>
  <c i="8" r="BI84"/>
  <c r="BH84"/>
  <c r="BG84"/>
  <c r="BE84"/>
  <c r="T84"/>
  <c r="T83"/>
  <c r="T82"/>
  <c r="T81"/>
  <c r="R84"/>
  <c r="R83"/>
  <c r="R82"/>
  <c r="R81"/>
  <c r="P84"/>
  <c r="P83"/>
  <c r="P82"/>
  <c r="P81"/>
  <c i="1" r="AU61"/>
  <c i="8" r="J78"/>
  <c r="F77"/>
  <c r="F75"/>
  <c r="E73"/>
  <c r="J55"/>
  <c r="F54"/>
  <c r="F52"/>
  <c r="E50"/>
  <c r="J21"/>
  <c r="E21"/>
  <c r="J54"/>
  <c r="J20"/>
  <c r="J18"/>
  <c r="E18"/>
  <c r="F78"/>
  <c r="J17"/>
  <c r="J12"/>
  <c r="J75"/>
  <c r="E7"/>
  <c r="E71"/>
  <c i="7" r="J37"/>
  <c r="J36"/>
  <c i="1" r="AY60"/>
  <c i="7" r="J35"/>
  <c i="1" r="AX60"/>
  <c i="7" r="BI84"/>
  <c r="BH84"/>
  <c r="BG84"/>
  <c r="BE84"/>
  <c r="T84"/>
  <c r="T83"/>
  <c r="T82"/>
  <c r="T81"/>
  <c r="R84"/>
  <c r="R83"/>
  <c r="R82"/>
  <c r="R81"/>
  <c r="P84"/>
  <c r="P83"/>
  <c r="P82"/>
  <c r="P81"/>
  <c i="1" r="AU60"/>
  <c i="7" r="J78"/>
  <c r="J77"/>
  <c r="F77"/>
  <c r="F75"/>
  <c r="E73"/>
  <c r="J55"/>
  <c r="J54"/>
  <c r="F54"/>
  <c r="F52"/>
  <c r="E50"/>
  <c r="J18"/>
  <c r="E18"/>
  <c r="F55"/>
  <c r="J17"/>
  <c r="J12"/>
  <c r="J75"/>
  <c r="E7"/>
  <c r="E48"/>
  <c i="6" r="J37"/>
  <c r="J36"/>
  <c i="1" r="AY59"/>
  <c i="6" r="J35"/>
  <c i="1" r="AX59"/>
  <c i="6" r="BI84"/>
  <c r="BH84"/>
  <c r="BG84"/>
  <c r="BE84"/>
  <c r="T84"/>
  <c r="T83"/>
  <c r="T82"/>
  <c r="T81"/>
  <c r="R84"/>
  <c r="R83"/>
  <c r="R82"/>
  <c r="R81"/>
  <c r="P84"/>
  <c r="P83"/>
  <c r="P82"/>
  <c r="P81"/>
  <c i="1" r="AU59"/>
  <c i="6" r="J78"/>
  <c r="F77"/>
  <c r="F75"/>
  <c r="E73"/>
  <c r="J55"/>
  <c r="F54"/>
  <c r="F52"/>
  <c r="E50"/>
  <c r="J21"/>
  <c r="E21"/>
  <c r="J77"/>
  <c r="J20"/>
  <c r="J18"/>
  <c r="E18"/>
  <c r="F78"/>
  <c r="J17"/>
  <c r="J12"/>
  <c r="J75"/>
  <c r="E7"/>
  <c r="E71"/>
  <c i="5" r="J37"/>
  <c r="J36"/>
  <c i="1" r="AY58"/>
  <c i="5" r="J35"/>
  <c i="1" r="AX58"/>
  <c i="5" r="BI116"/>
  <c r="BH116"/>
  <c r="BG116"/>
  <c r="BF116"/>
  <c r="T116"/>
  <c r="T115"/>
  <c r="R116"/>
  <c r="R115"/>
  <c r="P116"/>
  <c r="P115"/>
  <c r="BI113"/>
  <c r="BH113"/>
  <c r="BG113"/>
  <c r="BF113"/>
  <c r="T113"/>
  <c r="R113"/>
  <c r="P113"/>
  <c r="BI111"/>
  <c r="BH111"/>
  <c r="BG111"/>
  <c r="BF111"/>
  <c r="T111"/>
  <c r="R111"/>
  <c r="P111"/>
  <c r="BI109"/>
  <c r="BH109"/>
  <c r="BG109"/>
  <c r="BF109"/>
  <c r="T109"/>
  <c r="R109"/>
  <c r="P109"/>
  <c r="BI107"/>
  <c r="BH107"/>
  <c r="BG107"/>
  <c r="BF107"/>
  <c r="T107"/>
  <c r="R107"/>
  <c r="P107"/>
  <c r="BI105"/>
  <c r="BH105"/>
  <c r="BG105"/>
  <c r="BF105"/>
  <c r="T105"/>
  <c r="R105"/>
  <c r="P105"/>
  <c r="BI102"/>
  <c r="BH102"/>
  <c r="BG102"/>
  <c r="BF102"/>
  <c r="T102"/>
  <c r="R102"/>
  <c r="P102"/>
  <c r="BI100"/>
  <c r="BH100"/>
  <c r="BG100"/>
  <c r="BF100"/>
  <c r="T100"/>
  <c r="R100"/>
  <c r="P100"/>
  <c r="BI98"/>
  <c r="BH98"/>
  <c r="BG98"/>
  <c r="BF98"/>
  <c r="T98"/>
  <c r="R98"/>
  <c r="P98"/>
  <c r="BI96"/>
  <c r="BH96"/>
  <c r="BG96"/>
  <c r="BF96"/>
  <c r="T96"/>
  <c r="R96"/>
  <c r="P96"/>
  <c r="BI94"/>
  <c r="BH94"/>
  <c r="BG94"/>
  <c r="BF94"/>
  <c r="T94"/>
  <c r="R94"/>
  <c r="P94"/>
  <c r="BI92"/>
  <c r="BH92"/>
  <c r="BG92"/>
  <c r="BF92"/>
  <c r="T92"/>
  <c r="R92"/>
  <c r="P92"/>
  <c r="BI90"/>
  <c r="BH90"/>
  <c r="BG90"/>
  <c r="BF90"/>
  <c r="T90"/>
  <c r="R90"/>
  <c r="P90"/>
  <c r="BI87"/>
  <c r="BH87"/>
  <c r="BG87"/>
  <c r="BF87"/>
  <c r="T87"/>
  <c r="T86"/>
  <c r="R87"/>
  <c r="R86"/>
  <c r="P87"/>
  <c r="P86"/>
  <c r="J81"/>
  <c r="J80"/>
  <c r="F80"/>
  <c r="F78"/>
  <c r="E76"/>
  <c r="J55"/>
  <c r="J54"/>
  <c r="F54"/>
  <c r="F52"/>
  <c r="E50"/>
  <c r="J18"/>
  <c r="E18"/>
  <c r="F81"/>
  <c r="J17"/>
  <c r="J12"/>
  <c r="J52"/>
  <c r="E7"/>
  <c r="E74"/>
  <c i="4" r="J37"/>
  <c r="J36"/>
  <c i="1" r="AY57"/>
  <c i="4" r="J35"/>
  <c i="1" r="AX57"/>
  <c i="4" r="BI113"/>
  <c r="BH113"/>
  <c r="BG113"/>
  <c r="BF113"/>
  <c r="T113"/>
  <c r="T112"/>
  <c r="R113"/>
  <c r="R112"/>
  <c r="P113"/>
  <c r="P112"/>
  <c r="BI111"/>
  <c r="BH111"/>
  <c r="BG111"/>
  <c r="BF111"/>
  <c r="T111"/>
  <c r="R111"/>
  <c r="P111"/>
  <c r="BI109"/>
  <c r="BH109"/>
  <c r="BG109"/>
  <c r="BF109"/>
  <c r="T109"/>
  <c r="R109"/>
  <c r="P109"/>
  <c r="BI108"/>
  <c r="BH108"/>
  <c r="BG108"/>
  <c r="BF108"/>
  <c r="T108"/>
  <c r="R108"/>
  <c r="P108"/>
  <c r="BI106"/>
  <c r="BH106"/>
  <c r="BG106"/>
  <c r="BF106"/>
  <c r="T106"/>
  <c r="R106"/>
  <c r="P106"/>
  <c r="BI105"/>
  <c r="BH105"/>
  <c r="BG105"/>
  <c r="BF105"/>
  <c r="T105"/>
  <c r="R105"/>
  <c r="P105"/>
  <c r="BI103"/>
  <c r="BH103"/>
  <c r="BG103"/>
  <c r="BF103"/>
  <c r="T103"/>
  <c r="R103"/>
  <c r="P103"/>
  <c r="BI102"/>
  <c r="BH102"/>
  <c r="BG102"/>
  <c r="BF102"/>
  <c r="T102"/>
  <c r="R102"/>
  <c r="P102"/>
  <c r="BI101"/>
  <c r="BH101"/>
  <c r="BG101"/>
  <c r="BF101"/>
  <c r="T101"/>
  <c r="R101"/>
  <c r="P101"/>
  <c r="BI99"/>
  <c r="BH99"/>
  <c r="BG99"/>
  <c r="BF99"/>
  <c r="T99"/>
  <c r="R99"/>
  <c r="P99"/>
  <c r="BI96"/>
  <c r="BH96"/>
  <c r="BG96"/>
  <c r="BF96"/>
  <c r="T96"/>
  <c r="T95"/>
  <c r="R96"/>
  <c r="R95"/>
  <c r="P96"/>
  <c r="P95"/>
  <c r="BI93"/>
  <c r="BH93"/>
  <c r="BG93"/>
  <c r="BF93"/>
  <c r="T93"/>
  <c r="R93"/>
  <c r="P93"/>
  <c r="BI91"/>
  <c r="BH91"/>
  <c r="BG91"/>
  <c r="BF91"/>
  <c r="T91"/>
  <c r="R91"/>
  <c r="P91"/>
  <c r="BI89"/>
  <c r="BH89"/>
  <c r="BG89"/>
  <c r="BF89"/>
  <c r="T89"/>
  <c r="R89"/>
  <c r="P89"/>
  <c r="BI87"/>
  <c r="BH87"/>
  <c r="BG87"/>
  <c r="BF87"/>
  <c r="T87"/>
  <c r="R87"/>
  <c r="P87"/>
  <c r="J81"/>
  <c r="J80"/>
  <c r="F80"/>
  <c r="F78"/>
  <c r="E76"/>
  <c r="J55"/>
  <c r="J54"/>
  <c r="F54"/>
  <c r="F52"/>
  <c r="E50"/>
  <c r="J18"/>
  <c r="E18"/>
  <c r="F55"/>
  <c r="J17"/>
  <c r="J12"/>
  <c r="J78"/>
  <c r="E7"/>
  <c r="E48"/>
  <c i="3" r="J37"/>
  <c r="J36"/>
  <c i="1" r="AY56"/>
  <c i="3" r="J35"/>
  <c i="1" r="AX56"/>
  <c i="3" r="BI141"/>
  <c r="BH141"/>
  <c r="BG141"/>
  <c r="BF141"/>
  <c r="T141"/>
  <c r="R141"/>
  <c r="P141"/>
  <c r="BI140"/>
  <c r="BH140"/>
  <c r="BG140"/>
  <c r="BF140"/>
  <c r="T140"/>
  <c r="R140"/>
  <c r="P140"/>
  <c r="BI138"/>
  <c r="BH138"/>
  <c r="BG138"/>
  <c r="BF138"/>
  <c r="T138"/>
  <c r="R138"/>
  <c r="P138"/>
  <c r="BI137"/>
  <c r="BH137"/>
  <c r="BG137"/>
  <c r="BF137"/>
  <c r="T137"/>
  <c r="R137"/>
  <c r="P137"/>
  <c r="BI135"/>
  <c r="BH135"/>
  <c r="BG135"/>
  <c r="BF135"/>
  <c r="T135"/>
  <c r="R135"/>
  <c r="P135"/>
  <c r="BI134"/>
  <c r="BH134"/>
  <c r="BG134"/>
  <c r="BF134"/>
  <c r="T134"/>
  <c r="R134"/>
  <c r="P134"/>
  <c r="BI132"/>
  <c r="BH132"/>
  <c r="BG132"/>
  <c r="BF132"/>
  <c r="T132"/>
  <c r="R132"/>
  <c r="P132"/>
  <c r="BI130"/>
  <c r="BH130"/>
  <c r="BG130"/>
  <c r="BF130"/>
  <c r="T130"/>
  <c r="R130"/>
  <c r="P130"/>
  <c r="BI128"/>
  <c r="BH128"/>
  <c r="BG128"/>
  <c r="BF128"/>
  <c r="T128"/>
  <c r="R128"/>
  <c r="P128"/>
  <c r="BI127"/>
  <c r="BH127"/>
  <c r="BG127"/>
  <c r="BF127"/>
  <c r="T127"/>
  <c r="R127"/>
  <c r="P127"/>
  <c r="BI125"/>
  <c r="BH125"/>
  <c r="BG125"/>
  <c r="BF125"/>
  <c r="T125"/>
  <c r="R125"/>
  <c r="P125"/>
  <c r="BI123"/>
  <c r="BH123"/>
  <c r="BG123"/>
  <c r="BF123"/>
  <c r="T123"/>
  <c r="R123"/>
  <c r="P123"/>
  <c r="BI121"/>
  <c r="BH121"/>
  <c r="BG121"/>
  <c r="BF121"/>
  <c r="T121"/>
  <c r="R121"/>
  <c r="P121"/>
  <c r="BI119"/>
  <c r="BH119"/>
  <c r="BG119"/>
  <c r="BF119"/>
  <c r="T119"/>
  <c r="R119"/>
  <c r="P119"/>
  <c r="BI116"/>
  <c r="BH116"/>
  <c r="BG116"/>
  <c r="BF116"/>
  <c r="T116"/>
  <c r="R116"/>
  <c r="P116"/>
  <c r="BI115"/>
  <c r="BH115"/>
  <c r="BG115"/>
  <c r="BF115"/>
  <c r="T115"/>
  <c r="R115"/>
  <c r="P115"/>
  <c r="BI113"/>
  <c r="BH113"/>
  <c r="BG113"/>
  <c r="BF113"/>
  <c r="T113"/>
  <c r="R113"/>
  <c r="P113"/>
  <c r="BI112"/>
  <c r="BH112"/>
  <c r="BG112"/>
  <c r="BF112"/>
  <c r="T112"/>
  <c r="R112"/>
  <c r="P112"/>
  <c r="BI110"/>
  <c r="BH110"/>
  <c r="BG110"/>
  <c r="BF110"/>
  <c r="T110"/>
  <c r="R110"/>
  <c r="P110"/>
  <c r="BI108"/>
  <c r="BH108"/>
  <c r="BG108"/>
  <c r="BF108"/>
  <c r="T108"/>
  <c r="R108"/>
  <c r="P108"/>
  <c r="BI106"/>
  <c r="BH106"/>
  <c r="BG106"/>
  <c r="BF106"/>
  <c r="T106"/>
  <c r="R106"/>
  <c r="P106"/>
  <c r="BI104"/>
  <c r="BH104"/>
  <c r="BG104"/>
  <c r="BF104"/>
  <c r="T104"/>
  <c r="R104"/>
  <c r="P104"/>
  <c r="BI102"/>
  <c r="BH102"/>
  <c r="BG102"/>
  <c r="BF102"/>
  <c r="T102"/>
  <c r="R102"/>
  <c r="P102"/>
  <c r="BI100"/>
  <c r="BH100"/>
  <c r="BG100"/>
  <c r="BF100"/>
  <c r="T100"/>
  <c r="R100"/>
  <c r="P100"/>
  <c r="BI98"/>
  <c r="BH98"/>
  <c r="BG98"/>
  <c r="BF98"/>
  <c r="T98"/>
  <c r="R98"/>
  <c r="P98"/>
  <c r="BI96"/>
  <c r="BH96"/>
  <c r="BG96"/>
  <c r="BF96"/>
  <c r="T96"/>
  <c r="R96"/>
  <c r="P96"/>
  <c r="BI94"/>
  <c r="BH94"/>
  <c r="BG94"/>
  <c r="BF94"/>
  <c r="T94"/>
  <c r="R94"/>
  <c r="P94"/>
  <c r="BI92"/>
  <c r="BH92"/>
  <c r="BG92"/>
  <c r="BF92"/>
  <c r="T92"/>
  <c r="R92"/>
  <c r="P92"/>
  <c r="BI90"/>
  <c r="BH90"/>
  <c r="BG90"/>
  <c r="BF90"/>
  <c r="T90"/>
  <c r="R90"/>
  <c r="P90"/>
  <c r="BI88"/>
  <c r="BH88"/>
  <c r="BG88"/>
  <c r="BF88"/>
  <c r="T88"/>
  <c r="R88"/>
  <c r="P88"/>
  <c r="BI86"/>
  <c r="BH86"/>
  <c r="BG86"/>
  <c r="BF86"/>
  <c r="T86"/>
  <c r="R86"/>
  <c r="P86"/>
  <c r="J80"/>
  <c r="J79"/>
  <c r="F79"/>
  <c r="F77"/>
  <c r="E75"/>
  <c r="J55"/>
  <c r="J54"/>
  <c r="F54"/>
  <c r="F52"/>
  <c r="E50"/>
  <c r="J18"/>
  <c r="E18"/>
  <c r="F80"/>
  <c r="J17"/>
  <c r="J12"/>
  <c r="J52"/>
  <c r="E7"/>
  <c r="E48"/>
  <c i="2" r="J37"/>
  <c r="J36"/>
  <c i="1" r="AY55"/>
  <c i="2" r="J35"/>
  <c i="1" r="AX55"/>
  <c i="2" r="BI691"/>
  <c r="BH691"/>
  <c r="BG691"/>
  <c r="BE691"/>
  <c r="T691"/>
  <c r="R691"/>
  <c r="P691"/>
  <c r="BI689"/>
  <c r="BH689"/>
  <c r="BG689"/>
  <c r="BE689"/>
  <c r="T689"/>
  <c r="R689"/>
  <c r="P689"/>
  <c r="BI687"/>
  <c r="BH687"/>
  <c r="BG687"/>
  <c r="BE687"/>
  <c r="T687"/>
  <c r="R687"/>
  <c r="P687"/>
  <c r="BI685"/>
  <c r="BH685"/>
  <c r="BG685"/>
  <c r="BE685"/>
  <c r="T685"/>
  <c r="R685"/>
  <c r="P685"/>
  <c r="BI683"/>
  <c r="BH683"/>
  <c r="BG683"/>
  <c r="BE683"/>
  <c r="T683"/>
  <c r="R683"/>
  <c r="P683"/>
  <c r="BI681"/>
  <c r="BH681"/>
  <c r="BG681"/>
  <c r="BE681"/>
  <c r="T681"/>
  <c r="R681"/>
  <c r="P681"/>
  <c r="BI679"/>
  <c r="BH679"/>
  <c r="BG679"/>
  <c r="BE679"/>
  <c r="T679"/>
  <c r="R679"/>
  <c r="P679"/>
  <c r="BI678"/>
  <c r="BH678"/>
  <c r="BG678"/>
  <c r="BE678"/>
  <c r="T678"/>
  <c r="R678"/>
  <c r="P678"/>
  <c r="BI676"/>
  <c r="BH676"/>
  <c r="BG676"/>
  <c r="BE676"/>
  <c r="T676"/>
  <c r="R676"/>
  <c r="P676"/>
  <c r="BI674"/>
  <c r="BH674"/>
  <c r="BG674"/>
  <c r="BE674"/>
  <c r="T674"/>
  <c r="R674"/>
  <c r="P674"/>
  <c r="BI672"/>
  <c r="BH672"/>
  <c r="BG672"/>
  <c r="BE672"/>
  <c r="T672"/>
  <c r="R672"/>
  <c r="P672"/>
  <c r="BI670"/>
  <c r="BH670"/>
  <c r="BG670"/>
  <c r="BE670"/>
  <c r="T670"/>
  <c r="R670"/>
  <c r="P670"/>
  <c r="BI668"/>
  <c r="BH668"/>
  <c r="BG668"/>
  <c r="BE668"/>
  <c r="T668"/>
  <c r="R668"/>
  <c r="P668"/>
  <c r="BI665"/>
  <c r="BH665"/>
  <c r="BG665"/>
  <c r="BE665"/>
  <c r="T665"/>
  <c r="R665"/>
  <c r="P665"/>
  <c r="BI663"/>
  <c r="BH663"/>
  <c r="BG663"/>
  <c r="BE663"/>
  <c r="T663"/>
  <c r="R663"/>
  <c r="P663"/>
  <c r="BI661"/>
  <c r="BH661"/>
  <c r="BG661"/>
  <c r="BE661"/>
  <c r="T661"/>
  <c r="R661"/>
  <c r="P661"/>
  <c r="BI659"/>
  <c r="BH659"/>
  <c r="BG659"/>
  <c r="BE659"/>
  <c r="T659"/>
  <c r="R659"/>
  <c r="P659"/>
  <c r="BI657"/>
  <c r="BH657"/>
  <c r="BG657"/>
  <c r="BE657"/>
  <c r="T657"/>
  <c r="R657"/>
  <c r="P657"/>
  <c r="BI655"/>
  <c r="BH655"/>
  <c r="BG655"/>
  <c r="BE655"/>
  <c r="T655"/>
  <c r="R655"/>
  <c r="P655"/>
  <c r="BI653"/>
  <c r="BH653"/>
  <c r="BG653"/>
  <c r="BE653"/>
  <c r="T653"/>
  <c r="R653"/>
  <c r="P653"/>
  <c r="BI651"/>
  <c r="BH651"/>
  <c r="BG651"/>
  <c r="BE651"/>
  <c r="T651"/>
  <c r="R651"/>
  <c r="P651"/>
  <c r="BI649"/>
  <c r="BH649"/>
  <c r="BG649"/>
  <c r="BE649"/>
  <c r="T649"/>
  <c r="R649"/>
  <c r="P649"/>
  <c r="BI646"/>
  <c r="BH646"/>
  <c r="BG646"/>
  <c r="BE646"/>
  <c r="T646"/>
  <c r="R646"/>
  <c r="P646"/>
  <c r="BI644"/>
  <c r="BH644"/>
  <c r="BG644"/>
  <c r="BE644"/>
  <c r="T644"/>
  <c r="R644"/>
  <c r="P644"/>
  <c r="BI643"/>
  <c r="BH643"/>
  <c r="BG643"/>
  <c r="BE643"/>
  <c r="T643"/>
  <c r="R643"/>
  <c r="P643"/>
  <c r="BI642"/>
  <c r="BH642"/>
  <c r="BG642"/>
  <c r="BE642"/>
  <c r="T642"/>
  <c r="R642"/>
  <c r="P642"/>
  <c r="BI640"/>
  <c r="BH640"/>
  <c r="BG640"/>
  <c r="BE640"/>
  <c r="T640"/>
  <c r="R640"/>
  <c r="P640"/>
  <c r="BI639"/>
  <c r="BH639"/>
  <c r="BG639"/>
  <c r="BE639"/>
  <c r="T639"/>
  <c r="R639"/>
  <c r="P639"/>
  <c r="BI637"/>
  <c r="BH637"/>
  <c r="BG637"/>
  <c r="BE637"/>
  <c r="T637"/>
  <c r="R637"/>
  <c r="P637"/>
  <c r="BI635"/>
  <c r="BH635"/>
  <c r="BG635"/>
  <c r="BE635"/>
  <c r="T635"/>
  <c r="R635"/>
  <c r="P635"/>
  <c r="BI633"/>
  <c r="BH633"/>
  <c r="BG633"/>
  <c r="BE633"/>
  <c r="T633"/>
  <c r="R633"/>
  <c r="P633"/>
  <c r="BI631"/>
  <c r="BH631"/>
  <c r="BG631"/>
  <c r="BE631"/>
  <c r="T631"/>
  <c r="R631"/>
  <c r="P631"/>
  <c r="BI629"/>
  <c r="BH629"/>
  <c r="BG629"/>
  <c r="BE629"/>
  <c r="T629"/>
  <c r="R629"/>
  <c r="P629"/>
  <c r="BI626"/>
  <c r="BH626"/>
  <c r="BG626"/>
  <c r="BE626"/>
  <c r="T626"/>
  <c r="R626"/>
  <c r="P626"/>
  <c r="BI625"/>
  <c r="BH625"/>
  <c r="BG625"/>
  <c r="BE625"/>
  <c r="T625"/>
  <c r="R625"/>
  <c r="P625"/>
  <c r="BI623"/>
  <c r="BH623"/>
  <c r="BG623"/>
  <c r="BE623"/>
  <c r="T623"/>
  <c r="R623"/>
  <c r="P623"/>
  <c r="BI621"/>
  <c r="BH621"/>
  <c r="BG621"/>
  <c r="BE621"/>
  <c r="T621"/>
  <c r="R621"/>
  <c r="P621"/>
  <c r="BI619"/>
  <c r="BH619"/>
  <c r="BG619"/>
  <c r="BE619"/>
  <c r="T619"/>
  <c r="R619"/>
  <c r="P619"/>
  <c r="BI617"/>
  <c r="BH617"/>
  <c r="BG617"/>
  <c r="BE617"/>
  <c r="T617"/>
  <c r="R617"/>
  <c r="P617"/>
  <c r="BI615"/>
  <c r="BH615"/>
  <c r="BG615"/>
  <c r="BE615"/>
  <c r="T615"/>
  <c r="R615"/>
  <c r="P615"/>
  <c r="BI612"/>
  <c r="BH612"/>
  <c r="BG612"/>
  <c r="BE612"/>
  <c r="T612"/>
  <c r="T611"/>
  <c r="R612"/>
  <c r="R611"/>
  <c r="P612"/>
  <c r="P611"/>
  <c r="BI609"/>
  <c r="BH609"/>
  <c r="BG609"/>
  <c r="BE609"/>
  <c r="T609"/>
  <c r="R609"/>
  <c r="P609"/>
  <c r="BI608"/>
  <c r="BH608"/>
  <c r="BG608"/>
  <c r="BE608"/>
  <c r="T608"/>
  <c r="R608"/>
  <c r="P608"/>
  <c r="BI606"/>
  <c r="BH606"/>
  <c r="BG606"/>
  <c r="BE606"/>
  <c r="T606"/>
  <c r="R606"/>
  <c r="P606"/>
  <c r="BI604"/>
  <c r="BH604"/>
  <c r="BG604"/>
  <c r="BE604"/>
  <c r="T604"/>
  <c r="R604"/>
  <c r="P604"/>
  <c r="BI603"/>
  <c r="BH603"/>
  <c r="BG603"/>
  <c r="BE603"/>
  <c r="T603"/>
  <c r="R603"/>
  <c r="P603"/>
  <c r="BI601"/>
  <c r="BH601"/>
  <c r="BG601"/>
  <c r="BE601"/>
  <c r="T601"/>
  <c r="R601"/>
  <c r="P601"/>
  <c r="BI599"/>
  <c r="BH599"/>
  <c r="BG599"/>
  <c r="BE599"/>
  <c r="T599"/>
  <c r="R599"/>
  <c r="P599"/>
  <c r="BI598"/>
  <c r="BH598"/>
  <c r="BG598"/>
  <c r="BE598"/>
  <c r="T598"/>
  <c r="R598"/>
  <c r="P598"/>
  <c r="BI596"/>
  <c r="BH596"/>
  <c r="BG596"/>
  <c r="BE596"/>
  <c r="T596"/>
  <c r="R596"/>
  <c r="P596"/>
  <c r="BI594"/>
  <c r="BH594"/>
  <c r="BG594"/>
  <c r="BE594"/>
  <c r="T594"/>
  <c r="R594"/>
  <c r="P594"/>
  <c r="BI592"/>
  <c r="BH592"/>
  <c r="BG592"/>
  <c r="BE592"/>
  <c r="T592"/>
  <c r="R592"/>
  <c r="P592"/>
  <c r="BI590"/>
  <c r="BH590"/>
  <c r="BG590"/>
  <c r="BE590"/>
  <c r="T590"/>
  <c r="R590"/>
  <c r="P590"/>
  <c r="BI587"/>
  <c r="BH587"/>
  <c r="BG587"/>
  <c r="BE587"/>
  <c r="T587"/>
  <c r="R587"/>
  <c r="P587"/>
  <c r="BI585"/>
  <c r="BH585"/>
  <c r="BG585"/>
  <c r="BE585"/>
  <c r="T585"/>
  <c r="R585"/>
  <c r="P585"/>
  <c r="BI583"/>
  <c r="BH583"/>
  <c r="BG583"/>
  <c r="BE583"/>
  <c r="T583"/>
  <c r="R583"/>
  <c r="P583"/>
  <c r="BI582"/>
  <c r="BH582"/>
  <c r="BG582"/>
  <c r="BE582"/>
  <c r="T582"/>
  <c r="R582"/>
  <c r="P582"/>
  <c r="BI580"/>
  <c r="BH580"/>
  <c r="BG580"/>
  <c r="BE580"/>
  <c r="T580"/>
  <c r="R580"/>
  <c r="P580"/>
  <c r="BI579"/>
  <c r="BH579"/>
  <c r="BG579"/>
  <c r="BE579"/>
  <c r="T579"/>
  <c r="R579"/>
  <c r="P579"/>
  <c r="BI577"/>
  <c r="BH577"/>
  <c r="BG577"/>
  <c r="BE577"/>
  <c r="T577"/>
  <c r="R577"/>
  <c r="P577"/>
  <c r="BI575"/>
  <c r="BH575"/>
  <c r="BG575"/>
  <c r="BE575"/>
  <c r="T575"/>
  <c r="R575"/>
  <c r="P575"/>
  <c r="BI573"/>
  <c r="BH573"/>
  <c r="BG573"/>
  <c r="BE573"/>
  <c r="T573"/>
  <c r="R573"/>
  <c r="P573"/>
  <c r="BI572"/>
  <c r="BH572"/>
  <c r="BG572"/>
  <c r="BE572"/>
  <c r="T572"/>
  <c r="R572"/>
  <c r="P572"/>
  <c r="BI570"/>
  <c r="BH570"/>
  <c r="BG570"/>
  <c r="BE570"/>
  <c r="T570"/>
  <c r="R570"/>
  <c r="P570"/>
  <c r="BI568"/>
  <c r="BH568"/>
  <c r="BG568"/>
  <c r="BE568"/>
  <c r="T568"/>
  <c r="R568"/>
  <c r="P568"/>
  <c r="BI567"/>
  <c r="BH567"/>
  <c r="BG567"/>
  <c r="BE567"/>
  <c r="T567"/>
  <c r="R567"/>
  <c r="P567"/>
  <c r="BI566"/>
  <c r="BH566"/>
  <c r="BG566"/>
  <c r="BE566"/>
  <c r="T566"/>
  <c r="R566"/>
  <c r="P566"/>
  <c r="BI565"/>
  <c r="BH565"/>
  <c r="BG565"/>
  <c r="BE565"/>
  <c r="T565"/>
  <c r="R565"/>
  <c r="P565"/>
  <c r="BI563"/>
  <c r="BH563"/>
  <c r="BG563"/>
  <c r="BE563"/>
  <c r="T563"/>
  <c r="R563"/>
  <c r="P563"/>
  <c r="BI561"/>
  <c r="BH561"/>
  <c r="BG561"/>
  <c r="BE561"/>
  <c r="T561"/>
  <c r="R561"/>
  <c r="P561"/>
  <c r="BI560"/>
  <c r="BH560"/>
  <c r="BG560"/>
  <c r="BE560"/>
  <c r="T560"/>
  <c r="R560"/>
  <c r="P560"/>
  <c r="BI558"/>
  <c r="BH558"/>
  <c r="BG558"/>
  <c r="BE558"/>
  <c r="T558"/>
  <c r="R558"/>
  <c r="P558"/>
  <c r="BI556"/>
  <c r="BH556"/>
  <c r="BG556"/>
  <c r="BE556"/>
  <c r="T556"/>
  <c r="R556"/>
  <c r="P556"/>
  <c r="BI554"/>
  <c r="BH554"/>
  <c r="BG554"/>
  <c r="BE554"/>
  <c r="T554"/>
  <c r="R554"/>
  <c r="P554"/>
  <c r="BI551"/>
  <c r="BH551"/>
  <c r="BG551"/>
  <c r="BE551"/>
  <c r="T551"/>
  <c r="R551"/>
  <c r="P551"/>
  <c r="BI550"/>
  <c r="BH550"/>
  <c r="BG550"/>
  <c r="BE550"/>
  <c r="T550"/>
  <c r="R550"/>
  <c r="P550"/>
  <c r="BI548"/>
  <c r="BH548"/>
  <c r="BG548"/>
  <c r="BE548"/>
  <c r="T548"/>
  <c r="R548"/>
  <c r="P548"/>
  <c r="BI546"/>
  <c r="BH546"/>
  <c r="BG546"/>
  <c r="BE546"/>
  <c r="T546"/>
  <c r="R546"/>
  <c r="P546"/>
  <c r="BI544"/>
  <c r="BH544"/>
  <c r="BG544"/>
  <c r="BE544"/>
  <c r="T544"/>
  <c r="R544"/>
  <c r="P544"/>
  <c r="BI542"/>
  <c r="BH542"/>
  <c r="BG542"/>
  <c r="BE542"/>
  <c r="T542"/>
  <c r="R542"/>
  <c r="P542"/>
  <c r="BI541"/>
  <c r="BH541"/>
  <c r="BG541"/>
  <c r="BE541"/>
  <c r="T541"/>
  <c r="R541"/>
  <c r="P541"/>
  <c r="BI540"/>
  <c r="BH540"/>
  <c r="BG540"/>
  <c r="BE540"/>
  <c r="T540"/>
  <c r="R540"/>
  <c r="P540"/>
  <c r="BI539"/>
  <c r="BH539"/>
  <c r="BG539"/>
  <c r="BE539"/>
  <c r="T539"/>
  <c r="R539"/>
  <c r="P539"/>
  <c r="BI538"/>
  <c r="BH538"/>
  <c r="BG538"/>
  <c r="BE538"/>
  <c r="T538"/>
  <c r="R538"/>
  <c r="P538"/>
  <c r="BI537"/>
  <c r="BH537"/>
  <c r="BG537"/>
  <c r="BE537"/>
  <c r="T537"/>
  <c r="R537"/>
  <c r="P537"/>
  <c r="BI536"/>
  <c r="BH536"/>
  <c r="BG536"/>
  <c r="BE536"/>
  <c r="T536"/>
  <c r="R536"/>
  <c r="P536"/>
  <c r="BI534"/>
  <c r="BH534"/>
  <c r="BG534"/>
  <c r="BE534"/>
  <c r="T534"/>
  <c r="R534"/>
  <c r="P534"/>
  <c r="BI533"/>
  <c r="BH533"/>
  <c r="BG533"/>
  <c r="BE533"/>
  <c r="T533"/>
  <c r="R533"/>
  <c r="P533"/>
  <c r="BI531"/>
  <c r="BH531"/>
  <c r="BG531"/>
  <c r="BE531"/>
  <c r="T531"/>
  <c r="R531"/>
  <c r="P531"/>
  <c r="BI530"/>
  <c r="BH530"/>
  <c r="BG530"/>
  <c r="BE530"/>
  <c r="T530"/>
  <c r="R530"/>
  <c r="P530"/>
  <c r="BI529"/>
  <c r="BH529"/>
  <c r="BG529"/>
  <c r="BE529"/>
  <c r="T529"/>
  <c r="R529"/>
  <c r="P529"/>
  <c r="BI527"/>
  <c r="BH527"/>
  <c r="BG527"/>
  <c r="BE527"/>
  <c r="T527"/>
  <c r="R527"/>
  <c r="P527"/>
  <c r="BI526"/>
  <c r="BH526"/>
  <c r="BG526"/>
  <c r="BE526"/>
  <c r="T526"/>
  <c r="R526"/>
  <c r="P526"/>
  <c r="BI524"/>
  <c r="BH524"/>
  <c r="BG524"/>
  <c r="BE524"/>
  <c r="T524"/>
  <c r="R524"/>
  <c r="P524"/>
  <c r="BI523"/>
  <c r="BH523"/>
  <c r="BG523"/>
  <c r="BE523"/>
  <c r="T523"/>
  <c r="R523"/>
  <c r="P523"/>
  <c r="BI521"/>
  <c r="BH521"/>
  <c r="BG521"/>
  <c r="BE521"/>
  <c r="T521"/>
  <c r="R521"/>
  <c r="P521"/>
  <c r="BI519"/>
  <c r="BH519"/>
  <c r="BG519"/>
  <c r="BE519"/>
  <c r="T519"/>
  <c r="R519"/>
  <c r="P519"/>
  <c r="BI517"/>
  <c r="BH517"/>
  <c r="BG517"/>
  <c r="BE517"/>
  <c r="T517"/>
  <c r="R517"/>
  <c r="P517"/>
  <c r="BI515"/>
  <c r="BH515"/>
  <c r="BG515"/>
  <c r="BE515"/>
  <c r="T515"/>
  <c r="R515"/>
  <c r="P515"/>
  <c r="BI514"/>
  <c r="BH514"/>
  <c r="BG514"/>
  <c r="BE514"/>
  <c r="T514"/>
  <c r="R514"/>
  <c r="P514"/>
  <c r="BI512"/>
  <c r="BH512"/>
  <c r="BG512"/>
  <c r="BE512"/>
  <c r="T512"/>
  <c r="R512"/>
  <c r="P512"/>
  <c r="BI511"/>
  <c r="BH511"/>
  <c r="BG511"/>
  <c r="BE511"/>
  <c r="T511"/>
  <c r="R511"/>
  <c r="P511"/>
  <c r="BI509"/>
  <c r="BH509"/>
  <c r="BG509"/>
  <c r="BE509"/>
  <c r="T509"/>
  <c r="R509"/>
  <c r="P509"/>
  <c r="BI508"/>
  <c r="BH508"/>
  <c r="BG508"/>
  <c r="BE508"/>
  <c r="T508"/>
  <c r="R508"/>
  <c r="P508"/>
  <c r="BI506"/>
  <c r="BH506"/>
  <c r="BG506"/>
  <c r="BE506"/>
  <c r="T506"/>
  <c r="R506"/>
  <c r="P506"/>
  <c r="BI505"/>
  <c r="BH505"/>
  <c r="BG505"/>
  <c r="BE505"/>
  <c r="T505"/>
  <c r="R505"/>
  <c r="P505"/>
  <c r="BI503"/>
  <c r="BH503"/>
  <c r="BG503"/>
  <c r="BE503"/>
  <c r="T503"/>
  <c r="R503"/>
  <c r="P503"/>
  <c r="BI501"/>
  <c r="BH501"/>
  <c r="BG501"/>
  <c r="BE501"/>
  <c r="T501"/>
  <c r="R501"/>
  <c r="P501"/>
  <c r="BI499"/>
  <c r="BH499"/>
  <c r="BG499"/>
  <c r="BE499"/>
  <c r="T499"/>
  <c r="R499"/>
  <c r="P499"/>
  <c r="BI497"/>
  <c r="BH497"/>
  <c r="BG497"/>
  <c r="BE497"/>
  <c r="T497"/>
  <c r="R497"/>
  <c r="P497"/>
  <c r="BI494"/>
  <c r="BH494"/>
  <c r="BG494"/>
  <c r="BE494"/>
  <c r="T494"/>
  <c r="R494"/>
  <c r="P494"/>
  <c r="BI492"/>
  <c r="BH492"/>
  <c r="BG492"/>
  <c r="BE492"/>
  <c r="T492"/>
  <c r="R492"/>
  <c r="P492"/>
  <c r="BI491"/>
  <c r="BH491"/>
  <c r="BG491"/>
  <c r="BE491"/>
  <c r="T491"/>
  <c r="R491"/>
  <c r="P491"/>
  <c r="BI489"/>
  <c r="BH489"/>
  <c r="BG489"/>
  <c r="BE489"/>
  <c r="T489"/>
  <c r="R489"/>
  <c r="P489"/>
  <c r="BI488"/>
  <c r="BH488"/>
  <c r="BG488"/>
  <c r="BE488"/>
  <c r="T488"/>
  <c r="R488"/>
  <c r="P488"/>
  <c r="BI486"/>
  <c r="BH486"/>
  <c r="BG486"/>
  <c r="BE486"/>
  <c r="T486"/>
  <c r="R486"/>
  <c r="P486"/>
  <c r="BI485"/>
  <c r="BH485"/>
  <c r="BG485"/>
  <c r="BE485"/>
  <c r="T485"/>
  <c r="R485"/>
  <c r="P485"/>
  <c r="BI483"/>
  <c r="BH483"/>
  <c r="BG483"/>
  <c r="BE483"/>
  <c r="T483"/>
  <c r="R483"/>
  <c r="P483"/>
  <c r="BI482"/>
  <c r="BH482"/>
  <c r="BG482"/>
  <c r="BE482"/>
  <c r="T482"/>
  <c r="R482"/>
  <c r="P482"/>
  <c r="BI480"/>
  <c r="BH480"/>
  <c r="BG480"/>
  <c r="BE480"/>
  <c r="T480"/>
  <c r="R480"/>
  <c r="P480"/>
  <c r="BI477"/>
  <c r="BH477"/>
  <c r="BG477"/>
  <c r="BE477"/>
  <c r="T477"/>
  <c r="R477"/>
  <c r="P477"/>
  <c r="BI475"/>
  <c r="BH475"/>
  <c r="BG475"/>
  <c r="BE475"/>
  <c r="T475"/>
  <c r="R475"/>
  <c r="P475"/>
  <c r="BI473"/>
  <c r="BH473"/>
  <c r="BG473"/>
  <c r="BE473"/>
  <c r="T473"/>
  <c r="R473"/>
  <c r="P473"/>
  <c r="BI471"/>
  <c r="BH471"/>
  <c r="BG471"/>
  <c r="BE471"/>
  <c r="T471"/>
  <c r="R471"/>
  <c r="P471"/>
  <c r="BI469"/>
  <c r="BH469"/>
  <c r="BG469"/>
  <c r="BE469"/>
  <c r="T469"/>
  <c r="R469"/>
  <c r="P469"/>
  <c r="BI467"/>
  <c r="BH467"/>
  <c r="BG467"/>
  <c r="BE467"/>
  <c r="T467"/>
  <c r="R467"/>
  <c r="P467"/>
  <c r="BI465"/>
  <c r="BH465"/>
  <c r="BG465"/>
  <c r="BE465"/>
  <c r="T465"/>
  <c r="R465"/>
  <c r="P465"/>
  <c r="BI463"/>
  <c r="BH463"/>
  <c r="BG463"/>
  <c r="BE463"/>
  <c r="T463"/>
  <c r="R463"/>
  <c r="P463"/>
  <c r="BI461"/>
  <c r="BH461"/>
  <c r="BG461"/>
  <c r="BE461"/>
  <c r="T461"/>
  <c r="R461"/>
  <c r="P461"/>
  <c r="BI459"/>
  <c r="BH459"/>
  <c r="BG459"/>
  <c r="BE459"/>
  <c r="T459"/>
  <c r="R459"/>
  <c r="P459"/>
  <c r="BI457"/>
  <c r="BH457"/>
  <c r="BG457"/>
  <c r="BE457"/>
  <c r="T457"/>
  <c r="R457"/>
  <c r="P457"/>
  <c r="BI455"/>
  <c r="BH455"/>
  <c r="BG455"/>
  <c r="BE455"/>
  <c r="T455"/>
  <c r="R455"/>
  <c r="P455"/>
  <c r="BI453"/>
  <c r="BH453"/>
  <c r="BG453"/>
  <c r="BE453"/>
  <c r="T453"/>
  <c r="R453"/>
  <c r="P453"/>
  <c r="BI451"/>
  <c r="BH451"/>
  <c r="BG451"/>
  <c r="BE451"/>
  <c r="T451"/>
  <c r="R451"/>
  <c r="P451"/>
  <c r="BI449"/>
  <c r="BH449"/>
  <c r="BG449"/>
  <c r="BE449"/>
  <c r="T449"/>
  <c r="R449"/>
  <c r="P449"/>
  <c r="BI447"/>
  <c r="BH447"/>
  <c r="BG447"/>
  <c r="BE447"/>
  <c r="T447"/>
  <c r="R447"/>
  <c r="P447"/>
  <c r="BI445"/>
  <c r="BH445"/>
  <c r="BG445"/>
  <c r="BE445"/>
  <c r="T445"/>
  <c r="R445"/>
  <c r="P445"/>
  <c r="BI443"/>
  <c r="BH443"/>
  <c r="BG443"/>
  <c r="BE443"/>
  <c r="T443"/>
  <c r="R443"/>
  <c r="P443"/>
  <c r="BI441"/>
  <c r="BH441"/>
  <c r="BG441"/>
  <c r="BE441"/>
  <c r="T441"/>
  <c r="R441"/>
  <c r="P441"/>
  <c r="BI439"/>
  <c r="BH439"/>
  <c r="BG439"/>
  <c r="BE439"/>
  <c r="T439"/>
  <c r="R439"/>
  <c r="P439"/>
  <c r="BI437"/>
  <c r="BH437"/>
  <c r="BG437"/>
  <c r="BE437"/>
  <c r="T437"/>
  <c r="R437"/>
  <c r="P437"/>
  <c r="BI435"/>
  <c r="BH435"/>
  <c r="BG435"/>
  <c r="BE435"/>
  <c r="T435"/>
  <c r="R435"/>
  <c r="P435"/>
  <c r="BI433"/>
  <c r="BH433"/>
  <c r="BG433"/>
  <c r="BE433"/>
  <c r="T433"/>
  <c r="R433"/>
  <c r="P433"/>
  <c r="BI431"/>
  <c r="BH431"/>
  <c r="BG431"/>
  <c r="BE431"/>
  <c r="T431"/>
  <c r="R431"/>
  <c r="P431"/>
  <c r="BI429"/>
  <c r="BH429"/>
  <c r="BG429"/>
  <c r="BE429"/>
  <c r="T429"/>
  <c r="R429"/>
  <c r="P429"/>
  <c r="BI427"/>
  <c r="BH427"/>
  <c r="BG427"/>
  <c r="BE427"/>
  <c r="T427"/>
  <c r="R427"/>
  <c r="P427"/>
  <c r="BI424"/>
  <c r="BH424"/>
  <c r="BG424"/>
  <c r="BE424"/>
  <c r="T424"/>
  <c r="R424"/>
  <c r="P424"/>
  <c r="BI422"/>
  <c r="BH422"/>
  <c r="BG422"/>
  <c r="BE422"/>
  <c r="T422"/>
  <c r="R422"/>
  <c r="P422"/>
  <c r="BI421"/>
  <c r="BH421"/>
  <c r="BG421"/>
  <c r="BE421"/>
  <c r="T421"/>
  <c r="R421"/>
  <c r="P421"/>
  <c r="BI419"/>
  <c r="BH419"/>
  <c r="BG419"/>
  <c r="BE419"/>
  <c r="T419"/>
  <c r="R419"/>
  <c r="P419"/>
  <c r="BI417"/>
  <c r="BH417"/>
  <c r="BG417"/>
  <c r="BE417"/>
  <c r="T417"/>
  <c r="R417"/>
  <c r="P417"/>
  <c r="BI415"/>
  <c r="BH415"/>
  <c r="BG415"/>
  <c r="BE415"/>
  <c r="T415"/>
  <c r="R415"/>
  <c r="P415"/>
  <c r="BI412"/>
  <c r="BH412"/>
  <c r="BG412"/>
  <c r="BE412"/>
  <c r="T412"/>
  <c r="R412"/>
  <c r="P412"/>
  <c r="BI410"/>
  <c r="BH410"/>
  <c r="BG410"/>
  <c r="BE410"/>
  <c r="T410"/>
  <c r="R410"/>
  <c r="P410"/>
  <c r="BI409"/>
  <c r="BH409"/>
  <c r="BG409"/>
  <c r="BE409"/>
  <c r="T409"/>
  <c r="R409"/>
  <c r="P409"/>
  <c r="BI407"/>
  <c r="BH407"/>
  <c r="BG407"/>
  <c r="BE407"/>
  <c r="T407"/>
  <c r="R407"/>
  <c r="P407"/>
  <c r="BI405"/>
  <c r="BH405"/>
  <c r="BG405"/>
  <c r="BE405"/>
  <c r="T405"/>
  <c r="R405"/>
  <c r="P405"/>
  <c r="BI403"/>
  <c r="BH403"/>
  <c r="BG403"/>
  <c r="BE403"/>
  <c r="T403"/>
  <c r="R403"/>
  <c r="P403"/>
  <c r="BI402"/>
  <c r="BH402"/>
  <c r="BG402"/>
  <c r="BE402"/>
  <c r="T402"/>
  <c r="R402"/>
  <c r="P402"/>
  <c r="BI400"/>
  <c r="BH400"/>
  <c r="BG400"/>
  <c r="BE400"/>
  <c r="T400"/>
  <c r="R400"/>
  <c r="P400"/>
  <c r="BI398"/>
  <c r="BH398"/>
  <c r="BG398"/>
  <c r="BE398"/>
  <c r="T398"/>
  <c r="R398"/>
  <c r="P398"/>
  <c r="BI396"/>
  <c r="BH396"/>
  <c r="BG396"/>
  <c r="BE396"/>
  <c r="T396"/>
  <c r="R396"/>
  <c r="P396"/>
  <c r="BI394"/>
  <c r="BH394"/>
  <c r="BG394"/>
  <c r="BE394"/>
  <c r="T394"/>
  <c r="R394"/>
  <c r="P394"/>
  <c r="BI392"/>
  <c r="BH392"/>
  <c r="BG392"/>
  <c r="BE392"/>
  <c r="T392"/>
  <c r="R392"/>
  <c r="P392"/>
  <c r="BI390"/>
  <c r="BH390"/>
  <c r="BG390"/>
  <c r="BE390"/>
  <c r="T390"/>
  <c r="R390"/>
  <c r="P390"/>
  <c r="BI389"/>
  <c r="BH389"/>
  <c r="BG389"/>
  <c r="BE389"/>
  <c r="T389"/>
  <c r="R389"/>
  <c r="P389"/>
  <c r="BI387"/>
  <c r="BH387"/>
  <c r="BG387"/>
  <c r="BE387"/>
  <c r="T387"/>
  <c r="R387"/>
  <c r="P387"/>
  <c r="BI386"/>
  <c r="BH386"/>
  <c r="BG386"/>
  <c r="BE386"/>
  <c r="T386"/>
  <c r="R386"/>
  <c r="P386"/>
  <c r="BI384"/>
  <c r="BH384"/>
  <c r="BG384"/>
  <c r="BE384"/>
  <c r="T384"/>
  <c r="R384"/>
  <c r="P384"/>
  <c r="BI383"/>
  <c r="BH383"/>
  <c r="BG383"/>
  <c r="BE383"/>
  <c r="T383"/>
  <c r="R383"/>
  <c r="P383"/>
  <c r="BI381"/>
  <c r="BH381"/>
  <c r="BG381"/>
  <c r="BE381"/>
  <c r="T381"/>
  <c r="R381"/>
  <c r="P381"/>
  <c r="BI380"/>
  <c r="BH380"/>
  <c r="BG380"/>
  <c r="BE380"/>
  <c r="T380"/>
  <c r="R380"/>
  <c r="P380"/>
  <c r="BI378"/>
  <c r="BH378"/>
  <c r="BG378"/>
  <c r="BE378"/>
  <c r="T378"/>
  <c r="R378"/>
  <c r="P378"/>
  <c r="BI377"/>
  <c r="BH377"/>
  <c r="BG377"/>
  <c r="BE377"/>
  <c r="T377"/>
  <c r="R377"/>
  <c r="P377"/>
  <c r="BI375"/>
  <c r="BH375"/>
  <c r="BG375"/>
  <c r="BE375"/>
  <c r="T375"/>
  <c r="R375"/>
  <c r="P375"/>
  <c r="BI374"/>
  <c r="BH374"/>
  <c r="BG374"/>
  <c r="BE374"/>
  <c r="T374"/>
  <c r="R374"/>
  <c r="P374"/>
  <c r="BI372"/>
  <c r="BH372"/>
  <c r="BG372"/>
  <c r="BE372"/>
  <c r="T372"/>
  <c r="R372"/>
  <c r="P372"/>
  <c r="BI370"/>
  <c r="BH370"/>
  <c r="BG370"/>
  <c r="BE370"/>
  <c r="T370"/>
  <c r="R370"/>
  <c r="P370"/>
  <c r="BI368"/>
  <c r="BH368"/>
  <c r="BG368"/>
  <c r="BE368"/>
  <c r="T368"/>
  <c r="R368"/>
  <c r="P368"/>
  <c r="BI366"/>
  <c r="BH366"/>
  <c r="BG366"/>
  <c r="BE366"/>
  <c r="T366"/>
  <c r="R366"/>
  <c r="P366"/>
  <c r="BI363"/>
  <c r="BH363"/>
  <c r="BG363"/>
  <c r="BE363"/>
  <c r="T363"/>
  <c r="R363"/>
  <c r="P363"/>
  <c r="BI362"/>
  <c r="BH362"/>
  <c r="BG362"/>
  <c r="BE362"/>
  <c r="T362"/>
  <c r="R362"/>
  <c r="P362"/>
  <c r="BI360"/>
  <c r="BH360"/>
  <c r="BG360"/>
  <c r="BE360"/>
  <c r="T360"/>
  <c r="R360"/>
  <c r="P360"/>
  <c r="BI359"/>
  <c r="BH359"/>
  <c r="BG359"/>
  <c r="BE359"/>
  <c r="T359"/>
  <c r="R359"/>
  <c r="P359"/>
  <c r="BI358"/>
  <c r="BH358"/>
  <c r="BG358"/>
  <c r="BE358"/>
  <c r="T358"/>
  <c r="R358"/>
  <c r="P358"/>
  <c r="BI356"/>
  <c r="BH356"/>
  <c r="BG356"/>
  <c r="BE356"/>
  <c r="T356"/>
  <c r="R356"/>
  <c r="P356"/>
  <c r="BI354"/>
  <c r="BH354"/>
  <c r="BG354"/>
  <c r="BE354"/>
  <c r="T354"/>
  <c r="R354"/>
  <c r="P354"/>
  <c r="BI353"/>
  <c r="BH353"/>
  <c r="BG353"/>
  <c r="BE353"/>
  <c r="T353"/>
  <c r="R353"/>
  <c r="P353"/>
  <c r="BI351"/>
  <c r="BH351"/>
  <c r="BG351"/>
  <c r="BE351"/>
  <c r="T351"/>
  <c r="R351"/>
  <c r="P351"/>
  <c r="BI350"/>
  <c r="BH350"/>
  <c r="BG350"/>
  <c r="BE350"/>
  <c r="T350"/>
  <c r="R350"/>
  <c r="P350"/>
  <c r="BI348"/>
  <c r="BH348"/>
  <c r="BG348"/>
  <c r="BE348"/>
  <c r="T348"/>
  <c r="R348"/>
  <c r="P348"/>
  <c r="BI347"/>
  <c r="BH347"/>
  <c r="BG347"/>
  <c r="BE347"/>
  <c r="T347"/>
  <c r="R347"/>
  <c r="P347"/>
  <c r="BI346"/>
  <c r="BH346"/>
  <c r="BG346"/>
  <c r="BE346"/>
  <c r="T346"/>
  <c r="R346"/>
  <c r="P346"/>
  <c r="BI344"/>
  <c r="BH344"/>
  <c r="BG344"/>
  <c r="BE344"/>
  <c r="T344"/>
  <c r="R344"/>
  <c r="P344"/>
  <c r="BI343"/>
  <c r="BH343"/>
  <c r="BG343"/>
  <c r="BE343"/>
  <c r="T343"/>
  <c r="R343"/>
  <c r="P343"/>
  <c r="BI341"/>
  <c r="BH341"/>
  <c r="BG341"/>
  <c r="BE341"/>
  <c r="T341"/>
  <c r="R341"/>
  <c r="P341"/>
  <c r="BI340"/>
  <c r="BH340"/>
  <c r="BG340"/>
  <c r="BE340"/>
  <c r="T340"/>
  <c r="R340"/>
  <c r="P340"/>
  <c r="BI339"/>
  <c r="BH339"/>
  <c r="BG339"/>
  <c r="BE339"/>
  <c r="T339"/>
  <c r="R339"/>
  <c r="P339"/>
  <c r="BI337"/>
  <c r="BH337"/>
  <c r="BG337"/>
  <c r="BE337"/>
  <c r="T337"/>
  <c r="R337"/>
  <c r="P337"/>
  <c r="BI334"/>
  <c r="BH334"/>
  <c r="BG334"/>
  <c r="BE334"/>
  <c r="T334"/>
  <c r="R334"/>
  <c r="P334"/>
  <c r="BI333"/>
  <c r="BH333"/>
  <c r="BG333"/>
  <c r="BE333"/>
  <c r="T333"/>
  <c r="R333"/>
  <c r="P333"/>
  <c r="BI331"/>
  <c r="BH331"/>
  <c r="BG331"/>
  <c r="BE331"/>
  <c r="T331"/>
  <c r="R331"/>
  <c r="P331"/>
  <c r="BI329"/>
  <c r="BH329"/>
  <c r="BG329"/>
  <c r="BE329"/>
  <c r="T329"/>
  <c r="R329"/>
  <c r="P329"/>
  <c r="BI325"/>
  <c r="BH325"/>
  <c r="BG325"/>
  <c r="BE325"/>
  <c r="T325"/>
  <c r="T324"/>
  <c r="R325"/>
  <c r="R324"/>
  <c r="P325"/>
  <c r="P324"/>
  <c r="BI322"/>
  <c r="BH322"/>
  <c r="BG322"/>
  <c r="BE322"/>
  <c r="T322"/>
  <c r="R322"/>
  <c r="P322"/>
  <c r="BI320"/>
  <c r="BH320"/>
  <c r="BG320"/>
  <c r="BE320"/>
  <c r="T320"/>
  <c r="R320"/>
  <c r="P320"/>
  <c r="BI318"/>
  <c r="BH318"/>
  <c r="BG318"/>
  <c r="BE318"/>
  <c r="T318"/>
  <c r="R318"/>
  <c r="P318"/>
  <c r="BI316"/>
  <c r="BH316"/>
  <c r="BG316"/>
  <c r="BE316"/>
  <c r="T316"/>
  <c r="R316"/>
  <c r="P316"/>
  <c r="BI314"/>
  <c r="BH314"/>
  <c r="BG314"/>
  <c r="BE314"/>
  <c r="T314"/>
  <c r="R314"/>
  <c r="P314"/>
  <c r="BI312"/>
  <c r="BH312"/>
  <c r="BG312"/>
  <c r="BE312"/>
  <c r="T312"/>
  <c r="R312"/>
  <c r="P312"/>
  <c r="BI310"/>
  <c r="BH310"/>
  <c r="BG310"/>
  <c r="BE310"/>
  <c r="T310"/>
  <c r="R310"/>
  <c r="P310"/>
  <c r="BI308"/>
  <c r="BH308"/>
  <c r="BG308"/>
  <c r="BE308"/>
  <c r="T308"/>
  <c r="R308"/>
  <c r="P308"/>
  <c r="BI307"/>
  <c r="BH307"/>
  <c r="BG307"/>
  <c r="BE307"/>
  <c r="T307"/>
  <c r="R307"/>
  <c r="P307"/>
  <c r="BI305"/>
  <c r="BH305"/>
  <c r="BG305"/>
  <c r="BE305"/>
  <c r="T305"/>
  <c r="R305"/>
  <c r="P305"/>
  <c r="BI303"/>
  <c r="BH303"/>
  <c r="BG303"/>
  <c r="BE303"/>
  <c r="T303"/>
  <c r="R303"/>
  <c r="P303"/>
  <c r="BI301"/>
  <c r="BH301"/>
  <c r="BG301"/>
  <c r="BE301"/>
  <c r="T301"/>
  <c r="R301"/>
  <c r="P301"/>
  <c r="BI299"/>
  <c r="BH299"/>
  <c r="BG299"/>
  <c r="BE299"/>
  <c r="T299"/>
  <c r="R299"/>
  <c r="P299"/>
  <c r="BI297"/>
  <c r="BH297"/>
  <c r="BG297"/>
  <c r="BE297"/>
  <c r="T297"/>
  <c r="R297"/>
  <c r="P297"/>
  <c r="BI295"/>
  <c r="BH295"/>
  <c r="BG295"/>
  <c r="BE295"/>
  <c r="T295"/>
  <c r="R295"/>
  <c r="P295"/>
  <c r="BI293"/>
  <c r="BH293"/>
  <c r="BG293"/>
  <c r="BE293"/>
  <c r="T293"/>
  <c r="R293"/>
  <c r="P293"/>
  <c r="BI291"/>
  <c r="BH291"/>
  <c r="BG291"/>
  <c r="BE291"/>
  <c r="T291"/>
  <c r="R291"/>
  <c r="P291"/>
  <c r="BI289"/>
  <c r="BH289"/>
  <c r="BG289"/>
  <c r="BE289"/>
  <c r="T289"/>
  <c r="R289"/>
  <c r="P289"/>
  <c r="BI287"/>
  <c r="BH287"/>
  <c r="BG287"/>
  <c r="BE287"/>
  <c r="T287"/>
  <c r="R287"/>
  <c r="P287"/>
  <c r="BI285"/>
  <c r="BH285"/>
  <c r="BG285"/>
  <c r="BE285"/>
  <c r="T285"/>
  <c r="R285"/>
  <c r="P285"/>
  <c r="BI283"/>
  <c r="BH283"/>
  <c r="BG283"/>
  <c r="BE283"/>
  <c r="T283"/>
  <c r="R283"/>
  <c r="P283"/>
  <c r="BI281"/>
  <c r="BH281"/>
  <c r="BG281"/>
  <c r="BE281"/>
  <c r="T281"/>
  <c r="R281"/>
  <c r="P281"/>
  <c r="BI279"/>
  <c r="BH279"/>
  <c r="BG279"/>
  <c r="BE279"/>
  <c r="T279"/>
  <c r="R279"/>
  <c r="P279"/>
  <c r="BI277"/>
  <c r="BH277"/>
  <c r="BG277"/>
  <c r="BE277"/>
  <c r="T277"/>
  <c r="R277"/>
  <c r="P277"/>
  <c r="BI275"/>
  <c r="BH275"/>
  <c r="BG275"/>
  <c r="BE275"/>
  <c r="T275"/>
  <c r="R275"/>
  <c r="P275"/>
  <c r="BI273"/>
  <c r="BH273"/>
  <c r="BG273"/>
  <c r="BE273"/>
  <c r="T273"/>
  <c r="R273"/>
  <c r="P273"/>
  <c r="BI271"/>
  <c r="BH271"/>
  <c r="BG271"/>
  <c r="BE271"/>
  <c r="T271"/>
  <c r="R271"/>
  <c r="P271"/>
  <c r="BI269"/>
  <c r="BH269"/>
  <c r="BG269"/>
  <c r="BE269"/>
  <c r="T269"/>
  <c r="R269"/>
  <c r="P269"/>
  <c r="BI267"/>
  <c r="BH267"/>
  <c r="BG267"/>
  <c r="BE267"/>
  <c r="T267"/>
  <c r="R267"/>
  <c r="P267"/>
  <c r="BI265"/>
  <c r="BH265"/>
  <c r="BG265"/>
  <c r="BE265"/>
  <c r="T265"/>
  <c r="R265"/>
  <c r="P265"/>
  <c r="BI263"/>
  <c r="BH263"/>
  <c r="BG263"/>
  <c r="BE263"/>
  <c r="T263"/>
  <c r="R263"/>
  <c r="P263"/>
  <c r="BI261"/>
  <c r="BH261"/>
  <c r="BG261"/>
  <c r="BE261"/>
  <c r="T261"/>
  <c r="R261"/>
  <c r="P261"/>
  <c r="BI259"/>
  <c r="BH259"/>
  <c r="BG259"/>
  <c r="BE259"/>
  <c r="T259"/>
  <c r="R259"/>
  <c r="P259"/>
  <c r="BI257"/>
  <c r="BH257"/>
  <c r="BG257"/>
  <c r="BE257"/>
  <c r="T257"/>
  <c r="R257"/>
  <c r="P257"/>
  <c r="BI255"/>
  <c r="BH255"/>
  <c r="BG255"/>
  <c r="BE255"/>
  <c r="T255"/>
  <c r="R255"/>
  <c r="P255"/>
  <c r="BI253"/>
  <c r="BH253"/>
  <c r="BG253"/>
  <c r="BE253"/>
  <c r="T253"/>
  <c r="R253"/>
  <c r="P253"/>
  <c r="BI251"/>
  <c r="BH251"/>
  <c r="BG251"/>
  <c r="BE251"/>
  <c r="T251"/>
  <c r="R251"/>
  <c r="P251"/>
  <c r="BI249"/>
  <c r="BH249"/>
  <c r="BG249"/>
  <c r="BE249"/>
  <c r="T249"/>
  <c r="R249"/>
  <c r="P249"/>
  <c r="BI247"/>
  <c r="BH247"/>
  <c r="BG247"/>
  <c r="BE247"/>
  <c r="T247"/>
  <c r="R247"/>
  <c r="P247"/>
  <c r="BI246"/>
  <c r="BH246"/>
  <c r="BG246"/>
  <c r="BE246"/>
  <c r="T246"/>
  <c r="R246"/>
  <c r="P246"/>
  <c r="BI244"/>
  <c r="BH244"/>
  <c r="BG244"/>
  <c r="BE244"/>
  <c r="T244"/>
  <c r="R244"/>
  <c r="P244"/>
  <c r="BI243"/>
  <c r="BH243"/>
  <c r="BG243"/>
  <c r="BE243"/>
  <c r="T243"/>
  <c r="R243"/>
  <c r="P243"/>
  <c r="BI242"/>
  <c r="BH242"/>
  <c r="BG242"/>
  <c r="BE242"/>
  <c r="T242"/>
  <c r="R242"/>
  <c r="P242"/>
  <c r="BI240"/>
  <c r="BH240"/>
  <c r="BG240"/>
  <c r="BE240"/>
  <c r="T240"/>
  <c r="R240"/>
  <c r="P240"/>
  <c r="BI238"/>
  <c r="BH238"/>
  <c r="BG238"/>
  <c r="BE238"/>
  <c r="T238"/>
  <c r="R238"/>
  <c r="P238"/>
  <c r="BI236"/>
  <c r="BH236"/>
  <c r="BG236"/>
  <c r="BE236"/>
  <c r="T236"/>
  <c r="R236"/>
  <c r="P236"/>
  <c r="BI234"/>
  <c r="BH234"/>
  <c r="BG234"/>
  <c r="BE234"/>
  <c r="T234"/>
  <c r="R234"/>
  <c r="P234"/>
  <c r="BI232"/>
  <c r="BH232"/>
  <c r="BG232"/>
  <c r="BE232"/>
  <c r="T232"/>
  <c r="R232"/>
  <c r="P232"/>
  <c r="BI230"/>
  <c r="BH230"/>
  <c r="BG230"/>
  <c r="BE230"/>
  <c r="T230"/>
  <c r="R230"/>
  <c r="P230"/>
  <c r="BI228"/>
  <c r="BH228"/>
  <c r="BG228"/>
  <c r="BE228"/>
  <c r="T228"/>
  <c r="R228"/>
  <c r="P228"/>
  <c r="BI226"/>
  <c r="BH226"/>
  <c r="BG226"/>
  <c r="BE226"/>
  <c r="T226"/>
  <c r="R226"/>
  <c r="P226"/>
  <c r="BI225"/>
  <c r="BH225"/>
  <c r="BG225"/>
  <c r="BE225"/>
  <c r="T225"/>
  <c r="R225"/>
  <c r="P225"/>
  <c r="BI223"/>
  <c r="BH223"/>
  <c r="BG223"/>
  <c r="BE223"/>
  <c r="T223"/>
  <c r="R223"/>
  <c r="P223"/>
  <c r="BI221"/>
  <c r="BH221"/>
  <c r="BG221"/>
  <c r="BE221"/>
  <c r="T221"/>
  <c r="R221"/>
  <c r="P221"/>
  <c r="BI220"/>
  <c r="BH220"/>
  <c r="BG220"/>
  <c r="BE220"/>
  <c r="T220"/>
  <c r="R220"/>
  <c r="P220"/>
  <c r="BI219"/>
  <c r="BH219"/>
  <c r="BG219"/>
  <c r="BE219"/>
  <c r="T219"/>
  <c r="R219"/>
  <c r="P219"/>
  <c r="BI218"/>
  <c r="BH218"/>
  <c r="BG218"/>
  <c r="BE218"/>
  <c r="T218"/>
  <c r="R218"/>
  <c r="P218"/>
  <c r="BI217"/>
  <c r="BH217"/>
  <c r="BG217"/>
  <c r="BE217"/>
  <c r="T217"/>
  <c r="R217"/>
  <c r="P217"/>
  <c r="BI216"/>
  <c r="BH216"/>
  <c r="BG216"/>
  <c r="BE216"/>
  <c r="T216"/>
  <c r="R216"/>
  <c r="P216"/>
  <c r="BI215"/>
  <c r="BH215"/>
  <c r="BG215"/>
  <c r="BE215"/>
  <c r="T215"/>
  <c r="R215"/>
  <c r="P215"/>
  <c r="BI213"/>
  <c r="BH213"/>
  <c r="BG213"/>
  <c r="BE213"/>
  <c r="T213"/>
  <c r="R213"/>
  <c r="P213"/>
  <c r="BI211"/>
  <c r="BH211"/>
  <c r="BG211"/>
  <c r="BE211"/>
  <c r="T211"/>
  <c r="R211"/>
  <c r="P211"/>
  <c r="BI210"/>
  <c r="BH210"/>
  <c r="BG210"/>
  <c r="BE210"/>
  <c r="T210"/>
  <c r="R210"/>
  <c r="P210"/>
  <c r="BI208"/>
  <c r="BH208"/>
  <c r="BG208"/>
  <c r="BE208"/>
  <c r="T208"/>
  <c r="R208"/>
  <c r="P208"/>
  <c r="BI207"/>
  <c r="BH207"/>
  <c r="BG207"/>
  <c r="BE207"/>
  <c r="T207"/>
  <c r="R207"/>
  <c r="P207"/>
  <c r="BI205"/>
  <c r="BH205"/>
  <c r="BG205"/>
  <c r="BE205"/>
  <c r="T205"/>
  <c r="R205"/>
  <c r="P205"/>
  <c r="BI204"/>
  <c r="BH204"/>
  <c r="BG204"/>
  <c r="BE204"/>
  <c r="T204"/>
  <c r="R204"/>
  <c r="P204"/>
  <c r="BI202"/>
  <c r="BH202"/>
  <c r="BG202"/>
  <c r="BE202"/>
  <c r="T202"/>
  <c r="R202"/>
  <c r="P202"/>
  <c r="BI200"/>
  <c r="BH200"/>
  <c r="BG200"/>
  <c r="BE200"/>
  <c r="T200"/>
  <c r="R200"/>
  <c r="P200"/>
  <c r="BI198"/>
  <c r="BH198"/>
  <c r="BG198"/>
  <c r="BE198"/>
  <c r="T198"/>
  <c r="R198"/>
  <c r="P198"/>
  <c r="BI196"/>
  <c r="BH196"/>
  <c r="BG196"/>
  <c r="BE196"/>
  <c r="T196"/>
  <c r="R196"/>
  <c r="P196"/>
  <c r="BI194"/>
  <c r="BH194"/>
  <c r="BG194"/>
  <c r="BE194"/>
  <c r="T194"/>
  <c r="R194"/>
  <c r="P194"/>
  <c r="BI193"/>
  <c r="BH193"/>
  <c r="BG193"/>
  <c r="BE193"/>
  <c r="T193"/>
  <c r="R193"/>
  <c r="P193"/>
  <c r="BI192"/>
  <c r="BH192"/>
  <c r="BG192"/>
  <c r="BE192"/>
  <c r="T192"/>
  <c r="R192"/>
  <c r="P192"/>
  <c r="BI190"/>
  <c r="BH190"/>
  <c r="BG190"/>
  <c r="BE190"/>
  <c r="T190"/>
  <c r="R190"/>
  <c r="P190"/>
  <c r="BI188"/>
  <c r="BH188"/>
  <c r="BG188"/>
  <c r="BE188"/>
  <c r="T188"/>
  <c r="R188"/>
  <c r="P188"/>
  <c r="BI186"/>
  <c r="BH186"/>
  <c r="BG186"/>
  <c r="BE186"/>
  <c r="T186"/>
  <c r="R186"/>
  <c r="P186"/>
  <c r="BI184"/>
  <c r="BH184"/>
  <c r="BG184"/>
  <c r="BE184"/>
  <c r="T184"/>
  <c r="R184"/>
  <c r="P184"/>
  <c r="BI182"/>
  <c r="BH182"/>
  <c r="BG182"/>
  <c r="BE182"/>
  <c r="T182"/>
  <c r="R182"/>
  <c r="P182"/>
  <c r="BI180"/>
  <c r="BH180"/>
  <c r="BG180"/>
  <c r="BE180"/>
  <c r="T180"/>
  <c r="R180"/>
  <c r="P180"/>
  <c r="BI178"/>
  <c r="BH178"/>
  <c r="BG178"/>
  <c r="BE178"/>
  <c r="T178"/>
  <c r="R178"/>
  <c r="P178"/>
  <c r="BI176"/>
  <c r="BH176"/>
  <c r="BG176"/>
  <c r="BE176"/>
  <c r="T176"/>
  <c r="R176"/>
  <c r="P176"/>
  <c r="BI174"/>
  <c r="BH174"/>
  <c r="BG174"/>
  <c r="BE174"/>
  <c r="T174"/>
  <c r="R174"/>
  <c r="P174"/>
  <c r="BI172"/>
  <c r="BH172"/>
  <c r="BG172"/>
  <c r="BE172"/>
  <c r="T172"/>
  <c r="R172"/>
  <c r="P172"/>
  <c r="BI170"/>
  <c r="BH170"/>
  <c r="BG170"/>
  <c r="BE170"/>
  <c r="T170"/>
  <c r="R170"/>
  <c r="P170"/>
  <c r="BI168"/>
  <c r="BH168"/>
  <c r="BG168"/>
  <c r="BE168"/>
  <c r="T168"/>
  <c r="R168"/>
  <c r="P168"/>
  <c r="BI166"/>
  <c r="BH166"/>
  <c r="BG166"/>
  <c r="BE166"/>
  <c r="T166"/>
  <c r="R166"/>
  <c r="P166"/>
  <c r="BI164"/>
  <c r="BH164"/>
  <c r="BG164"/>
  <c r="BE164"/>
  <c r="T164"/>
  <c r="R164"/>
  <c r="P164"/>
  <c r="BI162"/>
  <c r="BH162"/>
  <c r="BG162"/>
  <c r="BE162"/>
  <c r="T162"/>
  <c r="R162"/>
  <c r="P162"/>
  <c r="BI159"/>
  <c r="BH159"/>
  <c r="BG159"/>
  <c r="BE159"/>
  <c r="T159"/>
  <c r="R159"/>
  <c r="P159"/>
  <c r="BI157"/>
  <c r="BH157"/>
  <c r="BG157"/>
  <c r="BE157"/>
  <c r="T157"/>
  <c r="R157"/>
  <c r="P157"/>
  <c r="BI155"/>
  <c r="BH155"/>
  <c r="BG155"/>
  <c r="BE155"/>
  <c r="T155"/>
  <c r="R155"/>
  <c r="P155"/>
  <c r="BI153"/>
  <c r="BH153"/>
  <c r="BG153"/>
  <c r="BE153"/>
  <c r="T153"/>
  <c r="R153"/>
  <c r="P153"/>
  <c r="BI151"/>
  <c r="BH151"/>
  <c r="BG151"/>
  <c r="BE151"/>
  <c r="T151"/>
  <c r="R151"/>
  <c r="P151"/>
  <c r="BI148"/>
  <c r="BH148"/>
  <c r="BG148"/>
  <c r="BE148"/>
  <c r="T148"/>
  <c r="R148"/>
  <c r="P148"/>
  <c r="BI146"/>
  <c r="BH146"/>
  <c r="BG146"/>
  <c r="BE146"/>
  <c r="T146"/>
  <c r="R146"/>
  <c r="P146"/>
  <c r="BI144"/>
  <c r="BH144"/>
  <c r="BG144"/>
  <c r="BE144"/>
  <c r="T144"/>
  <c r="R144"/>
  <c r="P144"/>
  <c r="BI143"/>
  <c r="BH143"/>
  <c r="BG143"/>
  <c r="BE143"/>
  <c r="T143"/>
  <c r="R143"/>
  <c r="P143"/>
  <c r="BI141"/>
  <c r="BH141"/>
  <c r="BG141"/>
  <c r="BE141"/>
  <c r="T141"/>
  <c r="R141"/>
  <c r="P141"/>
  <c r="BI139"/>
  <c r="BH139"/>
  <c r="BG139"/>
  <c r="BE139"/>
  <c r="T139"/>
  <c r="R139"/>
  <c r="P139"/>
  <c r="BI137"/>
  <c r="BH137"/>
  <c r="BG137"/>
  <c r="BE137"/>
  <c r="T137"/>
  <c r="R137"/>
  <c r="P137"/>
  <c r="BI135"/>
  <c r="BH135"/>
  <c r="BG135"/>
  <c r="BE135"/>
  <c r="T135"/>
  <c r="R135"/>
  <c r="P135"/>
  <c r="BI133"/>
  <c r="BH133"/>
  <c r="BG133"/>
  <c r="BE133"/>
  <c r="T133"/>
  <c r="R133"/>
  <c r="P133"/>
  <c r="BI131"/>
  <c r="BH131"/>
  <c r="BG131"/>
  <c r="BE131"/>
  <c r="T131"/>
  <c r="R131"/>
  <c r="P131"/>
  <c r="BI129"/>
  <c r="BH129"/>
  <c r="BG129"/>
  <c r="BE129"/>
  <c r="T129"/>
  <c r="R129"/>
  <c r="P129"/>
  <c r="BI127"/>
  <c r="BH127"/>
  <c r="BG127"/>
  <c r="BE127"/>
  <c r="T127"/>
  <c r="R127"/>
  <c r="P127"/>
  <c r="BI125"/>
  <c r="BH125"/>
  <c r="BG125"/>
  <c r="BE125"/>
  <c r="T125"/>
  <c r="R125"/>
  <c r="P125"/>
  <c r="BI124"/>
  <c r="BH124"/>
  <c r="BG124"/>
  <c r="BE124"/>
  <c r="T124"/>
  <c r="R124"/>
  <c r="P124"/>
  <c r="BI122"/>
  <c r="BH122"/>
  <c r="BG122"/>
  <c r="BE122"/>
  <c r="T122"/>
  <c r="R122"/>
  <c r="P122"/>
  <c r="BI120"/>
  <c r="BH120"/>
  <c r="BG120"/>
  <c r="BE120"/>
  <c r="T120"/>
  <c r="R120"/>
  <c r="P120"/>
  <c r="BI118"/>
  <c r="BH118"/>
  <c r="BG118"/>
  <c r="BE118"/>
  <c r="T118"/>
  <c r="R118"/>
  <c r="P118"/>
  <c r="BI115"/>
  <c r="BH115"/>
  <c r="BG115"/>
  <c r="BE115"/>
  <c r="T115"/>
  <c r="R115"/>
  <c r="P115"/>
  <c r="BI113"/>
  <c r="BH113"/>
  <c r="BG113"/>
  <c r="BE113"/>
  <c r="T113"/>
  <c r="R113"/>
  <c r="P113"/>
  <c r="BI111"/>
  <c r="BH111"/>
  <c r="BG111"/>
  <c r="BE111"/>
  <c r="T111"/>
  <c r="R111"/>
  <c r="P111"/>
  <c r="BI109"/>
  <c r="BH109"/>
  <c r="BG109"/>
  <c r="BE109"/>
  <c r="T109"/>
  <c r="R109"/>
  <c r="P109"/>
  <c r="BI108"/>
  <c r="BH108"/>
  <c r="BG108"/>
  <c r="BE108"/>
  <c r="T108"/>
  <c r="R108"/>
  <c r="P108"/>
  <c r="BI106"/>
  <c r="BH106"/>
  <c r="BG106"/>
  <c r="BE106"/>
  <c r="T106"/>
  <c r="R106"/>
  <c r="P106"/>
  <c r="J100"/>
  <c r="J99"/>
  <c r="F99"/>
  <c r="F97"/>
  <c r="E95"/>
  <c r="J55"/>
  <c r="J54"/>
  <c r="F54"/>
  <c r="F52"/>
  <c r="E50"/>
  <c r="J18"/>
  <c r="E18"/>
  <c r="F100"/>
  <c r="J17"/>
  <c r="J12"/>
  <c r="J97"/>
  <c r="E7"/>
  <c r="E48"/>
  <c i="1" r="L50"/>
  <c r="AM50"/>
  <c r="AM49"/>
  <c r="L49"/>
  <c r="AM47"/>
  <c r="L47"/>
  <c r="L45"/>
  <c r="L44"/>
  <c i="2" r="BK687"/>
  <c r="J596"/>
  <c r="J540"/>
  <c r="BK467"/>
  <c r="BK403"/>
  <c r="J346"/>
  <c r="J295"/>
  <c r="BK238"/>
  <c r="BK200"/>
  <c r="J133"/>
  <c r="J590"/>
  <c r="BK531"/>
  <c r="BK486"/>
  <c r="BK419"/>
  <c r="J354"/>
  <c r="BK285"/>
  <c r="J236"/>
  <c r="BK205"/>
  <c r="BK162"/>
  <c r="BK639"/>
  <c r="BK596"/>
  <c r="BK560"/>
  <c r="BK494"/>
  <c r="J419"/>
  <c r="BK358"/>
  <c r="J316"/>
  <c r="BK247"/>
  <c r="BK180"/>
  <c r="J685"/>
  <c r="J639"/>
  <c r="J573"/>
  <c r="J531"/>
  <c r="J480"/>
  <c r="BK424"/>
  <c r="BK374"/>
  <c r="J358"/>
  <c r="BK281"/>
  <c r="BK220"/>
  <c r="J168"/>
  <c r="BK115"/>
  <c i="3" r="BK125"/>
  <c r="BK135"/>
  <c r="J94"/>
  <c r="BK104"/>
  <c i="4" r="BK105"/>
  <c r="J99"/>
  <c i="5" r="BK92"/>
  <c i="6" r="F37"/>
  <c i="1" r="BD59"/>
  <c i="8" r="J33"/>
  <c i="1" r="AV61"/>
  <c i="10" r="BK95"/>
  <c i="2" r="J687"/>
  <c r="BK635"/>
  <c r="BK566"/>
  <c r="J508"/>
  <c r="BK455"/>
  <c r="BK394"/>
  <c r="J344"/>
  <c r="J259"/>
  <c r="J217"/>
  <c r="J174"/>
  <c r="BK670"/>
  <c r="J619"/>
  <c r="BK536"/>
  <c r="J485"/>
  <c r="BK417"/>
  <c r="BK347"/>
  <c r="BK271"/>
  <c r="J238"/>
  <c r="J194"/>
  <c r="BK678"/>
  <c r="J603"/>
  <c r="J563"/>
  <c r="BK519"/>
  <c r="BK453"/>
  <c r="BK378"/>
  <c r="J333"/>
  <c r="BK273"/>
  <c r="J198"/>
  <c r="BK125"/>
  <c r="J668"/>
  <c r="J604"/>
  <c r="BK527"/>
  <c r="J482"/>
  <c r="BK433"/>
  <c r="J384"/>
  <c r="J340"/>
  <c r="J265"/>
  <c r="J200"/>
  <c r="BK157"/>
  <c r="J111"/>
  <c i="3" r="J108"/>
  <c r="BK127"/>
  <c r="BK138"/>
  <c r="J106"/>
  <c i="4" r="J87"/>
  <c i="5" r="J107"/>
  <c r="BK90"/>
  <c i="6" r="J84"/>
  <c i="8" r="F35"/>
  <c i="1" r="BB61"/>
  <c i="10" r="BK85"/>
  <c r="J85"/>
  <c i="2" r="BK619"/>
  <c r="BK577"/>
  <c r="J533"/>
  <c r="J465"/>
  <c r="BK398"/>
  <c r="BK350"/>
  <c r="BK297"/>
  <c r="BK253"/>
  <c r="J207"/>
  <c r="BK679"/>
  <c r="J644"/>
  <c r="BK592"/>
  <c r="J521"/>
  <c r="J433"/>
  <c r="BK384"/>
  <c r="BK289"/>
  <c r="J243"/>
  <c r="BK207"/>
  <c r="BK144"/>
  <c r="BK691"/>
  <c r="BK612"/>
  <c r="BK561"/>
  <c r="BK503"/>
  <c r="BK437"/>
  <c r="J386"/>
  <c r="J320"/>
  <c r="J279"/>
  <c r="J230"/>
  <c r="J157"/>
  <c r="J678"/>
  <c r="J633"/>
  <c r="J579"/>
  <c r="BK533"/>
  <c r="BK497"/>
  <c r="J451"/>
  <c r="BK390"/>
  <c r="BK344"/>
  <c r="J267"/>
  <c r="J211"/>
  <c r="J151"/>
  <c i="3" r="J134"/>
  <c r="J130"/>
  <c r="BK88"/>
  <c r="BK96"/>
  <c i="4" r="BK99"/>
  <c r="J93"/>
  <c i="5" r="J94"/>
  <c i="6" r="F35"/>
  <c i="1" r="BB59"/>
  <c i="10" r="BK93"/>
  <c r="J88"/>
  <c i="2" r="BK665"/>
  <c r="BK567"/>
  <c r="BK512"/>
  <c r="BK463"/>
  <c r="J400"/>
  <c r="J348"/>
  <c r="BK287"/>
  <c r="J234"/>
  <c r="BK190"/>
  <c r="J144"/>
  <c r="J653"/>
  <c r="J601"/>
  <c r="J519"/>
  <c r="BK451"/>
  <c r="BK381"/>
  <c r="BK325"/>
  <c r="BK257"/>
  <c r="BK219"/>
  <c r="J170"/>
  <c r="J109"/>
  <c r="BK617"/>
  <c r="J577"/>
  <c r="J497"/>
  <c r="J455"/>
  <c r="J356"/>
  <c r="BK293"/>
  <c r="BK218"/>
  <c r="BK148"/>
  <c r="BK672"/>
  <c r="J629"/>
  <c r="J566"/>
  <c r="J530"/>
  <c r="J486"/>
  <c r="J417"/>
  <c r="J370"/>
  <c r="J307"/>
  <c r="BK263"/>
  <c r="J176"/>
  <c r="J120"/>
  <c i="3" r="BK128"/>
  <c r="BK90"/>
  <c r="J88"/>
  <c r="BK130"/>
  <c i="4" r="BK91"/>
  <c r="J96"/>
  <c r="BK101"/>
  <c i="5" r="BK100"/>
  <c i="6" r="F36"/>
  <c i="1" r="BC59"/>
  <c i="2" r="BK646"/>
  <c r="BK580"/>
  <c r="BK530"/>
  <c r="BK459"/>
  <c r="BK396"/>
  <c r="BK356"/>
  <c r="BK305"/>
  <c r="BK226"/>
  <c r="J193"/>
  <c i="1" r="AS54"/>
  <c i="2" r="BK480"/>
  <c r="J407"/>
  <c r="BK334"/>
  <c r="J275"/>
  <c r="BK228"/>
  <c r="J192"/>
  <c r="J141"/>
  <c r="J674"/>
  <c r="J582"/>
  <c r="J551"/>
  <c r="J511"/>
  <c r="BK443"/>
  <c r="BK380"/>
  <c r="J305"/>
  <c r="J223"/>
  <c r="BK159"/>
  <c r="J115"/>
  <c r="J651"/>
  <c r="BK582"/>
  <c r="BK537"/>
  <c r="J503"/>
  <c r="J459"/>
  <c r="BK410"/>
  <c r="J363"/>
  <c r="J299"/>
  <c r="J246"/>
  <c r="J190"/>
  <c r="J129"/>
  <c i="3" r="BK110"/>
  <c r="J90"/>
  <c r="BK134"/>
  <c r="BK92"/>
  <c i="4" r="J89"/>
  <c i="5" r="J109"/>
  <c r="J105"/>
  <c i="7" r="BK84"/>
  <c i="8" r="F37"/>
  <c i="1" r="BD61"/>
  <c i="10" r="BK102"/>
  <c r="BK88"/>
  <c i="2" r="BK681"/>
  <c r="J615"/>
  <c r="J548"/>
  <c r="BK492"/>
  <c r="J421"/>
  <c r="J381"/>
  <c r="J339"/>
  <c r="BK291"/>
  <c r="BK208"/>
  <c r="BK155"/>
  <c r="BK661"/>
  <c r="J640"/>
  <c r="BK570"/>
  <c r="J523"/>
  <c r="J447"/>
  <c r="BK409"/>
  <c r="J360"/>
  <c r="BK283"/>
  <c r="BK230"/>
  <c r="BK182"/>
  <c r="BK124"/>
  <c r="BK631"/>
  <c r="J594"/>
  <c r="BK556"/>
  <c r="J501"/>
  <c r="BK465"/>
  <c r="BK392"/>
  <c r="BK341"/>
  <c r="BK240"/>
  <c r="BK178"/>
  <c r="BK118"/>
  <c r="J637"/>
  <c r="J570"/>
  <c r="BK540"/>
  <c r="J489"/>
  <c r="J443"/>
  <c r="J375"/>
  <c r="J325"/>
  <c r="J273"/>
  <c r="BK232"/>
  <c r="BK143"/>
  <c i="3" r="J138"/>
  <c r="BK94"/>
  <c r="BK86"/>
  <c r="J128"/>
  <c i="4" r="J101"/>
  <c r="BK102"/>
  <c i="5" r="J90"/>
  <c r="BK109"/>
  <c i="7" r="F36"/>
  <c i="1" r="BC60"/>
  <c i="9" r="F36"/>
  <c i="1" r="BC62"/>
  <c i="2" r="J689"/>
  <c r="J657"/>
  <c r="J592"/>
  <c r="J514"/>
  <c r="J431"/>
  <c r="BK363"/>
  <c r="BK310"/>
  <c r="J225"/>
  <c r="J182"/>
  <c r="J131"/>
  <c r="BK633"/>
  <c r="J568"/>
  <c r="BK511"/>
  <c r="J445"/>
  <c r="BK366"/>
  <c r="J308"/>
  <c r="J251"/>
  <c r="BK217"/>
  <c r="J166"/>
  <c r="J672"/>
  <c r="BK599"/>
  <c r="BK568"/>
  <c r="BK523"/>
  <c r="J461"/>
  <c r="J402"/>
  <c r="BK353"/>
  <c r="BK303"/>
  <c r="BK193"/>
  <c r="BK120"/>
  <c r="J659"/>
  <c r="BK594"/>
  <c r="J539"/>
  <c r="BK505"/>
  <c r="J467"/>
  <c r="BK400"/>
  <c r="BK359"/>
  <c r="BK301"/>
  <c r="J240"/>
  <c r="J196"/>
  <c r="J139"/>
  <c i="3" r="J112"/>
  <c r="BK106"/>
  <c r="J132"/>
  <c r="BK108"/>
  <c i="4" r="J106"/>
  <c r="J91"/>
  <c i="5" r="J116"/>
  <c r="J92"/>
  <c i="8" r="J84"/>
  <c i="9" r="F35"/>
  <c i="1" r="BB62"/>
  <c i="10" r="J102"/>
  <c i="2" r="BK653"/>
  <c r="BK598"/>
  <c r="BK538"/>
  <c r="J453"/>
  <c r="J390"/>
  <c r="BK340"/>
  <c r="BK299"/>
  <c r="J219"/>
  <c r="J172"/>
  <c r="J679"/>
  <c r="J635"/>
  <c r="J558"/>
  <c r="BK508"/>
  <c r="BK441"/>
  <c r="BK389"/>
  <c r="BK312"/>
  <c r="BK269"/>
  <c r="J226"/>
  <c r="BK186"/>
  <c r="BK139"/>
  <c r="BK637"/>
  <c r="J598"/>
  <c r="J550"/>
  <c r="BK529"/>
  <c r="J469"/>
  <c r="J403"/>
  <c r="J347"/>
  <c r="J255"/>
  <c r="J186"/>
  <c r="BK111"/>
  <c r="J665"/>
  <c r="BK575"/>
  <c r="J536"/>
  <c r="J506"/>
  <c r="J463"/>
  <c r="J394"/>
  <c r="BK346"/>
  <c r="J289"/>
  <c r="J228"/>
  <c r="J164"/>
  <c r="J106"/>
  <c i="3" r="BK102"/>
  <c r="J104"/>
  <c r="BK119"/>
  <c r="J119"/>
  <c i="4" r="J111"/>
  <c r="BK113"/>
  <c i="5" r="BK113"/>
  <c r="BK102"/>
  <c i="2" r="J683"/>
  <c r="BK623"/>
  <c r="BK572"/>
  <c r="J509"/>
  <c r="BK435"/>
  <c r="BK383"/>
  <c r="J329"/>
  <c r="BK267"/>
  <c r="BK211"/>
  <c r="J148"/>
  <c r="BK604"/>
  <c r="J565"/>
  <c r="BK524"/>
  <c r="BK439"/>
  <c r="BK386"/>
  <c r="J301"/>
  <c r="BK259"/>
  <c r="BK221"/>
  <c r="BK176"/>
  <c r="J646"/>
  <c r="BK609"/>
  <c r="J567"/>
  <c r="J527"/>
  <c r="BK475"/>
  <c r="J405"/>
  <c r="BK348"/>
  <c r="J291"/>
  <c r="J205"/>
  <c r="J143"/>
  <c r="BK676"/>
  <c r="BK606"/>
  <c r="J544"/>
  <c r="BK515"/>
  <c r="BK471"/>
  <c r="J392"/>
  <c r="J343"/>
  <c r="J318"/>
  <c r="BK236"/>
  <c r="J153"/>
  <c r="BK108"/>
  <c i="3" r="BK100"/>
  <c r="BK115"/>
  <c r="J113"/>
  <c i="4" r="BK87"/>
  <c r="BK111"/>
  <c i="5" r="BK111"/>
  <c r="J87"/>
  <c i="7" r="F35"/>
  <c i="1" r="BB60"/>
  <c i="9" r="F33"/>
  <c i="1" r="AZ62"/>
  <c i="10" r="J91"/>
  <c i="2" r="BK659"/>
  <c r="J587"/>
  <c r="J534"/>
  <c r="J439"/>
  <c r="J368"/>
  <c r="BK316"/>
  <c r="BK275"/>
  <c r="J221"/>
  <c r="BK196"/>
  <c r="J113"/>
  <c r="J631"/>
  <c r="BK554"/>
  <c r="J505"/>
  <c r="J435"/>
  <c r="BK387"/>
  <c r="BK318"/>
  <c r="J263"/>
  <c r="J220"/>
  <c r="J155"/>
  <c r="BK113"/>
  <c r="BK615"/>
  <c r="BK583"/>
  <c r="J546"/>
  <c r="J471"/>
  <c r="J410"/>
  <c r="J351"/>
  <c r="J287"/>
  <c r="BK213"/>
  <c r="J146"/>
  <c r="BK674"/>
  <c r="BK626"/>
  <c r="J560"/>
  <c r="BK514"/>
  <c r="BK469"/>
  <c r="BK422"/>
  <c r="J366"/>
  <c r="J310"/>
  <c r="BK215"/>
  <c r="BK172"/>
  <c r="BK122"/>
  <c i="3" r="J123"/>
  <c r="J140"/>
  <c r="J115"/>
  <c r="BK112"/>
  <c i="4" r="BK109"/>
  <c r="BK96"/>
  <c i="5" r="J111"/>
  <c i="7" r="F37"/>
  <c i="1" r="BD60"/>
  <c i="9" r="BK84"/>
  <c i="10" r="BK99"/>
  <c i="2" r="BK685"/>
  <c r="J643"/>
  <c r="BK565"/>
  <c r="BK506"/>
  <c r="J449"/>
  <c r="J389"/>
  <c r="J341"/>
  <c r="J285"/>
  <c r="J216"/>
  <c r="J162"/>
  <c r="BK668"/>
  <c r="J623"/>
  <c r="BK542"/>
  <c r="J492"/>
  <c r="J415"/>
  <c r="BK351"/>
  <c r="J277"/>
  <c r="J232"/>
  <c r="J180"/>
  <c r="J118"/>
  <c r="J642"/>
  <c r="BK590"/>
  <c r="J554"/>
  <c r="BK491"/>
  <c r="J422"/>
  <c r="BK368"/>
  <c r="J312"/>
  <c r="BK243"/>
  <c r="BK184"/>
  <c r="BK129"/>
  <c r="BK109"/>
  <c r="BK642"/>
  <c r="J561"/>
  <c r="J526"/>
  <c r="J488"/>
  <c r="BK429"/>
  <c r="J383"/>
  <c r="J331"/>
  <c r="J283"/>
  <c r="BK223"/>
  <c r="BK166"/>
  <c i="3" r="J141"/>
  <c r="BK98"/>
  <c r="J92"/>
  <c r="BK121"/>
  <c i="4" r="J109"/>
  <c r="J102"/>
  <c i="5" r="BK107"/>
  <c r="J96"/>
  <c i="8" r="F36"/>
  <c i="1" r="BC61"/>
  <c i="10" r="BK91"/>
  <c i="2" r="J691"/>
  <c r="BK629"/>
  <c r="BK585"/>
  <c r="J524"/>
  <c r="BK483"/>
  <c r="BK412"/>
  <c r="BK362"/>
  <c r="BK308"/>
  <c r="J261"/>
  <c r="J213"/>
  <c r="BK153"/>
  <c r="BK663"/>
  <c r="J625"/>
  <c r="J538"/>
  <c r="BK489"/>
  <c r="J412"/>
  <c r="J350"/>
  <c r="J281"/>
  <c r="BK234"/>
  <c r="BK202"/>
  <c r="J159"/>
  <c r="J676"/>
  <c r="BK601"/>
  <c r="J572"/>
  <c r="BK541"/>
  <c r="J517"/>
  <c r="BK431"/>
  <c r="J387"/>
  <c r="J337"/>
  <c r="BK277"/>
  <c r="J202"/>
  <c r="BK133"/>
  <c r="BK640"/>
  <c r="J585"/>
  <c r="J542"/>
  <c r="BK521"/>
  <c r="BK473"/>
  <c r="J437"/>
  <c r="J377"/>
  <c r="BK333"/>
  <c r="J269"/>
  <c r="J208"/>
  <c r="BK146"/>
  <c i="3" r="J137"/>
  <c r="BK137"/>
  <c r="J98"/>
  <c r="J110"/>
  <c i="4" r="BK108"/>
  <c i="5" r="BK116"/>
  <c r="BK87"/>
  <c i="6" r="BK84"/>
  <c i="2" r="J663"/>
  <c r="BK608"/>
  <c r="BK563"/>
  <c r="J494"/>
  <c r="J424"/>
  <c r="BK370"/>
  <c r="BK337"/>
  <c r="BK279"/>
  <c r="J218"/>
  <c r="BK170"/>
  <c r="J626"/>
  <c r="BK548"/>
  <c r="BK509"/>
  <c r="BK449"/>
  <c r="BK372"/>
  <c r="BK314"/>
  <c r="BK246"/>
  <c r="BK216"/>
  <c r="J127"/>
  <c r="BK106"/>
  <c r="J621"/>
  <c r="BK573"/>
  <c r="BK539"/>
  <c r="BK457"/>
  <c r="J398"/>
  <c r="BK339"/>
  <c r="BK261"/>
  <c r="J188"/>
  <c r="J124"/>
  <c r="J661"/>
  <c r="BK621"/>
  <c r="J556"/>
  <c r="J491"/>
  <c r="BK445"/>
  <c r="J378"/>
  <c r="BK329"/>
  <c r="BK255"/>
  <c r="J204"/>
  <c r="BK141"/>
  <c i="3" r="J135"/>
  <c r="BK141"/>
  <c r="BK113"/>
  <c r="BK123"/>
  <c i="4" r="J105"/>
  <c r="BK93"/>
  <c i="5" r="BK94"/>
  <c r="BK105"/>
  <c i="6" r="F33"/>
  <c i="1" r="AZ59"/>
  <c i="9" r="F37"/>
  <c i="1" r="BD62"/>
  <c i="10" r="J99"/>
  <c i="2" r="BK649"/>
  <c r="BK603"/>
  <c r="J515"/>
  <c r="BK482"/>
  <c r="BK405"/>
  <c r="J353"/>
  <c r="J303"/>
  <c r="J242"/>
  <c r="BK188"/>
  <c r="J137"/>
  <c r="BK651"/>
  <c r="J599"/>
  <c r="J512"/>
  <c r="BK461"/>
  <c r="BK375"/>
  <c r="J297"/>
  <c r="BK249"/>
  <c r="J215"/>
  <c r="J135"/>
  <c r="BK657"/>
  <c r="J575"/>
  <c r="J537"/>
  <c r="BK488"/>
  <c r="J429"/>
  <c r="J359"/>
  <c r="BK307"/>
  <c r="BK251"/>
  <c r="BK164"/>
  <c r="J108"/>
  <c r="BK644"/>
  <c r="J580"/>
  <c r="BK534"/>
  <c r="J499"/>
  <c r="J457"/>
  <c r="J396"/>
  <c r="BK354"/>
  <c r="J293"/>
  <c r="J249"/>
  <c r="J184"/>
  <c r="BK135"/>
  <c i="3" r="BK132"/>
  <c r="J102"/>
  <c r="J96"/>
  <c i="4" r="J113"/>
  <c r="BK103"/>
  <c r="BK106"/>
  <c i="5" r="J102"/>
  <c r="J98"/>
  <c i="8" r="BK84"/>
  <c i="9" r="J84"/>
  <c i="10" r="J97"/>
  <c r="J93"/>
  <c i="2" r="J681"/>
  <c r="J606"/>
  <c r="J541"/>
  <c r="BK485"/>
  <c r="J409"/>
  <c r="J374"/>
  <c r="BK331"/>
  <c r="J271"/>
  <c r="BK194"/>
  <c r="BK151"/>
  <c r="J655"/>
  <c r="J617"/>
  <c r="BK526"/>
  <c r="J475"/>
  <c r="BK402"/>
  <c r="BK320"/>
  <c r="BK265"/>
  <c r="BK225"/>
  <c r="BK198"/>
  <c r="BK131"/>
  <c r="BK625"/>
  <c r="BK579"/>
  <c r="BK544"/>
  <c r="J473"/>
  <c r="BK407"/>
  <c r="BK343"/>
  <c r="J257"/>
  <c r="J210"/>
  <c r="BK174"/>
  <c r="J670"/>
  <c r="J612"/>
  <c r="BK546"/>
  <c r="BK517"/>
  <c r="BK477"/>
  <c r="J441"/>
  <c r="J372"/>
  <c r="J322"/>
  <c r="J253"/>
  <c r="J178"/>
  <c r="J125"/>
  <c i="3" r="J127"/>
  <c r="BK140"/>
  <c r="BK116"/>
  <c r="J116"/>
  <c i="4" r="BK89"/>
  <c r="J108"/>
  <c i="5" r="J100"/>
  <c r="J113"/>
  <c i="7" r="F33"/>
  <c i="1" r="AZ60"/>
  <c i="10" r="BK97"/>
  <c r="J95"/>
  <c i="2" r="BK683"/>
  <c r="J609"/>
  <c r="BK551"/>
  <c r="BK499"/>
  <c r="J427"/>
  <c r="J380"/>
  <c r="J334"/>
  <c r="J247"/>
  <c r="BK204"/>
  <c r="BK127"/>
  <c r="J649"/>
  <c r="J583"/>
  <c r="J529"/>
  <c r="J483"/>
  <c r="BK421"/>
  <c r="J362"/>
  <c r="BK295"/>
  <c r="BK244"/>
  <c r="BK210"/>
  <c r="J122"/>
  <c r="BK643"/>
  <c r="BK587"/>
  <c r="BK558"/>
  <c r="J477"/>
  <c r="BK415"/>
  <c r="BK377"/>
  <c r="J314"/>
  <c r="BK242"/>
  <c r="BK168"/>
  <c r="BK689"/>
  <c r="BK655"/>
  <c r="J608"/>
  <c r="BK550"/>
  <c r="BK501"/>
  <c r="BK447"/>
  <c r="BK427"/>
  <c r="BK360"/>
  <c r="BK322"/>
  <c r="J244"/>
  <c r="BK192"/>
  <c r="BK137"/>
  <c i="3" r="J121"/>
  <c r="J125"/>
  <c r="J86"/>
  <c r="J100"/>
  <c i="4" r="J103"/>
  <c i="5" r="BK96"/>
  <c r="BK98"/>
  <c i="7" r="J84"/>
  <c i="2" l="1" r="R105"/>
  <c r="P117"/>
  <c r="BK150"/>
  <c r="J150"/>
  <c r="J63"/>
  <c r="P161"/>
  <c r="T167"/>
  <c r="T309"/>
  <c r="T248"/>
  <c r="P328"/>
  <c r="T336"/>
  <c r="P365"/>
  <c r="BK414"/>
  <c r="J414"/>
  <c r="J73"/>
  <c r="T426"/>
  <c r="R479"/>
  <c r="BK496"/>
  <c r="J496"/>
  <c r="J76"/>
  <c r="P553"/>
  <c r="T589"/>
  <c r="P614"/>
  <c r="R628"/>
  <c r="T648"/>
  <c r="T667"/>
  <c i="3" r="P85"/>
  <c r="T118"/>
  <c r="T131"/>
  <c i="4" r="P86"/>
  <c r="BK98"/>
  <c r="J98"/>
  <c r="J63"/>
  <c i="5" r="BK89"/>
  <c r="J89"/>
  <c r="J62"/>
  <c r="P104"/>
  <c i="2" r="BK105"/>
  <c r="J105"/>
  <c r="J61"/>
  <c r="BK117"/>
  <c r="J117"/>
  <c r="J62"/>
  <c r="P150"/>
  <c r="BK161"/>
  <c r="J161"/>
  <c r="J64"/>
  <c r="BK167"/>
  <c r="J167"/>
  <c r="J65"/>
  <c r="BK309"/>
  <c r="J309"/>
  <c r="J67"/>
  <c r="T328"/>
  <c r="R336"/>
  <c r="BK365"/>
  <c r="J365"/>
  <c r="J72"/>
  <c r="P414"/>
  <c r="R426"/>
  <c r="P479"/>
  <c r="T496"/>
  <c r="R553"/>
  <c r="BK589"/>
  <c r="J589"/>
  <c r="J78"/>
  <c r="R614"/>
  <c r="P628"/>
  <c r="R648"/>
  <c r="R667"/>
  <c i="3" r="BK85"/>
  <c r="BK84"/>
  <c r="J84"/>
  <c r="J60"/>
  <c r="BK118"/>
  <c r="J118"/>
  <c r="J62"/>
  <c r="BK131"/>
  <c r="J131"/>
  <c r="J63"/>
  <c i="4" r="BK86"/>
  <c r="J86"/>
  <c r="J61"/>
  <c r="P98"/>
  <c i="5" r="P89"/>
  <c r="P85"/>
  <c r="P84"/>
  <c i="1" r="AU58"/>
  <c i="5" r="BK104"/>
  <c r="J104"/>
  <c r="J63"/>
  <c i="2" r="T105"/>
  <c r="T117"/>
  <c r="R150"/>
  <c r="R161"/>
  <c r="R167"/>
  <c r="P309"/>
  <c r="P248"/>
  <c r="R328"/>
  <c r="P336"/>
  <c r="T365"/>
  <c r="T414"/>
  <c r="BK426"/>
  <c r="J426"/>
  <c r="J74"/>
  <c r="T479"/>
  <c r="R496"/>
  <c r="BK553"/>
  <c r="J553"/>
  <c r="J77"/>
  <c r="P589"/>
  <c r="BK614"/>
  <c r="J614"/>
  <c r="J80"/>
  <c r="T628"/>
  <c r="P648"/>
  <c r="BK667"/>
  <c r="J667"/>
  <c r="J83"/>
  <c i="3" r="R85"/>
  <c r="P118"/>
  <c r="R131"/>
  <c i="4" r="R86"/>
  <c r="T98"/>
  <c i="5" r="T89"/>
  <c r="T104"/>
  <c i="10" r="R87"/>
  <c r="R83"/>
  <c r="R82"/>
  <c i="2" r="P105"/>
  <c r="R117"/>
  <c r="T150"/>
  <c r="T161"/>
  <c r="P167"/>
  <c r="R309"/>
  <c r="R248"/>
  <c r="BK328"/>
  <c r="J328"/>
  <c r="J70"/>
  <c r="BK336"/>
  <c r="J336"/>
  <c r="J71"/>
  <c r="R365"/>
  <c r="R414"/>
  <c r="P426"/>
  <c r="BK479"/>
  <c r="J479"/>
  <c r="J75"/>
  <c r="P496"/>
  <c r="T553"/>
  <c r="R589"/>
  <c r="T614"/>
  <c r="BK628"/>
  <c r="J628"/>
  <c r="J81"/>
  <c r="BK648"/>
  <c r="J648"/>
  <c r="J82"/>
  <c r="P667"/>
  <c i="3" r="T85"/>
  <c r="T84"/>
  <c r="T83"/>
  <c r="R118"/>
  <c r="R84"/>
  <c r="R83"/>
  <c r="P131"/>
  <c i="4" r="T86"/>
  <c r="T85"/>
  <c r="T84"/>
  <c r="R98"/>
  <c i="5" r="R89"/>
  <c r="R85"/>
  <c r="R84"/>
  <c r="R104"/>
  <c i="10" r="BK87"/>
  <c r="J87"/>
  <c r="J62"/>
  <c r="P87"/>
  <c r="P83"/>
  <c r="P82"/>
  <c i="1" r="AU63"/>
  <c i="10" r="T87"/>
  <c r="T83"/>
  <c r="T82"/>
  <c i="4" r="BK95"/>
  <c r="J95"/>
  <c r="J62"/>
  <c r="BK112"/>
  <c r="J112"/>
  <c r="J64"/>
  <c i="2" r="BK248"/>
  <c r="J248"/>
  <c r="J66"/>
  <c r="BK324"/>
  <c r="J324"/>
  <c r="J68"/>
  <c i="5" r="BK86"/>
  <c r="J86"/>
  <c r="J61"/>
  <c r="BK115"/>
  <c r="J115"/>
  <c r="J64"/>
  <c i="2" r="BK611"/>
  <c r="J611"/>
  <c r="J79"/>
  <c i="7" r="BK83"/>
  <c r="J83"/>
  <c r="J61"/>
  <c i="9" r="BK83"/>
  <c r="J83"/>
  <c r="J61"/>
  <c i="10" r="BK84"/>
  <c r="BK83"/>
  <c r="J83"/>
  <c r="J60"/>
  <c i="6" r="BK83"/>
  <c r="J83"/>
  <c r="J61"/>
  <c i="8" r="BK83"/>
  <c r="J83"/>
  <c r="J61"/>
  <c i="10" r="J52"/>
  <c r="E72"/>
  <c r="BF91"/>
  <c r="F55"/>
  <c r="BF85"/>
  <c r="BF102"/>
  <c r="BF88"/>
  <c r="BF93"/>
  <c r="BF95"/>
  <c r="BF97"/>
  <c r="BF99"/>
  <c i="9" r="E48"/>
  <c r="J54"/>
  <c r="J52"/>
  <c r="F78"/>
  <c r="BF84"/>
  <c i="8" r="F55"/>
  <c r="J77"/>
  <c r="J52"/>
  <c r="BF84"/>
  <c r="E48"/>
  <c i="7" r="J52"/>
  <c r="E71"/>
  <c r="F78"/>
  <c r="BF84"/>
  <c i="6" r="E48"/>
  <c r="J52"/>
  <c r="F55"/>
  <c r="BF84"/>
  <c r="J54"/>
  <c i="5" r="E48"/>
  <c r="F55"/>
  <c r="BE90"/>
  <c r="BE98"/>
  <c r="BE107"/>
  <c r="BE109"/>
  <c r="J78"/>
  <c r="BE87"/>
  <c r="BE92"/>
  <c r="BE94"/>
  <c r="BE100"/>
  <c r="BE113"/>
  <c r="BE116"/>
  <c r="BE96"/>
  <c r="BE102"/>
  <c i="4" r="BK85"/>
  <c r="BK84"/>
  <c r="J84"/>
  <c r="J59"/>
  <c i="5" r="BE105"/>
  <c r="BE111"/>
  <c i="3" r="J85"/>
  <c r="J61"/>
  <c i="4" r="F81"/>
  <c r="BE89"/>
  <c r="BE103"/>
  <c r="BE108"/>
  <c r="E74"/>
  <c r="BE87"/>
  <c r="BE99"/>
  <c r="BE105"/>
  <c r="BE109"/>
  <c r="BE113"/>
  <c r="BE91"/>
  <c r="BE101"/>
  <c r="BE111"/>
  <c i="3" r="BK83"/>
  <c r="J83"/>
  <c i="4" r="J52"/>
  <c r="BE93"/>
  <c r="BE96"/>
  <c r="BE102"/>
  <c r="BE106"/>
  <c i="3" r="E73"/>
  <c r="BE86"/>
  <c r="BE90"/>
  <c r="BE127"/>
  <c r="BE128"/>
  <c r="BE138"/>
  <c r="J77"/>
  <c r="BE92"/>
  <c r="BE100"/>
  <c r="BE102"/>
  <c r="BE106"/>
  <c r="BE108"/>
  <c r="BE121"/>
  <c r="BE123"/>
  <c r="F55"/>
  <c r="BE94"/>
  <c r="BE96"/>
  <c r="BE98"/>
  <c r="BE110"/>
  <c r="BE119"/>
  <c r="BE134"/>
  <c r="BE135"/>
  <c r="BE140"/>
  <c r="BE141"/>
  <c r="BE88"/>
  <c r="BE104"/>
  <c r="BE112"/>
  <c r="BE113"/>
  <c r="BE115"/>
  <c r="BE116"/>
  <c r="BE125"/>
  <c r="BE130"/>
  <c r="BE132"/>
  <c r="BE137"/>
  <c i="2" r="J52"/>
  <c r="E93"/>
  <c r="BF106"/>
  <c r="BF109"/>
  <c r="BF113"/>
  <c r="BF118"/>
  <c r="BF124"/>
  <c r="BF133"/>
  <c r="BF137"/>
  <c r="BF139"/>
  <c r="BF151"/>
  <c r="BF153"/>
  <c r="BF162"/>
  <c r="BF174"/>
  <c r="BF176"/>
  <c r="BF188"/>
  <c r="BF194"/>
  <c r="BF207"/>
  <c r="BF213"/>
  <c r="BF217"/>
  <c r="BF226"/>
  <c r="BF238"/>
  <c r="BF242"/>
  <c r="BF244"/>
  <c r="BF257"/>
  <c r="BF261"/>
  <c r="BF265"/>
  <c r="BF267"/>
  <c r="BF271"/>
  <c r="BF279"/>
  <c r="BF285"/>
  <c r="BF291"/>
  <c r="BF297"/>
  <c r="BF305"/>
  <c r="BF308"/>
  <c r="BF310"/>
  <c r="BF316"/>
  <c r="BF329"/>
  <c r="BF339"/>
  <c r="BF353"/>
  <c r="BF356"/>
  <c r="BF358"/>
  <c r="BF359"/>
  <c r="BF363"/>
  <c r="BF374"/>
  <c r="BF375"/>
  <c r="BF381"/>
  <c r="BF394"/>
  <c r="BF398"/>
  <c r="BF415"/>
  <c r="BF435"/>
  <c r="BF443"/>
  <c r="BF445"/>
  <c r="BF455"/>
  <c r="BF457"/>
  <c r="BF461"/>
  <c r="BF477"/>
  <c r="BF480"/>
  <c r="BF486"/>
  <c r="BF488"/>
  <c r="BF489"/>
  <c r="BF494"/>
  <c r="BF497"/>
  <c r="BF505"/>
  <c r="BF512"/>
  <c r="BF514"/>
  <c r="BF515"/>
  <c r="BF523"/>
  <c r="BF530"/>
  <c r="BF538"/>
  <c r="BF542"/>
  <c r="BF554"/>
  <c r="BF565"/>
  <c r="BF577"/>
  <c r="BF579"/>
  <c r="BF599"/>
  <c r="BF603"/>
  <c r="BF615"/>
  <c r="BF626"/>
  <c r="BF635"/>
  <c r="BF637"/>
  <c r="BF639"/>
  <c r="BF643"/>
  <c r="BF646"/>
  <c r="BF649"/>
  <c r="BF659"/>
  <c r="BF663"/>
  <c r="BF665"/>
  <c r="BF678"/>
  <c r="BF683"/>
  <c r="BF685"/>
  <c r="BF687"/>
  <c r="F55"/>
  <c r="BF122"/>
  <c r="BF127"/>
  <c r="BF131"/>
  <c r="BF144"/>
  <c r="BF146"/>
  <c r="BF155"/>
  <c r="BF166"/>
  <c r="BF172"/>
  <c r="BF182"/>
  <c r="BF186"/>
  <c r="BF196"/>
  <c r="BF200"/>
  <c r="BF204"/>
  <c r="BF205"/>
  <c r="BF208"/>
  <c r="BF216"/>
  <c r="BF221"/>
  <c r="BF228"/>
  <c r="BF232"/>
  <c r="BF246"/>
  <c r="BF249"/>
  <c r="BF253"/>
  <c r="BF277"/>
  <c r="BF281"/>
  <c r="BF301"/>
  <c r="BF303"/>
  <c r="BF314"/>
  <c r="BF318"/>
  <c r="BF320"/>
  <c r="BF331"/>
  <c r="BF334"/>
  <c r="BF346"/>
  <c r="BF350"/>
  <c r="BF354"/>
  <c r="BF362"/>
  <c r="BF377"/>
  <c r="BF378"/>
  <c r="BF384"/>
  <c r="BF386"/>
  <c r="BF396"/>
  <c r="BF402"/>
  <c r="BF405"/>
  <c r="BF409"/>
  <c r="BF412"/>
  <c r="BF417"/>
  <c r="BF421"/>
  <c r="BF427"/>
  <c r="BF429"/>
  <c r="BF441"/>
  <c r="BF447"/>
  <c r="BF459"/>
  <c r="BF467"/>
  <c r="BF469"/>
  <c r="BF475"/>
  <c r="BF509"/>
  <c r="BF511"/>
  <c r="BF526"/>
  <c r="BF534"/>
  <c r="BF536"/>
  <c r="BF544"/>
  <c r="BF548"/>
  <c r="BF550"/>
  <c r="BF551"/>
  <c r="BF560"/>
  <c r="BF561"/>
  <c r="BF570"/>
  <c r="BF573"/>
  <c r="BF575"/>
  <c r="BF580"/>
  <c r="BF582"/>
  <c r="BF585"/>
  <c r="BF592"/>
  <c r="BF596"/>
  <c r="BF601"/>
  <c r="BF619"/>
  <c r="BF629"/>
  <c r="BF633"/>
  <c r="BF640"/>
  <c r="BF644"/>
  <c r="BF651"/>
  <c r="BF670"/>
  <c r="BF672"/>
  <c r="BF679"/>
  <c r="BF108"/>
  <c r="BF115"/>
  <c r="BF120"/>
  <c r="BF125"/>
  <c r="BF129"/>
  <c r="BF159"/>
  <c r="BF164"/>
  <c r="BF178"/>
  <c r="BF190"/>
  <c r="BF192"/>
  <c r="BF193"/>
  <c r="BF219"/>
  <c r="BF225"/>
  <c r="BF230"/>
  <c r="BF234"/>
  <c r="BF247"/>
  <c r="BF255"/>
  <c r="BF263"/>
  <c r="BF269"/>
  <c r="BF273"/>
  <c r="BF275"/>
  <c r="BF283"/>
  <c r="BF287"/>
  <c r="BF293"/>
  <c r="BF295"/>
  <c r="BF299"/>
  <c r="BF307"/>
  <c r="BF312"/>
  <c r="BF325"/>
  <c r="BF341"/>
  <c r="BF348"/>
  <c r="BF360"/>
  <c r="BF370"/>
  <c r="BF383"/>
  <c r="BF392"/>
  <c r="BF400"/>
  <c r="BF433"/>
  <c r="BF439"/>
  <c r="BF449"/>
  <c r="BF473"/>
  <c r="BF482"/>
  <c r="BF483"/>
  <c r="BF485"/>
  <c r="BF491"/>
  <c r="BF499"/>
  <c r="BF501"/>
  <c r="BF503"/>
  <c r="BF517"/>
  <c r="BF519"/>
  <c r="BF521"/>
  <c r="BF524"/>
  <c r="BF527"/>
  <c r="BF541"/>
  <c r="BF556"/>
  <c r="BF563"/>
  <c r="BF566"/>
  <c r="BF568"/>
  <c r="BF572"/>
  <c r="BF587"/>
  <c r="BF590"/>
  <c r="BF598"/>
  <c r="BF606"/>
  <c r="BF617"/>
  <c r="BF621"/>
  <c r="BF623"/>
  <c r="BF625"/>
  <c r="BF631"/>
  <c r="BF653"/>
  <c r="BF668"/>
  <c r="BF674"/>
  <c r="BF676"/>
  <c r="BF691"/>
  <c r="BF111"/>
  <c r="BF135"/>
  <c r="BF141"/>
  <c r="BF143"/>
  <c r="BF148"/>
  <c r="BF157"/>
  <c r="BF168"/>
  <c r="BF170"/>
  <c r="BF180"/>
  <c r="BF184"/>
  <c r="BF198"/>
  <c r="BF202"/>
  <c r="BF210"/>
  <c r="BF211"/>
  <c r="BF215"/>
  <c r="BF218"/>
  <c r="BF220"/>
  <c r="BF223"/>
  <c r="BF236"/>
  <c r="BF240"/>
  <c r="BF243"/>
  <c r="BF251"/>
  <c r="BF259"/>
  <c r="BF289"/>
  <c r="BF322"/>
  <c r="BF333"/>
  <c r="BF337"/>
  <c r="BF340"/>
  <c r="BF343"/>
  <c r="BF344"/>
  <c r="BF347"/>
  <c r="BF351"/>
  <c r="BF366"/>
  <c r="BF368"/>
  <c r="BF372"/>
  <c r="BF380"/>
  <c r="BF387"/>
  <c r="BF389"/>
  <c r="BF390"/>
  <c r="BF403"/>
  <c r="BF407"/>
  <c r="BF410"/>
  <c r="BF419"/>
  <c r="BF422"/>
  <c r="BF424"/>
  <c r="BF431"/>
  <c r="BF437"/>
  <c r="BF451"/>
  <c r="BF453"/>
  <c r="BF463"/>
  <c r="BF465"/>
  <c r="BF471"/>
  <c r="BF492"/>
  <c r="BF506"/>
  <c r="BF508"/>
  <c r="BF529"/>
  <c r="BF531"/>
  <c r="BF533"/>
  <c r="BF537"/>
  <c r="BF539"/>
  <c r="BF540"/>
  <c r="BF546"/>
  <c r="BF558"/>
  <c r="BF567"/>
  <c r="BF583"/>
  <c r="BF594"/>
  <c r="BF604"/>
  <c r="BF608"/>
  <c r="BF609"/>
  <c r="BF612"/>
  <c r="BF642"/>
  <c r="BF655"/>
  <c r="BF657"/>
  <c r="BF661"/>
  <c r="BF681"/>
  <c r="BF689"/>
  <c i="4" r="J34"/>
  <c i="1" r="AW57"/>
  <c i="5" r="F37"/>
  <c i="1" r="BD58"/>
  <c i="10" r="F36"/>
  <c i="1" r="BC63"/>
  <c i="2" r="F36"/>
  <c i="1" r="BC55"/>
  <c i="5" r="F35"/>
  <c i="1" r="BB58"/>
  <c i="7" r="F34"/>
  <c i="1" r="BA60"/>
  <c i="10" r="F33"/>
  <c i="1" r="AZ63"/>
  <c i="3" r="J34"/>
  <c i="1" r="AW56"/>
  <c i="4" r="F37"/>
  <c i="1" r="BD57"/>
  <c i="8" r="F33"/>
  <c i="1" r="AZ61"/>
  <c i="10" r="F37"/>
  <c i="1" r="BD63"/>
  <c i="3" r="F34"/>
  <c i="1" r="BA56"/>
  <c i="7" r="J33"/>
  <c i="1" r="AV60"/>
  <c i="9" r="J33"/>
  <c i="1" r="AV62"/>
  <c i="2" r="F37"/>
  <c i="1" r="BD55"/>
  <c i="3" r="F35"/>
  <c i="1" r="BB56"/>
  <c i="6" r="F34"/>
  <c i="1" r="BA59"/>
  <c i="10" r="J33"/>
  <c i="1" r="AV63"/>
  <c i="4" r="F35"/>
  <c i="1" r="BB57"/>
  <c i="5" r="J34"/>
  <c i="1" r="AW58"/>
  <c i="10" r="F35"/>
  <c i="1" r="BB63"/>
  <c i="4" r="F34"/>
  <c i="1" r="BA57"/>
  <c i="3" r="J30"/>
  <c i="5" r="F36"/>
  <c i="1" r="BC58"/>
  <c i="2" r="F33"/>
  <c i="1" r="AZ55"/>
  <c i="3" r="F36"/>
  <c i="1" r="BC56"/>
  <c i="8" r="F34"/>
  <c i="1" r="BA61"/>
  <c i="3" r="F37"/>
  <c i="1" r="BD56"/>
  <c i="6" r="J33"/>
  <c i="1" r="AV59"/>
  <c i="9" r="J34"/>
  <c i="1" r="AW62"/>
  <c i="2" r="J33"/>
  <c i="1" r="AV55"/>
  <c i="4" r="F36"/>
  <c i="1" r="BC57"/>
  <c i="5" r="F34"/>
  <c i="1" r="BA58"/>
  <c i="2" r="F35"/>
  <c i="1" r="BB55"/>
  <c i="5" l="1" r="T85"/>
  <c r="T84"/>
  <c i="2" r="R327"/>
  <c r="T104"/>
  <c i="3" r="P84"/>
  <c r="P83"/>
  <c i="1" r="AU56"/>
  <c i="2" r="P327"/>
  <c r="P104"/>
  <c r="P103"/>
  <c i="1" r="AU55"/>
  <c i="2" r="T327"/>
  <c i="4" r="P85"/>
  <c r="P84"/>
  <c i="1" r="AU57"/>
  <c i="4" r="R85"/>
  <c r="R84"/>
  <c i="2" r="R104"/>
  <c r="R103"/>
  <c i="7" r="BK82"/>
  <c r="J82"/>
  <c r="J60"/>
  <c i="10" r="BK82"/>
  <c r="J82"/>
  <c r="J84"/>
  <c r="J61"/>
  <c i="2" r="BK104"/>
  <c r="J104"/>
  <c r="J60"/>
  <c i="5" r="BK85"/>
  <c r="J85"/>
  <c r="J60"/>
  <c i="9" r="BK82"/>
  <c r="J82"/>
  <c r="J60"/>
  <c i="2" r="BK327"/>
  <c r="J327"/>
  <c r="J69"/>
  <c i="6" r="BK82"/>
  <c r="J82"/>
  <c r="J60"/>
  <c i="8" r="BK82"/>
  <c r="J82"/>
  <c r="J60"/>
  <c i="4" r="J85"/>
  <c r="J60"/>
  <c i="1" r="AG56"/>
  <c i="3" r="J59"/>
  <c i="4" r="J33"/>
  <c i="1" r="AV57"/>
  <c r="AT57"/>
  <c i="6" r="J34"/>
  <c i="1" r="AW59"/>
  <c r="AT59"/>
  <c i="8" r="J34"/>
  <c i="1" r="AW61"/>
  <c r="AT61"/>
  <c i="10" r="F34"/>
  <c i="1" r="BA63"/>
  <c r="BB54"/>
  <c r="AX54"/>
  <c i="3" r="J33"/>
  <c i="1" r="AV56"/>
  <c r="AT56"/>
  <c r="AN56"/>
  <c i="5" r="J33"/>
  <c i="1" r="AV58"/>
  <c r="AT58"/>
  <c i="3" r="F33"/>
  <c i="1" r="AZ56"/>
  <c i="9" r="F34"/>
  <c i="1" r="BA62"/>
  <c i="10" r="J34"/>
  <c i="1" r="AW63"/>
  <c r="AT63"/>
  <c i="10" r="J30"/>
  <c i="1" r="AG63"/>
  <c i="2" r="F34"/>
  <c i="1" r="BA55"/>
  <c i="5" r="F33"/>
  <c i="1" r="AZ58"/>
  <c i="7" r="J34"/>
  <c i="1" r="AW60"/>
  <c r="AT60"/>
  <c r="AT62"/>
  <c r="BC54"/>
  <c r="W32"/>
  <c r="BD54"/>
  <c r="W33"/>
  <c i="4" r="F33"/>
  <c i="1" r="AZ57"/>
  <c i="4" r="J30"/>
  <c i="1" r="AG57"/>
  <c i="2" r="J34"/>
  <c i="1" r="AW55"/>
  <c r="AT55"/>
  <c i="2" l="1" r="T103"/>
  <c i="10" r="J59"/>
  <c i="6" r="BK81"/>
  <c r="J81"/>
  <c r="J59"/>
  <c i="5" r="BK84"/>
  <c r="J84"/>
  <c i="9" r="BK81"/>
  <c r="J81"/>
  <c r="J59"/>
  <c i="2" r="BK103"/>
  <c r="J103"/>
  <c r="J59"/>
  <c i="7" r="BK81"/>
  <c r="J81"/>
  <c i="8" r="BK81"/>
  <c r="J81"/>
  <c r="J59"/>
  <c i="10" r="J39"/>
  <c i="1" r="AN57"/>
  <c i="4" r="J39"/>
  <c i="3" r="J39"/>
  <c i="1" r="AN63"/>
  <c i="5" r="J30"/>
  <c i="1" r="AG58"/>
  <c r="BA54"/>
  <c r="W30"/>
  <c i="7" r="J30"/>
  <c i="1" r="AG60"/>
  <c r="AY54"/>
  <c r="W31"/>
  <c r="AZ54"/>
  <c r="W29"/>
  <c r="AU54"/>
  <c i="7" l="1" r="J39"/>
  <c i="5" r="J39"/>
  <c r="J59"/>
  <c i="7" r="J59"/>
  <c i="1" r="AN60"/>
  <c r="AN58"/>
  <c i="9" r="J30"/>
  <c i="1" r="AG62"/>
  <c i="6" r="J30"/>
  <c i="1" r="AG59"/>
  <c r="AV54"/>
  <c r="AK29"/>
  <c i="2" r="J30"/>
  <c i="1" r="AG55"/>
  <c i="8" r="J30"/>
  <c i="1" r="AG61"/>
  <c r="AW54"/>
  <c r="AK30"/>
  <c i="9" l="1" r="J39"/>
  <c i="8" r="J39"/>
  <c i="2" r="J39"/>
  <c i="6" r="J39"/>
  <c i="1" r="AN59"/>
  <c r="AN61"/>
  <c r="AN62"/>
  <c r="AN55"/>
  <c r="AG54"/>
  <c r="AK26"/>
  <c r="AK35"/>
  <c r="AT54"/>
  <c r="AN54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<sst xmlns="http://schemas.openxmlformats.org/spreadsheetml/2006/main">
  <si>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</si>
  <si>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</si>
  <si>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</si>
  <si>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</si>
  <si>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</si>
  <si>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{32661c1e-cbb7-46fb-8b01-bdd1604d0abc}</t>
  </si>
  <si>
    <t>0,01</t>
  </si>
  <si>
    <t>21</t>
  </si>
  <si>
    <t>15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</si>
  <si>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</si>
  <si>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</si>
  <si>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</si>
  <si>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</si>
  <si>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</si>
  <si>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Bohumin_Pudlov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</si>
  <si>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</si>
  <si>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</si>
  <si>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Stavební úpravy bytového domu ul. Partyzánská č. p. 302 v Pudlově</t>
  </si>
  <si>
    <t>KSO:</t>
  </si>
  <si>
    <t/>
  </si>
  <si>
    <t>CC-CZ:</t>
  </si>
  <si>
    <t>Místo:</t>
  </si>
  <si>
    <t>Partyzánská 302</t>
  </si>
  <si>
    <t>Datum:</t>
  </si>
  <si>
    <t>26. 11. 2022</t>
  </si>
  <si>
    <t>Zadavatel:</t>
  </si>
  <si>
    <t>IČ:</t>
  </si>
  <si>
    <t>Město Bohumín</t>
  </si>
  <si>
    <t>DIČ:</t>
  </si>
  <si>
    <t>Účastník:</t>
  </si>
  <si>
    <t>Vyplň údaj</t>
  </si>
  <si>
    <t>Projektant:</t>
  </si>
  <si>
    <t>BENUTA PRO s.r.o.</t>
  </si>
  <si>
    <t>True</t>
  </si>
  <si>
    <t>Zpracovatel:</t>
  </si>
  <si>
    <t>Ing. T. Pacola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</si>
  <si>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</si>
  <si>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</si>
  <si>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</si>
  <si>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</si>
  <si>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</si>
  <si>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</si>
  <si>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</si>
  <si>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</si>
  <si>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</si>
  <si>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</si>
  <si>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</si>
  <si>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</si>
  <si>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</si>
  <si>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</si>
  <si>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</si>
  <si>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</si>
  <si>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</si>
  <si>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</si>
  <si>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</si>
  <si>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</si>
  <si>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</si>
  <si>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</si>
  <si>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</si>
  <si>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</si>
  <si>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</si>
  <si>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</si>
  <si>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</si>
  <si>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</si>
  <si>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</si>
  <si>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</si>
  <si>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</si>
  <si>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</si>
  <si>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</si>
  <si>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</si>
  <si>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</si>
  <si>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</si>
  <si>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</si>
  <si>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</si>
  <si>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</si>
  <si>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</si>
  <si>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</si>
  <si>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E.2.01.1.</t>
  </si>
  <si>
    <t>Pozemní objekty budov</t>
  </si>
  <si>
    <t>STA</t>
  </si>
  <si>
    <t>1</t>
  </si>
  <si>
    <t>{af0fbee2-222e-4d4e-b67a-d652114b75a0}</t>
  </si>
  <si>
    <t>E.2.01.2</t>
  </si>
  <si>
    <t>Zpevněná parkovací plocha</t>
  </si>
  <si>
    <t>{e195530c-26dd-4f46-b6f0-7209ee0fce94}</t>
  </si>
  <si>
    <t>2</t>
  </si>
  <si>
    <t>E.2.01.3</t>
  </si>
  <si>
    <t>Oplocení</t>
  </si>
  <si>
    <t>{459ff3e9-fc57-47c5-ac27-74d83d0e40d1}</t>
  </si>
  <si>
    <t>E.2.01.4</t>
  </si>
  <si>
    <t>Oprava septiku</t>
  </si>
  <si>
    <t>{81af3975-0f55-4637-935e-4f3c331492d3}</t>
  </si>
  <si>
    <t>E.2.01.5</t>
  </si>
  <si>
    <t>Zdravotechnika</t>
  </si>
  <si>
    <t>{294472ab-362d-466d-8b40-2b112715eae0}</t>
  </si>
  <si>
    <t>E.2.01.6</t>
  </si>
  <si>
    <t>Vytápění</t>
  </si>
  <si>
    <t>{64e58694-fae5-45a2-a462-8ddb37761096}</t>
  </si>
  <si>
    <t>E.2.01.7</t>
  </si>
  <si>
    <t>Silnoproudá elektroinstalace</t>
  </si>
  <si>
    <t>{2f1f44d9-3ebd-44ba-9206-1220dc46fadb}</t>
  </si>
  <si>
    <t>E.2.01.8</t>
  </si>
  <si>
    <t>Slaboroudá elektroinstalace</t>
  </si>
  <si>
    <t>{1323e32f-5ce1-453b-9635-11c8a06a701b}</t>
  </si>
  <si>
    <t>VRN</t>
  </si>
  <si>
    <t>Vedlejší rozpočtové náklady</t>
  </si>
  <si>
    <t>{315e0b8b-94e7-47eb-94ce-621412cebac1}</t>
  </si>
  <si>
    <t>KRYCÍ LIST SOUPISU PRACÍ</t>
  </si>
  <si>
    <t>Objekt:</t>
  </si>
  <si>
    <t>E.2.01.1. - Pozemní objekty budov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</si>
  <si>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</si>
  <si>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</si>
  <si>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</si>
  <si>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</si>
  <si>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</si>
  <si>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1 - Zemní práce</t>
  </si>
  <si>
    <t xml:space="preserve">    3 - Svislé a kompletní konstrukce</t>
  </si>
  <si>
    <t xml:space="preserve">    4 - Vodorovné konstrukce</t>
  </si>
  <si>
    <t xml:space="preserve">    5 - Komunikace pozemní</t>
  </si>
  <si>
    <t xml:space="preserve">    6 - Úpravy povrchů, podlahy a osazování výplní</t>
  </si>
  <si>
    <t xml:space="preserve">    9 - Ostatní konstrukce a práce, bourání</t>
  </si>
  <si>
    <t xml:space="preserve">      997 - Přesun sutě</t>
  </si>
  <si>
    <t xml:space="preserve">    998 - Přesun hmot</t>
  </si>
  <si>
    <t>PSV - Práce a dodávky PSV</t>
  </si>
  <si>
    <t xml:space="preserve">    711 - Izolace proti vodě, vlhkosti a plynům</t>
  </si>
  <si>
    <t xml:space="preserve">    713 - Izolace tepelné</t>
  </si>
  <si>
    <t xml:space="preserve">    762 - Konstrukce tesařské</t>
  </si>
  <si>
    <t xml:space="preserve">    763 - Konstrukce suché výstavby</t>
  </si>
  <si>
    <t xml:space="preserve">    764 - Konstrukce klempířské</t>
  </si>
  <si>
    <t xml:space="preserve">    765 - Krytina skládaná</t>
  </si>
  <si>
    <t xml:space="preserve">    766 - Konstrukce truhlářské</t>
  </si>
  <si>
    <t xml:space="preserve">    767 - Konstrukce zámečnické</t>
  </si>
  <si>
    <t xml:space="preserve">    771 - Podlahy z dlaždic</t>
  </si>
  <si>
    <t xml:space="preserve">    773 - Podlahy z litého teraca</t>
  </si>
  <si>
    <t xml:space="preserve">    776 - Podlahy povlakové</t>
  </si>
  <si>
    <t xml:space="preserve">    781 - Dokončovací práce - obklady</t>
  </si>
  <si>
    <t xml:space="preserve">    783 - Dokončovací práce - nátěry</t>
  </si>
  <si>
    <t xml:space="preserve">    784 - Dokončovací práce - malby a tapety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</si>
  <si>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</si>
  <si>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</si>
  <si>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</si>
  <si>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</si>
  <si>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</si>
  <si>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</si>
  <si>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</si>
  <si>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</si>
  <si>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</si>
  <si>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</si>
  <si>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</si>
  <si>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</si>
  <si>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</si>
  <si>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</si>
  <si>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</si>
  <si>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</si>
  <si>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</si>
  <si>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</si>
  <si>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132112132</t>
  </si>
  <si>
    <t>Hloubení nezapažených rýh šířky do 800 mm ručně s urovnáním dna do předepsaného profilu a spádu v hornině třídy těžitelnosti I skupiny 1 a 2 nesoudržných</t>
  </si>
  <si>
    <t>m3</t>
  </si>
  <si>
    <t>CS ÚRS 2022 01</t>
  </si>
  <si>
    <t>4</t>
  </si>
  <si>
    <t>-1234140982</t>
  </si>
  <si>
    <t>Online PSC</t>
  </si>
  <si>
    <t>https://podminky.urs.cz/item/CS_URS_2022_01/132112132</t>
  </si>
  <si>
    <t>132212112</t>
  </si>
  <si>
    <t>Hloubení rýh šířky do 800 mm ručně zapažených i nezapažených, s urovnáním dna do předepsaného profilu a spádu v hornině třídy těžitelnosti I skupiny 3 nesoudržných</t>
  </si>
  <si>
    <t>CS ÚRS 2020 01</t>
  </si>
  <si>
    <t>3</t>
  </si>
  <si>
    <t>162751117</t>
  </si>
  <si>
    <t>Vodorovné přemístění výkopku nebo sypaniny po suchu na obvyklém dopravním prostředku, bez naložení výkopku, avšak se složením bez rozhrnutí z horniny třídy těžitelnosti I skupiny 1 až 3 na vzdálenost přes 9 000 do 10 000 m</t>
  </si>
  <si>
    <t>-72171084</t>
  </si>
  <si>
    <t>https://podminky.urs.cz/item/CS_URS_2022_01/162751117</t>
  </si>
  <si>
    <t>171201221</t>
  </si>
  <si>
    <t>Poplatek za uložení stavebního odpadu na skládce (skládkovné) zeminy a kamení zatříděného do Katalogu odpadů pod kódem 17 05 04</t>
  </si>
  <si>
    <t>t</t>
  </si>
  <si>
    <t>1120086376</t>
  </si>
  <si>
    <t>https://podminky.urs.cz/item/CS_URS_2022_01/171201221</t>
  </si>
  <si>
    <t>5</t>
  </si>
  <si>
    <t>171251201</t>
  </si>
  <si>
    <t>Uložení sypaniny na skládky nebo meziskládky bez hutnění s upravením uložené sypaniny do předepsaného tvaru</t>
  </si>
  <si>
    <t>-1059651002</t>
  </si>
  <si>
    <t>https://podminky.urs.cz/item/CS_URS_2022_01/171251201</t>
  </si>
  <si>
    <t>6</t>
  </si>
  <si>
    <t>174101101</t>
  </si>
  <si>
    <t>Zásyp sypaninou z jakékoliv horniny strojně s uložením výkopku ve vrstvách se zhutněním jam, šachet, rýh nebo kolem objektů v těchto vykopávkách</t>
  </si>
  <si>
    <t>https://podminky.urs.cz/item/CS_URS_2022_01/174101101</t>
  </si>
  <si>
    <t>Svislé a kompletní konstrukce</t>
  </si>
  <si>
    <t>7</t>
  </si>
  <si>
    <t>310279842</t>
  </si>
  <si>
    <t>Zazdívka otvorů ve zdivu nadzákladovém nepálenými tvárnicemi plochy přes 1 m2 do 4 m2 , ve zdi tl. do 300 mm</t>
  </si>
  <si>
    <t>-494131017</t>
  </si>
  <si>
    <t>https://podminky.urs.cz/item/CS_URS_2022_01/310279842</t>
  </si>
  <si>
    <t>8</t>
  </si>
  <si>
    <t>311237141</t>
  </si>
  <si>
    <t>Zdivo jednovrstvé tepelně izolační z cihel děrovaných broušených na tenkovrstvou maltu, součinitel prostupu tepla U přes 0,18 do 0,22, tl. zdiva 440 mm</t>
  </si>
  <si>
    <t>m2</t>
  </si>
  <si>
    <t>-1431817047</t>
  </si>
  <si>
    <t>https://podminky.urs.cz/item/CS_URS_2022_01/311237141</t>
  </si>
  <si>
    <t>9</t>
  </si>
  <si>
    <t>311273121</t>
  </si>
  <si>
    <t>Zdivo tepelněizolační z pórobetonových tvárnic na tenkovrstvou maltu, pevnost tvárnic do P2, objemová hmotnost do 400 kg/m3,součinitel prostupu tepla U přes 0,18 do 0,22, tl. zdiva 450 mm</t>
  </si>
  <si>
    <t>358722811</t>
  </si>
  <si>
    <t>https://podminky.urs.cz/item/CS_URS_2022_01/311273121</t>
  </si>
  <si>
    <t>10</t>
  </si>
  <si>
    <t>3112743R</t>
  </si>
  <si>
    <t>Pohledové zdivo z přesných vápenopískových tvárnic na tenkovrstvou maltu vnější, tloušťka zdiva 450 mm, pevnost tvárnic do P15 bílých</t>
  </si>
  <si>
    <t>-1505950959</t>
  </si>
  <si>
    <t>11</t>
  </si>
  <si>
    <t>317142422</t>
  </si>
  <si>
    <t>Překlady nenosné z pórobetonu osazené do tenkého maltového lože, výšky do 250 mm, šířky překladu 100 mm, délky překladu přes 1000 do 1250 mm</t>
  </si>
  <si>
    <t>kus</t>
  </si>
  <si>
    <t>12</t>
  </si>
  <si>
    <t>https://podminky.urs.cz/item/CS_URS_2022_01/317142422</t>
  </si>
  <si>
    <t>317143452</t>
  </si>
  <si>
    <t>Překlady nosné z pórobetonu osazené do tenkého maltového lože, pro zdi tl. 300 mm, délky překladu přes 1300 do 1500 mm</t>
  </si>
  <si>
    <t>1273845513</t>
  </si>
  <si>
    <t>https://podminky.urs.cz/item/CS_URS_2022_01/317143452</t>
  </si>
  <si>
    <t>13</t>
  </si>
  <si>
    <t>317143461</t>
  </si>
  <si>
    <t>Překlady nosné z pórobetonu osazené do tenkého maltového lože, pro zdi tl. 375 mm, délky překladu do 1300 mm</t>
  </si>
  <si>
    <t>-701989986</t>
  </si>
  <si>
    <t>https://podminky.urs.cz/item/CS_URS_2022_01/317143461</t>
  </si>
  <si>
    <t>14</t>
  </si>
  <si>
    <t>317143464</t>
  </si>
  <si>
    <t>Překlady nosné z pórobetonu osazené do tenkého maltového lože, pro zdi tl. 375 mm, délky překladu přes 1800 do 2100 mm</t>
  </si>
  <si>
    <t>-1977712866</t>
  </si>
  <si>
    <t>https://podminky.urs.cz/item/CS_URS_2022_01/317143464</t>
  </si>
  <si>
    <t>317143466</t>
  </si>
  <si>
    <t>Překlady nosné z pórobetonu osazené do tenkého maltového lože, pro zdi tl. 375 mm, délky překladu přes 2400 mm</t>
  </si>
  <si>
    <t>-1296451174</t>
  </si>
  <si>
    <t>https://podminky.urs.cz/item/CS_URS_2022_01/317143466</t>
  </si>
  <si>
    <t>16</t>
  </si>
  <si>
    <t>317351107</t>
  </si>
  <si>
    <t>Bednění klenbových pásů, říms nebo překladů překladů neproměnného nebo proměnného průřezu nebo při tvaru zalomeném půdorysně nebo nárysně včetně podpěrné konstrukce do výše 4 m zřízení</t>
  </si>
  <si>
    <t>-1017844141</t>
  </si>
  <si>
    <t>https://podminky.urs.cz/item/CS_URS_2022_01/317351107</t>
  </si>
  <si>
    <t>17</t>
  </si>
  <si>
    <t>317351108</t>
  </si>
  <si>
    <t>Bednění klenbových pásů, říms nebo překladů překladů neproměnného nebo proměnného průřezu nebo při tvaru zalomeném půdorysně nebo nárysně včetně podpěrné konstrukce do výše 4 m odstranění</t>
  </si>
  <si>
    <t>-488608250</t>
  </si>
  <si>
    <t>https://podminky.urs.cz/item/CS_URS_2022_01/317351108</t>
  </si>
  <si>
    <t>18</t>
  </si>
  <si>
    <t>317361821</t>
  </si>
  <si>
    <t>Výztuž překladů, říms, žlabů, žlabových říms, klenbových pásů z betonářské oceli 10 505 (R) nebo BSt 500</t>
  </si>
  <si>
    <t>-1137536976</t>
  </si>
  <si>
    <t>https://podminky.urs.cz/item/CS_URS_2022_01/317361821</t>
  </si>
  <si>
    <t>19</t>
  </si>
  <si>
    <t>317941123</t>
  </si>
  <si>
    <t>Osazování ocelových válcovaných nosníků na zdivu I nebo IE nebo U nebo UE nebo L č. 14 až 22 nebo výšky do 220 mm</t>
  </si>
  <si>
    <t>-1160263475</t>
  </si>
  <si>
    <t>https://podminky.urs.cz/item/CS_URS_2022_01/317941123</t>
  </si>
  <si>
    <t>20</t>
  </si>
  <si>
    <t>M</t>
  </si>
  <si>
    <t>13010962</t>
  </si>
  <si>
    <t>ocel profilová jakost S235JR (11 375) průřez HEA 220</t>
  </si>
  <si>
    <t>32</t>
  </si>
  <si>
    <t>834882684</t>
  </si>
  <si>
    <t>340271041</t>
  </si>
  <si>
    <t>Zazdívka otvorů v příčkách nebo stěnách pórobetonovými tvárnicemi plochy přes 0,025 m2 do 1 m2, objemová hmotnost 500 kg/m3, tloušťka příčky 150 mm</t>
  </si>
  <si>
    <t>-1288355085</t>
  </si>
  <si>
    <t>https://podminky.urs.cz/item/CS_URS_2022_01/340271041</t>
  </si>
  <si>
    <t>22</t>
  </si>
  <si>
    <t>342272225</t>
  </si>
  <si>
    <t>Příčky z pórobetonových tvárnic hladkých na tenké maltové lože objemová hmotnost do 500 kg/m3, tloušťka příčky 100 mm</t>
  </si>
  <si>
    <t>https://podminky.urs.cz/item/CS_URS_2022_01/342272225</t>
  </si>
  <si>
    <t>23</t>
  </si>
  <si>
    <t>342272245</t>
  </si>
  <si>
    <t>Příčky z pórobetonových tvárnic hladkých na tenké maltové lože objemová hmotnost do 500 kg/m3, tloušťka příčky 150 mm</t>
  </si>
  <si>
    <t>-1201320978</t>
  </si>
  <si>
    <t>https://podminky.urs.cz/item/CS_URS_2022_01/342272245</t>
  </si>
  <si>
    <t>Vodorovné konstrukce</t>
  </si>
  <si>
    <t>24</t>
  </si>
  <si>
    <t>413232211</t>
  </si>
  <si>
    <t>Zazdívka zhlaví stropních trámů nebo válcovaných nosníků pálenými cihlami válcovaných nosníků, výšky do 150 mm</t>
  </si>
  <si>
    <t>-167858932</t>
  </si>
  <si>
    <t>https://podminky.urs.cz/item/CS_URS_2022_01/413232211</t>
  </si>
  <si>
    <t>25</t>
  </si>
  <si>
    <t>417321515</t>
  </si>
  <si>
    <t>Ztužující pásy a věnce z betonu železového (bez výztuže) tř. C 25/30</t>
  </si>
  <si>
    <t>https://podminky.urs.cz/item/CS_URS_2022_01/417321515</t>
  </si>
  <si>
    <t>26</t>
  </si>
  <si>
    <t>417351115</t>
  </si>
  <si>
    <t>Bednění bočnic ztužujících pásů a věnců včetně vzpěr zřízení</t>
  </si>
  <si>
    <t>https://podminky.urs.cz/item/CS_URS_2022_01/417351115</t>
  </si>
  <si>
    <t>27</t>
  </si>
  <si>
    <t>417351116</t>
  </si>
  <si>
    <t>Bednění bočnic ztužujících pásů a věnců včetně vzpěr odstranění</t>
  </si>
  <si>
    <t>28</t>
  </si>
  <si>
    <t>https://podminky.urs.cz/item/CS_URS_2022_01/417351116</t>
  </si>
  <si>
    <t>417361821</t>
  </si>
  <si>
    <t>Výztuž ztužujících pásů a věnců z betonářské oceli 10 505 (R) nebo BSt 500</t>
  </si>
  <si>
    <t>30</t>
  </si>
  <si>
    <t>https://podminky.urs.cz/item/CS_URS_2022_01/417361821</t>
  </si>
  <si>
    <t>Komunikace pozemní</t>
  </si>
  <si>
    <t>29</t>
  </si>
  <si>
    <t>564271011</t>
  </si>
  <si>
    <t>Podklad nebo podsyp ze štěrkopísku ŠP s rozprostřením, vlhčením a zhutněním plochy jednotlivě do 100 m2, po zhutnění tl. 250 mm</t>
  </si>
  <si>
    <t>132727407</t>
  </si>
  <si>
    <t>https://podminky.urs.cz/item/CS_URS_2022_01/564271011</t>
  </si>
  <si>
    <t>596811311</t>
  </si>
  <si>
    <t>Kladení velkoformátové dlažby pozemních komunikací a komunikací pro pěší s ložem z kameniva tl. 40 mm, s vyplněním spár, s hutněním, vibrováním a se smetením přebytečného materiálu tl. do 100 mm, velikosti dlaždic do 0,5 m2, pro plochy do 300 m2</t>
  </si>
  <si>
    <t>1061608390</t>
  </si>
  <si>
    <t>https://podminky.urs.cz/item/CS_URS_2022_01/596811311</t>
  </si>
  <si>
    <t>31</t>
  </si>
  <si>
    <t>59245601</t>
  </si>
  <si>
    <t>dlažba desková betonová 500x500x50mm přírodní</t>
  </si>
  <si>
    <t>-1849749627</t>
  </si>
  <si>
    <t>Úpravy povrchů, podlahy a osazování výplní</t>
  </si>
  <si>
    <t>611311131</t>
  </si>
  <si>
    <t>Potažení vnitřních ploch vápenným štukem tloušťky do 3 mm vodorovných konstrukcí stropů rovných</t>
  </si>
  <si>
    <t>https://podminky.urs.cz/item/CS_URS_2022_01/611311131</t>
  </si>
  <si>
    <t>33</t>
  </si>
  <si>
    <t>611311135</t>
  </si>
  <si>
    <t>Potažení vnitřních ploch vápenným štukem tloušťky do 3 mm schodišťových konstrukcí stropů, stěn, ramen nebo nosníků</t>
  </si>
  <si>
    <t>94525904</t>
  </si>
  <si>
    <t>https://podminky.urs.cz/item/CS_URS_2022_01/611311135</t>
  </si>
  <si>
    <t>34</t>
  </si>
  <si>
    <t>611315212</t>
  </si>
  <si>
    <t>Vápenná omítka jednotlivých malých ploch hladká na stropech, plochy jednotlivě přes 0,09 do 0,25 m2</t>
  </si>
  <si>
    <t>-81371487</t>
  </si>
  <si>
    <t>https://podminky.urs.cz/item/CS_URS_2022_01/611315212</t>
  </si>
  <si>
    <t>35</t>
  </si>
  <si>
    <t>611315413</t>
  </si>
  <si>
    <t>Oprava vápenné omítky vnitřních ploch hladké, tloušťky do 20 mm stropů, v rozsahu opravované plochy přes 30 do 50%</t>
  </si>
  <si>
    <t>515917232</t>
  </si>
  <si>
    <t>https://podminky.urs.cz/item/CS_URS_2022_01/611315413</t>
  </si>
  <si>
    <t>36</t>
  </si>
  <si>
    <t>612131102</t>
  </si>
  <si>
    <t>Podkladní a spojovací vrstva vnitřních omítaných ploch cementový postřik nanášený ručně síťovitě (pokrytí plochy 50 až 75 %) stěn</t>
  </si>
  <si>
    <t>https://podminky.urs.cz/item/CS_URS_2022_01/612131102</t>
  </si>
  <si>
    <t>37</t>
  </si>
  <si>
    <t>612311131</t>
  </si>
  <si>
    <t>Potažení vnitřních ploch vápenným štukem tloušťky do 3 mm svislých konstrukcí stěn</t>
  </si>
  <si>
    <t>https://podminky.urs.cz/item/CS_URS_2022_01/612311131</t>
  </si>
  <si>
    <t>38</t>
  </si>
  <si>
    <t>612315202</t>
  </si>
  <si>
    <t>Vápenná omítka jednotlivých malých ploch hrubá na stěnách, plochy jednotlivě přes 0,09 do 0,25 m2</t>
  </si>
  <si>
    <t>-1446714637</t>
  </si>
  <si>
    <t>https://podminky.urs.cz/item/CS_URS_2022_01/612315202</t>
  </si>
  <si>
    <t>39</t>
  </si>
  <si>
    <t>612321121</t>
  </si>
  <si>
    <t>Omítka vápenocementová vnitřních ploch nanášená ručně jednovrstvá, tloušťky do 10 mm hladká svislých konstrukcí stěn</t>
  </si>
  <si>
    <t>https://podminky.urs.cz/item/CS_URS_2022_01/612321121</t>
  </si>
  <si>
    <t>40</t>
  </si>
  <si>
    <t>612321191</t>
  </si>
  <si>
    <t>Omítka vápenocementová vnitřních ploch nanášená ručně Příplatek k cenám za každých dalších i započatých 5 mm tloušťky omítky přes 10 mm stěn</t>
  </si>
  <si>
    <t>https://podminky.urs.cz/item/CS_URS_2022_01/612321191</t>
  </si>
  <si>
    <t>41</t>
  </si>
  <si>
    <t>612325101</t>
  </si>
  <si>
    <t>Vápenocementová omítka rýh hrubá ve stěnách, šířky rýhy do 150 mm</t>
  </si>
  <si>
    <t>-983031213</t>
  </si>
  <si>
    <t>https://podminky.urs.cz/item/CS_URS_2022_01/612325101</t>
  </si>
  <si>
    <t>42</t>
  </si>
  <si>
    <t>612325121</t>
  </si>
  <si>
    <t>Vápenocementová omítka rýh štuková ve stěnách, šířky rýhy do 150 mm</t>
  </si>
  <si>
    <t>https://podminky.urs.cz/item/CS_URS_2022_01/612325121</t>
  </si>
  <si>
    <t>43</t>
  </si>
  <si>
    <t>612345301</t>
  </si>
  <si>
    <t>Sádrová nebo vápenosádrová omítka ostění nebo nadpraží hladká</t>
  </si>
  <si>
    <t>46</t>
  </si>
  <si>
    <t>https://podminky.urs.cz/item/CS_URS_2022_01/612345301</t>
  </si>
  <si>
    <t>44</t>
  </si>
  <si>
    <t>612821012</t>
  </si>
  <si>
    <t>Sanační omítka vnitřních ploch stěn pro vlhké a zasolené zdivo, prováděná ve dvou vrstvách, tl. jádrové omítky do 30 mm ručně štuková</t>
  </si>
  <si>
    <t>48</t>
  </si>
  <si>
    <t>45</t>
  </si>
  <si>
    <t>612821031</t>
  </si>
  <si>
    <t>Sanační omítka vnitřních ploch stěn vyrovnávací vrstva, prováděná v tl. do 20 mm ručně</t>
  </si>
  <si>
    <t>50</t>
  </si>
  <si>
    <t>622131300</t>
  </si>
  <si>
    <t>Podkladní a spojovací vrstva vnějších omítaných ploch vápenný postřik nanášený strojně celoplošně stěn</t>
  </si>
  <si>
    <t>52</t>
  </si>
  <si>
    <t>https://podminky.urs.cz/item/CS_URS_2022_01/622131300</t>
  </si>
  <si>
    <t>47</t>
  </si>
  <si>
    <t>622135001</t>
  </si>
  <si>
    <t>Vyrovnání nerovností podkladu vnějších omítaných ploch maltou, tloušťky do 10 mm vápenocementovou stěn</t>
  </si>
  <si>
    <t>54</t>
  </si>
  <si>
    <t>https://podminky.urs.cz/item/CS_URS_2022_01/622135001</t>
  </si>
  <si>
    <t>622135011</t>
  </si>
  <si>
    <t>Vyrovnání nerovností podkladu vnějších omítaných ploch tmelem, tloušťky do 2 mm stěn</t>
  </si>
  <si>
    <t>CS ÚRS 2021 01</t>
  </si>
  <si>
    <t>-1348151643</t>
  </si>
  <si>
    <t>https://podminky.urs.cz/item/CS_URS_2021_01/622135011</t>
  </si>
  <si>
    <t>49</t>
  </si>
  <si>
    <t>622142002</t>
  </si>
  <si>
    <t>Potažení vnějších ploch pletivem v ploše nebo pruzích, na plném podkladu sklovláknitým provizorním přichycením stěn</t>
  </si>
  <si>
    <t>-272282320</t>
  </si>
  <si>
    <t>https://podminky.urs.cz/item/CS_URS_2021_01/622142002</t>
  </si>
  <si>
    <t>622211021</t>
  </si>
  <si>
    <t>Montáž kontaktního zateplení lepením a mechanickým kotvením z polystyrenových desek na vnější stěny, na podklad betonový nebo z lehčeného betonu, z tvárnic keramických nebo vápenopískových, tloušťky desek přes 80 do 120 mm</t>
  </si>
  <si>
    <t>-1705502869</t>
  </si>
  <si>
    <t>https://podminky.urs.cz/item/CS_URS_2022_01/622211021</t>
  </si>
  <si>
    <t>51</t>
  </si>
  <si>
    <t>28376458</t>
  </si>
  <si>
    <t>deska z polystyrénu XPS, hrana polodrážková a hladký povrch 500kPa tl 120mm</t>
  </si>
  <si>
    <t>321942339</t>
  </si>
  <si>
    <t>622211041</t>
  </si>
  <si>
    <t>Montáž kontaktního zateplení lepením a mechanickým kotvením z polystyrenových desek na vnější stěny, na podklad betonový nebo z lehčeného betonu, z tvárnic keramických nebo vápenopískových, tloušťky desek přes 160 do 200 mm</t>
  </si>
  <si>
    <t>2029309770</t>
  </si>
  <si>
    <t>https://podminky.urs.cz/item/CS_URS_2022_01/622211041</t>
  </si>
  <si>
    <t>53</t>
  </si>
  <si>
    <t>28376081</t>
  </si>
  <si>
    <t>deska EPS grafitová fasádní λ=0,030-0,031 tl 200mm</t>
  </si>
  <si>
    <t>1192175462</t>
  </si>
  <si>
    <t>622212051</t>
  </si>
  <si>
    <t>Montáž kontaktního zateplení vnějšího ostění, nadpraží nebo parapetu lepením z polystyrenových desek hloubky špalet přes 200 do 400 mm, tloušťky desek do 40 mm</t>
  </si>
  <si>
    <t>m</t>
  </si>
  <si>
    <t>70</t>
  </si>
  <si>
    <t>https://podminky.urs.cz/item/CS_URS_2022_01/622212051</t>
  </si>
  <si>
    <t>55</t>
  </si>
  <si>
    <t>28376070</t>
  </si>
  <si>
    <t>deska EPS grafitová fasádní λ=0,030-0,031 tl 20mm</t>
  </si>
  <si>
    <t>-1571551538</t>
  </si>
  <si>
    <t>56</t>
  </si>
  <si>
    <t>622251101</t>
  </si>
  <si>
    <t>Montáž kontaktního zateplení lepením a mechanickým kotvením Příplatek k cenám za zápustnou montáž kotev s použitím tepelněizolačních zátek na vnější stěny z polystyrenu</t>
  </si>
  <si>
    <t>74</t>
  </si>
  <si>
    <t>https://podminky.urs.cz/item/CS_URS_2022_01/622251101</t>
  </si>
  <si>
    <t>57</t>
  </si>
  <si>
    <t>622252002</t>
  </si>
  <si>
    <t>Montáž profilů kontaktního zateplení ostatních stěnových, dilatačních apod. lepených do tmelu</t>
  </si>
  <si>
    <t>-1809313785</t>
  </si>
  <si>
    <t>https://podminky.urs.cz/item/CS_URS_2022_01/622252002</t>
  </si>
  <si>
    <t>58</t>
  </si>
  <si>
    <t>59051486</t>
  </si>
  <si>
    <t>profil rohový PVC 15x15mm s výztužnou tkaninou š 100mm pro ETICS</t>
  </si>
  <si>
    <t>-1101033629</t>
  </si>
  <si>
    <t>59</t>
  </si>
  <si>
    <t>59051512</t>
  </si>
  <si>
    <t>profil začišťovací s okapnicí PVC s výztužnou tkaninou pro parapet ETICS</t>
  </si>
  <si>
    <t>1004034964</t>
  </si>
  <si>
    <t>60</t>
  </si>
  <si>
    <t>283422R</t>
  </si>
  <si>
    <t>profil okenní začišťovací APU s tkaninou</t>
  </si>
  <si>
    <t>-695497981</t>
  </si>
  <si>
    <t>61</t>
  </si>
  <si>
    <t>59051510</t>
  </si>
  <si>
    <t>profil začišťovací s okapnicí PVC s výztužnou tkaninou pro nadpraží ETICS</t>
  </si>
  <si>
    <t>1290635951</t>
  </si>
  <si>
    <t>62</t>
  </si>
  <si>
    <t>59051476</t>
  </si>
  <si>
    <t>profil začišťovací PVC 9mm s výztužnou tkaninou pro ostění ETICS</t>
  </si>
  <si>
    <t>88</t>
  </si>
  <si>
    <t>63</t>
  </si>
  <si>
    <t>59051478</t>
  </si>
  <si>
    <t>profil rohový PVC 25x25 mm pro ETICS</t>
  </si>
  <si>
    <t>375699215</t>
  </si>
  <si>
    <t>64</t>
  </si>
  <si>
    <t>622325112</t>
  </si>
  <si>
    <t>Oprava vápenné omítky vnějších ploch stupně členitosti 1 hladké stěn, v rozsahu opravované plochy přes 10 do 30%</t>
  </si>
  <si>
    <t>-501979346</t>
  </si>
  <si>
    <t>https://podminky.urs.cz/item/CS_URS_2022_01/622325112</t>
  </si>
  <si>
    <t>65</t>
  </si>
  <si>
    <t>622511112</t>
  </si>
  <si>
    <t>Omítka tenkovrstvá akrylátová vnějších ploch probarvená bez penetrace mozaiková střednězrnná stěn</t>
  </si>
  <si>
    <t>-1882600912</t>
  </si>
  <si>
    <t>https://podminky.urs.cz/item/CS_URS_2022_01/622511112</t>
  </si>
  <si>
    <t>66</t>
  </si>
  <si>
    <t>622531011</t>
  </si>
  <si>
    <t>Omítka tenkovrstvá silikonová vnějších ploch probarvená, včetně penetrace podkladu zrnitá, tloušťky 1,5 mm stěn</t>
  </si>
  <si>
    <t>92</t>
  </si>
  <si>
    <t>67</t>
  </si>
  <si>
    <t>622635021</t>
  </si>
  <si>
    <t>Oprava spárování cihelného zdiva cementovou maltou včetně vysekání a vyčištění spár stěn, v rozsahu opravované plochy přes 20 do 30 %</t>
  </si>
  <si>
    <t>-933100749</t>
  </si>
  <si>
    <t>https://podminky.urs.cz/item/CS_URS_2022_01/622635021</t>
  </si>
  <si>
    <t>68</t>
  </si>
  <si>
    <t>629991012</t>
  </si>
  <si>
    <t>Zakrytí vnějších ploch před znečištěním včetně pozdějšího odkrytí výplní otvorů a svislých ploch fólií přilepenou na začišťovací lištu</t>
  </si>
  <si>
    <t>94</t>
  </si>
  <si>
    <t>https://podminky.urs.cz/item/CS_URS_2022_01/629991012</t>
  </si>
  <si>
    <t>69</t>
  </si>
  <si>
    <t>629995101</t>
  </si>
  <si>
    <t>Očištění vnějších ploch tlakovou vodou omytím</t>
  </si>
  <si>
    <t>96</t>
  </si>
  <si>
    <t>https://podminky.urs.cz/item/CS_URS_2022_01/629995101</t>
  </si>
  <si>
    <t>632453414</t>
  </si>
  <si>
    <t>Potěr průmyslový samonivelační ze suchých směsí podkladní pro středně těžký provoz, tl. přes 15 do 20 mm</t>
  </si>
  <si>
    <t>1265241151</t>
  </si>
  <si>
    <t>https://podminky.urs.cz/item/CS_URS_2022_01/632453414</t>
  </si>
  <si>
    <t>71</t>
  </si>
  <si>
    <t>632481213</t>
  </si>
  <si>
    <t>Separační vrstva k oddělení podlahových vrstev z polyetylénové fólie</t>
  </si>
  <si>
    <t>-1733422745</t>
  </si>
  <si>
    <t>https://podminky.urs.cz/item/CS_URS_2022_01/632481213</t>
  </si>
  <si>
    <t>72</t>
  </si>
  <si>
    <t>633811111</t>
  </si>
  <si>
    <t>Broušení betonových podlah nerovností do 2 mm (stržení šlemu)</t>
  </si>
  <si>
    <t>98</t>
  </si>
  <si>
    <t>https://podminky.urs.cz/item/CS_URS_2022_01/633811111</t>
  </si>
  <si>
    <t>73</t>
  </si>
  <si>
    <t>634112123</t>
  </si>
  <si>
    <t>Obvodová dilatace mezi stěnou a mazaninou nebo potěrem podlahovým páskem z pěnového PE s fólií tl. do 10 mm, výšky 80 mm</t>
  </si>
  <si>
    <t>1180773169</t>
  </si>
  <si>
    <t>https://podminky.urs.cz/item/CS_URS_2022_01/634112123</t>
  </si>
  <si>
    <t>642942611</t>
  </si>
  <si>
    <t>Osazování zárubní nebo rámů kovových dveřních lisovaných nebo z úhelníků bez dveřních křídel na montážní pěnu, plochy otvoru do 2,5 m2</t>
  </si>
  <si>
    <t>-1079102543</t>
  </si>
  <si>
    <t>https://podminky.urs.cz/item/CS_URS_2022_01/642942611</t>
  </si>
  <si>
    <t>75</t>
  </si>
  <si>
    <t>55331486</t>
  </si>
  <si>
    <t>zárubeň jednokřídlá ocelová pro zdění tl stěny 110-150mm rozměru 700/1970, 2100mm</t>
  </si>
  <si>
    <t>175685442</t>
  </si>
  <si>
    <t>76</t>
  </si>
  <si>
    <t>55331487</t>
  </si>
  <si>
    <t>zárubeň jednokřídlá ocelová pro zdění tl stěny 110-150mm rozměru 800/1970, 2100mm</t>
  </si>
  <si>
    <t>-1651504336</t>
  </si>
  <si>
    <t>77</t>
  </si>
  <si>
    <t>642945111</t>
  </si>
  <si>
    <t>Osazování ocelových zárubní protipožárních nebo protiplynových dveří do vynechaného otvoru, s obetonováním, dveří jednokřídlových do 2,5 m2</t>
  </si>
  <si>
    <t>-1307394962</t>
  </si>
  <si>
    <t>https://podminky.urs.cz/item/CS_URS_2022_01/642945111</t>
  </si>
  <si>
    <t>78</t>
  </si>
  <si>
    <t>55331562</t>
  </si>
  <si>
    <t>zárubeň jednokřídlá ocelová pro zdění s protipožární úpravou tl stěny 110-150mm rozměru 800/1970, 2100mm</t>
  </si>
  <si>
    <t>1166263146</t>
  </si>
  <si>
    <t>79</t>
  </si>
  <si>
    <t>55331563</t>
  </si>
  <si>
    <t>zárubeň jednokřídlá ocelová pro zdění s protipožární úpravou tl stěny 110-150mm rozměru 900/1970, 2100mm</t>
  </si>
  <si>
    <t>1150429918</t>
  </si>
  <si>
    <t>Ostatní konstrukce a práce, bourání</t>
  </si>
  <si>
    <t>80</t>
  </si>
  <si>
    <t>941211112</t>
  </si>
  <si>
    <t>Montáž lešení řadového rámového lehkého pracovního s podlahami s provozním zatížením tř. 3 do 200 kg/m2 šířky tř. SW06 přes 0,6 do 0,9 m, výšky přes 10 do 25 m</t>
  </si>
  <si>
    <t>741948065</t>
  </si>
  <si>
    <t>https://podminky.urs.cz/item/CS_URS_2022_01/941211112</t>
  </si>
  <si>
    <t>81</t>
  </si>
  <si>
    <t>941211211</t>
  </si>
  <si>
    <t>Montáž lešení řadového rámového lehkého pracovního s podlahami s provozním zatížením tř. 3 do 200 kg/m2 Příplatek za první a každý další den použití lešení k ceně -1111 nebo -1112</t>
  </si>
  <si>
    <t>112</t>
  </si>
  <si>
    <t>https://podminky.urs.cz/item/CS_URS_2022_01/941211211</t>
  </si>
  <si>
    <t>82</t>
  </si>
  <si>
    <t>941211812</t>
  </si>
  <si>
    <t>Demontáž lešení řadového rámového lehkého pracovního s provozním zatížením tř. 3 do 200 kg/m2 šířky tř. SW06 přes 0,6 do 0,9 m, výšky přes 10 do 25 m</t>
  </si>
  <si>
    <t>439406110</t>
  </si>
  <si>
    <t>https://podminky.urs.cz/item/CS_URS_2022_01/941211812</t>
  </si>
  <si>
    <t>83</t>
  </si>
  <si>
    <t>944611111</t>
  </si>
  <si>
    <t>Montáž ochranné plachty zavěšené na konstrukci lešení z textilie z umělých vláken</t>
  </si>
  <si>
    <t>120</t>
  </si>
  <si>
    <t>https://podminky.urs.cz/item/CS_URS_2022_01/944611111</t>
  </si>
  <si>
    <t>84</t>
  </si>
  <si>
    <t>944611211</t>
  </si>
  <si>
    <t>Montáž ochranné plachty Příplatek za první a každý další den použití plachty k ceně -1111</t>
  </si>
  <si>
    <t>122</t>
  </si>
  <si>
    <t>https://podminky.urs.cz/item/CS_URS_2022_01/944611211</t>
  </si>
  <si>
    <t>85</t>
  </si>
  <si>
    <t>944611811</t>
  </si>
  <si>
    <t>Demontáž ochranné plachty zavěšené na konstrukci lešení z textilie z umělých vláken</t>
  </si>
  <si>
    <t>124</t>
  </si>
  <si>
    <t>https://podminky.urs.cz/item/CS_URS_2022_01/944611811</t>
  </si>
  <si>
    <t>86</t>
  </si>
  <si>
    <t>944711112</t>
  </si>
  <si>
    <t>Montáž záchytné stříšky zřizované současně s lehkým nebo těžkým lešením, šířky přes 1,5 do 2,0 m</t>
  </si>
  <si>
    <t>126</t>
  </si>
  <si>
    <t>https://podminky.urs.cz/item/CS_URS_2022_01/944711112</t>
  </si>
  <si>
    <t>87</t>
  </si>
  <si>
    <t>944711812</t>
  </si>
  <si>
    <t>Demontáž záchytné stříšky zřizované současně s lehkým nebo těžkým lešením, šířky přes 1,5 do 2,0 m</t>
  </si>
  <si>
    <t>128</t>
  </si>
  <si>
    <t>https://podminky.urs.cz/item/CS_URS_2022_01/944711812</t>
  </si>
  <si>
    <t>952901111</t>
  </si>
  <si>
    <t>Vyčištění budov nebo objektů před předáním do užívání budov bytové nebo občanské výstavby, světlé výšky podlaží do 4 m</t>
  </si>
  <si>
    <t>130</t>
  </si>
  <si>
    <t>https://podminky.urs.cz/item/CS_URS_2022_01/952901111</t>
  </si>
  <si>
    <t>89</t>
  </si>
  <si>
    <t>952906113</t>
  </si>
  <si>
    <t>Vysoušení kondenzačním odvlhčovačem, výkon do 100 l/24 hod</t>
  </si>
  <si>
    <t>hod</t>
  </si>
  <si>
    <t>-1588257</t>
  </si>
  <si>
    <t>https://podminky.urs.cz/item/CS_URS_2022_01/952906113</t>
  </si>
  <si>
    <t>90</t>
  </si>
  <si>
    <t>962031132</t>
  </si>
  <si>
    <t>Bourání příček z cihel, tvárnic nebo příčkovek z cihel pálených, plných nebo dutých na maltu vápennou nebo vápenocementovou, tl. do 100 mm</t>
  </si>
  <si>
    <t>-473620572</t>
  </si>
  <si>
    <t>https://podminky.urs.cz/item/CS_URS_2022_01/962031132</t>
  </si>
  <si>
    <t>91</t>
  </si>
  <si>
    <t>962032231</t>
  </si>
  <si>
    <t>Bourání zdiva nadzákladového z cihel nebo tvárnic z cihel pálených nebo vápenopískových, na maltu vápennou nebo vápenocementovou, objemu přes 1 m3</t>
  </si>
  <si>
    <t>1545378616</t>
  </si>
  <si>
    <t>https://podminky.urs.cz/item/CS_URS_2022_01/962032231</t>
  </si>
  <si>
    <t>962032641</t>
  </si>
  <si>
    <t>Bourání zdiva nadzákladového z cihel nebo tvárnic komínového z cihel pálených, šamotových nebo vápenopískových nad střechou na maltu cementovou</t>
  </si>
  <si>
    <t>-908894892</t>
  </si>
  <si>
    <t>https://podminky.urs.cz/item/CS_URS_2022_01/962032641</t>
  </si>
  <si>
    <t>93</t>
  </si>
  <si>
    <t>962081141</t>
  </si>
  <si>
    <t>Bourání zdiva příček nebo vybourání otvorů ze skleněných tvárnic, tl. do 150 mm</t>
  </si>
  <si>
    <t>-1576294313</t>
  </si>
  <si>
    <t>https://podminky.urs.cz/item/CS_URS_2022_01/962081141</t>
  </si>
  <si>
    <t>965082923</t>
  </si>
  <si>
    <t>Odstranění násypu pod podlahami nebo ochranného násypu na střechách tl. do 100 mm, plochy přes 2 m2</t>
  </si>
  <si>
    <t>84488056</t>
  </si>
  <si>
    <t>https://podminky.urs.cz/item/CS_URS_2022_01/965082923</t>
  </si>
  <si>
    <t>95</t>
  </si>
  <si>
    <t>966015121</t>
  </si>
  <si>
    <t>Vybourání částí říms z tvárnic nebo desek ze železobetonových prefabrikovaných desek jakéhokoliv vyložení</t>
  </si>
  <si>
    <t>1667636327</t>
  </si>
  <si>
    <t>https://podminky.urs.cz/item/CS_URS_2022_01/966015121</t>
  </si>
  <si>
    <t>966031313</t>
  </si>
  <si>
    <t>Vybourání částí říms z cihel vyložených do 250 mm tl. do 300 mm</t>
  </si>
  <si>
    <t>-908602642</t>
  </si>
  <si>
    <t>https://podminky.urs.cz/item/CS_URS_2022_01/966031313</t>
  </si>
  <si>
    <t>97</t>
  </si>
  <si>
    <t>968062244</t>
  </si>
  <si>
    <t>Vybourání dřevěných rámů oken s křídly, dveřních zárubní, vrat, stěn, ostění nebo obkladů rámů oken s křídly jednoduchých, plochy do 1 m2</t>
  </si>
  <si>
    <t>1583098937</t>
  </si>
  <si>
    <t>https://podminky.urs.cz/item/CS_URS_2022_01/968062244</t>
  </si>
  <si>
    <t>968082015</t>
  </si>
  <si>
    <t>Vybourání plastových rámů oken s křídly, dveřních zárubní, vrat rámu oken s křídly, plochy do 1 m2</t>
  </si>
  <si>
    <t>349758671</t>
  </si>
  <si>
    <t>https://podminky.urs.cz/item/CS_URS_2022_01/968082015</t>
  </si>
  <si>
    <t>99</t>
  </si>
  <si>
    <t>968082016</t>
  </si>
  <si>
    <t>Vybourání plastových rámů oken s křídly, dveřních zárubní, vrat rámu oken s křídly, plochy přes 1 do 2 m2</t>
  </si>
  <si>
    <t>-1999756394</t>
  </si>
  <si>
    <t>https://podminky.urs.cz/item/CS_URS_2022_01/968082016</t>
  </si>
  <si>
    <t>100</t>
  </si>
  <si>
    <t>971033371</t>
  </si>
  <si>
    <t>Vybourání otvorů ve zdivu základovém nebo nadzákladovém z cihel, tvárnic, příčkovek z cihel pálených na maltu vápennou nebo vápenocementovou plochy do 0,09 m2, tl. do 750 mm</t>
  </si>
  <si>
    <t>146</t>
  </si>
  <si>
    <t>https://podminky.urs.cz/item/CS_URS_2022_01/971033371</t>
  </si>
  <si>
    <t>101</t>
  </si>
  <si>
    <t>973031324</t>
  </si>
  <si>
    <t>Vysekání výklenků nebo kapes ve zdivu z cihel na maltu vápennou nebo vápenocementovou kapes, plochy do 0,10 m2, hl. do 150 mm</t>
  </si>
  <si>
    <t>-757123511</t>
  </si>
  <si>
    <t>https://podminky.urs.cz/item/CS_URS_2022_01/973031324</t>
  </si>
  <si>
    <t>102</t>
  </si>
  <si>
    <t>973031812</t>
  </si>
  <si>
    <t>Vysekání výklenků nebo kapes ve zdivu z cihel na maltu vápennou nebo vápenocementovou kapes pro zavázání nových příček, tl. do 100 mm</t>
  </si>
  <si>
    <t>148</t>
  </si>
  <si>
    <t>https://podminky.urs.cz/item/CS_URS_2022_01/973031812</t>
  </si>
  <si>
    <t>103</t>
  </si>
  <si>
    <t>976072221</t>
  </si>
  <si>
    <t>Vybourání kovových madel, zábradlí, dvířek, zděří, kotevních želez komínových a topných dvířek, ventilací apod., plochy do 0,30 m2, ze zdiva cihelného nebo kamenného</t>
  </si>
  <si>
    <t>152</t>
  </si>
  <si>
    <t>https://podminky.urs.cz/item/CS_URS_2022_01/976072221</t>
  </si>
  <si>
    <t>104</t>
  </si>
  <si>
    <t>976074131</t>
  </si>
  <si>
    <t>Vybourání kovových madel, zábradlí, dvířek, zděří, kotevních želez kotevních želez zapuštěných do 300 mm, ve zdivu nebo dlažbě z cihel na maltu cementovou</t>
  </si>
  <si>
    <t>154</t>
  </si>
  <si>
    <t>https://podminky.urs.cz/item/CS_URS_2022_01/976074131</t>
  </si>
  <si>
    <t>105</t>
  </si>
  <si>
    <t>978013141</t>
  </si>
  <si>
    <t>Otlučení vápenných nebo vápenocementových omítek vnitřních ploch stěn s vyškrabáním spar, s očištěním zdiva, v rozsahu přes 10 do 30 %</t>
  </si>
  <si>
    <t>156</t>
  </si>
  <si>
    <t>https://podminky.urs.cz/item/CS_URS_2022_01/978013141</t>
  </si>
  <si>
    <t>106</t>
  </si>
  <si>
    <t>978036141</t>
  </si>
  <si>
    <t>Otlučení cementových omítek vnějších ploch s vyškrabáním spar zdiva a s očištěním povrchu, v rozsahu přes 20 do 30 %</t>
  </si>
  <si>
    <t>-993465742</t>
  </si>
  <si>
    <t>https://podminky.urs.cz/item/CS_URS_2022_01/978036141</t>
  </si>
  <si>
    <t>107</t>
  </si>
  <si>
    <t>978059541</t>
  </si>
  <si>
    <t>Odsekání obkladů stěn včetně otlučení podkladní omítky až na zdivo z obkládaček vnitřních, z jakýchkoliv materiálů, plochy přes 1 m2</t>
  </si>
  <si>
    <t>1080751955</t>
  </si>
  <si>
    <t>https://podminky.urs.cz/item/CS_URS_2022_01/978059541</t>
  </si>
  <si>
    <t>108</t>
  </si>
  <si>
    <t>985221101</t>
  </si>
  <si>
    <t>Doplnění zdiva ručně do aktivované malty cihlami</t>
  </si>
  <si>
    <t>162</t>
  </si>
  <si>
    <t>https://podminky.urs.cz/item/CS_URS_2022_01/985221101</t>
  </si>
  <si>
    <t>109</t>
  </si>
  <si>
    <t>59610001</t>
  </si>
  <si>
    <t>cihla pálená plná do P15 290x140x65mm</t>
  </si>
  <si>
    <t>164</t>
  </si>
  <si>
    <t>110</t>
  </si>
  <si>
    <t>9853511R</t>
  </si>
  <si>
    <t>Zpevňování konstrukcí nosného zdiva z cihel plných, injektážními vrty s PU výplní, 5 ks/m2</t>
  </si>
  <si>
    <t>-1282487411</t>
  </si>
  <si>
    <t>997</t>
  </si>
  <si>
    <t>Přesun sutě</t>
  </si>
  <si>
    <t>111</t>
  </si>
  <si>
    <t>997013114</t>
  </si>
  <si>
    <t>Vnitrostaveništní doprava suti a vybouraných hmot vodorovně do 50 m svisle s použitím mechanizace pro budovy a haly výšky přes 12 do 15 m</t>
  </si>
  <si>
    <t>-1412024335</t>
  </si>
  <si>
    <t>https://podminky.urs.cz/item/CS_URS_2022_01/997013114</t>
  </si>
  <si>
    <t>997013509</t>
  </si>
  <si>
    <t>Odvoz suti a vybouraných hmot na skládku nebo meziskládku se složením, na vzdálenost Příplatek k ceně za každý další i započatý 1 km přes 1 km</t>
  </si>
  <si>
    <t>-277341632</t>
  </si>
  <si>
    <t>https://podminky.urs.cz/item/CS_URS_2022_01/997013509</t>
  </si>
  <si>
    <t>113</t>
  </si>
  <si>
    <t>997013511</t>
  </si>
  <si>
    <t>Odvoz suti a vybouraných hmot z meziskládky na skládku s naložením a se složením, na vzdálenost do 1 km</t>
  </si>
  <si>
    <t>571557487</t>
  </si>
  <si>
    <t>https://podminky.urs.cz/item/CS_URS_2022_01/997013511</t>
  </si>
  <si>
    <t>114</t>
  </si>
  <si>
    <t>997013609</t>
  </si>
  <si>
    <t>Poplatek za uložení stavebního odpadu na skládce (skládkovné) ze směsí nebo oddělených frakcí betonu, cihel a keramických výrobků zatříděného do Katalogu odpadů pod kódem 17 01 07</t>
  </si>
  <si>
    <t>-287895005</t>
  </si>
  <si>
    <t>https://podminky.urs.cz/item/CS_URS_2022_01/997013609</t>
  </si>
  <si>
    <t>115</t>
  </si>
  <si>
    <t>997013631</t>
  </si>
  <si>
    <t>Poplatek za uložení stavebního odpadu na skládce (skládkovné) směsného stavebního a demoličního zatříděného do Katalogu odpadů pod kódem 17 09 04</t>
  </si>
  <si>
    <t>1560506202</t>
  </si>
  <si>
    <t>https://podminky.urs.cz/item/CS_URS_2022_01/997013631</t>
  </si>
  <si>
    <t>116</t>
  </si>
  <si>
    <t>997013804</t>
  </si>
  <si>
    <t>Poplatek za uložení stavebního odpadu na skládce (skládkovné) ze skla zatříděného do Katalogu odpadů pod kódem 17 02 02</t>
  </si>
  <si>
    <t>548733281</t>
  </si>
  <si>
    <t>https://podminky.urs.cz/item/CS_URS_2022_01/997013804</t>
  </si>
  <si>
    <t>117</t>
  </si>
  <si>
    <t>997013811</t>
  </si>
  <si>
    <t>Poplatek za uložení stavebního odpadu na skládce (skládkovné) dřevěného zatříděného do Katalogu odpadů pod kódem 17 02 01</t>
  </si>
  <si>
    <t>754882835</t>
  </si>
  <si>
    <t>https://podminky.urs.cz/item/CS_URS_2022_01/997013811</t>
  </si>
  <si>
    <t>998</t>
  </si>
  <si>
    <t>Přesun hmot</t>
  </si>
  <si>
    <t>118</t>
  </si>
  <si>
    <t>998011003</t>
  </si>
  <si>
    <t>Přesun hmot pro budovy občanské výstavby, bydlení, výrobu a služby s nosnou svislou konstrukcí zděnou z cihel, tvárnic nebo kamene vodorovná dopravní vzdálenost do 100 m pro budovy výšky přes 12 do 24 m</t>
  </si>
  <si>
    <t>-346595709</t>
  </si>
  <si>
    <t>https://podminky.urs.cz/item/CS_URS_2022_01/998011003</t>
  </si>
  <si>
    <t>PSV</t>
  </si>
  <si>
    <t>Práce a dodávky PSV</t>
  </si>
  <si>
    <t>711</t>
  </si>
  <si>
    <t>Izolace proti vodě, vlhkosti a plynům</t>
  </si>
  <si>
    <t>119</t>
  </si>
  <si>
    <t>711161215</t>
  </si>
  <si>
    <t>Izolace proti zemní vlhkosti a beztlakové vodě nopovými fóliemi na ploše svislé S vrstva ochranná, odvětrávací a drenážní výška nopku 20,0 mm, tl. fólie do 1,0 mm</t>
  </si>
  <si>
    <t>184</t>
  </si>
  <si>
    <t>https://podminky.urs.cz/item/CS_URS_2022_01/711161215</t>
  </si>
  <si>
    <t>711192102</t>
  </si>
  <si>
    <t>Provedení izolace proti zemní vlhkosti hydroizolační stěrkou na ploše svislé S jednovrstvá na zdivu</t>
  </si>
  <si>
    <t>-989524437</t>
  </si>
  <si>
    <t>https://podminky.urs.cz/item/CS_URS_2022_01/711192102</t>
  </si>
  <si>
    <t>121</t>
  </si>
  <si>
    <t>58581002</t>
  </si>
  <si>
    <t>stěrka cementová rychletuhnoucí pro izolace stěn ve styku se zeminou</t>
  </si>
  <si>
    <t>kg</t>
  </si>
  <si>
    <t>-881480261</t>
  </si>
  <si>
    <t>998711103</t>
  </si>
  <si>
    <t>Přesun hmot pro izolace proti vodě, vlhkosti a plynům stanovený z hmotnosti přesunovaného materiálu vodorovná dopravní vzdálenost do 50 m v objektech výšky přes 12 do 60 m</t>
  </si>
  <si>
    <t>-1958846866</t>
  </si>
  <si>
    <t>https://podminky.urs.cz/item/CS_URS_2022_01/998711103</t>
  </si>
  <si>
    <t>713</t>
  </si>
  <si>
    <t>Izolace tepelné</t>
  </si>
  <si>
    <t>123</t>
  </si>
  <si>
    <t>713111111</t>
  </si>
  <si>
    <t>Montáž tepelné izolace stropů rohožemi, pásy, dílci, deskami, bloky (izolační materiál ve specifikaci) vrchem bez překrytí lepenkou kladenými volně</t>
  </si>
  <si>
    <t>921752731</t>
  </si>
  <si>
    <t>https://podminky.urs.cz/item/CS_URS_2022_01/713111111</t>
  </si>
  <si>
    <t>63152108</t>
  </si>
  <si>
    <t>pás tepelně izolační univerzální λ=0,032-0,033 tl 200mm</t>
  </si>
  <si>
    <t>1539884563</t>
  </si>
  <si>
    <t>125</t>
  </si>
  <si>
    <t>63152099</t>
  </si>
  <si>
    <t>pás tepelně izolační univerzální λ=0,032-0,033 tl 100mm</t>
  </si>
  <si>
    <t>-2051570832</t>
  </si>
  <si>
    <t>713111128</t>
  </si>
  <si>
    <t>Montáž tepelné izolace stropů rohožemi, pásy, dílci, deskami, bloky (izolační materiál ve specifikaci) rovných spodem lepením celoplošně s mechanickým kotvením</t>
  </si>
  <si>
    <t>-473528375</t>
  </si>
  <si>
    <t>https://podminky.urs.cz/item/CS_URS_2022_01/713111128</t>
  </si>
  <si>
    <t>127</t>
  </si>
  <si>
    <t>63152260</t>
  </si>
  <si>
    <t>deska tepelně izolační minerální kontaktních fasád podélné vlákno λ=0,034 tl 50mm</t>
  </si>
  <si>
    <t>159301618</t>
  </si>
  <si>
    <t>713121121</t>
  </si>
  <si>
    <t>Montáž tepelné izolace podlah rohožemi, pásy, deskami, dílci, bloky (izolační materiál ve specifikaci) kladenými volně dvouvrstvá</t>
  </si>
  <si>
    <t>2068512704</t>
  </si>
  <si>
    <t>https://podminky.urs.cz/item/CS_URS_2022_01/713121121</t>
  </si>
  <si>
    <t>129</t>
  </si>
  <si>
    <t>28372303</t>
  </si>
  <si>
    <t>deska EPS 100 pro konstrukce s běžným zatížením λ=0,037 tl 40mm</t>
  </si>
  <si>
    <t>900651928</t>
  </si>
  <si>
    <t>63141434</t>
  </si>
  <si>
    <t>deska tepelně izolační minerální plovoucích podlah λ=0,033-0,035 tl 40mm</t>
  </si>
  <si>
    <t>-1225353744</t>
  </si>
  <si>
    <t>131</t>
  </si>
  <si>
    <t>713131143</t>
  </si>
  <si>
    <t>Montáž tepelné izolace stěn rohožemi, pásy, deskami, dílci, bloky (izolační materiál ve specifikaci) lepením celoplošně s mechanickým kotvením</t>
  </si>
  <si>
    <t>384471507</t>
  </si>
  <si>
    <t>https://podminky.urs.cz/item/CS_URS_2022_01/713131143</t>
  </si>
  <si>
    <t>132</t>
  </si>
  <si>
    <t>28375933</t>
  </si>
  <si>
    <t>deska EPS 70 fasádní λ=0,039 tl 50mm</t>
  </si>
  <si>
    <t>364544410</t>
  </si>
  <si>
    <t>133</t>
  </si>
  <si>
    <t>713131155</t>
  </si>
  <si>
    <t>Montáž tepelné izolace stěn rohožemi, pásy, deskami, dílci, bloky (izolační materiál ve specifikaci) vložením dvouvrstvě</t>
  </si>
  <si>
    <t>-1484431933</t>
  </si>
  <si>
    <t>https://podminky.urs.cz/item/CS_URS_2022_01/713131155</t>
  </si>
  <si>
    <t>134</t>
  </si>
  <si>
    <t>63148011</t>
  </si>
  <si>
    <t xml:space="preserve">deska tepelně izolační minerální univerzální λ=0,038-0,039  tl 200mm</t>
  </si>
  <si>
    <t>1606002121</t>
  </si>
  <si>
    <t>135</t>
  </si>
  <si>
    <t>713151111</t>
  </si>
  <si>
    <t>Montáž tepelné izolace střech šikmých rohožemi, pásy, deskami (izolační materiál ve specifikaci) kladenými volně mezi krokve</t>
  </si>
  <si>
    <t>1939701097</t>
  </si>
  <si>
    <t>https://podminky.urs.cz/item/CS_URS_2022_01/713151111</t>
  </si>
  <si>
    <t>136</t>
  </si>
  <si>
    <t>713151121</t>
  </si>
  <si>
    <t>Montáž tepelné izolace střech šikmých rohožemi, pásy, deskami (izolační materiál ve specifikaci) kladenými volně pod krokve</t>
  </si>
  <si>
    <t>527110958</t>
  </si>
  <si>
    <t>https://podminky.urs.cz/item/CS_URS_2022_01/713151121</t>
  </si>
  <si>
    <t>137</t>
  </si>
  <si>
    <t>63141188</t>
  </si>
  <si>
    <t xml:space="preserve">deska tepelně izolační minerální do šikmých střech a stěn  λ=0,035-0,038 tl 100mm</t>
  </si>
  <si>
    <t>937074999</t>
  </si>
  <si>
    <t>138</t>
  </si>
  <si>
    <t>63141195</t>
  </si>
  <si>
    <t xml:space="preserve">deska tepelně izolační minerální do šikmých střech a stěn  λ=0,035-0,038 tl 200mm</t>
  </si>
  <si>
    <t>1975747130</t>
  </si>
  <si>
    <t>139</t>
  </si>
  <si>
    <t>713191133</t>
  </si>
  <si>
    <t>Montáž tepelné izolace stavebních konstrukcí - doplňky a konstrukční součásti podlah, stropů vrchem nebo střech překrytím fólií položenou volně s přelepením spojů</t>
  </si>
  <si>
    <t>208</t>
  </si>
  <si>
    <t>https://podminky.urs.cz/item/CS_URS_2022_01/713191133</t>
  </si>
  <si>
    <t>140</t>
  </si>
  <si>
    <t>28329276</t>
  </si>
  <si>
    <t>fólie PE vyztužená pro parotěsnou vrstvu (reakce na oheň - třída E) 140g/m2</t>
  </si>
  <si>
    <t>730506028</t>
  </si>
  <si>
    <t>141</t>
  </si>
  <si>
    <t>998713103</t>
  </si>
  <si>
    <t>Přesun hmot pro izolace tepelné stanovený z hmotnosti přesunovaného materiálu vodorovná dopravní vzdálenost do 50 m v objektech výšky přes 12 m do 24 m</t>
  </si>
  <si>
    <t>2071059923</t>
  </si>
  <si>
    <t>https://podminky.urs.cz/item/CS_URS_2022_01/998713103</t>
  </si>
  <si>
    <t>762</t>
  </si>
  <si>
    <t>Konstrukce tesařské</t>
  </si>
  <si>
    <t>142</t>
  </si>
  <si>
    <t>762331812</t>
  </si>
  <si>
    <t>Demontáž vázaných konstrukcí krovů sklonu do 60° z hranolů, hranolků, fošen, průřezové plochy přes 120 do 224 cm2</t>
  </si>
  <si>
    <t>224</t>
  </si>
  <si>
    <t>https://podminky.urs.cz/item/CS_URS_2022_01/762331812</t>
  </si>
  <si>
    <t>143</t>
  </si>
  <si>
    <t>762331813</t>
  </si>
  <si>
    <t>Demontáž vázaných konstrukcí krovů sklonu do 60° z hranolů, hranolků, fošen, průřezové plochy přes 224 do 288 cm2</t>
  </si>
  <si>
    <t>226</t>
  </si>
  <si>
    <t>https://podminky.urs.cz/item/CS_URS_2022_01/762331813</t>
  </si>
  <si>
    <t>144</t>
  </si>
  <si>
    <t>762331815</t>
  </si>
  <si>
    <t>Demontáž vázaných konstrukcí krovů sklonu do 60° z hranolů, hranolků, fošen, průřezové plochy přes 450 do 600 cm2</t>
  </si>
  <si>
    <t>-1615193472</t>
  </si>
  <si>
    <t>https://podminky.urs.cz/item/CS_URS_2022_01/762331815</t>
  </si>
  <si>
    <t>145</t>
  </si>
  <si>
    <t>762332131</t>
  </si>
  <si>
    <t>Montáž vázaných konstrukcí krovů střech pultových, sedlových, valbových, stanových čtvercového nebo obdélníkového půdorysu z řeziva hraněného průřezové plochy do 120 cm2</t>
  </si>
  <si>
    <t>1463862341</t>
  </si>
  <si>
    <t>https://podminky.urs.cz/item/CS_URS_2022_01/762332131</t>
  </si>
  <si>
    <t>60512126</t>
  </si>
  <si>
    <t>hranol stavební řezivo průřezu do 120cm2 dl 6-8m</t>
  </si>
  <si>
    <t>1870210666</t>
  </si>
  <si>
    <t>147</t>
  </si>
  <si>
    <t>762332132</t>
  </si>
  <si>
    <t>Montáž vázaných konstrukcí krovů střech pultových, sedlových, valbových, stanových čtvercového nebo obdélníkového půdorysu z řeziva hraněného průřezové plochy přes 120 do 224 cm2</t>
  </si>
  <si>
    <t>230</t>
  </si>
  <si>
    <t>https://podminky.urs.cz/item/CS_URS_2022_01/762332132</t>
  </si>
  <si>
    <t>60512131</t>
  </si>
  <si>
    <t>hranol stavební řezivo průřezu do 224cm2 dl 6-8m</t>
  </si>
  <si>
    <t>1010085727</t>
  </si>
  <si>
    <t>149</t>
  </si>
  <si>
    <t>762332133</t>
  </si>
  <si>
    <t>Montáž vázaných konstrukcí krovů střech pultových, sedlových, valbových, stanových čtvercového nebo obdélníkového půdorysu z řeziva hraněného průřezové plochy přes 224 do 288 cm2</t>
  </si>
  <si>
    <t>234</t>
  </si>
  <si>
    <t>https://podminky.urs.cz/item/CS_URS_2022_01/762332133</t>
  </si>
  <si>
    <t>150</t>
  </si>
  <si>
    <t>60512136</t>
  </si>
  <si>
    <t>hranol stavební řezivo průřezu do 288cm2 dl 6-8m</t>
  </si>
  <si>
    <t>1350765457</t>
  </si>
  <si>
    <t>151</t>
  </si>
  <si>
    <t>762332134</t>
  </si>
  <si>
    <t>Montáž vázaných konstrukcí krovů střech pultových, sedlových, valbových, stanových čtvercového nebo obdélníkového půdorysu z řeziva hraněného průřezové plochy přes 288 do 450 cm2</t>
  </si>
  <si>
    <t>238</t>
  </si>
  <si>
    <t>https://podminky.urs.cz/item/CS_URS_2022_01/762332134</t>
  </si>
  <si>
    <t>60512141</t>
  </si>
  <si>
    <t>hranol stavební řezivo průřezu do 450cm2 dl 6-8m</t>
  </si>
  <si>
    <t>240</t>
  </si>
  <si>
    <t>153</t>
  </si>
  <si>
    <t>762341210</t>
  </si>
  <si>
    <t>Montáž bednění střech rovných a šikmých sklonu do 60° s vyřezáním otvorů z prken hrubých na sraz tl. do 32 mm</t>
  </si>
  <si>
    <t>-230233632</t>
  </si>
  <si>
    <t>https://podminky.urs.cz/item/CS_URS_2022_01/762341210</t>
  </si>
  <si>
    <t>60511081</t>
  </si>
  <si>
    <t>řezivo jehličnaté středové smrk tl 18-32mm dl 4-5m</t>
  </si>
  <si>
    <t>527165493</t>
  </si>
  <si>
    <t>155</t>
  </si>
  <si>
    <t>762341680</t>
  </si>
  <si>
    <t>Montáž bednění střech štítových okapových říms, krajnic, závětrných prken a žaluzií ve spádu nebo rovnoběžně s okapem z desek cementotřískových nebo cementových na sraz</t>
  </si>
  <si>
    <t>1511042265</t>
  </si>
  <si>
    <t>https://podminky.urs.cz/item/CS_URS_2022_01/762341680</t>
  </si>
  <si>
    <t>59155104</t>
  </si>
  <si>
    <t>deska cementovláknitá fasádní probarvená tl 8mm</t>
  </si>
  <si>
    <t>2050109831</t>
  </si>
  <si>
    <t>157</t>
  </si>
  <si>
    <t>762341811</t>
  </si>
  <si>
    <t>Demontáž bednění a laťování bednění střech rovných, obloukových, sklonu do 60° se všemi nadstřešními konstrukcemi z prken hrubých, hoblovaných tl. do 32 mm</t>
  </si>
  <si>
    <t>250</t>
  </si>
  <si>
    <t>https://podminky.urs.cz/item/CS_URS_2022_01/762341811</t>
  </si>
  <si>
    <t>158</t>
  </si>
  <si>
    <t>762355802</t>
  </si>
  <si>
    <t>Demontáž nadstřešních konstrukcí krovů lávek komínových</t>
  </si>
  <si>
    <t>1609769726</t>
  </si>
  <si>
    <t>https://podminky.urs.cz/item/CS_URS_2022_01/762355802</t>
  </si>
  <si>
    <t>159</t>
  </si>
  <si>
    <t>762395000</t>
  </si>
  <si>
    <t>Spojovací prostředky krovů, bednění a laťování, nadstřešních konstrukcí svory, prkna, hřebíky, pásová ocel, vruty</t>
  </si>
  <si>
    <t>256</t>
  </si>
  <si>
    <t>https://podminky.urs.cz/item/CS_URS_2022_01/762395000</t>
  </si>
  <si>
    <t>160</t>
  </si>
  <si>
    <t>762511134</t>
  </si>
  <si>
    <t>Podlahové konstrukce podkladové z cementotřískových desek jednovrstvých lepených na pero a drážku broušených, tloušťky desky 18 mm</t>
  </si>
  <si>
    <t>-1289433939</t>
  </si>
  <si>
    <t>https://podminky.urs.cz/item/CS_URS_2022_01/762511134</t>
  </si>
  <si>
    <t>161</t>
  </si>
  <si>
    <t>762511136</t>
  </si>
  <si>
    <t>Podlahové konstrukce podkladové z cementotřískových desek jednovrstvých lepených na pero a drážku broušených, tloušťky desky 22 mm</t>
  </si>
  <si>
    <t>2095513549</t>
  </si>
  <si>
    <t>https://podminky.urs.cz/item/CS_URS_2022_01/762511136</t>
  </si>
  <si>
    <t>762512261</t>
  </si>
  <si>
    <t>Podlahové konstrukce podkladové montáž roštu podkladového</t>
  </si>
  <si>
    <t>-1224354047</t>
  </si>
  <si>
    <t>https://podminky.urs.cz/item/CS_URS_2022_01/762512261</t>
  </si>
  <si>
    <t>163</t>
  </si>
  <si>
    <t>60514114</t>
  </si>
  <si>
    <t>řezivo jehličnaté lať impregnovaná dl 4 m</t>
  </si>
  <si>
    <t>-409086112</t>
  </si>
  <si>
    <t>762522811</t>
  </si>
  <si>
    <t>Demontáž podlah s polštáři z prken tl. do 32 mm</t>
  </si>
  <si>
    <t>-1286622947</t>
  </si>
  <si>
    <t>https://podminky.urs.cz/item/CS_URS_2022_01/762522811</t>
  </si>
  <si>
    <t>165</t>
  </si>
  <si>
    <t>762526811</t>
  </si>
  <si>
    <t>Demontáž podlah z desek dřevotřískových, překližkových, sololitových tl. do 20 mm bez polštářů</t>
  </si>
  <si>
    <t>1671028386</t>
  </si>
  <si>
    <t>https://podminky.urs.cz/item/CS_URS_2022_01/762526811</t>
  </si>
  <si>
    <t>166</t>
  </si>
  <si>
    <t>762822110</t>
  </si>
  <si>
    <t>Montáž stropních trámů z hraněného a polohraněného řeziva s trámovými výměnami, průřezové plochy do 144 cm2</t>
  </si>
  <si>
    <t>1201814978</t>
  </si>
  <si>
    <t>https://podminky.urs.cz/item/CS_URS_2022_01/762822110</t>
  </si>
  <si>
    <t>167</t>
  </si>
  <si>
    <t>60512127</t>
  </si>
  <si>
    <t>hranol stavební řezivo průřezu do 120cm2 přes dl 8m</t>
  </si>
  <si>
    <t>1776149401</t>
  </si>
  <si>
    <t>168</t>
  </si>
  <si>
    <t>762895000</t>
  </si>
  <si>
    <t>Spojovací prostředky záklopu stropů, stropnic, podbíjení hřebíky, svory</t>
  </si>
  <si>
    <t>-1179677605</t>
  </si>
  <si>
    <t>https://podminky.urs.cz/item/CS_URS_2022_01/762895000</t>
  </si>
  <si>
    <t>169</t>
  </si>
  <si>
    <t>998762103</t>
  </si>
  <si>
    <t>Přesun hmot pro konstrukce tesařské stanovený z hmotnosti přesunovaného materiálu vodorovná dopravní vzdálenost do 50 m v objektech výšky přes 12 do 24 m</t>
  </si>
  <si>
    <t>-1110434506</t>
  </si>
  <si>
    <t>https://podminky.urs.cz/item/CS_URS_2022_01/998762103</t>
  </si>
  <si>
    <t>763</t>
  </si>
  <si>
    <t>Konstrukce suché výstavby</t>
  </si>
  <si>
    <t>170</t>
  </si>
  <si>
    <t>763111411</t>
  </si>
  <si>
    <t>Příčka ze sádrokartonových desek s nosnou konstrukcí z jednoduchých ocelových profilů UW, CW dvojitě opláštěná deskami standardními A tl. 2 x 12,5 mm s izolací, EI 60, příčka tl. 100 mm, profil 50, Rw do 51 dB</t>
  </si>
  <si>
    <t>1139627506</t>
  </si>
  <si>
    <t>https://podminky.urs.cz/item/CS_URS_2022_01/763111411</t>
  </si>
  <si>
    <t>171</t>
  </si>
  <si>
    <t>763111417</t>
  </si>
  <si>
    <t>Příčka ze sádrokartonových desek s nosnou konstrukcí z jednoduchých ocelových profilů UW, CW dvojitě opláštěná deskami standardními A tl. 2 x 12,5 mm s izolací, EI 60, příčka tl. 150 mm, profil 100, Rw do 56 dB</t>
  </si>
  <si>
    <t>-654747150</t>
  </si>
  <si>
    <t>https://podminky.urs.cz/item/CS_URS_2022_01/763111417</t>
  </si>
  <si>
    <t>172</t>
  </si>
  <si>
    <t>763131751</t>
  </si>
  <si>
    <t>Podhled ze sádrokartonových desek ostatní práce a konstrukce na podhledech ze sádrokartonových desek montáž parotěsné zábrany</t>
  </si>
  <si>
    <t>356541185</t>
  </si>
  <si>
    <t>https://podminky.urs.cz/item/CS_URS_2022_01/763131751</t>
  </si>
  <si>
    <t>173</t>
  </si>
  <si>
    <t>-1303074530</t>
  </si>
  <si>
    <t>174</t>
  </si>
  <si>
    <t>763161710</t>
  </si>
  <si>
    <t>Podkroví ze sádrokartonových desek dvouvrstvá spodní konstrukce z ocelových profilů CD, UD na krokvových závěsech jednoduše opláštěná deskou standardní A, tl. 12,5 mm, bez TI, REI 15</t>
  </si>
  <si>
    <t>-395345089</t>
  </si>
  <si>
    <t>https://podminky.urs.cz/item/CS_URS_2022_01/763161710</t>
  </si>
  <si>
    <t>175</t>
  </si>
  <si>
    <t>998763303</t>
  </si>
  <si>
    <t>Přesun hmot pro konstrukce montované z desek sádrokartonových, sádrovláknitých, cementovláknitých nebo cementových stanovený z hmotnosti přesunovaného materiálu vodorovná dopravní vzdálenost do 50 m v objektech výšky přes 12 do 24 m</t>
  </si>
  <si>
    <t>-1945311231</t>
  </si>
  <si>
    <t>https://podminky.urs.cz/item/CS_URS_2022_01/998763303</t>
  </si>
  <si>
    <t>764</t>
  </si>
  <si>
    <t>Konstrukce klempířské</t>
  </si>
  <si>
    <t>176</t>
  </si>
  <si>
    <t>764001821</t>
  </si>
  <si>
    <t>Demontáž klempířských konstrukcí krytiny ze svitků nebo tabulí do suti</t>
  </si>
  <si>
    <t>-293021141</t>
  </si>
  <si>
    <t>https://podminky.urs.cz/item/CS_URS_2022_01/764001821</t>
  </si>
  <si>
    <t>177</t>
  </si>
  <si>
    <t>764001861</t>
  </si>
  <si>
    <t>Demontáž klempířských konstrukcí oplechování hřebene z hřebenáčů do suti</t>
  </si>
  <si>
    <t>270</t>
  </si>
  <si>
    <t>https://podminky.urs.cz/item/CS_URS_2022_01/764001861</t>
  </si>
  <si>
    <t>178</t>
  </si>
  <si>
    <t>764001881</t>
  </si>
  <si>
    <t>Demontáž klempířských konstrukcí oplechování nároží z hřebenáčů do suti</t>
  </si>
  <si>
    <t>-276746597</t>
  </si>
  <si>
    <t>https://podminky.urs.cz/item/CS_URS_2022_01/764001881</t>
  </si>
  <si>
    <t>179</t>
  </si>
  <si>
    <t>764002811</t>
  </si>
  <si>
    <t>Demontáž klempířských konstrukcí okapového plechu do suti, v krytině povlakové</t>
  </si>
  <si>
    <t>276</t>
  </si>
  <si>
    <t>https://podminky.urs.cz/item/CS_URS_2022_01/764002811</t>
  </si>
  <si>
    <t>180</t>
  </si>
  <si>
    <t>764002821</t>
  </si>
  <si>
    <t>Demontáž klempířských konstrukcí střešního výlezu do suti</t>
  </si>
  <si>
    <t>278</t>
  </si>
  <si>
    <t>https://podminky.urs.cz/item/CS_URS_2022_01/764002821</t>
  </si>
  <si>
    <t>181</t>
  </si>
  <si>
    <t>764002841</t>
  </si>
  <si>
    <t>Demontáž klempířských konstrukcí oplechování horních ploch zdí a nadezdívek do suti</t>
  </si>
  <si>
    <t>-233841612</t>
  </si>
  <si>
    <t>https://podminky.urs.cz/item/CS_URS_2022_01/764002841</t>
  </si>
  <si>
    <t>182</t>
  </si>
  <si>
    <t>764002851</t>
  </si>
  <si>
    <t>Demontáž klempířských konstrukcí oplechování parapetů do suti</t>
  </si>
  <si>
    <t>280</t>
  </si>
  <si>
    <t>https://podminky.urs.cz/item/CS_URS_2022_01/764002851</t>
  </si>
  <si>
    <t>183</t>
  </si>
  <si>
    <t>764002871</t>
  </si>
  <si>
    <t>Demontáž klempířských konstrukcí lemování zdí do suti</t>
  </si>
  <si>
    <t>1999576561</t>
  </si>
  <si>
    <t>https://podminky.urs.cz/item/CS_URS_2022_01/764002871</t>
  </si>
  <si>
    <t>764002881</t>
  </si>
  <si>
    <t>Demontáž klempířských konstrukcí lemování střešních prostupů do suti</t>
  </si>
  <si>
    <t>282</t>
  </si>
  <si>
    <t>https://podminky.urs.cz/item/CS_URS_2022_01/764002881</t>
  </si>
  <si>
    <t>185</t>
  </si>
  <si>
    <t>764003801</t>
  </si>
  <si>
    <t>Demontáž klempířských konstrukcí lemování trub, konzol, držáků, ventilačních nástavců a ostatních kusových prvků do suti</t>
  </si>
  <si>
    <t>284</t>
  </si>
  <si>
    <t>https://podminky.urs.cz/item/CS_URS_2022_01/764003801</t>
  </si>
  <si>
    <t>186</t>
  </si>
  <si>
    <t>764004801</t>
  </si>
  <si>
    <t>Demontáž klempířských konstrukcí žlabu podokapního do suti</t>
  </si>
  <si>
    <t>286</t>
  </si>
  <si>
    <t>https://podminky.urs.cz/item/CS_URS_2022_01/764004801</t>
  </si>
  <si>
    <t>187</t>
  </si>
  <si>
    <t>764004861</t>
  </si>
  <si>
    <t>Demontáž klempířských konstrukcí svodu do suti</t>
  </si>
  <si>
    <t>288</t>
  </si>
  <si>
    <t>https://podminky.urs.cz/item/CS_URS_2022_01/764004861</t>
  </si>
  <si>
    <t>188</t>
  </si>
  <si>
    <t>764111653</t>
  </si>
  <si>
    <t>Krytina ze svitků, ze šablon nebo taškových tabulí z pozinkovaného plechu s povrchovou úpravou s úpravou u okapů, prostupů a výčnělků střechy rovné z taškových tabulí, sklon střechy přes 30 do 60°</t>
  </si>
  <si>
    <t>2029108265</t>
  </si>
  <si>
    <t>https://podminky.urs.cz/item/CS_URS_2022_01/764111653</t>
  </si>
  <si>
    <t>189</t>
  </si>
  <si>
    <t>764211635</t>
  </si>
  <si>
    <t>Oplechování střešních prvků z pozinkovaného plechu s povrchovou úpravou hřebene nevětraného s použitím hřebenového plechu rš 400 mm</t>
  </si>
  <si>
    <t>2094049097</t>
  </si>
  <si>
    <t>https://podminky.urs.cz/item/CS_URS_2022_01/764211635</t>
  </si>
  <si>
    <t>190</t>
  </si>
  <si>
    <t>764212637</t>
  </si>
  <si>
    <t>Oplechování střešních prvků z pozinkovaného plechu s povrchovou úpravou štítu závětrnou lištou rš 670 mm</t>
  </si>
  <si>
    <t>493333481</t>
  </si>
  <si>
    <t>https://podminky.urs.cz/item/CS_URS_2022_01/764212637</t>
  </si>
  <si>
    <t>191</t>
  </si>
  <si>
    <t>764212664</t>
  </si>
  <si>
    <t>Oplechování střešních prvků z pozinkovaného plechu s povrchovou úpravou okapu střechy rovné okapovým plechem rš 330 mm</t>
  </si>
  <si>
    <t>1953289805</t>
  </si>
  <si>
    <t>https://podminky.urs.cz/item/CS_URS_2022_01/764212664</t>
  </si>
  <si>
    <t>192</t>
  </si>
  <si>
    <t>764213456</t>
  </si>
  <si>
    <t>Oplechování střešních prvků z pozinkovaného plechu sněhový zachytávač průbežný dvoutrubkový</t>
  </si>
  <si>
    <t>296</t>
  </si>
  <si>
    <t>https://podminky.urs.cz/item/CS_URS_2022_01/764213456</t>
  </si>
  <si>
    <t>193</t>
  </si>
  <si>
    <t>764213652</t>
  </si>
  <si>
    <t>Oplechování střešních prvků z pozinkovaného plechu s povrchovou úpravou střešní výlez rozměru 600 x 600 mm, střechy s krytinou skládanou nebo plechovou</t>
  </si>
  <si>
    <t>1471350184</t>
  </si>
  <si>
    <t>https://podminky.urs.cz/item/CS_URS_2022_01/764213652</t>
  </si>
  <si>
    <t>194</t>
  </si>
  <si>
    <t>764216605</t>
  </si>
  <si>
    <t>Oplechování parapetů z pozinkovaného plechu s povrchovou úpravou rovných mechanicky kotvené, bez rohů rš 400 mm</t>
  </si>
  <si>
    <t>-1730371462</t>
  </si>
  <si>
    <t>https://podminky.urs.cz/item/CS_URS_2022_01/764216605</t>
  </si>
  <si>
    <t>195</t>
  </si>
  <si>
    <t>764314666</t>
  </si>
  <si>
    <t>Lemování sloupků komínových lávek z pozinkovaného plechu s povrchovou úpravou s podložkou, střech s krytinou skládanou mimo prejzovou nebo z plechu rš 500 x 800 mm</t>
  </si>
  <si>
    <t>-1988235752</t>
  </si>
  <si>
    <t>https://podminky.urs.cz/item/CS_URS_2022_01/764314666</t>
  </si>
  <si>
    <t>196</t>
  </si>
  <si>
    <t>764316603</t>
  </si>
  <si>
    <t>Lemování ventilačních nástavců z pozinkovaného plechu s povrchovou úpravou výšky do 1000 mm, se stříškou střech s krytinou prejzovou nebo vlnitou, průměru přes 100 do 150 mm</t>
  </si>
  <si>
    <t>554473984</t>
  </si>
  <si>
    <t>https://podminky.urs.cz/item/CS_URS_2022_01/764316603</t>
  </si>
  <si>
    <t>197</t>
  </si>
  <si>
    <t>764511602</t>
  </si>
  <si>
    <t>Žlab podokapní z pozinkovaného plechu s povrchovou úpravou včetně háků a čel půlkruhový rš 330 mm</t>
  </si>
  <si>
    <t>1390986559</t>
  </si>
  <si>
    <t>https://podminky.urs.cz/item/CS_URS_2022_01/764511602</t>
  </si>
  <si>
    <t>198</t>
  </si>
  <si>
    <t>764511622</t>
  </si>
  <si>
    <t>Žlab podokapní z pozinkovaného plechu s povrchovou úpravou včetně háků a čel roh nebo kout, žlabu půlkruhového rš 330 mm</t>
  </si>
  <si>
    <t>1790602263</t>
  </si>
  <si>
    <t>https://podminky.urs.cz/item/CS_URS_2022_01/764511622</t>
  </si>
  <si>
    <t>199</t>
  </si>
  <si>
    <t>764511643</t>
  </si>
  <si>
    <t>Žlab podokapní z pozinkovaného plechu s povrchovou úpravou včetně háků a čel kotlík oválný (trychtýřový), rš žlabu/průměr svodu 330/120 mm</t>
  </si>
  <si>
    <t>-452139425</t>
  </si>
  <si>
    <t>https://podminky.urs.cz/item/CS_URS_2022_01/764511643</t>
  </si>
  <si>
    <t>200</t>
  </si>
  <si>
    <t>764518623</t>
  </si>
  <si>
    <t>Svod z pozinkovaného plechu s upraveným povrchem včetně objímek, kolen a odskoků kruhový, průměru 120 mm</t>
  </si>
  <si>
    <t>308</t>
  </si>
  <si>
    <t>https://podminky.urs.cz/item/CS_URS_2022_01/764518623</t>
  </si>
  <si>
    <t>201</t>
  </si>
  <si>
    <t>998764103</t>
  </si>
  <si>
    <t>Přesun hmot pro konstrukce klempířské stanovený z hmotnosti přesunovaného materiálu vodorovná dopravní vzdálenost do 50 m v objektech výšky přes 12 do 24 m</t>
  </si>
  <si>
    <t>1408816550</t>
  </si>
  <si>
    <t>https://podminky.urs.cz/item/CS_URS_2022_01/998764103</t>
  </si>
  <si>
    <t>765</t>
  </si>
  <si>
    <t>Krytina skládaná</t>
  </si>
  <si>
    <t>202</t>
  </si>
  <si>
    <t>765135001</t>
  </si>
  <si>
    <t>Montáž střešních doplňků vláknocementové krytiny skládané speciálních desek větracích hlavic, ventilačních prostupů, anténních prostupů, prostupových hlavic, kovových univerzálních apod., plochy jednotlivě do 0,2 m2</t>
  </si>
  <si>
    <t>324</t>
  </si>
  <si>
    <t>https://podminky.urs.cz/item/CS_URS_2022_01/765135001</t>
  </si>
  <si>
    <t>203</t>
  </si>
  <si>
    <t>59161148</t>
  </si>
  <si>
    <t>hlavice větrací plast pro šablony vláknocementové krytiny</t>
  </si>
  <si>
    <t>326</t>
  </si>
  <si>
    <t>204</t>
  </si>
  <si>
    <t>765135013</t>
  </si>
  <si>
    <t>Montáž střešních doplňků vláknocementové krytiny skládané střešních výlezů, plochy jednotlivě přes 0,25 do 1,0 m2</t>
  </si>
  <si>
    <t>332</t>
  </si>
  <si>
    <t>https://podminky.urs.cz/item/CS_URS_2022_01/765135013</t>
  </si>
  <si>
    <t>205</t>
  </si>
  <si>
    <t>61140606</t>
  </si>
  <si>
    <t>výlez střešní pro sklon střechy 20-65° 46x61cm</t>
  </si>
  <si>
    <t>1188279681</t>
  </si>
  <si>
    <t>206</t>
  </si>
  <si>
    <t>765135021</t>
  </si>
  <si>
    <t>Montáž střešních doplňků vláknocementové krytiny skládané stoupací plošiny, délky do 1 m</t>
  </si>
  <si>
    <t>336</t>
  </si>
  <si>
    <t>https://podminky.urs.cz/item/CS_URS_2022_01/765135021</t>
  </si>
  <si>
    <t>207</t>
  </si>
  <si>
    <t>5924424R</t>
  </si>
  <si>
    <t>nášlap střešní</t>
  </si>
  <si>
    <t>338</t>
  </si>
  <si>
    <t>765191013</t>
  </si>
  <si>
    <t>Montáž pojistné hydroizolační nebo parotěsné fólie kladené ve sklonu přes 20° volně na bednění nebo tepelnou izolaci</t>
  </si>
  <si>
    <t>-231497845</t>
  </si>
  <si>
    <t>https://podminky.urs.cz/item/CS_URS_2022_01/765191013</t>
  </si>
  <si>
    <t>209</t>
  </si>
  <si>
    <t>28329036</t>
  </si>
  <si>
    <t>fólie kontaktní difuzně propustná pro doplňkovou hydroizolační vrstvu, třívrstvá mikroporézní PP 150g/m2 s integrovanou samolepící páskou</t>
  </si>
  <si>
    <t>-817465301</t>
  </si>
  <si>
    <t>210</t>
  </si>
  <si>
    <t>765191091</t>
  </si>
  <si>
    <t>Montáž pojistné hydroizolační nebo parotěsné fólie Příplatek k cenám montáže na bednění nebo tepelnou izolaci za sklon přes 30°</t>
  </si>
  <si>
    <t>-708560251</t>
  </si>
  <si>
    <t>https://podminky.urs.cz/item/CS_URS_2022_01/765191091</t>
  </si>
  <si>
    <t>211</t>
  </si>
  <si>
    <t>998765103</t>
  </si>
  <si>
    <t>Přesun hmot pro krytiny skládané stanovený z hmotnosti přesunovaného materiálu vodorovná dopravní vzdálenost do 50 m na objektech výšky přes 12 do 24 m</t>
  </si>
  <si>
    <t>-1330612241</t>
  </si>
  <si>
    <t>https://podminky.urs.cz/item/CS_URS_2022_01/998765103</t>
  </si>
  <si>
    <t>766</t>
  </si>
  <si>
    <t>Konstrukce truhlářské</t>
  </si>
  <si>
    <t>212</t>
  </si>
  <si>
    <t>7661251R</t>
  </si>
  <si>
    <t>Montáž a dodávka systému dělících stěn sklepních kójí z dřevěných profilů, výšky do 2,10 m</t>
  </si>
  <si>
    <t>354257516</t>
  </si>
  <si>
    <t>P</t>
  </si>
  <si>
    <t xml:space="preserve">Poznámka k položce:_x000d_
Včetně 9 ks sklepních dveří se zámky a klikami </t>
  </si>
  <si>
    <t>213</t>
  </si>
  <si>
    <t>766441811</t>
  </si>
  <si>
    <t>Demontáž parapetních desek dřevěných nebo plastových šířky do 300 mm, délky do 1000 mm</t>
  </si>
  <si>
    <t>346</t>
  </si>
  <si>
    <t>https://podminky.urs.cz/item/CS_URS_2022_01/766441811</t>
  </si>
  <si>
    <t>214</t>
  </si>
  <si>
    <t>766441821</t>
  </si>
  <si>
    <t>Demontáž parapetních desek dřevěných nebo plastových šířky do 300 mm, délky přes 1000 do 2000 mm</t>
  </si>
  <si>
    <t>348</t>
  </si>
  <si>
    <t>https://podminky.urs.cz/item/CS_URS_2022_01/766441821</t>
  </si>
  <si>
    <t>215</t>
  </si>
  <si>
    <t>766622131</t>
  </si>
  <si>
    <t>Montáž oken plastových včetně montáže rámu plochy přes 1 m2 otevíravých do zdiva, výšky do 1,5 m</t>
  </si>
  <si>
    <t>-146478235</t>
  </si>
  <si>
    <t>https://podminky.urs.cz/item/CS_URS_2022_01/766622131</t>
  </si>
  <si>
    <t>216</t>
  </si>
  <si>
    <t>61140052</t>
  </si>
  <si>
    <t>okno plastové otevíravé/sklopné trojsklo přes plochu 1m2 do v 1,5m</t>
  </si>
  <si>
    <t>-1979748143</t>
  </si>
  <si>
    <t>217</t>
  </si>
  <si>
    <t>766622216</t>
  </si>
  <si>
    <t>Montáž oken plastových plochy do 1 m2 včetně montáže rámu otevíravých do zdiva</t>
  </si>
  <si>
    <t>-1495039884</t>
  </si>
  <si>
    <t>https://podminky.urs.cz/item/CS_URS_2022_01/766622216</t>
  </si>
  <si>
    <t>218</t>
  </si>
  <si>
    <t>61140050</t>
  </si>
  <si>
    <t>okno plastové otevíravé/sklopné trojsklo do plochy 1m2</t>
  </si>
  <si>
    <t>-1079423444</t>
  </si>
  <si>
    <t>219</t>
  </si>
  <si>
    <t>766660021</t>
  </si>
  <si>
    <t>Montáž dveřních křídel dřevěných nebo plastových otevíravých do ocelové zárubně protipožárních jednokřídlových, šířky do 800 mm</t>
  </si>
  <si>
    <t>-180408394</t>
  </si>
  <si>
    <t>https://podminky.urs.cz/item/CS_URS_2022_01/766660021</t>
  </si>
  <si>
    <t>220</t>
  </si>
  <si>
    <t>61165339</t>
  </si>
  <si>
    <t>dveře jednokřídlé dřevotřískové protipožární EI (EW) 30 D3 povrch lakovaný plné 800x1970-2100mm</t>
  </si>
  <si>
    <t>-270520254</t>
  </si>
  <si>
    <t>221</t>
  </si>
  <si>
    <t>766660022</t>
  </si>
  <si>
    <t>Montáž dveřních křídel dřevěných nebo plastových otevíravých do ocelové zárubně protipožárních jednokřídlových, šířky přes 800 mm</t>
  </si>
  <si>
    <t>1906543754</t>
  </si>
  <si>
    <t>https://podminky.urs.cz/item/CS_URS_2022_01/766660022</t>
  </si>
  <si>
    <t>222</t>
  </si>
  <si>
    <t>61173214</t>
  </si>
  <si>
    <t>dveře jednokřídlé dřevotřískové s 2 x hliníkovým plechem a ocelovými pruty 800-900x1970mm bezpečnostní do bytu třídy RC3 protipožární EI30</t>
  </si>
  <si>
    <t>-822008712</t>
  </si>
  <si>
    <t>223</t>
  </si>
  <si>
    <t>766660171</t>
  </si>
  <si>
    <t>Montáž dveřních křídel dřevěných nebo plastových otevíravých do obložkové zárubně povrchově upravených jednokřídlových, šířky do 800 mm</t>
  </si>
  <si>
    <t>354</t>
  </si>
  <si>
    <t>https://podminky.urs.cz/item/CS_URS_2022_01/766660171</t>
  </si>
  <si>
    <t>61162073</t>
  </si>
  <si>
    <t>dveře jednokřídlé voštinové povrch laminátový plné 700x1970-2100mm</t>
  </si>
  <si>
    <t>1872084817</t>
  </si>
  <si>
    <t>Poznámka k položce:_x000d_
20</t>
  </si>
  <si>
    <t>225</t>
  </si>
  <si>
    <t>61162074</t>
  </si>
  <si>
    <t>dveře jednokřídlé voštinové povrch laminátový plné 800x1970-2100mm</t>
  </si>
  <si>
    <t>-1104155187</t>
  </si>
  <si>
    <t>Poznámka k položce:_x000d_
19</t>
  </si>
  <si>
    <t>766660728</t>
  </si>
  <si>
    <t>Montáž dveřních doplňků dveřního kování interiérového zámku</t>
  </si>
  <si>
    <t>362</t>
  </si>
  <si>
    <t>https://podminky.urs.cz/item/CS_URS_2022_01/766660728</t>
  </si>
  <si>
    <t>227</t>
  </si>
  <si>
    <t>54964150</t>
  </si>
  <si>
    <t>vložka zámková cylindrická oboustranná+4 klíče</t>
  </si>
  <si>
    <t>364</t>
  </si>
  <si>
    <t>228</t>
  </si>
  <si>
    <t>766660729</t>
  </si>
  <si>
    <t>Montáž dveřních doplňků dveřního kování interiérového štítku s klikou</t>
  </si>
  <si>
    <t>366</t>
  </si>
  <si>
    <t>https://podminky.urs.cz/item/CS_URS_2022_01/766660729</t>
  </si>
  <si>
    <t>229</t>
  </si>
  <si>
    <t>54914620</t>
  </si>
  <si>
    <t>kování dveřní vrchní klika včetně rozet a montážního materiálu R PZ nerez PK</t>
  </si>
  <si>
    <t>368</t>
  </si>
  <si>
    <t>766660731</t>
  </si>
  <si>
    <t>Montáž dveřních doplňků dveřního kování bezpečnostního zámku</t>
  </si>
  <si>
    <t>370</t>
  </si>
  <si>
    <t>https://podminky.urs.cz/item/CS_URS_2022_01/766660731</t>
  </si>
  <si>
    <t>231</t>
  </si>
  <si>
    <t>54914632</t>
  </si>
  <si>
    <t>kování dveřní vrchní kování bezpečnostní včetně štítu PZ 72 klika-klika F4 krytka</t>
  </si>
  <si>
    <t>372</t>
  </si>
  <si>
    <t>232</t>
  </si>
  <si>
    <t>54914102</t>
  </si>
  <si>
    <t>kování dveřní bezpečnostní, knoflík-klika R 802 /O Cr</t>
  </si>
  <si>
    <t>1598870930</t>
  </si>
  <si>
    <t>233</t>
  </si>
  <si>
    <t>766660734</t>
  </si>
  <si>
    <t>Montáž dveřních doplňků dveřního kování bezpečnostního panikového kování</t>
  </si>
  <si>
    <t>376</t>
  </si>
  <si>
    <t>https://podminky.urs.cz/item/CS_URS_2022_01/766660734</t>
  </si>
  <si>
    <t>549250R</t>
  </si>
  <si>
    <t>panikové kování, klika</t>
  </si>
  <si>
    <t>378</t>
  </si>
  <si>
    <t>235</t>
  </si>
  <si>
    <t>766671004</t>
  </si>
  <si>
    <t>Montáž střešních oken dřevěných nebo plastových kyvných, výklopných/kyvných s okenním rámem a lemováním, s plisovaným límcem, s napojením na krytinu do krytiny ploché, rozměru 78 x 118 cm</t>
  </si>
  <si>
    <t>-1423078198</t>
  </si>
  <si>
    <t>https://podminky.urs.cz/item/CS_URS_2022_01/766671004</t>
  </si>
  <si>
    <t>236</t>
  </si>
  <si>
    <t>61124498</t>
  </si>
  <si>
    <t>okno střešní dřevěné kyvné, izolační trojsklo 78x118cm, Uw=1,1W/m2K Al oplechování</t>
  </si>
  <si>
    <t>2024549722</t>
  </si>
  <si>
    <t>237</t>
  </si>
  <si>
    <t>61124163</t>
  </si>
  <si>
    <t>lemování střešních oken 78x118cm</t>
  </si>
  <si>
    <t>-158543797</t>
  </si>
  <si>
    <t>61124233</t>
  </si>
  <si>
    <t>manžeta z parotěsné fólie pro střešní okno 78x118cm</t>
  </si>
  <si>
    <t>918576942</t>
  </si>
  <si>
    <t>239</t>
  </si>
  <si>
    <t>61140585</t>
  </si>
  <si>
    <t>markýza ke střešním oknům 78x118cm</t>
  </si>
  <si>
    <t>-883170883</t>
  </si>
  <si>
    <t>61124042</t>
  </si>
  <si>
    <t>roleta vnitřní střešních oken rozměru do 78x118cm</t>
  </si>
  <si>
    <t>-1440067734</t>
  </si>
  <si>
    <t>241</t>
  </si>
  <si>
    <t>61141041</t>
  </si>
  <si>
    <t>tyč ovládací teleskopická pro obsluhu oken, žaluzií, rolet</t>
  </si>
  <si>
    <t>190050190</t>
  </si>
  <si>
    <t>242</t>
  </si>
  <si>
    <t>766691914</t>
  </si>
  <si>
    <t>Ostatní práce vyvěšení nebo zavěšení křídel s případným uložením a opětovným zavěšením po provedení stavebních změn dřevěných dveřních, plochy do 2 m2</t>
  </si>
  <si>
    <t>388</t>
  </si>
  <si>
    <t>https://podminky.urs.cz/item/CS_URS_2022_01/766691914</t>
  </si>
  <si>
    <t>243</t>
  </si>
  <si>
    <t>766694111</t>
  </si>
  <si>
    <t>Montáž ostatních truhlářských konstrukcí parapetních desek dřevěných nebo plastových šířky do 300 mm, délky do 1000 mm</t>
  </si>
  <si>
    <t>-1532577781</t>
  </si>
  <si>
    <t>https://podminky.urs.cz/item/CS_URS_2022_01/766694111</t>
  </si>
  <si>
    <t>244</t>
  </si>
  <si>
    <t>766694112</t>
  </si>
  <si>
    <t>Montáž ostatních truhlářských konstrukcí parapetních desek dřevěných nebo plastových šířky do 300 mm, délky přes 1000 do 1600 mm</t>
  </si>
  <si>
    <t>2004033846</t>
  </si>
  <si>
    <t>https://podminky.urs.cz/item/CS_URS_2022_01/766694112</t>
  </si>
  <si>
    <t>245</t>
  </si>
  <si>
    <t>766694113</t>
  </si>
  <si>
    <t>Montáž ostatních truhlářských konstrukcí parapetních desek dřevěných nebo plastových šířky do 300 mm, délky přes 1600 do 2600 mm</t>
  </si>
  <si>
    <t>-720054947</t>
  </si>
  <si>
    <t>https://podminky.urs.cz/item/CS_URS_2022_01/766694113</t>
  </si>
  <si>
    <t>246</t>
  </si>
  <si>
    <t>61144401</t>
  </si>
  <si>
    <t>parapet plastový vnitřní komůrkový tl 20mm š 250mm</t>
  </si>
  <si>
    <t>266126942</t>
  </si>
  <si>
    <t>247</t>
  </si>
  <si>
    <t>998766103</t>
  </si>
  <si>
    <t>Přesun hmot pro konstrukce truhlářské stanovený z hmotnosti přesunovaného materiálu vodorovná dopravní vzdálenost do 50 m v objektech výšky přes 12 do 24 m</t>
  </si>
  <si>
    <t>220308156</t>
  </si>
  <si>
    <t>https://podminky.urs.cz/item/CS_URS_2022_01/998766103</t>
  </si>
  <si>
    <t>767</t>
  </si>
  <si>
    <t>Konstrukce zámečnické</t>
  </si>
  <si>
    <t>248</t>
  </si>
  <si>
    <t>76716312R</t>
  </si>
  <si>
    <t>Dodávka a montáž kompletního kovového zábradlí přímého z dílců v rovině (na rovné ploše) kotveného do betonu nebo zdiva</t>
  </si>
  <si>
    <t>-1559484339</t>
  </si>
  <si>
    <t>Poznámka k položce:_x000d_
1/Z, 2/Z a 10/Z</t>
  </si>
  <si>
    <t>249</t>
  </si>
  <si>
    <t>76716322R</t>
  </si>
  <si>
    <t>Dodávka a montáž kompletního kovového zábradlí přímého z dílců na schodišti kotveného do betonu nebo zdiva</t>
  </si>
  <si>
    <t>-203013559</t>
  </si>
  <si>
    <t>Poznámka k položce:_x000d_
1/Z</t>
  </si>
  <si>
    <t>767640111</t>
  </si>
  <si>
    <t>Montáž dveří ocelových nebo hliníkových vchodových jednokřídlových bez nadsvětlíku</t>
  </si>
  <si>
    <t>451342827</t>
  </si>
  <si>
    <t>https://podminky.urs.cz/item/CS_URS_2022_01/767640111</t>
  </si>
  <si>
    <t>251</t>
  </si>
  <si>
    <t>553412R6</t>
  </si>
  <si>
    <t>dveře Al vchodové jednokřídlové š 1000x2020 mm</t>
  </si>
  <si>
    <t>406</t>
  </si>
  <si>
    <t>252</t>
  </si>
  <si>
    <t>553412R7</t>
  </si>
  <si>
    <t>dveře Al vchodové jednokřídlové š 900x2020 mm</t>
  </si>
  <si>
    <t>-1946834184</t>
  </si>
  <si>
    <t>Poznámka k položce:_x000d_
14</t>
  </si>
  <si>
    <t>253</t>
  </si>
  <si>
    <t>767641800</t>
  </si>
  <si>
    <t>Demontáž dveřních zárubní odřezáním od upevnění, plochy dveří do 2,5 m2</t>
  </si>
  <si>
    <t>879243011</t>
  </si>
  <si>
    <t>https://podminky.urs.cz/item/CS_URS_2022_01/767641800</t>
  </si>
  <si>
    <t>254</t>
  </si>
  <si>
    <t>7676464R</t>
  </si>
  <si>
    <t>Montáž plastových skříní</t>
  </si>
  <si>
    <t>414</t>
  </si>
  <si>
    <t>255</t>
  </si>
  <si>
    <t>553435R</t>
  </si>
  <si>
    <t>plastová skříň s dvířky na hlavní uzávěr plynu HUP</t>
  </si>
  <si>
    <t>1119209106</t>
  </si>
  <si>
    <t>553435R1</t>
  </si>
  <si>
    <t>plastová skříň s dvířky pro elektroměřidla</t>
  </si>
  <si>
    <t>-1457085041</t>
  </si>
  <si>
    <t>257</t>
  </si>
  <si>
    <t>767661811</t>
  </si>
  <si>
    <t>Demontáž mříží pevných nebo otevíravých</t>
  </si>
  <si>
    <t>422</t>
  </si>
  <si>
    <t>https://podminky.urs.cz/item/CS_URS_2022_01/767661811</t>
  </si>
  <si>
    <t>258</t>
  </si>
  <si>
    <t>767662110</t>
  </si>
  <si>
    <t>Montáž mříží pevných, připevněných šroubováním</t>
  </si>
  <si>
    <t>975104883</t>
  </si>
  <si>
    <t>https://podminky.urs.cz/item/CS_URS_2022_01/767662110</t>
  </si>
  <si>
    <t>259</t>
  </si>
  <si>
    <t>138142R21</t>
  </si>
  <si>
    <t xml:space="preserve">mříž na suterénní okna, pozink, výplň 2x kulatina, pozink + komax </t>
  </si>
  <si>
    <t>751978895</t>
  </si>
  <si>
    <t>260</t>
  </si>
  <si>
    <t>767851104</t>
  </si>
  <si>
    <t>Montáž komínových lávek kompletní celé lávky</t>
  </si>
  <si>
    <t>2060766041</t>
  </si>
  <si>
    <t>https://podminky.urs.cz/item/CS_URS_2022_01/767851104</t>
  </si>
  <si>
    <t>261</t>
  </si>
  <si>
    <t>55344680</t>
  </si>
  <si>
    <t>lávka komínová 250x1000mm</t>
  </si>
  <si>
    <t>2115613261</t>
  </si>
  <si>
    <t>Poznámka k položce:_x000d_
Se zábradlím</t>
  </si>
  <si>
    <t>262</t>
  </si>
  <si>
    <t>767995115</t>
  </si>
  <si>
    <t>Montáž ostatních atypických zámečnických konstrukcí hmotnosti přes 50 do 100 kg</t>
  </si>
  <si>
    <t>-949521679</t>
  </si>
  <si>
    <t>https://podminky.urs.cz/item/CS_URS_2022_01/767995115</t>
  </si>
  <si>
    <t>263</t>
  </si>
  <si>
    <t>14550302</t>
  </si>
  <si>
    <t>profil ocelový svařovaný jakost S235 průřez čtvercový 100x100x6mm</t>
  </si>
  <si>
    <t>-129638993</t>
  </si>
  <si>
    <t>264</t>
  </si>
  <si>
    <t>767995116</t>
  </si>
  <si>
    <t>Montáž ostatních atypických zámečnických konstrukcí hmotnosti přes 100 do 250 kg</t>
  </si>
  <si>
    <t>-969428552</t>
  </si>
  <si>
    <t>https://podminky.urs.cz/item/CS_URS_2022_01/767995116</t>
  </si>
  <si>
    <t>265</t>
  </si>
  <si>
    <t>13010940</t>
  </si>
  <si>
    <t>ocel profilová jakost S235JR (11 375) průřez UPE 220</t>
  </si>
  <si>
    <t>-2031215337</t>
  </si>
  <si>
    <t>266</t>
  </si>
  <si>
    <t>76799511R3</t>
  </si>
  <si>
    <t>Dodávka a montáž střišky nad vstupem do budovy</t>
  </si>
  <si>
    <t>442</t>
  </si>
  <si>
    <t>Poznámka k položce:_x000d_
S1</t>
  </si>
  <si>
    <t>267</t>
  </si>
  <si>
    <t>767996803</t>
  </si>
  <si>
    <t>Demontáž ostatních zámečnických konstrukcí o hmotnosti jednotlivých dílů rozebráním přes 100 do 250 kg</t>
  </si>
  <si>
    <t>450</t>
  </si>
  <si>
    <t>https://podminky.urs.cz/item/CS_URS_2022_01/767996803</t>
  </si>
  <si>
    <t>268</t>
  </si>
  <si>
    <t>998767103</t>
  </si>
  <si>
    <t>Přesun hmot pro zámečnické konstrukce stanovený z hmotnosti přesunovaného materiálu vodorovná dopravní vzdálenost do 50 m v objektech výšky přes 12 do 24 m</t>
  </si>
  <si>
    <t>1890606257</t>
  </si>
  <si>
    <t>https://podminky.urs.cz/item/CS_URS_2022_01/998767103</t>
  </si>
  <si>
    <t>771</t>
  </si>
  <si>
    <t>Podlahy z dlaždic</t>
  </si>
  <si>
    <t>269</t>
  </si>
  <si>
    <t>771111011</t>
  </si>
  <si>
    <t>Příprava podkladu před provedením dlažby vysátí podlah</t>
  </si>
  <si>
    <t>-975724863</t>
  </si>
  <si>
    <t>https://podminky.urs.cz/item/CS_URS_2022_01/771111011</t>
  </si>
  <si>
    <t>771151022</t>
  </si>
  <si>
    <t>Příprava podkladu před provedením dlažby samonivelační stěrka min.pevnosti 30 MPa, tloušťky přes 3 do 5 mm</t>
  </si>
  <si>
    <t>116817721</t>
  </si>
  <si>
    <t>https://podminky.urs.cz/item/CS_URS_2022_01/771151022</t>
  </si>
  <si>
    <t>271</t>
  </si>
  <si>
    <t>771471810</t>
  </si>
  <si>
    <t>Demontáž soklíků z dlaždic keramických kladených do malty rovných</t>
  </si>
  <si>
    <t>205112438</t>
  </si>
  <si>
    <t>https://podminky.urs.cz/item/CS_URS_2022_01/771471810</t>
  </si>
  <si>
    <t>272</t>
  </si>
  <si>
    <t>771474113</t>
  </si>
  <si>
    <t>Montáž soklů z dlaždic keramických lepených flexibilním lepidlem rovných, výšky přes 90 do 120 mm</t>
  </si>
  <si>
    <t>454</t>
  </si>
  <si>
    <t>https://podminky.urs.cz/item/CS_URS_2022_01/771474113</t>
  </si>
  <si>
    <t>273</t>
  </si>
  <si>
    <t>59761071</t>
  </si>
  <si>
    <t>obklad keramický hladký přes 12 do 19ks/m2</t>
  </si>
  <si>
    <t>456</t>
  </si>
  <si>
    <t>274</t>
  </si>
  <si>
    <t>771571810</t>
  </si>
  <si>
    <t>Demontáž podlah z dlaždic keramických kladených do malty</t>
  </si>
  <si>
    <t>168803693</t>
  </si>
  <si>
    <t>https://podminky.urs.cz/item/CS_URS_2022_01/771571810</t>
  </si>
  <si>
    <t>275</t>
  </si>
  <si>
    <t>771574111</t>
  </si>
  <si>
    <t>Montáž podlah z dlaždic keramických lepených flexibilním lepidlem maloformátových hladkých přes 6 do 9 ks/m2</t>
  </si>
  <si>
    <t>-227266143</t>
  </si>
  <si>
    <t>https://podminky.urs.cz/item/CS_URS_2022_01/771574111</t>
  </si>
  <si>
    <t>59761011</t>
  </si>
  <si>
    <t>dlažba keramická slinutá hladká do interiéru i exteriéru do 9ks/m2</t>
  </si>
  <si>
    <t>231688589</t>
  </si>
  <si>
    <t>277</t>
  </si>
  <si>
    <t>771591111</t>
  </si>
  <si>
    <t>Příprava podkladu před provedením dlažby nátěr penetrační na podlahu</t>
  </si>
  <si>
    <t>464</t>
  </si>
  <si>
    <t>https://podminky.urs.cz/item/CS_URS_2022_01/771591111</t>
  </si>
  <si>
    <t>771591112</t>
  </si>
  <si>
    <t>Izolace podlahy pod dlažbu nátěrem nebo stěrkou ve dvou vrstvách</t>
  </si>
  <si>
    <t>1178226217</t>
  </si>
  <si>
    <t>https://podminky.urs.cz/item/CS_URS_2022_01/771591112</t>
  </si>
  <si>
    <t>279</t>
  </si>
  <si>
    <t>771591185</t>
  </si>
  <si>
    <t>Podlahy - dokončovací práce pracnější řezání dlaždic keramických rovné</t>
  </si>
  <si>
    <t>466</t>
  </si>
  <si>
    <t>998771103</t>
  </si>
  <si>
    <t>Přesun hmot pro podlahy z dlaždic stanovený z hmotnosti přesunovaného materiálu vodorovná dopravní vzdálenost do 50 m v objektech výšky přes 12 do 24 m</t>
  </si>
  <si>
    <t>1441229821</t>
  </si>
  <si>
    <t>https://podminky.urs.cz/item/CS_URS_2022_01/998771103</t>
  </si>
  <si>
    <t>773</t>
  </si>
  <si>
    <t>Podlahy z litého teraca</t>
  </si>
  <si>
    <t>281</t>
  </si>
  <si>
    <t>773993901</t>
  </si>
  <si>
    <t>Údržba podlah z litého teraca broušení stávající podlahy</t>
  </si>
  <si>
    <t>-1063693650</t>
  </si>
  <si>
    <t>https://podminky.urs.cz/item/CS_URS_2022_01/773993901</t>
  </si>
  <si>
    <t>776</t>
  </si>
  <si>
    <t>Podlahy povlakové</t>
  </si>
  <si>
    <t>776111117</t>
  </si>
  <si>
    <t>Příprava podkladu broušení podlah stávajícího podkladu pro odstranění nerovností (diamantovým kotoučem)</t>
  </si>
  <si>
    <t>474</t>
  </si>
  <si>
    <t>https://podminky.urs.cz/item/CS_URS_2022_01/776111117</t>
  </si>
  <si>
    <t>283</t>
  </si>
  <si>
    <t>776121111</t>
  </si>
  <si>
    <t>Příprava podkladu penetrace vodou ředitelná podlah</t>
  </si>
  <si>
    <t>476</t>
  </si>
  <si>
    <t>https://podminky.urs.cz/item/CS_URS_2022_01/776121111</t>
  </si>
  <si>
    <t>776141121</t>
  </si>
  <si>
    <t>Příprava podkladu vyrovnání samonivelační stěrkou podlah min.pevnosti 30 MPa, tloušťky do 3 mm</t>
  </si>
  <si>
    <t>-1542898502</t>
  </si>
  <si>
    <t>https://podminky.urs.cz/item/CS_URS_2022_01/776141121</t>
  </si>
  <si>
    <t>285</t>
  </si>
  <si>
    <t>776201811</t>
  </si>
  <si>
    <t>Demontáž povlakových podlahovin lepených ručně bez podložky</t>
  </si>
  <si>
    <t>480</t>
  </si>
  <si>
    <t>https://podminky.urs.cz/item/CS_URS_2022_01/776201811</t>
  </si>
  <si>
    <t>776231111</t>
  </si>
  <si>
    <t>Montáž podlahovin z vinylu lepením lamel nebo čtverců standardním lepidlem</t>
  </si>
  <si>
    <t>1488813256</t>
  </si>
  <si>
    <t>https://podminky.urs.cz/item/CS_URS_2022_01/776231111</t>
  </si>
  <si>
    <t>287</t>
  </si>
  <si>
    <t>28411051</t>
  </si>
  <si>
    <t>dílce vinylové tl 2,5mm, nášlapná vrstva 0,55mm, úprava PUR, třída zátěže 23/33/42, otlak 0,05mm, R10, třída otěru T, hořlavost Bfl S1, bez ftalátů</t>
  </si>
  <si>
    <t>1988112309</t>
  </si>
  <si>
    <t>998776103</t>
  </si>
  <si>
    <t>Přesun hmot pro podlahy povlakové stanovený z hmotnosti přesunovaného materiálu vodorovná dopravní vzdálenost do 50 m v objektech výšky přes 12 do 24 m</t>
  </si>
  <si>
    <t>1259693917</t>
  </si>
  <si>
    <t>https://podminky.urs.cz/item/CS_URS_2022_01/998776103</t>
  </si>
  <si>
    <t>781</t>
  </si>
  <si>
    <t>Dokončovací práce - obklady</t>
  </si>
  <si>
    <t>289</t>
  </si>
  <si>
    <t>781111011</t>
  </si>
  <si>
    <t>Příprava podkladu před provedením obkladu oprášení (ometení) stěny</t>
  </si>
  <si>
    <t>554034954</t>
  </si>
  <si>
    <t>https://podminky.urs.cz/item/CS_URS_2022_01/781111011</t>
  </si>
  <si>
    <t>290</t>
  </si>
  <si>
    <t>781121011</t>
  </si>
  <si>
    <t>Příprava podkladu před provedením obkladu nátěr penetrační na stěnu</t>
  </si>
  <si>
    <t>911905515</t>
  </si>
  <si>
    <t>https://podminky.urs.cz/item/CS_URS_2022_01/781121011</t>
  </si>
  <si>
    <t>291</t>
  </si>
  <si>
    <t>781131112</t>
  </si>
  <si>
    <t>Izolace stěny pod obklad izolace nátěrem nebo stěrkou ve dvou vrstvách</t>
  </si>
  <si>
    <t>819637181</t>
  </si>
  <si>
    <t>https://podminky.urs.cz/item/CS_URS_2022_01/781131112</t>
  </si>
  <si>
    <t>292</t>
  </si>
  <si>
    <t>781151031</t>
  </si>
  <si>
    <t>Příprava podkladu před provedením obkladu celoplošné vyrovnání podkladu stěrkou, tloušťky 3 mm</t>
  </si>
  <si>
    <t>-245267262</t>
  </si>
  <si>
    <t>https://podminky.urs.cz/item/CS_URS_2022_01/781151031</t>
  </si>
  <si>
    <t>293</t>
  </si>
  <si>
    <t>781161021</t>
  </si>
  <si>
    <t>Příprava podkladu před provedením obkladu montáž profilu ukončujícího profilu rohového, vanového</t>
  </si>
  <si>
    <t>-1555563861</t>
  </si>
  <si>
    <t>https://podminky.urs.cz/item/CS_URS_2022_01/781161021</t>
  </si>
  <si>
    <t>294</t>
  </si>
  <si>
    <t>59054123</t>
  </si>
  <si>
    <t>profil ukončovací pro vnější hrany obkladů hliník matně eloxovaný 10x2500mm</t>
  </si>
  <si>
    <t>107697961</t>
  </si>
  <si>
    <t>295</t>
  </si>
  <si>
    <t>781474112</t>
  </si>
  <si>
    <t>Montáž obkladů vnitřních stěn z dlaždic keramických lepených flexibilním lepidlem maloformátových hladkých přes 9 do 12 ks/m2</t>
  </si>
  <si>
    <t>1064451182</t>
  </si>
  <si>
    <t>https://podminky.urs.cz/item/CS_URS_2022_01/781474112</t>
  </si>
  <si>
    <t>59761026</t>
  </si>
  <si>
    <t>obklad keramický hladký do 12ks/m2</t>
  </si>
  <si>
    <t>-62717404</t>
  </si>
  <si>
    <t>297</t>
  </si>
  <si>
    <t>781495185</t>
  </si>
  <si>
    <t>Obklad - dokončující práce pracnější řezání obkladaček rovné</t>
  </si>
  <si>
    <t>1843791274</t>
  </si>
  <si>
    <t>298</t>
  </si>
  <si>
    <t>781495211</t>
  </si>
  <si>
    <t>Čištění vnitřních ploch po provedení obkladu stěn chemickými prostředky</t>
  </si>
  <si>
    <t>-1286692724</t>
  </si>
  <si>
    <t>https://podminky.urs.cz/item/CS_URS_2022_01/781495211</t>
  </si>
  <si>
    <t>299</t>
  </si>
  <si>
    <t>998781103</t>
  </si>
  <si>
    <t>Přesun hmot pro obklady keramické stanovený z hmotnosti přesunovaného materiálu vodorovná dopravní vzdálenost do 50 m v objektech výšky přes 12 do 24 m</t>
  </si>
  <si>
    <t>-675947007</t>
  </si>
  <si>
    <t>https://podminky.urs.cz/item/CS_URS_2022_01/998781103</t>
  </si>
  <si>
    <t>783</t>
  </si>
  <si>
    <t>Dokončovací práce - nátěry</t>
  </si>
  <si>
    <t>300</t>
  </si>
  <si>
    <t>783201201</t>
  </si>
  <si>
    <t>Příprava podkladu tesařských konstrukcí před provedením nátěru broušení</t>
  </si>
  <si>
    <t>494</t>
  </si>
  <si>
    <t>https://podminky.urs.cz/item/CS_URS_2022_01/783201201</t>
  </si>
  <si>
    <t>301</t>
  </si>
  <si>
    <t>783201403</t>
  </si>
  <si>
    <t>Příprava podkladu tesařských konstrukcí před provedením nátěru oprášení</t>
  </si>
  <si>
    <t>496</t>
  </si>
  <si>
    <t>https://podminky.urs.cz/item/CS_URS_2022_01/783201403</t>
  </si>
  <si>
    <t>302</t>
  </si>
  <si>
    <t>783213101</t>
  </si>
  <si>
    <t>Napouštěcí nátěr tesařských konstrukcí zabudovaných do konstrukce jednonásobný syntetický</t>
  </si>
  <si>
    <t>498</t>
  </si>
  <si>
    <t>https://podminky.urs.cz/item/CS_URS_2022_01/783213101</t>
  </si>
  <si>
    <t>303</t>
  </si>
  <si>
    <t>783213111</t>
  </si>
  <si>
    <t>Preventivní napouštěcí nátěr tesařských prvků proti dřevokazným houbám, hmyzu a plísním zabudovaných do konstrukce jednonásobný syntetický</t>
  </si>
  <si>
    <t>500</t>
  </si>
  <si>
    <t>https://podminky.urs.cz/item/CS_URS_2022_01/783213111</t>
  </si>
  <si>
    <t>304</t>
  </si>
  <si>
    <t>783218111</t>
  </si>
  <si>
    <t>Lazurovací nátěr tesařských konstrukcí dvojnásobný syntetický</t>
  </si>
  <si>
    <t>502</t>
  </si>
  <si>
    <t>https://podminky.urs.cz/item/CS_URS_2022_01/783218111</t>
  </si>
  <si>
    <t>305</t>
  </si>
  <si>
    <t>783301303</t>
  </si>
  <si>
    <t>Příprava podkladu zámečnických konstrukcí před provedením nátěru odrezivění odrezovačem bezoplachovým</t>
  </si>
  <si>
    <t>504</t>
  </si>
  <si>
    <t>https://podminky.urs.cz/item/CS_URS_2022_01/783301303</t>
  </si>
  <si>
    <t>306</t>
  </si>
  <si>
    <t>783314101</t>
  </si>
  <si>
    <t>Základní nátěr zámečnických konstrukcí jednonásobný syntetický</t>
  </si>
  <si>
    <t>506</t>
  </si>
  <si>
    <t>https://podminky.urs.cz/item/CS_URS_2022_01/783314101</t>
  </si>
  <si>
    <t>307</t>
  </si>
  <si>
    <t>783315101</t>
  </si>
  <si>
    <t>Mezinátěr zámečnických konstrukcí jednonásobný syntetický standardní</t>
  </si>
  <si>
    <t>508</t>
  </si>
  <si>
    <t>https://podminky.urs.cz/item/CS_URS_2022_01/783315101</t>
  </si>
  <si>
    <t>783317101</t>
  </si>
  <si>
    <t>Krycí nátěr (email) zámečnických konstrukcí jednonásobný syntetický standardní</t>
  </si>
  <si>
    <t>510</t>
  </si>
  <si>
    <t>https://podminky.urs.cz/item/CS_URS_2022_01/783317101</t>
  </si>
  <si>
    <t>784</t>
  </si>
  <si>
    <t>Dokončovací práce - malby a tapety</t>
  </si>
  <si>
    <t>309</t>
  </si>
  <si>
    <t>784111001</t>
  </si>
  <si>
    <t>Oprášení (ometení) podkladu v místnostech výšky do 3,80 m</t>
  </si>
  <si>
    <t>514</t>
  </si>
  <si>
    <t>https://podminky.urs.cz/item/CS_URS_2022_01/784111001</t>
  </si>
  <si>
    <t>310</t>
  </si>
  <si>
    <t>784111011</t>
  </si>
  <si>
    <t>Obroušení podkladu omítky v místnostech výšky do 3,80 m</t>
  </si>
  <si>
    <t>1348018764</t>
  </si>
  <si>
    <t>https://podminky.urs.cz/item/CS_URS_2022_01/784111011</t>
  </si>
  <si>
    <t>311</t>
  </si>
  <si>
    <t>784111017</t>
  </si>
  <si>
    <t>Obroušení podkladu omítky na schodišti o výšce podlaží do 3,80 m</t>
  </si>
  <si>
    <t>-1672740602</t>
  </si>
  <si>
    <t>https://podminky.urs.cz/item/CS_URS_2022_01/784111017</t>
  </si>
  <si>
    <t>312</t>
  </si>
  <si>
    <t>784161231</t>
  </si>
  <si>
    <t>Lokální vyrovnání podkladu sádrovou stěrkou, tloušťky do 3 mm, plochy přes 0,5 do 1,0 m2 v místnostech výšky do 3,80 m</t>
  </si>
  <si>
    <t>516</t>
  </si>
  <si>
    <t>https://podminky.urs.cz/item/CS_URS_2022_01/784161231</t>
  </si>
  <si>
    <t>313</t>
  </si>
  <si>
    <t>784171111</t>
  </si>
  <si>
    <t>Zakrytí nemalovaných ploch (materiál ve specifikaci) včetně pozdějšího odkrytí svislých ploch např. stěn, oken, dveří v místnostech výšky do 3,80</t>
  </si>
  <si>
    <t>689216456</t>
  </si>
  <si>
    <t>https://podminky.urs.cz/item/CS_URS_2022_01/784171111</t>
  </si>
  <si>
    <t>314</t>
  </si>
  <si>
    <t>58124844</t>
  </si>
  <si>
    <t>fólie pro malířské potřeby zakrývací tl 25µ 4x5m</t>
  </si>
  <si>
    <t>427123331</t>
  </si>
  <si>
    <t>315</t>
  </si>
  <si>
    <t>784181101</t>
  </si>
  <si>
    <t>Penetrace podkladu jednonásobná základní akrylátová bezbarvá v místnostech výšky do 3,80 m</t>
  </si>
  <si>
    <t>520</t>
  </si>
  <si>
    <t>https://podminky.urs.cz/item/CS_URS_2022_01/784181101</t>
  </si>
  <si>
    <t>316</t>
  </si>
  <si>
    <t>784181107</t>
  </si>
  <si>
    <t>Penetrace podkladu jednonásobná základní akrylátová bezbarvá na schodišti o výšce podlaží do 3,80 m</t>
  </si>
  <si>
    <t>648411745</t>
  </si>
  <si>
    <t>https://podminky.urs.cz/item/CS_URS_2022_01/784181107</t>
  </si>
  <si>
    <t>317</t>
  </si>
  <si>
    <t>784191003</t>
  </si>
  <si>
    <t>Čištění vnitřních ploch hrubý úklid po provedení malířských prací omytím oken dvojitých nebo zdvojených</t>
  </si>
  <si>
    <t>524</t>
  </si>
  <si>
    <t>https://podminky.urs.cz/item/CS_URS_2022_01/784191003</t>
  </si>
  <si>
    <t>318</t>
  </si>
  <si>
    <t>784191005</t>
  </si>
  <si>
    <t>Čištění vnitřních ploch hrubý úklid po provedení malířských prací omytím dveří nebo vrat</t>
  </si>
  <si>
    <t>526</t>
  </si>
  <si>
    <t>https://podminky.urs.cz/item/CS_URS_2022_01/784191005</t>
  </si>
  <si>
    <t>319</t>
  </si>
  <si>
    <t>784191007</t>
  </si>
  <si>
    <t>Čištění vnitřních ploch hrubý úklid po provedení malířských prací omytím podlah</t>
  </si>
  <si>
    <t>528</t>
  </si>
  <si>
    <t>https://podminky.urs.cz/item/CS_URS_2022_01/784191007</t>
  </si>
  <si>
    <t>320</t>
  </si>
  <si>
    <t>784211101</t>
  </si>
  <si>
    <t>Malby z malířských směsí oděruvzdorných za mokra dvojnásobné, bílé za mokra oděruvzdorné výborně v místnostech výšky do 3,80 m</t>
  </si>
  <si>
    <t>530</t>
  </si>
  <si>
    <t>https://podminky.urs.cz/item/CS_URS_2022_01/784211101</t>
  </si>
  <si>
    <t>321</t>
  </si>
  <si>
    <t>784211107</t>
  </si>
  <si>
    <t>Malby z malířských směsí oděruvzdorných za mokra dvojnásobné, bílé za mokra oděruvzdorné výborně na schodišti o výšce podlaží do 3,80 m</t>
  </si>
  <si>
    <t>-968812121</t>
  </si>
  <si>
    <t>https://podminky.urs.cz/item/CS_URS_2022_01/784211107</t>
  </si>
  <si>
    <t>E.2.01.2 - Zpevněná parkovací plocha</t>
  </si>
  <si>
    <t>111251102</t>
  </si>
  <si>
    <t>Odstranění křovin a stromů s odstraněním kořenů strojně průměru kmene do 100 mm v rovině nebo ve svahu sklonu terénu do 1:5, při celkové ploše přes 100 do 500 m2</t>
  </si>
  <si>
    <t>1648192630</t>
  </si>
  <si>
    <t>https://podminky.urs.cz/item/CS_URS_2022_01/111251102</t>
  </si>
  <si>
    <t>112101101</t>
  </si>
  <si>
    <t>Odstranění stromů s odřezáním kmene a s odvětvením listnatých, průměru kmene přes 100 do 300 mm</t>
  </si>
  <si>
    <t>-406993635</t>
  </si>
  <si>
    <t>https://podminky.urs.cz/item/CS_URS_2022_01/112101101</t>
  </si>
  <si>
    <t>112101121</t>
  </si>
  <si>
    <t>Odstranění stromů s odřezáním kmene a s odvětvením jehličnatých bez odkornění, průměru kmene přes 100 do 300 mm</t>
  </si>
  <si>
    <t>936855240</t>
  </si>
  <si>
    <t>https://podminky.urs.cz/item/CS_URS_2022_01/112101121</t>
  </si>
  <si>
    <t>112251101</t>
  </si>
  <si>
    <t>Odstranění pařezů strojně s jejich vykopáním, vytrháním nebo odstřelením průměru přes 100 do 300 mm</t>
  </si>
  <si>
    <t>389893459</t>
  </si>
  <si>
    <t>https://podminky.urs.cz/item/CS_URS_2022_01/112251101</t>
  </si>
  <si>
    <t>113107123</t>
  </si>
  <si>
    <t>Odstranění podkladů nebo krytů ručně s přemístěním hmot na skládku na vzdálenost do 3 m nebo s naložením na dopravní prostředek z kameniva hrubého drceného, o tl. vrstvy přes 200 do 300 mm</t>
  </si>
  <si>
    <t>2013184579</t>
  </si>
  <si>
    <t>https://podminky.urs.cz/item/CS_URS_2022_01/113107123</t>
  </si>
  <si>
    <t>113107341</t>
  </si>
  <si>
    <t>Odstranění podkladů nebo krytů strojně plochy jednotlivě do 50 m2 s přemístěním hmot na skládku na vzdálenost do 3 m nebo s naložením na dopravní prostředek živičných, o tl. vrstvy do 50 mm</t>
  </si>
  <si>
    <t>-991539064</t>
  </si>
  <si>
    <t>https://podminky.urs.cz/item/CS_URS_2022_01/113107341</t>
  </si>
  <si>
    <t>122251104</t>
  </si>
  <si>
    <t>Odkopávky a prokopávky nezapažené strojně v hornině třídy těžitelnosti I skupiny 3 přes 100 do 500 m3</t>
  </si>
  <si>
    <t>1124785109</t>
  </si>
  <si>
    <t>https://podminky.urs.cz/item/CS_URS_2022_01/122251104</t>
  </si>
  <si>
    <t>1587068354</t>
  </si>
  <si>
    <t>-610774232</t>
  </si>
  <si>
    <t>-1655821380</t>
  </si>
  <si>
    <t>181151321</t>
  </si>
  <si>
    <t>Plošná úprava terénu v zemině skupiny 1 až 4 s urovnáním povrchu bez doplnění ornice souvislé plochy přes 500 m2 při nerovnostech terénu přes 100 do 150 mm v rovině nebo na svahu do 1:5</t>
  </si>
  <si>
    <t>-1415165516</t>
  </si>
  <si>
    <t>https://podminky.urs.cz/item/CS_URS_2022_01/181151321</t>
  </si>
  <si>
    <t>181351113</t>
  </si>
  <si>
    <t>Rozprostření a urovnání ornice v rovině nebo ve svahu sklonu do 1:5 strojně při souvislé ploše přes 500 m2, tl. vrstvy do 200 mm</t>
  </si>
  <si>
    <t>1436417350</t>
  </si>
  <si>
    <t>https://podminky.urs.cz/item/CS_URS_2022_01/181351113</t>
  </si>
  <si>
    <t>181411131</t>
  </si>
  <si>
    <t>Založení trávníku na půdě předem připravené plochy do 1000 m2 výsevem včetně utažení parkového v rovině nebo na svahu do 1:5</t>
  </si>
  <si>
    <t>1094343933</t>
  </si>
  <si>
    <t>https://podminky.urs.cz/item/CS_URS_2022_01/181411131</t>
  </si>
  <si>
    <t>00572410</t>
  </si>
  <si>
    <t>osivo směs travní parková</t>
  </si>
  <si>
    <t>2051289780</t>
  </si>
  <si>
    <t>182303111</t>
  </si>
  <si>
    <t>Doplnění zeminy nebo substrátu na travnatých plochách tloušťky do 50 mm v rovině nebo na svahu do 1:5</t>
  </si>
  <si>
    <t>1980771744</t>
  </si>
  <si>
    <t>https://podminky.urs.cz/item/CS_URS_2022_01/182303111</t>
  </si>
  <si>
    <t>10371500</t>
  </si>
  <si>
    <t>substrát pro trávníky VL</t>
  </si>
  <si>
    <t>-1385491742</t>
  </si>
  <si>
    <t>185803111</t>
  </si>
  <si>
    <t>Ošetření trávníku jednorázové v rovině nebo na svahu do 1:5</t>
  </si>
  <si>
    <t>449444680</t>
  </si>
  <si>
    <t>https://podminky.urs.cz/item/CS_URS_2022_01/185803111</t>
  </si>
  <si>
    <t>564201111</t>
  </si>
  <si>
    <t>Podklad nebo podsyp ze štěrkopísku ŠP s rozprostřením, vlhčením a zhutněním plochy přes 100 m2, po zhutnění tl. 40 mm</t>
  </si>
  <si>
    <t>-1601672192</t>
  </si>
  <si>
    <t>https://podminky.urs.cz/item/CS_URS_2022_01/564201111</t>
  </si>
  <si>
    <t>564750111</t>
  </si>
  <si>
    <t>Podklad nebo kryt z kameniva hrubého drceného vel. 16-32 mm s rozprostřením a zhutněním plochy přes 100 m2, po zhutnění tl. 150 mm</t>
  </si>
  <si>
    <t>-866028180</t>
  </si>
  <si>
    <t>https://podminky.urs.cz/item/CS_URS_2022_01/564750111</t>
  </si>
  <si>
    <t>564771111</t>
  </si>
  <si>
    <t>Podklad nebo kryt z kameniva hrubého drceného vel. 32-63 mm s rozprostřením a zhutněním plochy přes 100 m2, po zhutnění tl. 250 mm</t>
  </si>
  <si>
    <t>1192667516</t>
  </si>
  <si>
    <t>https://podminky.urs.cz/item/CS_URS_2022_01/564771111</t>
  </si>
  <si>
    <t>596212230</t>
  </si>
  <si>
    <t>Kladení dlažby z betonových zámkových dlaždic pozemních komunikací ručně s ložem z kameniva těženého nebo drceného tl. do 50 mm, s vyplněním spár, s dvojitým hutněním vibrováním a se smetením přebytečného materiálu na krajnici tl. 80 mm skupiny C, pro plochy do 50 m2</t>
  </si>
  <si>
    <t>-1327784041</t>
  </si>
  <si>
    <t>https://podminky.urs.cz/item/CS_URS_2022_01/596212230</t>
  </si>
  <si>
    <t>59245013</t>
  </si>
  <si>
    <t>dlažba zámková tvaru I 200x165x80mm přírodní</t>
  </si>
  <si>
    <t>-1425816584</t>
  </si>
  <si>
    <t>596412213</t>
  </si>
  <si>
    <t>Kladení dlažby z betonových vegetačních dlaždic pozemních komunikací s ložem z kameniva těženého nebo drceného tl. do 50 mm, s vyplněním spár a vegetačních otvorů, s hutněním vibrováním tl. 80 mm, pro plochy přes 300 m2</t>
  </si>
  <si>
    <t>-765766118</t>
  </si>
  <si>
    <t>https://podminky.urs.cz/item/CS_URS_2022_01/596412213</t>
  </si>
  <si>
    <t>59246016</t>
  </si>
  <si>
    <t>dlažba plošná betonová vegetační 600x400x80mm</t>
  </si>
  <si>
    <t>-1257780149</t>
  </si>
  <si>
    <t>914111111</t>
  </si>
  <si>
    <t>Montáž svislé dopravní značky základní velikosti do 1 m2 objímkami na sloupky nebo konzoly</t>
  </si>
  <si>
    <t>1735540512</t>
  </si>
  <si>
    <t>https://podminky.urs.cz/item/CS_URS_2022_01/914111111</t>
  </si>
  <si>
    <t>40445162</t>
  </si>
  <si>
    <t>sloupek směrový silniční plastový 1,0m</t>
  </si>
  <si>
    <t>-939990210</t>
  </si>
  <si>
    <t>916131213</t>
  </si>
  <si>
    <t>Osazení silničního obrubníku betonového se zřízením lože, s vyplněním a zatřením spár cementovou maltou stojatého s boční opěrou z betonu prostého, do lože z betonu prostého</t>
  </si>
  <si>
    <t>-1718657220</t>
  </si>
  <si>
    <t>https://podminky.urs.cz/item/CS_URS_2022_01/916131213</t>
  </si>
  <si>
    <t>59217031</t>
  </si>
  <si>
    <t>obrubník betonový silniční 1000x150x250mm</t>
  </si>
  <si>
    <t>1691422424</t>
  </si>
  <si>
    <t>916231213</t>
  </si>
  <si>
    <t>Osazení chodníkového obrubníku betonového se zřízením lože, s vyplněním a zatřením spár cementovou maltou stojatého s boční opěrou z betonu prostého, do lože z betonu prostého</t>
  </si>
  <si>
    <t>1649744323</t>
  </si>
  <si>
    <t>https://podminky.urs.cz/item/CS_URS_2022_01/916231213</t>
  </si>
  <si>
    <t>59217017</t>
  </si>
  <si>
    <t>obrubník betonový chodníkový 1000x100x250mm</t>
  </si>
  <si>
    <t>1313692107</t>
  </si>
  <si>
    <t>919726202</t>
  </si>
  <si>
    <t>Geotextilie tkaná pro vyztužení, separaci nebo filtraci z polypropylenu, podélná pevnost v tahu přes 15 do 50 kN/m</t>
  </si>
  <si>
    <t>239396677</t>
  </si>
  <si>
    <t>https://podminky.urs.cz/item/CS_URS_2022_01/919726202</t>
  </si>
  <si>
    <t>E.2.01.3 - Oplocení</t>
  </si>
  <si>
    <t xml:space="preserve">    2 - Zakládání</t>
  </si>
  <si>
    <t>131212532</t>
  </si>
  <si>
    <t>Hloubení jamek ručně objemu do 0,5 m3 s odhozením výkopku do 3 m nebo naložením na dopravní prostředek v hornině třídy těžitelnosti I skupiny 3 nesoudržných</t>
  </si>
  <si>
    <t>1174145702</t>
  </si>
  <si>
    <t>https://podminky.urs.cz/item/CS_URS_2022_01/131212532</t>
  </si>
  <si>
    <t>-1782249073</t>
  </si>
  <si>
    <t>-1309112352</t>
  </si>
  <si>
    <t>-649612615</t>
  </si>
  <si>
    <t>Zakládání</t>
  </si>
  <si>
    <t>275313511</t>
  </si>
  <si>
    <t>Základy z betonu prostého patky a bloky z betonu kamenem neprokládaného tř. C 12/15</t>
  </si>
  <si>
    <t>356863457</t>
  </si>
  <si>
    <t>https://podminky.urs.cz/item/CS_URS_2022_01/275313511</t>
  </si>
  <si>
    <t>338171113</t>
  </si>
  <si>
    <t>Montáž sloupků a vzpěr plotových ocelových trubkových nebo profilovaných výšky do 2,00 m se zabetonováním do 0,08 m3 do připravených jamek</t>
  </si>
  <si>
    <t>2056806997</t>
  </si>
  <si>
    <t>https://podminky.urs.cz/item/CS_URS_2022_01/338171113</t>
  </si>
  <si>
    <t>55342152</t>
  </si>
  <si>
    <t>plotový sloupek pro svařované panely profilovaný oválný 50x70mm dl 2,0-2,5m povrchová úprava Pz a komaxit</t>
  </si>
  <si>
    <t>-1898886741</t>
  </si>
  <si>
    <t>55342270</t>
  </si>
  <si>
    <t>vzpěra plotová 38x1,5mm včetně krytky s uchem 1500mm</t>
  </si>
  <si>
    <t>-956592451</t>
  </si>
  <si>
    <t>348121221</t>
  </si>
  <si>
    <t>Osazení podhrabových desek na ocelové sloupky, délky desek přes 2 do 3 m</t>
  </si>
  <si>
    <t>1648216416</t>
  </si>
  <si>
    <t>https://podminky.urs.cz/item/CS_URS_2022_01/348121221</t>
  </si>
  <si>
    <t>59233120</t>
  </si>
  <si>
    <t>deska plotová betonová 2900x50x290mm</t>
  </si>
  <si>
    <t>-855800515</t>
  </si>
  <si>
    <t>348401130</t>
  </si>
  <si>
    <t>Montáž oplocení z pletiva strojového s napínacími dráty přes 1,6 do 2,0 m</t>
  </si>
  <si>
    <t>1050218636</t>
  </si>
  <si>
    <t>https://podminky.urs.cz/item/CS_URS_2022_01/348401130</t>
  </si>
  <si>
    <t>31327514</t>
  </si>
  <si>
    <t>pletivo drátěné plastifikované se čtvercovými oky 55/2,5mm v 1800mm</t>
  </si>
  <si>
    <t>399706029</t>
  </si>
  <si>
    <t>348401350</t>
  </si>
  <si>
    <t>Montáž oplocení z pletiva rozvinutí, uchycení a napnutí drátu napínacího</t>
  </si>
  <si>
    <t>-2110499245</t>
  </si>
  <si>
    <t>https://podminky.urs.cz/item/CS_URS_2022_01/348401350</t>
  </si>
  <si>
    <t>15615300</t>
  </si>
  <si>
    <t xml:space="preserve">drát kruhový Pz napínací  D 2,80mm</t>
  </si>
  <si>
    <t>710759562</t>
  </si>
  <si>
    <t>998011004</t>
  </si>
  <si>
    <t>Přesun hmot pro budovy občanské výstavby, bydlení, výrobu a služby s nosnou svislou konstrukcí zděnou z cihel, tvárnic nebo kamene vodorovná dopravní vzdálenost do 100 m pro budovy výšky přes 24 do 36 m</t>
  </si>
  <si>
    <t>99256226</t>
  </si>
  <si>
    <t>https://podminky.urs.cz/item/CS_URS_2022_01/998011004</t>
  </si>
  <si>
    <t>E.2.01.4 - Oprava septiku</t>
  </si>
  <si>
    <t xml:space="preserve">    997 - Přesun sutě</t>
  </si>
  <si>
    <t>115104111</t>
  </si>
  <si>
    <t>Čerpání vody ze štol na dopravní výšku do 20 m, při délce potrubí ve štole do 200 m</t>
  </si>
  <si>
    <t>1919729353</t>
  </si>
  <si>
    <t>https://podminky.urs.cz/item/CS_URS_2022_01/115104111</t>
  </si>
  <si>
    <t>938901411</t>
  </si>
  <si>
    <t>Dezinfekce nádrže roztokem chlornanu sodného</t>
  </si>
  <si>
    <t>-764587526</t>
  </si>
  <si>
    <t>https://podminky.urs.cz/item/CS_URS_2022_01/938901411</t>
  </si>
  <si>
    <t>952903112</t>
  </si>
  <si>
    <t>Vyčištění objektů čistíren odpadních vod, nádrží, žlabů nebo kanálů světlé výšky prostoru do 3,5 m</t>
  </si>
  <si>
    <t>1852296369</t>
  </si>
  <si>
    <t>https://podminky.urs.cz/item/CS_URS_2022_01/952903112</t>
  </si>
  <si>
    <t>985112112</t>
  </si>
  <si>
    <t>Odsekání degradovaného betonu stěn, tloušťky přes 10 do 30 mm</t>
  </si>
  <si>
    <t>1925259304</t>
  </si>
  <si>
    <t>https://podminky.urs.cz/item/CS_URS_2022_01/985112112</t>
  </si>
  <si>
    <t>985112193</t>
  </si>
  <si>
    <t>Odsekání degradovaného betonu Příplatek k cenám za plochu do 10 m2 jednotlivě</t>
  </si>
  <si>
    <t>924681118</t>
  </si>
  <si>
    <t>https://podminky.urs.cz/item/CS_URS_2022_01/985112193</t>
  </si>
  <si>
    <t>985311113</t>
  </si>
  <si>
    <t>Reprofilace betonu sanačními maltami na cementové bázi ručně stěn, tloušťky přes 20 do 30 mm</t>
  </si>
  <si>
    <t>-443756915</t>
  </si>
  <si>
    <t>https://podminky.urs.cz/item/CS_URS_2022_01/985311113</t>
  </si>
  <si>
    <t>985311912</t>
  </si>
  <si>
    <t>Reprofilace betonu sanačními maltami na cementové bázi ručně Příplatek k cenám za plochu do 10 m2 jednotlivě</t>
  </si>
  <si>
    <t>1931008171</t>
  </si>
  <si>
    <t>https://podminky.urs.cz/item/CS_URS_2022_01/985311912</t>
  </si>
  <si>
    <t>985324221</t>
  </si>
  <si>
    <t>Ochranný nátěr betonu akrylátový dvojnásobný se stěrkou (OS-C)</t>
  </si>
  <si>
    <t>576104871</t>
  </si>
  <si>
    <t>https://podminky.urs.cz/item/CS_URS_2022_01/985324221</t>
  </si>
  <si>
    <t>997006512</t>
  </si>
  <si>
    <t>Vodorovná doprava suti na skládku s naložením na dopravní prostředek a složením přes 100 m do 1 km</t>
  </si>
  <si>
    <t>978139146</t>
  </si>
  <si>
    <t>https://podminky.urs.cz/item/CS_URS_2022_01/997006512</t>
  </si>
  <si>
    <t>997006519</t>
  </si>
  <si>
    <t>Vodorovná doprava suti na skládku Příplatek k ceně -6512 za každý další i započatý 1 km</t>
  </si>
  <si>
    <t>20713043</t>
  </si>
  <si>
    <t>https://podminky.urs.cz/item/CS_URS_2022_01/997006519</t>
  </si>
  <si>
    <t>997006551</t>
  </si>
  <si>
    <t>Hrubé urovnání suti na skládce bez zhutnění</t>
  </si>
  <si>
    <t>428977797</t>
  </si>
  <si>
    <t>https://podminky.urs.cz/item/CS_URS_2022_01/997006551</t>
  </si>
  <si>
    <t>997013111</t>
  </si>
  <si>
    <t>Vnitrostaveništní doprava suti a vybouraných hmot vodorovně do 50 m svisle s použitím mechanizace pro budovy a haly výšky do 6 m</t>
  </si>
  <si>
    <t>-665676225</t>
  </si>
  <si>
    <t>https://podminky.urs.cz/item/CS_URS_2022_01/997013111</t>
  </si>
  <si>
    <t>997013602</t>
  </si>
  <si>
    <t>Poplatek za uložení stavebního odpadu na skládce (skládkovné) z armovaného betonu zatříděného do Katalogu odpadů pod kódem 17 01 01</t>
  </si>
  <si>
    <t>-238050262</t>
  </si>
  <si>
    <t>https://podminky.urs.cz/item/CS_URS_2022_01/997013602</t>
  </si>
  <si>
    <t>1576787196</t>
  </si>
  <si>
    <t>E.2.01.5 - Zdravotechnika</t>
  </si>
  <si>
    <t>Ing. P. Skála</t>
  </si>
  <si>
    <t xml:space="preserve">    722 - Zdravotechnika</t>
  </si>
  <si>
    <t>722</t>
  </si>
  <si>
    <t>7221101</t>
  </si>
  <si>
    <t>Zdravotechnické instalace - voda, kanalizace</t>
  </si>
  <si>
    <t>soub</t>
  </si>
  <si>
    <t>1412979975</t>
  </si>
  <si>
    <t>E.2.01.6 - Vytápění</t>
  </si>
  <si>
    <t xml:space="preserve">    733 - Ústřední vytápění</t>
  </si>
  <si>
    <t>733</t>
  </si>
  <si>
    <t>Ústřední vytápění</t>
  </si>
  <si>
    <t>7331111</t>
  </si>
  <si>
    <t>-1886896849</t>
  </si>
  <si>
    <t>E.2.01.7 - Silnoproudá elektroinstalace</t>
  </si>
  <si>
    <t>J. Mazurková</t>
  </si>
  <si>
    <t xml:space="preserve">    741 - Elektroinstalace - silnoproud</t>
  </si>
  <si>
    <t>741</t>
  </si>
  <si>
    <t>Elektroinstalace - silnoproud</t>
  </si>
  <si>
    <t>7411210</t>
  </si>
  <si>
    <t>-873168939</t>
  </si>
  <si>
    <t>E.2.01.8 - Slaboroudá elektroinstalace</t>
  </si>
  <si>
    <t>L. Javorek</t>
  </si>
  <si>
    <t xml:space="preserve">    742 - Elektroinstalace - slaboproud</t>
  </si>
  <si>
    <t>742</t>
  </si>
  <si>
    <t>Elektroinstalace - slaboproud</t>
  </si>
  <si>
    <t>74211000</t>
  </si>
  <si>
    <t>Slaboproudá elektroinstalace</t>
  </si>
  <si>
    <t>610342563</t>
  </si>
  <si>
    <t>VRN - Vedlejší rozpočtové náklady</t>
  </si>
  <si>
    <t xml:space="preserve">    VRN1 - Průzkumné, geodetické a projektové práce</t>
  </si>
  <si>
    <t xml:space="preserve">    VRN3 - Zařízení staveniště</t>
  </si>
  <si>
    <t>VRN1</t>
  </si>
  <si>
    <t>Průzkumné, geodetické a projektové práce</t>
  </si>
  <si>
    <t>013254000</t>
  </si>
  <si>
    <t>Dokumentace skutečného provedení stavby</t>
  </si>
  <si>
    <t>…</t>
  </si>
  <si>
    <t>1024</t>
  </si>
  <si>
    <t>626340197</t>
  </si>
  <si>
    <t>https://podminky.urs.cz/item/CS_URS_2022_01/013254000</t>
  </si>
  <si>
    <t>VRN3</t>
  </si>
  <si>
    <t>Zařízení staveniště</t>
  </si>
  <si>
    <t>030001000</t>
  </si>
  <si>
    <t>1308094665</t>
  </si>
  <si>
    <t>https://podminky.urs.cz/item/CS_URS_2022_01/030001000</t>
  </si>
  <si>
    <t xml:space="preserve">Poznámka k položce:_x000d_
- zástupce Města určí odběrné místo napojení při předání staveniště. _x000d_
   Napojení na el. energii bude přes podružné měření (stavební rozváděč)._x000d_
- dodavatel uhradí z vlastních prostředků el. energii pro účely provedení stavebních prací _x000d_
- umístění shozu pro odstranění stavební sutí_x000d_
- umístění kontejneru na staveništi o dostatečném objemu pro shromažďování odpadu ze  stavební výstavby   Tento kontejner bude průběžně vyprazdňován._x000d_
</t>
  </si>
  <si>
    <t>032903000</t>
  </si>
  <si>
    <t>Náklady na provoz a údržbu vybavení staveniště</t>
  </si>
  <si>
    <t>491304000</t>
  </si>
  <si>
    <t>https://podminky.urs.cz/item/CS_URS_2022_01/032903000</t>
  </si>
  <si>
    <t>034002000</t>
  </si>
  <si>
    <t>Zabezpečení staveniště</t>
  </si>
  <si>
    <t>1629256828</t>
  </si>
  <si>
    <t>https://podminky.urs.cz/item/CS_URS_2022_01/034002000</t>
  </si>
  <si>
    <t>034103000</t>
  </si>
  <si>
    <t>Oplocení staveniště</t>
  </si>
  <si>
    <t>-693688971</t>
  </si>
  <si>
    <t>https://podminky.urs.cz/item/CS_URS_2022_01/034103000</t>
  </si>
  <si>
    <t>034503000</t>
  </si>
  <si>
    <t>Informační tabule na staveništi</t>
  </si>
  <si>
    <t>227616122</t>
  </si>
  <si>
    <t>https://podminky.urs.cz/item/CS_URS_2022_01/034503000</t>
  </si>
  <si>
    <t>035103001</t>
  </si>
  <si>
    <t>Pronájem ploch</t>
  </si>
  <si>
    <t>-78862102</t>
  </si>
  <si>
    <t>https://podminky.urs.cz/item/CS_URS_2022_01/035103001</t>
  </si>
  <si>
    <t xml:space="preserve">Poznámka k položce:_x000d_
- zajištění vydání povolení ke zvláštnímu užívání veřejného prostranství, komunikací  včetně oznamovací povinnosti u MěÚ Bohumín, odboru životního prostředí a služeb. Do doby protokolárního předání bude veřejné prostranství, komunikace udržovány ve schůdném a sjízdném stavu._x000d_
- k přejímacímu řízení bude předložen zápis z předání a převzetí od všech správců  inženýrských sítí, které byly stavbou dotčeny_x000d_
- zajištění zdokumentování fotodokumentací pozemků dotčených při  realizaci stavby. _x000d_
Plochy používané pro zařízení staveniště nebo jinak poškozené při provádění stavby, budou uvedeny do původního stavu do doby protokolárního předání stavby vlastníkovi a  uživateli._x000d_
- k přejímacímu řízení bude předložen zápis z předání a převzetí pozemků, které byly stavbou dotčeny_x000d_
- před zahájením prací dodavatel pořídí fotodokumentaci objektu_x000d_
</t>
  </si>
  <si>
    <t>039103000</t>
  </si>
  <si>
    <t>Rozebrání, bourání a odvoz zařízení staveniště</t>
  </si>
  <si>
    <t>-1751574729</t>
  </si>
  <si>
    <t>https://podminky.urs.cz/item/CS_URS_2022_01/039103000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</si>
  <si>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</si>
  <si>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</si>
  <si>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</si>
  <si>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</si>
  <si>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stavby </t>
    </r>
    <r>
      <rPr>
        <rFont val="Arial CE"/>
        <charset val="238"/>
        <color auto="1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</si>
  <si>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stavby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</si>
  <si>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</si>
  <si>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</si>
  <si>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stavby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</si>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</sst>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50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i/>
      <sz val="9"/>
      <color rgb="FF0000FF"/>
      <name val="Arial CE"/>
    </font>
    <font>
      <i/>
      <sz val="8"/>
      <color rgb="FF0000FF"/>
      <name val="Arial CE"/>
    </font>
    <font>
      <sz val="7"/>
      <color rgb="FF969696"/>
      <name val="Arial CE"/>
    </font>
    <font>
      <i/>
      <sz val="7"/>
      <color rgb="FF969696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family val="0"/>
      <charset val="238"/>
    </font>
    <font>
      <sz val="8"/>
      <name val="Arial CE"/>
      <family val="0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48" fillId="0" borderId="0" applyNumberFormat="0" applyFill="0" applyBorder="0" applyAlignment="0" applyProtection="0"/>
  </cellStyleXfs>
  <cellXfs count="332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0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1" fillId="0" borderId="0" xfId="0" applyFont="1" applyAlignment="1" applyProtection="1">
      <alignment horizontal="left" vertical="center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4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4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5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4" fontId="15" fillId="0" borderId="6" xfId="0" applyNumberFormat="1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6" fillId="0" borderId="0" xfId="0" applyNumberFormat="1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16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4" xfId="0" applyFont="1" applyBorder="1" applyAlignment="1">
      <alignment vertical="center"/>
    </xf>
    <xf numFmtId="0" fontId="15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17" fillId="0" borderId="12" xfId="0" applyFont="1" applyBorder="1" applyAlignment="1">
      <alignment horizontal="center" vertical="center"/>
    </xf>
    <xf numFmtId="0" fontId="17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18" fillId="0" borderId="15" xfId="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18" fillId="0" borderId="15" xfId="0" applyFont="1" applyBorder="1" applyAlignment="1" applyProtection="1">
      <alignment horizontal="left" vertical="center"/>
    </xf>
    <xf numFmtId="0" fontId="18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19" fillId="4" borderId="7" xfId="0" applyFont="1" applyFill="1" applyBorder="1" applyAlignment="1" applyProtection="1">
      <alignment horizontal="center" vertical="center"/>
    </xf>
    <xf numFmtId="0" fontId="19" fillId="4" borderId="8" xfId="0" applyFont="1" applyFill="1" applyBorder="1" applyAlignment="1" applyProtection="1">
      <alignment horizontal="left" vertical="center"/>
    </xf>
    <xf numFmtId="0" fontId="0" fillId="4" borderId="8" xfId="0" applyFont="1" applyFill="1" applyBorder="1" applyAlignment="1" applyProtection="1">
      <alignment vertical="center"/>
    </xf>
    <xf numFmtId="0" fontId="19" fillId="4" borderId="8" xfId="0" applyFont="1" applyFill="1" applyBorder="1" applyAlignment="1" applyProtection="1">
      <alignment horizontal="center" vertical="center"/>
    </xf>
    <xf numFmtId="0" fontId="19" fillId="4" borderId="8" xfId="0" applyFont="1" applyFill="1" applyBorder="1" applyAlignment="1" applyProtection="1">
      <alignment horizontal="right" vertical="center"/>
    </xf>
    <xf numFmtId="0" fontId="19" fillId="4" borderId="9" xfId="0" applyFont="1" applyFill="1" applyBorder="1" applyAlignment="1" applyProtection="1">
      <alignment horizontal="center" vertical="center"/>
    </xf>
    <xf numFmtId="0" fontId="20" fillId="0" borderId="17" xfId="0" applyFont="1" applyBorder="1" applyAlignment="1" applyProtection="1">
      <alignment horizontal="center" vertical="center" wrapText="1"/>
    </xf>
    <xf numFmtId="0" fontId="20" fillId="0" borderId="18" xfId="0" applyFont="1" applyBorder="1" applyAlignment="1" applyProtection="1">
      <alignment horizontal="center" vertical="center" wrapText="1"/>
    </xf>
    <xf numFmtId="0" fontId="20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1" fillId="0" borderId="0" xfId="0" applyFont="1" applyAlignment="1" applyProtection="1">
      <alignment horizontal="left" vertical="center"/>
    </xf>
    <xf numFmtId="0" fontId="21" fillId="0" borderId="0" xfId="0" applyFont="1" applyAlignment="1" applyProtection="1">
      <alignment vertical="center"/>
    </xf>
    <xf numFmtId="4" fontId="21" fillId="0" borderId="0" xfId="0" applyNumberFormat="1" applyFont="1" applyAlignment="1" applyProtection="1">
      <alignment horizontal="right" vertical="center"/>
    </xf>
    <xf numFmtId="4" fontId="21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17" fillId="0" borderId="15" xfId="0" applyNumberFormat="1" applyFont="1" applyBorder="1" applyAlignment="1" applyProtection="1">
      <alignment vertical="center"/>
    </xf>
    <xf numFmtId="4" fontId="17" fillId="0" borderId="0" xfId="0" applyNumberFormat="1" applyFont="1" applyBorder="1" applyAlignment="1" applyProtection="1">
      <alignment vertical="center"/>
    </xf>
    <xf numFmtId="166" fontId="17" fillId="0" borderId="0" xfId="0" applyNumberFormat="1" applyFont="1" applyBorder="1" applyAlignment="1" applyProtection="1">
      <alignment vertical="center"/>
    </xf>
    <xf numFmtId="4" fontId="17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3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4" fillId="0" borderId="0" xfId="0" applyFont="1" applyAlignment="1" applyProtection="1">
      <alignment vertical="center"/>
    </xf>
    <xf numFmtId="0" fontId="24" fillId="0" borderId="0" xfId="0" applyFont="1" applyAlignment="1" applyProtection="1">
      <alignment horizontal="left" vertical="center" wrapText="1"/>
    </xf>
    <xf numFmtId="0" fontId="25" fillId="0" borderId="0" xfId="0" applyFont="1" applyAlignment="1" applyProtection="1">
      <alignment vertical="center"/>
    </xf>
    <xf numFmtId="4" fontId="25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6" fillId="0" borderId="15" xfId="0" applyNumberFormat="1" applyFont="1" applyBorder="1" applyAlignment="1" applyProtection="1">
      <alignment vertical="center"/>
    </xf>
    <xf numFmtId="4" fontId="26" fillId="0" borderId="0" xfId="0" applyNumberFormat="1" applyFont="1" applyBorder="1" applyAlignment="1" applyProtection="1">
      <alignment vertical="center"/>
    </xf>
    <xf numFmtId="166" fontId="26" fillId="0" borderId="0" xfId="0" applyNumberFormat="1" applyFont="1" applyBorder="1" applyAlignment="1" applyProtection="1">
      <alignment vertical="center"/>
    </xf>
    <xf numFmtId="4" fontId="26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6" fillId="0" borderId="20" xfId="0" applyNumberFormat="1" applyFont="1" applyBorder="1" applyAlignment="1" applyProtection="1">
      <alignment vertical="center"/>
    </xf>
    <xf numFmtId="4" fontId="26" fillId="0" borderId="21" xfId="0" applyNumberFormat="1" applyFont="1" applyBorder="1" applyAlignment="1" applyProtection="1">
      <alignment vertical="center"/>
    </xf>
    <xf numFmtId="166" fontId="26" fillId="0" borderId="21" xfId="0" applyNumberFormat="1" applyFont="1" applyBorder="1" applyAlignment="1" applyProtection="1">
      <alignment vertical="center"/>
    </xf>
    <xf numFmtId="4" fontId="26" fillId="0" borderId="22" xfId="0" applyNumberFormat="1" applyFont="1" applyBorder="1" applyAlignment="1" applyProtection="1">
      <alignment vertical="center"/>
    </xf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5" fillId="0" borderId="0" xfId="0" applyFont="1" applyAlignment="1">
      <alignment horizontal="left" vertical="center"/>
    </xf>
    <xf numFmtId="4" fontId="21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18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19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19" fillId="4" borderId="0" xfId="0" applyFont="1" applyFill="1" applyAlignment="1" applyProtection="1">
      <alignment horizontal="right" vertical="center"/>
    </xf>
    <xf numFmtId="0" fontId="28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19" fillId="4" borderId="17" xfId="0" applyFont="1" applyFill="1" applyBorder="1" applyAlignment="1" applyProtection="1">
      <alignment horizontal="center" vertical="center" wrapText="1"/>
    </xf>
    <xf numFmtId="0" fontId="19" fillId="4" borderId="18" xfId="0" applyFont="1" applyFill="1" applyBorder="1" applyAlignment="1" applyProtection="1">
      <alignment horizontal="center" vertical="center" wrapText="1"/>
    </xf>
    <xf numFmtId="0" fontId="19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1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29" fillId="0" borderId="13" xfId="0" applyNumberFormat="1" applyFont="1" applyBorder="1" applyAlignment="1" applyProtection="1"/>
    <xf numFmtId="166" fontId="29" fillId="0" borderId="14" xfId="0" applyNumberFormat="1" applyFont="1" applyBorder="1" applyAlignment="1" applyProtection="1"/>
    <xf numFmtId="4" fontId="30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19" fillId="0" borderId="23" xfId="0" applyFont="1" applyBorder="1" applyAlignment="1" applyProtection="1">
      <alignment horizontal="center" vertical="center"/>
    </xf>
    <xf numFmtId="49" fontId="19" fillId="0" borderId="23" xfId="0" applyNumberFormat="1" applyFont="1" applyBorder="1" applyAlignment="1" applyProtection="1">
      <alignment horizontal="left" vertical="center" wrapText="1"/>
    </xf>
    <xf numFmtId="0" fontId="19" fillId="0" borderId="23" xfId="0" applyFont="1" applyBorder="1" applyAlignment="1" applyProtection="1">
      <alignment horizontal="left" vertical="center" wrapText="1"/>
    </xf>
    <xf numFmtId="0" fontId="19" fillId="0" borderId="23" xfId="0" applyFont="1" applyBorder="1" applyAlignment="1" applyProtection="1">
      <alignment horizontal="center" vertical="center" wrapText="1"/>
    </xf>
    <xf numFmtId="167" fontId="19" fillId="0" borderId="23" xfId="0" applyNumberFormat="1" applyFont="1" applyBorder="1" applyAlignment="1" applyProtection="1">
      <alignment vertical="center"/>
    </xf>
    <xf numFmtId="4" fontId="19" fillId="2" borderId="23" xfId="0" applyNumberFormat="1" applyFont="1" applyFill="1" applyBorder="1" applyAlignment="1" applyProtection="1">
      <alignment vertical="center"/>
      <protection locked="0"/>
    </xf>
    <xf numFmtId="4" fontId="19" fillId="0" borderId="23" xfId="0" applyNumberFormat="1" applyFont="1" applyBorder="1" applyAlignment="1" applyProtection="1">
      <alignment vertical="center"/>
    </xf>
    <xf numFmtId="0" fontId="20" fillId="2" borderId="15" xfId="0" applyFont="1" applyFill="1" applyBorder="1" applyAlignment="1" applyProtection="1">
      <alignment horizontal="left" vertical="center"/>
      <protection locked="0"/>
    </xf>
    <xf numFmtId="0" fontId="20" fillId="0" borderId="0" xfId="0" applyFont="1" applyBorder="1" applyAlignment="1" applyProtection="1">
      <alignment horizontal="center" vertical="center"/>
    </xf>
    <xf numFmtId="166" fontId="20" fillId="0" borderId="0" xfId="0" applyNumberFormat="1" applyFont="1" applyBorder="1" applyAlignment="1" applyProtection="1">
      <alignment vertical="center"/>
    </xf>
    <xf numFmtId="166" fontId="20" fillId="0" borderId="16" xfId="0" applyNumberFormat="1" applyFont="1" applyBorder="1" applyAlignment="1" applyProtection="1">
      <alignment vertical="center"/>
    </xf>
    <xf numFmtId="0" fontId="19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1" fillId="0" borderId="0" xfId="0" applyFont="1" applyAlignment="1" applyProtection="1">
      <alignment horizontal="left" vertical="center"/>
    </xf>
    <xf numFmtId="0" fontId="32" fillId="0" borderId="0" xfId="1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33" fillId="0" borderId="23" xfId="0" applyFont="1" applyBorder="1" applyAlignment="1" applyProtection="1">
      <alignment horizontal="center" vertical="center"/>
    </xf>
    <xf numFmtId="49" fontId="33" fillId="0" borderId="23" xfId="0" applyNumberFormat="1" applyFont="1" applyBorder="1" applyAlignment="1" applyProtection="1">
      <alignment horizontal="left" vertical="center" wrapText="1"/>
    </xf>
    <xf numFmtId="0" fontId="33" fillId="0" borderId="23" xfId="0" applyFont="1" applyBorder="1" applyAlignment="1" applyProtection="1">
      <alignment horizontal="left" vertical="center" wrapText="1"/>
    </xf>
    <xf numFmtId="0" fontId="33" fillId="0" borderId="23" xfId="0" applyFont="1" applyBorder="1" applyAlignment="1" applyProtection="1">
      <alignment horizontal="center" vertical="center" wrapText="1"/>
    </xf>
    <xf numFmtId="167" fontId="33" fillId="0" borderId="23" xfId="0" applyNumberFormat="1" applyFont="1" applyBorder="1" applyAlignment="1" applyProtection="1">
      <alignment vertical="center"/>
    </xf>
    <xf numFmtId="4" fontId="33" fillId="2" borderId="23" xfId="0" applyNumberFormat="1" applyFont="1" applyFill="1" applyBorder="1" applyAlignment="1" applyProtection="1">
      <alignment vertical="center"/>
      <protection locked="0"/>
    </xf>
    <xf numFmtId="4" fontId="33" fillId="0" borderId="23" xfId="0" applyNumberFormat="1" applyFont="1" applyBorder="1" applyAlignment="1" applyProtection="1">
      <alignment vertical="center"/>
    </xf>
    <xf numFmtId="0" fontId="34" fillId="0" borderId="4" xfId="0" applyFont="1" applyBorder="1" applyAlignment="1">
      <alignment vertical="center"/>
    </xf>
    <xf numFmtId="0" fontId="33" fillId="2" borderId="15" xfId="0" applyFont="1" applyFill="1" applyBorder="1" applyAlignment="1" applyProtection="1">
      <alignment horizontal="left" vertical="center"/>
      <protection locked="0"/>
    </xf>
    <xf numFmtId="0" fontId="33" fillId="0" borderId="0" xfId="0" applyFont="1" applyBorder="1" applyAlignment="1" applyProtection="1">
      <alignment horizontal="center" vertical="center"/>
    </xf>
    <xf numFmtId="0" fontId="35" fillId="0" borderId="0" xfId="0" applyFont="1" applyAlignment="1" applyProtection="1">
      <alignment horizontal="left" vertical="center"/>
    </xf>
    <xf numFmtId="0" fontId="36" fillId="0" borderId="0" xfId="0" applyFont="1" applyAlignment="1" applyProtection="1">
      <alignment vertical="center" wrapText="1"/>
    </xf>
    <xf numFmtId="0" fontId="0" fillId="0" borderId="20" xfId="0" applyFont="1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0" fillId="2" borderId="20" xfId="0" applyFont="1" applyFill="1" applyBorder="1" applyAlignment="1" applyProtection="1">
      <alignment horizontal="left" vertical="center"/>
      <protection locked="0"/>
    </xf>
    <xf numFmtId="0" fontId="20" fillId="0" borderId="21" xfId="0" applyFont="1" applyBorder="1" applyAlignment="1" applyProtection="1">
      <alignment horizontal="center" vertical="center"/>
    </xf>
    <xf numFmtId="166" fontId="20" fillId="0" borderId="21" xfId="0" applyNumberFormat="1" applyFont="1" applyBorder="1" applyAlignment="1" applyProtection="1">
      <alignment vertical="center"/>
    </xf>
    <xf numFmtId="166" fontId="20" fillId="0" borderId="22" xfId="0" applyNumberFormat="1" applyFont="1" applyBorder="1" applyAlignment="1" applyProtection="1">
      <alignment vertical="center"/>
    </xf>
    <xf numFmtId="0" fontId="0" fillId="0" borderId="0" xfId="0" applyAlignment="1">
      <alignment vertical="top"/>
    </xf>
    <xf numFmtId="0" fontId="37" fillId="0" borderId="24" xfId="0" applyFont="1" applyBorder="1" applyAlignment="1">
      <alignment vertical="center" wrapText="1"/>
    </xf>
    <xf numFmtId="0" fontId="37" fillId="0" borderId="25" xfId="0" applyFont="1" applyBorder="1" applyAlignment="1">
      <alignment vertical="center" wrapText="1"/>
    </xf>
    <xf numFmtId="0" fontId="37" fillId="0" borderId="26" xfId="0" applyFont="1" applyBorder="1" applyAlignment="1">
      <alignment vertical="center" wrapText="1"/>
    </xf>
    <xf numFmtId="0" fontId="37" fillId="0" borderId="27" xfId="0" applyFont="1" applyBorder="1" applyAlignment="1">
      <alignment horizontal="center" vertical="center" wrapText="1"/>
    </xf>
    <xf numFmtId="0" fontId="38" fillId="0" borderId="1" xfId="0" applyFont="1" applyBorder="1" applyAlignment="1">
      <alignment horizontal="center" vertical="center" wrapText="1"/>
    </xf>
    <xf numFmtId="0" fontId="37" fillId="0" borderId="28" xfId="0" applyFont="1" applyBorder="1" applyAlignment="1">
      <alignment horizontal="center" vertical="center" wrapText="1"/>
    </xf>
    <xf numFmtId="0" fontId="37" fillId="0" borderId="27" xfId="0" applyFont="1" applyBorder="1" applyAlignment="1">
      <alignment vertical="center" wrapText="1"/>
    </xf>
    <xf numFmtId="0" fontId="39" fillId="0" borderId="29" xfId="0" applyFont="1" applyBorder="1" applyAlignment="1">
      <alignment horizontal="left" wrapText="1"/>
    </xf>
    <xf numFmtId="0" fontId="37" fillId="0" borderId="28" xfId="0" applyFont="1" applyBorder="1" applyAlignment="1">
      <alignment vertical="center" wrapText="1"/>
    </xf>
    <xf numFmtId="0" fontId="39" fillId="0" borderId="1" xfId="0" applyFont="1" applyBorder="1" applyAlignment="1">
      <alignment horizontal="left" vertical="center" wrapText="1"/>
    </xf>
    <xf numFmtId="0" fontId="40" fillId="0" borderId="1" xfId="0" applyFont="1" applyBorder="1" applyAlignment="1">
      <alignment horizontal="left" vertical="center" wrapText="1"/>
    </xf>
    <xf numFmtId="0" fontId="41" fillId="0" borderId="27" xfId="0" applyFont="1" applyBorder="1" applyAlignment="1">
      <alignment vertical="center" wrapText="1"/>
    </xf>
    <xf numFmtId="0" fontId="40" fillId="0" borderId="1" xfId="0" applyFont="1" applyBorder="1" applyAlignment="1">
      <alignment vertical="center" wrapText="1"/>
    </xf>
    <xf numFmtId="0" fontId="40" fillId="0" borderId="1" xfId="0" applyFont="1" applyBorder="1" applyAlignment="1">
      <alignment horizontal="left" vertical="center"/>
    </xf>
    <xf numFmtId="0" fontId="40" fillId="0" borderId="1" xfId="0" applyFont="1" applyBorder="1" applyAlignment="1">
      <alignment vertical="center"/>
    </xf>
    <xf numFmtId="49" fontId="40" fillId="0" borderId="1" xfId="0" applyNumberFormat="1" applyFont="1" applyBorder="1" applyAlignment="1">
      <alignment horizontal="left" vertical="center" wrapText="1"/>
    </xf>
    <xf numFmtId="49" fontId="40" fillId="0" borderId="1" xfId="0" applyNumberFormat="1" applyFont="1" applyBorder="1" applyAlignment="1">
      <alignment vertical="center" wrapText="1"/>
    </xf>
    <xf numFmtId="0" fontId="37" fillId="0" borderId="30" xfId="0" applyFont="1" applyBorder="1" applyAlignment="1">
      <alignment vertical="center" wrapText="1"/>
    </xf>
    <xf numFmtId="0" fontId="42" fillId="0" borderId="29" xfId="0" applyFont="1" applyBorder="1" applyAlignment="1">
      <alignment vertical="center" wrapText="1"/>
    </xf>
    <xf numFmtId="0" fontId="37" fillId="0" borderId="31" xfId="0" applyFont="1" applyBorder="1" applyAlignment="1">
      <alignment vertical="center" wrapText="1"/>
    </xf>
    <xf numFmtId="0" fontId="37" fillId="0" borderId="1" xfId="0" applyFont="1" applyBorder="1" applyAlignment="1">
      <alignment vertical="top"/>
    </xf>
    <xf numFmtId="0" fontId="37" fillId="0" borderId="0" xfId="0" applyFont="1" applyAlignment="1">
      <alignment vertical="top"/>
    </xf>
    <xf numFmtId="0" fontId="37" fillId="0" borderId="24" xfId="0" applyFont="1" applyBorder="1" applyAlignment="1">
      <alignment horizontal="left" vertical="center"/>
    </xf>
    <xf numFmtId="0" fontId="37" fillId="0" borderId="25" xfId="0" applyFont="1" applyBorder="1" applyAlignment="1">
      <alignment horizontal="left" vertical="center"/>
    </xf>
    <xf numFmtId="0" fontId="37" fillId="0" borderId="26" xfId="0" applyFont="1" applyBorder="1" applyAlignment="1">
      <alignment horizontal="left" vertical="center"/>
    </xf>
    <xf numFmtId="0" fontId="37" fillId="0" borderId="27" xfId="0" applyFont="1" applyBorder="1" applyAlignment="1">
      <alignment horizontal="left" vertical="center"/>
    </xf>
    <xf numFmtId="0" fontId="38" fillId="0" borderId="1" xfId="0" applyFont="1" applyBorder="1" applyAlignment="1">
      <alignment horizontal="center" vertical="center"/>
    </xf>
    <xf numFmtId="0" fontId="37" fillId="0" borderId="28" xfId="0" applyFont="1" applyBorder="1" applyAlignment="1">
      <alignment horizontal="left" vertical="center"/>
    </xf>
    <xf numFmtId="0" fontId="39" fillId="0" borderId="1" xfId="0" applyFont="1" applyBorder="1" applyAlignment="1">
      <alignment horizontal="left" vertical="center"/>
    </xf>
    <xf numFmtId="0" fontId="43" fillId="0" borderId="0" xfId="0" applyFont="1" applyAlignment="1">
      <alignment horizontal="left" vertical="center"/>
    </xf>
    <xf numFmtId="0" fontId="39" fillId="0" borderId="29" xfId="0" applyFont="1" applyBorder="1" applyAlignment="1">
      <alignment horizontal="left" vertical="center"/>
    </xf>
    <xf numFmtId="0" fontId="39" fillId="0" borderId="29" xfId="0" applyFont="1" applyBorder="1" applyAlignment="1">
      <alignment horizontal="center" vertical="center"/>
    </xf>
    <xf numFmtId="0" fontId="43" fillId="0" borderId="29" xfId="0" applyFont="1" applyBorder="1" applyAlignment="1">
      <alignment horizontal="left" vertical="center"/>
    </xf>
    <xf numFmtId="0" fontId="44" fillId="0" borderId="1" xfId="0" applyFont="1" applyBorder="1" applyAlignment="1">
      <alignment horizontal="left" vertical="center"/>
    </xf>
    <xf numFmtId="0" fontId="41" fillId="0" borderId="0" xfId="0" applyFont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0" fillId="0" borderId="1" xfId="0" applyFont="1" applyBorder="1" applyAlignment="1">
      <alignment horizontal="center" vertical="center"/>
    </xf>
    <xf numFmtId="0" fontId="40" fillId="0" borderId="0" xfId="0" applyFont="1" applyAlignment="1">
      <alignment horizontal="left" vertical="center"/>
    </xf>
    <xf numFmtId="0" fontId="41" fillId="0" borderId="27" xfId="0" applyFont="1" applyBorder="1" applyAlignment="1">
      <alignment horizontal="left" vertical="center"/>
    </xf>
    <xf numFmtId="0" fontId="40" fillId="0" borderId="1" xfId="0" applyFont="1" applyFill="1" applyBorder="1" applyAlignment="1">
      <alignment horizontal="left" vertical="center"/>
    </xf>
    <xf numFmtId="0" fontId="40" fillId="0" borderId="1" xfId="0" applyFont="1" applyFill="1" applyBorder="1" applyAlignment="1">
      <alignment horizontal="center" vertical="center"/>
    </xf>
    <xf numFmtId="0" fontId="37" fillId="0" borderId="30" xfId="0" applyFont="1" applyBorder="1" applyAlignment="1">
      <alignment horizontal="left" vertical="center"/>
    </xf>
    <xf numFmtId="0" fontId="42" fillId="0" borderId="29" xfId="0" applyFont="1" applyBorder="1" applyAlignment="1">
      <alignment horizontal="left" vertical="center"/>
    </xf>
    <xf numFmtId="0" fontId="37" fillId="0" borderId="31" xfId="0" applyFont="1" applyBorder="1" applyAlignment="1">
      <alignment horizontal="left" vertical="center"/>
    </xf>
    <xf numFmtId="0" fontId="37" fillId="0" borderId="1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horizontal="left" vertical="center"/>
    </xf>
    <xf numFmtId="0" fontId="41" fillId="0" borderId="29" xfId="0" applyFont="1" applyBorder="1" applyAlignment="1">
      <alignment horizontal="left" vertical="center"/>
    </xf>
    <xf numFmtId="0" fontId="37" fillId="0" borderId="1" xfId="0" applyFont="1" applyBorder="1" applyAlignment="1">
      <alignment horizontal="left" vertical="center" wrapText="1"/>
    </xf>
    <xf numFmtId="0" fontId="41" fillId="0" borderId="1" xfId="0" applyFont="1" applyBorder="1" applyAlignment="1">
      <alignment horizontal="left" vertical="center" wrapText="1"/>
    </xf>
    <xf numFmtId="0" fontId="41" fillId="0" borderId="1" xfId="0" applyFont="1" applyBorder="1" applyAlignment="1">
      <alignment horizontal="center" vertical="center" wrapText="1"/>
    </xf>
    <xf numFmtId="0" fontId="37" fillId="0" borderId="24" xfId="0" applyFont="1" applyBorder="1" applyAlignment="1">
      <alignment horizontal="left" vertical="center" wrapText="1"/>
    </xf>
    <xf numFmtId="0" fontId="37" fillId="0" borderId="25" xfId="0" applyFont="1" applyBorder="1" applyAlignment="1">
      <alignment horizontal="left" vertical="center" wrapText="1"/>
    </xf>
    <xf numFmtId="0" fontId="37" fillId="0" borderId="26" xfId="0" applyFont="1" applyBorder="1" applyAlignment="1">
      <alignment horizontal="left" vertical="center" wrapText="1"/>
    </xf>
    <xf numFmtId="0" fontId="37" fillId="0" borderId="27" xfId="0" applyFont="1" applyBorder="1" applyAlignment="1">
      <alignment horizontal="left" vertical="center" wrapText="1"/>
    </xf>
    <xf numFmtId="0" fontId="37" fillId="0" borderId="28" xfId="0" applyFont="1" applyBorder="1" applyAlignment="1">
      <alignment horizontal="left" vertical="center" wrapText="1"/>
    </xf>
    <xf numFmtId="0" fontId="43" fillId="0" borderId="27" xfId="0" applyFont="1" applyBorder="1" applyAlignment="1">
      <alignment horizontal="left" vertical="center" wrapText="1"/>
    </xf>
    <xf numFmtId="0" fontId="43" fillId="0" borderId="28" xfId="0" applyFont="1" applyBorder="1" applyAlignment="1">
      <alignment horizontal="left" vertical="center" wrapText="1"/>
    </xf>
    <xf numFmtId="0" fontId="41" fillId="0" borderId="27" xfId="0" applyFont="1" applyBorder="1" applyAlignment="1">
      <alignment horizontal="left" vertical="center" wrapText="1"/>
    </xf>
    <xf numFmtId="0" fontId="41" fillId="0" borderId="1" xfId="0" applyFont="1" applyBorder="1" applyAlignment="1">
      <alignment horizontal="left" vertical="center"/>
    </xf>
    <xf numFmtId="0" fontId="41" fillId="0" borderId="28" xfId="0" applyFont="1" applyBorder="1" applyAlignment="1">
      <alignment horizontal="left" vertical="center" wrapText="1"/>
    </xf>
    <xf numFmtId="0" fontId="41" fillId="0" borderId="28" xfId="0" applyFont="1" applyBorder="1" applyAlignment="1">
      <alignment horizontal="left" vertical="center"/>
    </xf>
    <xf numFmtId="0" fontId="41" fillId="0" borderId="30" xfId="0" applyFont="1" applyBorder="1" applyAlignment="1">
      <alignment horizontal="left" vertical="center" wrapText="1"/>
    </xf>
    <xf numFmtId="0" fontId="41" fillId="0" borderId="29" xfId="0" applyFont="1" applyBorder="1" applyAlignment="1">
      <alignment horizontal="left" vertical="center" wrapText="1"/>
    </xf>
    <xf numFmtId="0" fontId="41" fillId="0" borderId="31" xfId="0" applyFont="1" applyBorder="1" applyAlignment="1">
      <alignment horizontal="left" vertical="center" wrapText="1"/>
    </xf>
    <xf numFmtId="0" fontId="40" fillId="0" borderId="1" xfId="0" applyFont="1" applyBorder="1" applyAlignment="1">
      <alignment horizontal="left" vertical="top"/>
    </xf>
    <xf numFmtId="0" fontId="40" fillId="0" borderId="1" xfId="0" applyFont="1" applyBorder="1" applyAlignment="1">
      <alignment horizontal="center" vertical="top"/>
    </xf>
    <xf numFmtId="0" fontId="41" fillId="0" borderId="30" xfId="0" applyFont="1" applyBorder="1" applyAlignment="1">
      <alignment horizontal="left" vertical="center"/>
    </xf>
    <xf numFmtId="0" fontId="41" fillId="0" borderId="31" xfId="0" applyFont="1" applyBorder="1" applyAlignment="1">
      <alignment horizontal="left" vertical="center"/>
    </xf>
    <xf numFmtId="0" fontId="41" fillId="0" borderId="1" xfId="0" applyFont="1" applyBorder="1" applyAlignment="1">
      <alignment horizontal="center" vertical="center"/>
    </xf>
    <xf numFmtId="0" fontId="43" fillId="0" borderId="0" xfId="0" applyFont="1" applyAlignment="1">
      <alignment vertical="center"/>
    </xf>
    <xf numFmtId="0" fontId="39" fillId="0" borderId="1" xfId="0" applyFont="1" applyBorder="1" applyAlignment="1">
      <alignment vertical="center"/>
    </xf>
    <xf numFmtId="0" fontId="43" fillId="0" borderId="29" xfId="0" applyFont="1" applyBorder="1" applyAlignment="1">
      <alignment vertical="center"/>
    </xf>
    <xf numFmtId="0" fontId="39" fillId="0" borderId="29" xfId="0" applyFont="1" applyBorder="1" applyAlignment="1">
      <alignment vertical="center"/>
    </xf>
    <xf numFmtId="0" fontId="40" fillId="0" borderId="1" xfId="0" applyFont="1" applyBorder="1" applyAlignment="1">
      <alignment vertical="top"/>
    </xf>
    <xf numFmtId="49" fontId="40" fillId="0" borderId="1" xfId="0" applyNumberFormat="1" applyFont="1" applyBorder="1" applyAlignment="1">
      <alignment horizontal="left" vertical="center"/>
    </xf>
    <xf numFmtId="0" fontId="46" fillId="0" borderId="27" xfId="0" applyFont="1" applyBorder="1" applyAlignment="1" applyProtection="1">
      <alignment horizontal="left" vertical="center"/>
    </xf>
    <xf numFmtId="0" fontId="47" fillId="0" borderId="1" xfId="0" applyFont="1" applyBorder="1" applyAlignment="1" applyProtection="1">
      <alignment vertical="top"/>
    </xf>
    <xf numFmtId="0" fontId="47" fillId="0" borderId="1" xfId="0" applyFont="1" applyBorder="1" applyAlignment="1" applyProtection="1">
      <alignment horizontal="left" vertical="center"/>
    </xf>
    <xf numFmtId="0" fontId="47" fillId="0" borderId="1" xfId="0" applyFont="1" applyBorder="1" applyAlignment="1" applyProtection="1">
      <alignment horizontal="center" vertical="center"/>
    </xf>
    <xf numFmtId="49" fontId="47" fillId="0" borderId="1" xfId="0" applyNumberFormat="1" applyFont="1" applyBorder="1" applyAlignment="1" applyProtection="1">
      <alignment horizontal="left" vertical="center"/>
    </xf>
    <xf numFmtId="0" fontId="46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39" fillId="0" borderId="29" xfId="0" applyFont="1" applyBorder="1" applyAlignment="1">
      <alignment horizontal="left"/>
    </xf>
    <xf numFmtId="0" fontId="43" fillId="0" borderId="29" xfId="0" applyFont="1" applyBorder="1" applyAlignment="1"/>
    <xf numFmtId="0" fontId="37" fillId="0" borderId="27" xfId="0" applyFont="1" applyBorder="1" applyAlignment="1">
      <alignment vertical="top"/>
    </xf>
    <xf numFmtId="0" fontId="37" fillId="0" borderId="28" xfId="0" applyFont="1" applyBorder="1" applyAlignment="1">
      <alignment vertical="top"/>
    </xf>
    <xf numFmtId="0" fontId="37" fillId="0" borderId="30" xfId="0" applyFont="1" applyBorder="1" applyAlignment="1">
      <alignment vertical="top"/>
    </xf>
    <xf numFmtId="0" fontId="37" fillId="0" borderId="29" xfId="0" applyFont="1" applyBorder="1" applyAlignment="1">
      <alignment vertical="top"/>
    </xf>
    <xf numFmtId="0" fontId="37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worksheet" Target="worksheets/sheet10.xml" /><Relationship Id="rId11" Type="http://schemas.openxmlformats.org/officeDocument/2006/relationships/worksheet" Target="worksheets/sheet11.xml" /><Relationship Id="rId12" Type="http://schemas.openxmlformats.org/officeDocument/2006/relationships/styles" Target="styles.xml" /><Relationship Id="rId13" Type="http://schemas.openxmlformats.org/officeDocument/2006/relationships/theme" Target="theme/theme1.xml" /><Relationship Id="rId14" Type="http://schemas.openxmlformats.org/officeDocument/2006/relationships/calcChain" Target="calcChain.xml" /><Relationship Id="rId15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10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6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7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8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9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59080" cy="25908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259080" cy="25908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59080" cy="25908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59080" cy="25908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59080" cy="25908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59080" cy="25908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59080" cy="25908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59080" cy="25908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259080" cy="25908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259080" cy="25908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10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2_01/013254000" TargetMode="External" /><Relationship Id="rId2" Type="http://schemas.openxmlformats.org/officeDocument/2006/relationships/hyperlink" Target="https://podminky.urs.cz/item/CS_URS_2022_01/030001000" TargetMode="External" /><Relationship Id="rId3" Type="http://schemas.openxmlformats.org/officeDocument/2006/relationships/hyperlink" Target="https://podminky.urs.cz/item/CS_URS_2022_01/032903000" TargetMode="External" /><Relationship Id="rId4" Type="http://schemas.openxmlformats.org/officeDocument/2006/relationships/hyperlink" Target="https://podminky.urs.cz/item/CS_URS_2022_01/034002000" TargetMode="External" /><Relationship Id="rId5" Type="http://schemas.openxmlformats.org/officeDocument/2006/relationships/hyperlink" Target="https://podminky.urs.cz/item/CS_URS_2022_01/034103000" TargetMode="External" /><Relationship Id="rId6" Type="http://schemas.openxmlformats.org/officeDocument/2006/relationships/hyperlink" Target="https://podminky.urs.cz/item/CS_URS_2022_01/034503000" TargetMode="External" /><Relationship Id="rId7" Type="http://schemas.openxmlformats.org/officeDocument/2006/relationships/hyperlink" Target="https://podminky.urs.cz/item/CS_URS_2022_01/035103001" TargetMode="External" /><Relationship Id="rId8" Type="http://schemas.openxmlformats.org/officeDocument/2006/relationships/hyperlink" Target="https://podminky.urs.cz/item/CS_URS_2022_01/039103000" TargetMode="External" /><Relationship Id="rId9" Type="http://schemas.openxmlformats.org/officeDocument/2006/relationships/drawing" Target="../drawings/drawing10.xml" /></Relationships>
</file>

<file path=xl/worksheets/_rels/sheet1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2_01/132112132" TargetMode="External" /><Relationship Id="rId2" Type="http://schemas.openxmlformats.org/officeDocument/2006/relationships/hyperlink" Target="https://podminky.urs.cz/item/CS_URS_2022_01/162751117" TargetMode="External" /><Relationship Id="rId3" Type="http://schemas.openxmlformats.org/officeDocument/2006/relationships/hyperlink" Target="https://podminky.urs.cz/item/CS_URS_2022_01/171201221" TargetMode="External" /><Relationship Id="rId4" Type="http://schemas.openxmlformats.org/officeDocument/2006/relationships/hyperlink" Target="https://podminky.urs.cz/item/CS_URS_2022_01/171251201" TargetMode="External" /><Relationship Id="rId5" Type="http://schemas.openxmlformats.org/officeDocument/2006/relationships/hyperlink" Target="https://podminky.urs.cz/item/CS_URS_2022_01/174101101" TargetMode="External" /><Relationship Id="rId6" Type="http://schemas.openxmlformats.org/officeDocument/2006/relationships/hyperlink" Target="https://podminky.urs.cz/item/CS_URS_2022_01/310279842" TargetMode="External" /><Relationship Id="rId7" Type="http://schemas.openxmlformats.org/officeDocument/2006/relationships/hyperlink" Target="https://podminky.urs.cz/item/CS_URS_2022_01/311237141" TargetMode="External" /><Relationship Id="rId8" Type="http://schemas.openxmlformats.org/officeDocument/2006/relationships/hyperlink" Target="https://podminky.urs.cz/item/CS_URS_2022_01/311273121" TargetMode="External" /><Relationship Id="rId9" Type="http://schemas.openxmlformats.org/officeDocument/2006/relationships/hyperlink" Target="https://podminky.urs.cz/item/CS_URS_2022_01/317142422" TargetMode="External" /><Relationship Id="rId10" Type="http://schemas.openxmlformats.org/officeDocument/2006/relationships/hyperlink" Target="https://podminky.urs.cz/item/CS_URS_2022_01/317143452" TargetMode="External" /><Relationship Id="rId11" Type="http://schemas.openxmlformats.org/officeDocument/2006/relationships/hyperlink" Target="https://podminky.urs.cz/item/CS_URS_2022_01/317143461" TargetMode="External" /><Relationship Id="rId12" Type="http://schemas.openxmlformats.org/officeDocument/2006/relationships/hyperlink" Target="https://podminky.urs.cz/item/CS_URS_2022_01/317143464" TargetMode="External" /><Relationship Id="rId13" Type="http://schemas.openxmlformats.org/officeDocument/2006/relationships/hyperlink" Target="https://podminky.urs.cz/item/CS_URS_2022_01/317143466" TargetMode="External" /><Relationship Id="rId14" Type="http://schemas.openxmlformats.org/officeDocument/2006/relationships/hyperlink" Target="https://podminky.urs.cz/item/CS_URS_2022_01/317351107" TargetMode="External" /><Relationship Id="rId15" Type="http://schemas.openxmlformats.org/officeDocument/2006/relationships/hyperlink" Target="https://podminky.urs.cz/item/CS_URS_2022_01/317351108" TargetMode="External" /><Relationship Id="rId16" Type="http://schemas.openxmlformats.org/officeDocument/2006/relationships/hyperlink" Target="https://podminky.urs.cz/item/CS_URS_2022_01/317361821" TargetMode="External" /><Relationship Id="rId17" Type="http://schemas.openxmlformats.org/officeDocument/2006/relationships/hyperlink" Target="https://podminky.urs.cz/item/CS_URS_2022_01/317941123" TargetMode="External" /><Relationship Id="rId18" Type="http://schemas.openxmlformats.org/officeDocument/2006/relationships/hyperlink" Target="https://podminky.urs.cz/item/CS_URS_2022_01/340271041" TargetMode="External" /><Relationship Id="rId19" Type="http://schemas.openxmlformats.org/officeDocument/2006/relationships/hyperlink" Target="https://podminky.urs.cz/item/CS_URS_2022_01/342272225" TargetMode="External" /><Relationship Id="rId20" Type="http://schemas.openxmlformats.org/officeDocument/2006/relationships/hyperlink" Target="https://podminky.urs.cz/item/CS_URS_2022_01/342272245" TargetMode="External" /><Relationship Id="rId21" Type="http://schemas.openxmlformats.org/officeDocument/2006/relationships/hyperlink" Target="https://podminky.urs.cz/item/CS_URS_2022_01/413232211" TargetMode="External" /><Relationship Id="rId22" Type="http://schemas.openxmlformats.org/officeDocument/2006/relationships/hyperlink" Target="https://podminky.urs.cz/item/CS_URS_2022_01/417321515" TargetMode="External" /><Relationship Id="rId23" Type="http://schemas.openxmlformats.org/officeDocument/2006/relationships/hyperlink" Target="https://podminky.urs.cz/item/CS_URS_2022_01/417351115" TargetMode="External" /><Relationship Id="rId24" Type="http://schemas.openxmlformats.org/officeDocument/2006/relationships/hyperlink" Target="https://podminky.urs.cz/item/CS_URS_2022_01/417351116" TargetMode="External" /><Relationship Id="rId25" Type="http://schemas.openxmlformats.org/officeDocument/2006/relationships/hyperlink" Target="https://podminky.urs.cz/item/CS_URS_2022_01/417361821" TargetMode="External" /><Relationship Id="rId26" Type="http://schemas.openxmlformats.org/officeDocument/2006/relationships/hyperlink" Target="https://podminky.urs.cz/item/CS_URS_2022_01/564271011" TargetMode="External" /><Relationship Id="rId27" Type="http://schemas.openxmlformats.org/officeDocument/2006/relationships/hyperlink" Target="https://podminky.urs.cz/item/CS_URS_2022_01/596811311" TargetMode="External" /><Relationship Id="rId28" Type="http://schemas.openxmlformats.org/officeDocument/2006/relationships/hyperlink" Target="https://podminky.urs.cz/item/CS_URS_2022_01/611311131" TargetMode="External" /><Relationship Id="rId29" Type="http://schemas.openxmlformats.org/officeDocument/2006/relationships/hyperlink" Target="https://podminky.urs.cz/item/CS_URS_2022_01/611311135" TargetMode="External" /><Relationship Id="rId30" Type="http://schemas.openxmlformats.org/officeDocument/2006/relationships/hyperlink" Target="https://podminky.urs.cz/item/CS_URS_2022_01/611315212" TargetMode="External" /><Relationship Id="rId31" Type="http://schemas.openxmlformats.org/officeDocument/2006/relationships/hyperlink" Target="https://podminky.urs.cz/item/CS_URS_2022_01/611315413" TargetMode="External" /><Relationship Id="rId32" Type="http://schemas.openxmlformats.org/officeDocument/2006/relationships/hyperlink" Target="https://podminky.urs.cz/item/CS_URS_2022_01/612131102" TargetMode="External" /><Relationship Id="rId33" Type="http://schemas.openxmlformats.org/officeDocument/2006/relationships/hyperlink" Target="https://podminky.urs.cz/item/CS_URS_2022_01/612311131" TargetMode="External" /><Relationship Id="rId34" Type="http://schemas.openxmlformats.org/officeDocument/2006/relationships/hyperlink" Target="https://podminky.urs.cz/item/CS_URS_2022_01/612315202" TargetMode="External" /><Relationship Id="rId35" Type="http://schemas.openxmlformats.org/officeDocument/2006/relationships/hyperlink" Target="https://podminky.urs.cz/item/CS_URS_2022_01/612321121" TargetMode="External" /><Relationship Id="rId36" Type="http://schemas.openxmlformats.org/officeDocument/2006/relationships/hyperlink" Target="https://podminky.urs.cz/item/CS_URS_2022_01/612321191" TargetMode="External" /><Relationship Id="rId37" Type="http://schemas.openxmlformats.org/officeDocument/2006/relationships/hyperlink" Target="https://podminky.urs.cz/item/CS_URS_2022_01/612325101" TargetMode="External" /><Relationship Id="rId38" Type="http://schemas.openxmlformats.org/officeDocument/2006/relationships/hyperlink" Target="https://podminky.urs.cz/item/CS_URS_2022_01/612325121" TargetMode="External" /><Relationship Id="rId39" Type="http://schemas.openxmlformats.org/officeDocument/2006/relationships/hyperlink" Target="https://podminky.urs.cz/item/CS_URS_2022_01/612345301" TargetMode="External" /><Relationship Id="rId40" Type="http://schemas.openxmlformats.org/officeDocument/2006/relationships/hyperlink" Target="https://podminky.urs.cz/item/CS_URS_2022_01/622131300" TargetMode="External" /><Relationship Id="rId41" Type="http://schemas.openxmlformats.org/officeDocument/2006/relationships/hyperlink" Target="https://podminky.urs.cz/item/CS_URS_2022_01/622135001" TargetMode="External" /><Relationship Id="rId42" Type="http://schemas.openxmlformats.org/officeDocument/2006/relationships/hyperlink" Target="https://podminky.urs.cz/item/CS_URS_2021_01/622135011" TargetMode="External" /><Relationship Id="rId43" Type="http://schemas.openxmlformats.org/officeDocument/2006/relationships/hyperlink" Target="https://podminky.urs.cz/item/CS_URS_2021_01/622142002" TargetMode="External" /><Relationship Id="rId44" Type="http://schemas.openxmlformats.org/officeDocument/2006/relationships/hyperlink" Target="https://podminky.urs.cz/item/CS_URS_2022_01/622211021" TargetMode="External" /><Relationship Id="rId45" Type="http://schemas.openxmlformats.org/officeDocument/2006/relationships/hyperlink" Target="https://podminky.urs.cz/item/CS_URS_2022_01/622211041" TargetMode="External" /><Relationship Id="rId46" Type="http://schemas.openxmlformats.org/officeDocument/2006/relationships/hyperlink" Target="https://podminky.urs.cz/item/CS_URS_2022_01/622212051" TargetMode="External" /><Relationship Id="rId47" Type="http://schemas.openxmlformats.org/officeDocument/2006/relationships/hyperlink" Target="https://podminky.urs.cz/item/CS_URS_2022_01/622251101" TargetMode="External" /><Relationship Id="rId48" Type="http://schemas.openxmlformats.org/officeDocument/2006/relationships/hyperlink" Target="https://podminky.urs.cz/item/CS_URS_2022_01/622252002" TargetMode="External" /><Relationship Id="rId49" Type="http://schemas.openxmlformats.org/officeDocument/2006/relationships/hyperlink" Target="https://podminky.urs.cz/item/CS_URS_2022_01/622325112" TargetMode="External" /><Relationship Id="rId50" Type="http://schemas.openxmlformats.org/officeDocument/2006/relationships/hyperlink" Target="https://podminky.urs.cz/item/CS_URS_2022_01/622511112" TargetMode="External" /><Relationship Id="rId51" Type="http://schemas.openxmlformats.org/officeDocument/2006/relationships/hyperlink" Target="https://podminky.urs.cz/item/CS_URS_2022_01/622635021" TargetMode="External" /><Relationship Id="rId52" Type="http://schemas.openxmlformats.org/officeDocument/2006/relationships/hyperlink" Target="https://podminky.urs.cz/item/CS_URS_2022_01/629991012" TargetMode="External" /><Relationship Id="rId53" Type="http://schemas.openxmlformats.org/officeDocument/2006/relationships/hyperlink" Target="https://podminky.urs.cz/item/CS_URS_2022_01/629995101" TargetMode="External" /><Relationship Id="rId54" Type="http://schemas.openxmlformats.org/officeDocument/2006/relationships/hyperlink" Target="https://podminky.urs.cz/item/CS_URS_2022_01/632453414" TargetMode="External" /><Relationship Id="rId55" Type="http://schemas.openxmlformats.org/officeDocument/2006/relationships/hyperlink" Target="https://podminky.urs.cz/item/CS_URS_2022_01/632481213" TargetMode="External" /><Relationship Id="rId56" Type="http://schemas.openxmlformats.org/officeDocument/2006/relationships/hyperlink" Target="https://podminky.urs.cz/item/CS_URS_2022_01/633811111" TargetMode="External" /><Relationship Id="rId57" Type="http://schemas.openxmlformats.org/officeDocument/2006/relationships/hyperlink" Target="https://podminky.urs.cz/item/CS_URS_2022_01/634112123" TargetMode="External" /><Relationship Id="rId58" Type="http://schemas.openxmlformats.org/officeDocument/2006/relationships/hyperlink" Target="https://podminky.urs.cz/item/CS_URS_2022_01/642942611" TargetMode="External" /><Relationship Id="rId59" Type="http://schemas.openxmlformats.org/officeDocument/2006/relationships/hyperlink" Target="https://podminky.urs.cz/item/CS_URS_2022_01/642945111" TargetMode="External" /><Relationship Id="rId60" Type="http://schemas.openxmlformats.org/officeDocument/2006/relationships/hyperlink" Target="https://podminky.urs.cz/item/CS_URS_2022_01/941211112" TargetMode="External" /><Relationship Id="rId61" Type="http://schemas.openxmlformats.org/officeDocument/2006/relationships/hyperlink" Target="https://podminky.urs.cz/item/CS_URS_2022_01/941211211" TargetMode="External" /><Relationship Id="rId62" Type="http://schemas.openxmlformats.org/officeDocument/2006/relationships/hyperlink" Target="https://podminky.urs.cz/item/CS_URS_2022_01/941211812" TargetMode="External" /><Relationship Id="rId63" Type="http://schemas.openxmlformats.org/officeDocument/2006/relationships/hyperlink" Target="https://podminky.urs.cz/item/CS_URS_2022_01/944611111" TargetMode="External" /><Relationship Id="rId64" Type="http://schemas.openxmlformats.org/officeDocument/2006/relationships/hyperlink" Target="https://podminky.urs.cz/item/CS_URS_2022_01/944611211" TargetMode="External" /><Relationship Id="rId65" Type="http://schemas.openxmlformats.org/officeDocument/2006/relationships/hyperlink" Target="https://podminky.urs.cz/item/CS_URS_2022_01/944611811" TargetMode="External" /><Relationship Id="rId66" Type="http://schemas.openxmlformats.org/officeDocument/2006/relationships/hyperlink" Target="https://podminky.urs.cz/item/CS_URS_2022_01/944711112" TargetMode="External" /><Relationship Id="rId67" Type="http://schemas.openxmlformats.org/officeDocument/2006/relationships/hyperlink" Target="https://podminky.urs.cz/item/CS_URS_2022_01/944711812" TargetMode="External" /><Relationship Id="rId68" Type="http://schemas.openxmlformats.org/officeDocument/2006/relationships/hyperlink" Target="https://podminky.urs.cz/item/CS_URS_2022_01/952901111" TargetMode="External" /><Relationship Id="rId69" Type="http://schemas.openxmlformats.org/officeDocument/2006/relationships/hyperlink" Target="https://podminky.urs.cz/item/CS_URS_2022_01/952906113" TargetMode="External" /><Relationship Id="rId70" Type="http://schemas.openxmlformats.org/officeDocument/2006/relationships/hyperlink" Target="https://podminky.urs.cz/item/CS_URS_2022_01/962031132" TargetMode="External" /><Relationship Id="rId71" Type="http://schemas.openxmlformats.org/officeDocument/2006/relationships/hyperlink" Target="https://podminky.urs.cz/item/CS_URS_2022_01/962032231" TargetMode="External" /><Relationship Id="rId72" Type="http://schemas.openxmlformats.org/officeDocument/2006/relationships/hyperlink" Target="https://podminky.urs.cz/item/CS_URS_2022_01/962032641" TargetMode="External" /><Relationship Id="rId73" Type="http://schemas.openxmlformats.org/officeDocument/2006/relationships/hyperlink" Target="https://podminky.urs.cz/item/CS_URS_2022_01/962081141" TargetMode="External" /><Relationship Id="rId74" Type="http://schemas.openxmlformats.org/officeDocument/2006/relationships/hyperlink" Target="https://podminky.urs.cz/item/CS_URS_2022_01/965082923" TargetMode="External" /><Relationship Id="rId75" Type="http://schemas.openxmlformats.org/officeDocument/2006/relationships/hyperlink" Target="https://podminky.urs.cz/item/CS_URS_2022_01/966015121" TargetMode="External" /><Relationship Id="rId76" Type="http://schemas.openxmlformats.org/officeDocument/2006/relationships/hyperlink" Target="https://podminky.urs.cz/item/CS_URS_2022_01/966031313" TargetMode="External" /><Relationship Id="rId77" Type="http://schemas.openxmlformats.org/officeDocument/2006/relationships/hyperlink" Target="https://podminky.urs.cz/item/CS_URS_2022_01/968062244" TargetMode="External" /><Relationship Id="rId78" Type="http://schemas.openxmlformats.org/officeDocument/2006/relationships/hyperlink" Target="https://podminky.urs.cz/item/CS_URS_2022_01/968082015" TargetMode="External" /><Relationship Id="rId79" Type="http://schemas.openxmlformats.org/officeDocument/2006/relationships/hyperlink" Target="https://podminky.urs.cz/item/CS_URS_2022_01/968082016" TargetMode="External" /><Relationship Id="rId80" Type="http://schemas.openxmlformats.org/officeDocument/2006/relationships/hyperlink" Target="https://podminky.urs.cz/item/CS_URS_2022_01/971033371" TargetMode="External" /><Relationship Id="rId81" Type="http://schemas.openxmlformats.org/officeDocument/2006/relationships/hyperlink" Target="https://podminky.urs.cz/item/CS_URS_2022_01/973031324" TargetMode="External" /><Relationship Id="rId82" Type="http://schemas.openxmlformats.org/officeDocument/2006/relationships/hyperlink" Target="https://podminky.urs.cz/item/CS_URS_2022_01/973031812" TargetMode="External" /><Relationship Id="rId83" Type="http://schemas.openxmlformats.org/officeDocument/2006/relationships/hyperlink" Target="https://podminky.urs.cz/item/CS_URS_2022_01/976072221" TargetMode="External" /><Relationship Id="rId84" Type="http://schemas.openxmlformats.org/officeDocument/2006/relationships/hyperlink" Target="https://podminky.urs.cz/item/CS_URS_2022_01/976074131" TargetMode="External" /><Relationship Id="rId85" Type="http://schemas.openxmlformats.org/officeDocument/2006/relationships/hyperlink" Target="https://podminky.urs.cz/item/CS_URS_2022_01/978013141" TargetMode="External" /><Relationship Id="rId86" Type="http://schemas.openxmlformats.org/officeDocument/2006/relationships/hyperlink" Target="https://podminky.urs.cz/item/CS_URS_2022_01/978036141" TargetMode="External" /><Relationship Id="rId87" Type="http://schemas.openxmlformats.org/officeDocument/2006/relationships/hyperlink" Target="https://podminky.urs.cz/item/CS_URS_2022_01/978059541" TargetMode="External" /><Relationship Id="rId88" Type="http://schemas.openxmlformats.org/officeDocument/2006/relationships/hyperlink" Target="https://podminky.urs.cz/item/CS_URS_2022_01/985221101" TargetMode="External" /><Relationship Id="rId89" Type="http://schemas.openxmlformats.org/officeDocument/2006/relationships/hyperlink" Target="https://podminky.urs.cz/item/CS_URS_2022_01/997013114" TargetMode="External" /><Relationship Id="rId90" Type="http://schemas.openxmlformats.org/officeDocument/2006/relationships/hyperlink" Target="https://podminky.urs.cz/item/CS_URS_2022_01/997013509" TargetMode="External" /><Relationship Id="rId91" Type="http://schemas.openxmlformats.org/officeDocument/2006/relationships/hyperlink" Target="https://podminky.urs.cz/item/CS_URS_2022_01/997013511" TargetMode="External" /><Relationship Id="rId92" Type="http://schemas.openxmlformats.org/officeDocument/2006/relationships/hyperlink" Target="https://podminky.urs.cz/item/CS_URS_2022_01/997013609" TargetMode="External" /><Relationship Id="rId93" Type="http://schemas.openxmlformats.org/officeDocument/2006/relationships/hyperlink" Target="https://podminky.urs.cz/item/CS_URS_2022_01/997013631" TargetMode="External" /><Relationship Id="rId94" Type="http://schemas.openxmlformats.org/officeDocument/2006/relationships/hyperlink" Target="https://podminky.urs.cz/item/CS_URS_2022_01/997013804" TargetMode="External" /><Relationship Id="rId95" Type="http://schemas.openxmlformats.org/officeDocument/2006/relationships/hyperlink" Target="https://podminky.urs.cz/item/CS_URS_2022_01/997013811" TargetMode="External" /><Relationship Id="rId96" Type="http://schemas.openxmlformats.org/officeDocument/2006/relationships/hyperlink" Target="https://podminky.urs.cz/item/CS_URS_2022_01/998011003" TargetMode="External" /><Relationship Id="rId97" Type="http://schemas.openxmlformats.org/officeDocument/2006/relationships/hyperlink" Target="https://podminky.urs.cz/item/CS_URS_2022_01/711161215" TargetMode="External" /><Relationship Id="rId98" Type="http://schemas.openxmlformats.org/officeDocument/2006/relationships/hyperlink" Target="https://podminky.urs.cz/item/CS_URS_2022_01/711192102" TargetMode="External" /><Relationship Id="rId99" Type="http://schemas.openxmlformats.org/officeDocument/2006/relationships/hyperlink" Target="https://podminky.urs.cz/item/CS_URS_2022_01/998711103" TargetMode="External" /><Relationship Id="rId100" Type="http://schemas.openxmlformats.org/officeDocument/2006/relationships/hyperlink" Target="https://podminky.urs.cz/item/CS_URS_2022_01/713111111" TargetMode="External" /><Relationship Id="rId101" Type="http://schemas.openxmlformats.org/officeDocument/2006/relationships/hyperlink" Target="https://podminky.urs.cz/item/CS_URS_2022_01/713111128" TargetMode="External" /><Relationship Id="rId102" Type="http://schemas.openxmlformats.org/officeDocument/2006/relationships/hyperlink" Target="https://podminky.urs.cz/item/CS_URS_2022_01/713121121" TargetMode="External" /><Relationship Id="rId103" Type="http://schemas.openxmlformats.org/officeDocument/2006/relationships/hyperlink" Target="https://podminky.urs.cz/item/CS_URS_2022_01/713131143" TargetMode="External" /><Relationship Id="rId104" Type="http://schemas.openxmlformats.org/officeDocument/2006/relationships/hyperlink" Target="https://podminky.urs.cz/item/CS_URS_2022_01/713131155" TargetMode="External" /><Relationship Id="rId105" Type="http://schemas.openxmlformats.org/officeDocument/2006/relationships/hyperlink" Target="https://podminky.urs.cz/item/CS_URS_2022_01/713151111" TargetMode="External" /><Relationship Id="rId106" Type="http://schemas.openxmlformats.org/officeDocument/2006/relationships/hyperlink" Target="https://podminky.urs.cz/item/CS_URS_2022_01/713151121" TargetMode="External" /><Relationship Id="rId107" Type="http://schemas.openxmlformats.org/officeDocument/2006/relationships/hyperlink" Target="https://podminky.urs.cz/item/CS_URS_2022_01/713191133" TargetMode="External" /><Relationship Id="rId108" Type="http://schemas.openxmlformats.org/officeDocument/2006/relationships/hyperlink" Target="https://podminky.urs.cz/item/CS_URS_2022_01/998713103" TargetMode="External" /><Relationship Id="rId109" Type="http://schemas.openxmlformats.org/officeDocument/2006/relationships/hyperlink" Target="https://podminky.urs.cz/item/CS_URS_2022_01/762331812" TargetMode="External" /><Relationship Id="rId110" Type="http://schemas.openxmlformats.org/officeDocument/2006/relationships/hyperlink" Target="https://podminky.urs.cz/item/CS_URS_2022_01/762331813" TargetMode="External" /><Relationship Id="rId111" Type="http://schemas.openxmlformats.org/officeDocument/2006/relationships/hyperlink" Target="https://podminky.urs.cz/item/CS_URS_2022_01/762331815" TargetMode="External" /><Relationship Id="rId112" Type="http://schemas.openxmlformats.org/officeDocument/2006/relationships/hyperlink" Target="https://podminky.urs.cz/item/CS_URS_2022_01/762332131" TargetMode="External" /><Relationship Id="rId113" Type="http://schemas.openxmlformats.org/officeDocument/2006/relationships/hyperlink" Target="https://podminky.urs.cz/item/CS_URS_2022_01/762332132" TargetMode="External" /><Relationship Id="rId114" Type="http://schemas.openxmlformats.org/officeDocument/2006/relationships/hyperlink" Target="https://podminky.urs.cz/item/CS_URS_2022_01/762332133" TargetMode="External" /><Relationship Id="rId115" Type="http://schemas.openxmlformats.org/officeDocument/2006/relationships/hyperlink" Target="https://podminky.urs.cz/item/CS_URS_2022_01/762332134" TargetMode="External" /><Relationship Id="rId116" Type="http://schemas.openxmlformats.org/officeDocument/2006/relationships/hyperlink" Target="https://podminky.urs.cz/item/CS_URS_2022_01/762341210" TargetMode="External" /><Relationship Id="rId117" Type="http://schemas.openxmlformats.org/officeDocument/2006/relationships/hyperlink" Target="https://podminky.urs.cz/item/CS_URS_2022_01/762341680" TargetMode="External" /><Relationship Id="rId118" Type="http://schemas.openxmlformats.org/officeDocument/2006/relationships/hyperlink" Target="https://podminky.urs.cz/item/CS_URS_2022_01/762341811" TargetMode="External" /><Relationship Id="rId119" Type="http://schemas.openxmlformats.org/officeDocument/2006/relationships/hyperlink" Target="https://podminky.urs.cz/item/CS_URS_2022_01/762355802" TargetMode="External" /><Relationship Id="rId120" Type="http://schemas.openxmlformats.org/officeDocument/2006/relationships/hyperlink" Target="https://podminky.urs.cz/item/CS_URS_2022_01/762395000" TargetMode="External" /><Relationship Id="rId121" Type="http://schemas.openxmlformats.org/officeDocument/2006/relationships/hyperlink" Target="https://podminky.urs.cz/item/CS_URS_2022_01/762511134" TargetMode="External" /><Relationship Id="rId122" Type="http://schemas.openxmlformats.org/officeDocument/2006/relationships/hyperlink" Target="https://podminky.urs.cz/item/CS_URS_2022_01/762511136" TargetMode="External" /><Relationship Id="rId123" Type="http://schemas.openxmlformats.org/officeDocument/2006/relationships/hyperlink" Target="https://podminky.urs.cz/item/CS_URS_2022_01/762512261" TargetMode="External" /><Relationship Id="rId124" Type="http://schemas.openxmlformats.org/officeDocument/2006/relationships/hyperlink" Target="https://podminky.urs.cz/item/CS_URS_2022_01/762522811" TargetMode="External" /><Relationship Id="rId125" Type="http://schemas.openxmlformats.org/officeDocument/2006/relationships/hyperlink" Target="https://podminky.urs.cz/item/CS_URS_2022_01/762526811" TargetMode="External" /><Relationship Id="rId126" Type="http://schemas.openxmlformats.org/officeDocument/2006/relationships/hyperlink" Target="https://podminky.urs.cz/item/CS_URS_2022_01/762822110" TargetMode="External" /><Relationship Id="rId127" Type="http://schemas.openxmlformats.org/officeDocument/2006/relationships/hyperlink" Target="https://podminky.urs.cz/item/CS_URS_2022_01/762895000" TargetMode="External" /><Relationship Id="rId128" Type="http://schemas.openxmlformats.org/officeDocument/2006/relationships/hyperlink" Target="https://podminky.urs.cz/item/CS_URS_2022_01/998762103" TargetMode="External" /><Relationship Id="rId129" Type="http://schemas.openxmlformats.org/officeDocument/2006/relationships/hyperlink" Target="https://podminky.urs.cz/item/CS_URS_2022_01/763111411" TargetMode="External" /><Relationship Id="rId130" Type="http://schemas.openxmlformats.org/officeDocument/2006/relationships/hyperlink" Target="https://podminky.urs.cz/item/CS_URS_2022_01/763111417" TargetMode="External" /><Relationship Id="rId131" Type="http://schemas.openxmlformats.org/officeDocument/2006/relationships/hyperlink" Target="https://podminky.urs.cz/item/CS_URS_2022_01/763131751" TargetMode="External" /><Relationship Id="rId132" Type="http://schemas.openxmlformats.org/officeDocument/2006/relationships/hyperlink" Target="https://podminky.urs.cz/item/CS_URS_2022_01/763161710" TargetMode="External" /><Relationship Id="rId133" Type="http://schemas.openxmlformats.org/officeDocument/2006/relationships/hyperlink" Target="https://podminky.urs.cz/item/CS_URS_2022_01/998763303" TargetMode="External" /><Relationship Id="rId134" Type="http://schemas.openxmlformats.org/officeDocument/2006/relationships/hyperlink" Target="https://podminky.urs.cz/item/CS_URS_2022_01/764001821" TargetMode="External" /><Relationship Id="rId135" Type="http://schemas.openxmlformats.org/officeDocument/2006/relationships/hyperlink" Target="https://podminky.urs.cz/item/CS_URS_2022_01/764001861" TargetMode="External" /><Relationship Id="rId136" Type="http://schemas.openxmlformats.org/officeDocument/2006/relationships/hyperlink" Target="https://podminky.urs.cz/item/CS_URS_2022_01/764001881" TargetMode="External" /><Relationship Id="rId137" Type="http://schemas.openxmlformats.org/officeDocument/2006/relationships/hyperlink" Target="https://podminky.urs.cz/item/CS_URS_2022_01/764002811" TargetMode="External" /><Relationship Id="rId138" Type="http://schemas.openxmlformats.org/officeDocument/2006/relationships/hyperlink" Target="https://podminky.urs.cz/item/CS_URS_2022_01/764002821" TargetMode="External" /><Relationship Id="rId139" Type="http://schemas.openxmlformats.org/officeDocument/2006/relationships/hyperlink" Target="https://podminky.urs.cz/item/CS_URS_2022_01/764002841" TargetMode="External" /><Relationship Id="rId140" Type="http://schemas.openxmlformats.org/officeDocument/2006/relationships/hyperlink" Target="https://podminky.urs.cz/item/CS_URS_2022_01/764002851" TargetMode="External" /><Relationship Id="rId141" Type="http://schemas.openxmlformats.org/officeDocument/2006/relationships/hyperlink" Target="https://podminky.urs.cz/item/CS_URS_2022_01/764002871" TargetMode="External" /><Relationship Id="rId142" Type="http://schemas.openxmlformats.org/officeDocument/2006/relationships/hyperlink" Target="https://podminky.urs.cz/item/CS_URS_2022_01/764002881" TargetMode="External" /><Relationship Id="rId143" Type="http://schemas.openxmlformats.org/officeDocument/2006/relationships/hyperlink" Target="https://podminky.urs.cz/item/CS_URS_2022_01/764003801" TargetMode="External" /><Relationship Id="rId144" Type="http://schemas.openxmlformats.org/officeDocument/2006/relationships/hyperlink" Target="https://podminky.urs.cz/item/CS_URS_2022_01/764004801" TargetMode="External" /><Relationship Id="rId145" Type="http://schemas.openxmlformats.org/officeDocument/2006/relationships/hyperlink" Target="https://podminky.urs.cz/item/CS_URS_2022_01/764004861" TargetMode="External" /><Relationship Id="rId146" Type="http://schemas.openxmlformats.org/officeDocument/2006/relationships/hyperlink" Target="https://podminky.urs.cz/item/CS_URS_2022_01/764111653" TargetMode="External" /><Relationship Id="rId147" Type="http://schemas.openxmlformats.org/officeDocument/2006/relationships/hyperlink" Target="https://podminky.urs.cz/item/CS_URS_2022_01/764211635" TargetMode="External" /><Relationship Id="rId148" Type="http://schemas.openxmlformats.org/officeDocument/2006/relationships/hyperlink" Target="https://podminky.urs.cz/item/CS_URS_2022_01/764212637" TargetMode="External" /><Relationship Id="rId149" Type="http://schemas.openxmlformats.org/officeDocument/2006/relationships/hyperlink" Target="https://podminky.urs.cz/item/CS_URS_2022_01/764212664" TargetMode="External" /><Relationship Id="rId150" Type="http://schemas.openxmlformats.org/officeDocument/2006/relationships/hyperlink" Target="https://podminky.urs.cz/item/CS_URS_2022_01/764213456" TargetMode="External" /><Relationship Id="rId151" Type="http://schemas.openxmlformats.org/officeDocument/2006/relationships/hyperlink" Target="https://podminky.urs.cz/item/CS_URS_2022_01/764213652" TargetMode="External" /><Relationship Id="rId152" Type="http://schemas.openxmlformats.org/officeDocument/2006/relationships/hyperlink" Target="https://podminky.urs.cz/item/CS_URS_2022_01/764216605" TargetMode="External" /><Relationship Id="rId153" Type="http://schemas.openxmlformats.org/officeDocument/2006/relationships/hyperlink" Target="https://podminky.urs.cz/item/CS_URS_2022_01/764314666" TargetMode="External" /><Relationship Id="rId154" Type="http://schemas.openxmlformats.org/officeDocument/2006/relationships/hyperlink" Target="https://podminky.urs.cz/item/CS_URS_2022_01/764316603" TargetMode="External" /><Relationship Id="rId155" Type="http://schemas.openxmlformats.org/officeDocument/2006/relationships/hyperlink" Target="https://podminky.urs.cz/item/CS_URS_2022_01/764511602" TargetMode="External" /><Relationship Id="rId156" Type="http://schemas.openxmlformats.org/officeDocument/2006/relationships/hyperlink" Target="https://podminky.urs.cz/item/CS_URS_2022_01/764511622" TargetMode="External" /><Relationship Id="rId157" Type="http://schemas.openxmlformats.org/officeDocument/2006/relationships/hyperlink" Target="https://podminky.urs.cz/item/CS_URS_2022_01/764511643" TargetMode="External" /><Relationship Id="rId158" Type="http://schemas.openxmlformats.org/officeDocument/2006/relationships/hyperlink" Target="https://podminky.urs.cz/item/CS_URS_2022_01/764518623" TargetMode="External" /><Relationship Id="rId159" Type="http://schemas.openxmlformats.org/officeDocument/2006/relationships/hyperlink" Target="https://podminky.urs.cz/item/CS_URS_2022_01/998764103" TargetMode="External" /><Relationship Id="rId160" Type="http://schemas.openxmlformats.org/officeDocument/2006/relationships/hyperlink" Target="https://podminky.urs.cz/item/CS_URS_2022_01/765135001" TargetMode="External" /><Relationship Id="rId161" Type="http://schemas.openxmlformats.org/officeDocument/2006/relationships/hyperlink" Target="https://podminky.urs.cz/item/CS_URS_2022_01/765135013" TargetMode="External" /><Relationship Id="rId162" Type="http://schemas.openxmlformats.org/officeDocument/2006/relationships/hyperlink" Target="https://podminky.urs.cz/item/CS_URS_2022_01/765135021" TargetMode="External" /><Relationship Id="rId163" Type="http://schemas.openxmlformats.org/officeDocument/2006/relationships/hyperlink" Target="https://podminky.urs.cz/item/CS_URS_2022_01/765191013" TargetMode="External" /><Relationship Id="rId164" Type="http://schemas.openxmlformats.org/officeDocument/2006/relationships/hyperlink" Target="https://podminky.urs.cz/item/CS_URS_2022_01/765191091" TargetMode="External" /><Relationship Id="rId165" Type="http://schemas.openxmlformats.org/officeDocument/2006/relationships/hyperlink" Target="https://podminky.urs.cz/item/CS_URS_2022_01/998765103" TargetMode="External" /><Relationship Id="rId166" Type="http://schemas.openxmlformats.org/officeDocument/2006/relationships/hyperlink" Target="https://podminky.urs.cz/item/CS_URS_2022_01/766441811" TargetMode="External" /><Relationship Id="rId167" Type="http://schemas.openxmlformats.org/officeDocument/2006/relationships/hyperlink" Target="https://podminky.urs.cz/item/CS_URS_2022_01/766441821" TargetMode="External" /><Relationship Id="rId168" Type="http://schemas.openxmlformats.org/officeDocument/2006/relationships/hyperlink" Target="https://podminky.urs.cz/item/CS_URS_2022_01/766622131" TargetMode="External" /><Relationship Id="rId169" Type="http://schemas.openxmlformats.org/officeDocument/2006/relationships/hyperlink" Target="https://podminky.urs.cz/item/CS_URS_2022_01/766622216" TargetMode="External" /><Relationship Id="rId170" Type="http://schemas.openxmlformats.org/officeDocument/2006/relationships/hyperlink" Target="https://podminky.urs.cz/item/CS_URS_2022_01/766660021" TargetMode="External" /><Relationship Id="rId171" Type="http://schemas.openxmlformats.org/officeDocument/2006/relationships/hyperlink" Target="https://podminky.urs.cz/item/CS_URS_2022_01/766660022" TargetMode="External" /><Relationship Id="rId172" Type="http://schemas.openxmlformats.org/officeDocument/2006/relationships/hyperlink" Target="https://podminky.urs.cz/item/CS_URS_2022_01/766660171" TargetMode="External" /><Relationship Id="rId173" Type="http://schemas.openxmlformats.org/officeDocument/2006/relationships/hyperlink" Target="https://podminky.urs.cz/item/CS_URS_2022_01/766660728" TargetMode="External" /><Relationship Id="rId174" Type="http://schemas.openxmlformats.org/officeDocument/2006/relationships/hyperlink" Target="https://podminky.urs.cz/item/CS_URS_2022_01/766660729" TargetMode="External" /><Relationship Id="rId175" Type="http://schemas.openxmlformats.org/officeDocument/2006/relationships/hyperlink" Target="https://podminky.urs.cz/item/CS_URS_2022_01/766660731" TargetMode="External" /><Relationship Id="rId176" Type="http://schemas.openxmlformats.org/officeDocument/2006/relationships/hyperlink" Target="https://podminky.urs.cz/item/CS_URS_2022_01/766660734" TargetMode="External" /><Relationship Id="rId177" Type="http://schemas.openxmlformats.org/officeDocument/2006/relationships/hyperlink" Target="https://podminky.urs.cz/item/CS_URS_2022_01/766671004" TargetMode="External" /><Relationship Id="rId178" Type="http://schemas.openxmlformats.org/officeDocument/2006/relationships/hyperlink" Target="https://podminky.urs.cz/item/CS_URS_2022_01/766691914" TargetMode="External" /><Relationship Id="rId179" Type="http://schemas.openxmlformats.org/officeDocument/2006/relationships/hyperlink" Target="https://podminky.urs.cz/item/CS_URS_2022_01/766694111" TargetMode="External" /><Relationship Id="rId180" Type="http://schemas.openxmlformats.org/officeDocument/2006/relationships/hyperlink" Target="https://podminky.urs.cz/item/CS_URS_2022_01/766694112" TargetMode="External" /><Relationship Id="rId181" Type="http://schemas.openxmlformats.org/officeDocument/2006/relationships/hyperlink" Target="https://podminky.urs.cz/item/CS_URS_2022_01/766694113" TargetMode="External" /><Relationship Id="rId182" Type="http://schemas.openxmlformats.org/officeDocument/2006/relationships/hyperlink" Target="https://podminky.urs.cz/item/CS_URS_2022_01/998766103" TargetMode="External" /><Relationship Id="rId183" Type="http://schemas.openxmlformats.org/officeDocument/2006/relationships/hyperlink" Target="https://podminky.urs.cz/item/CS_URS_2022_01/767640111" TargetMode="External" /><Relationship Id="rId184" Type="http://schemas.openxmlformats.org/officeDocument/2006/relationships/hyperlink" Target="https://podminky.urs.cz/item/CS_URS_2022_01/767641800" TargetMode="External" /><Relationship Id="rId185" Type="http://schemas.openxmlformats.org/officeDocument/2006/relationships/hyperlink" Target="https://podminky.urs.cz/item/CS_URS_2022_01/767661811" TargetMode="External" /><Relationship Id="rId186" Type="http://schemas.openxmlformats.org/officeDocument/2006/relationships/hyperlink" Target="https://podminky.urs.cz/item/CS_URS_2022_01/767662110" TargetMode="External" /><Relationship Id="rId187" Type="http://schemas.openxmlformats.org/officeDocument/2006/relationships/hyperlink" Target="https://podminky.urs.cz/item/CS_URS_2022_01/767851104" TargetMode="External" /><Relationship Id="rId188" Type="http://schemas.openxmlformats.org/officeDocument/2006/relationships/hyperlink" Target="https://podminky.urs.cz/item/CS_URS_2022_01/767995115" TargetMode="External" /><Relationship Id="rId189" Type="http://schemas.openxmlformats.org/officeDocument/2006/relationships/hyperlink" Target="https://podminky.urs.cz/item/CS_URS_2022_01/767995116" TargetMode="External" /><Relationship Id="rId190" Type="http://schemas.openxmlformats.org/officeDocument/2006/relationships/hyperlink" Target="https://podminky.urs.cz/item/CS_URS_2022_01/767996803" TargetMode="External" /><Relationship Id="rId191" Type="http://schemas.openxmlformats.org/officeDocument/2006/relationships/hyperlink" Target="https://podminky.urs.cz/item/CS_URS_2022_01/998767103" TargetMode="External" /><Relationship Id="rId192" Type="http://schemas.openxmlformats.org/officeDocument/2006/relationships/hyperlink" Target="https://podminky.urs.cz/item/CS_URS_2022_01/771111011" TargetMode="External" /><Relationship Id="rId193" Type="http://schemas.openxmlformats.org/officeDocument/2006/relationships/hyperlink" Target="https://podminky.urs.cz/item/CS_URS_2022_01/771151022" TargetMode="External" /><Relationship Id="rId194" Type="http://schemas.openxmlformats.org/officeDocument/2006/relationships/hyperlink" Target="https://podminky.urs.cz/item/CS_URS_2022_01/771471810" TargetMode="External" /><Relationship Id="rId195" Type="http://schemas.openxmlformats.org/officeDocument/2006/relationships/hyperlink" Target="https://podminky.urs.cz/item/CS_URS_2022_01/771474113" TargetMode="External" /><Relationship Id="rId196" Type="http://schemas.openxmlformats.org/officeDocument/2006/relationships/hyperlink" Target="https://podminky.urs.cz/item/CS_URS_2022_01/771571810" TargetMode="External" /><Relationship Id="rId197" Type="http://schemas.openxmlformats.org/officeDocument/2006/relationships/hyperlink" Target="https://podminky.urs.cz/item/CS_URS_2022_01/771574111" TargetMode="External" /><Relationship Id="rId198" Type="http://schemas.openxmlformats.org/officeDocument/2006/relationships/hyperlink" Target="https://podminky.urs.cz/item/CS_URS_2022_01/771591111" TargetMode="External" /><Relationship Id="rId199" Type="http://schemas.openxmlformats.org/officeDocument/2006/relationships/hyperlink" Target="https://podminky.urs.cz/item/CS_URS_2022_01/771591112" TargetMode="External" /><Relationship Id="rId200" Type="http://schemas.openxmlformats.org/officeDocument/2006/relationships/hyperlink" Target="https://podminky.urs.cz/item/CS_URS_2022_01/998771103" TargetMode="External" /><Relationship Id="rId201" Type="http://schemas.openxmlformats.org/officeDocument/2006/relationships/hyperlink" Target="https://podminky.urs.cz/item/CS_URS_2022_01/773993901" TargetMode="External" /><Relationship Id="rId202" Type="http://schemas.openxmlformats.org/officeDocument/2006/relationships/hyperlink" Target="https://podminky.urs.cz/item/CS_URS_2022_01/776111117" TargetMode="External" /><Relationship Id="rId203" Type="http://schemas.openxmlformats.org/officeDocument/2006/relationships/hyperlink" Target="https://podminky.urs.cz/item/CS_URS_2022_01/776121111" TargetMode="External" /><Relationship Id="rId204" Type="http://schemas.openxmlformats.org/officeDocument/2006/relationships/hyperlink" Target="https://podminky.urs.cz/item/CS_URS_2022_01/776141121" TargetMode="External" /><Relationship Id="rId205" Type="http://schemas.openxmlformats.org/officeDocument/2006/relationships/hyperlink" Target="https://podminky.urs.cz/item/CS_URS_2022_01/776201811" TargetMode="External" /><Relationship Id="rId206" Type="http://schemas.openxmlformats.org/officeDocument/2006/relationships/hyperlink" Target="https://podminky.urs.cz/item/CS_URS_2022_01/776231111" TargetMode="External" /><Relationship Id="rId207" Type="http://schemas.openxmlformats.org/officeDocument/2006/relationships/hyperlink" Target="https://podminky.urs.cz/item/CS_URS_2022_01/998776103" TargetMode="External" /><Relationship Id="rId208" Type="http://schemas.openxmlformats.org/officeDocument/2006/relationships/hyperlink" Target="https://podminky.urs.cz/item/CS_URS_2022_01/781111011" TargetMode="External" /><Relationship Id="rId209" Type="http://schemas.openxmlformats.org/officeDocument/2006/relationships/hyperlink" Target="https://podminky.urs.cz/item/CS_URS_2022_01/781121011" TargetMode="External" /><Relationship Id="rId210" Type="http://schemas.openxmlformats.org/officeDocument/2006/relationships/hyperlink" Target="https://podminky.urs.cz/item/CS_URS_2022_01/781131112" TargetMode="External" /><Relationship Id="rId211" Type="http://schemas.openxmlformats.org/officeDocument/2006/relationships/hyperlink" Target="https://podminky.urs.cz/item/CS_URS_2022_01/781151031" TargetMode="External" /><Relationship Id="rId212" Type="http://schemas.openxmlformats.org/officeDocument/2006/relationships/hyperlink" Target="https://podminky.urs.cz/item/CS_URS_2022_01/781161021" TargetMode="External" /><Relationship Id="rId213" Type="http://schemas.openxmlformats.org/officeDocument/2006/relationships/hyperlink" Target="https://podminky.urs.cz/item/CS_URS_2022_01/781474112" TargetMode="External" /><Relationship Id="rId214" Type="http://schemas.openxmlformats.org/officeDocument/2006/relationships/hyperlink" Target="https://podminky.urs.cz/item/CS_URS_2022_01/781495211" TargetMode="External" /><Relationship Id="rId215" Type="http://schemas.openxmlformats.org/officeDocument/2006/relationships/hyperlink" Target="https://podminky.urs.cz/item/CS_URS_2022_01/998781103" TargetMode="External" /><Relationship Id="rId216" Type="http://schemas.openxmlformats.org/officeDocument/2006/relationships/hyperlink" Target="https://podminky.urs.cz/item/CS_URS_2022_01/783201201" TargetMode="External" /><Relationship Id="rId217" Type="http://schemas.openxmlformats.org/officeDocument/2006/relationships/hyperlink" Target="https://podminky.urs.cz/item/CS_URS_2022_01/783201403" TargetMode="External" /><Relationship Id="rId218" Type="http://schemas.openxmlformats.org/officeDocument/2006/relationships/hyperlink" Target="https://podminky.urs.cz/item/CS_URS_2022_01/783213101" TargetMode="External" /><Relationship Id="rId219" Type="http://schemas.openxmlformats.org/officeDocument/2006/relationships/hyperlink" Target="https://podminky.urs.cz/item/CS_URS_2022_01/783213111" TargetMode="External" /><Relationship Id="rId220" Type="http://schemas.openxmlformats.org/officeDocument/2006/relationships/hyperlink" Target="https://podminky.urs.cz/item/CS_URS_2022_01/783218111" TargetMode="External" /><Relationship Id="rId221" Type="http://schemas.openxmlformats.org/officeDocument/2006/relationships/hyperlink" Target="https://podminky.urs.cz/item/CS_URS_2022_01/783301303" TargetMode="External" /><Relationship Id="rId222" Type="http://schemas.openxmlformats.org/officeDocument/2006/relationships/hyperlink" Target="https://podminky.urs.cz/item/CS_URS_2022_01/783314101" TargetMode="External" /><Relationship Id="rId223" Type="http://schemas.openxmlformats.org/officeDocument/2006/relationships/hyperlink" Target="https://podminky.urs.cz/item/CS_URS_2022_01/783315101" TargetMode="External" /><Relationship Id="rId224" Type="http://schemas.openxmlformats.org/officeDocument/2006/relationships/hyperlink" Target="https://podminky.urs.cz/item/CS_URS_2022_01/783317101" TargetMode="External" /><Relationship Id="rId225" Type="http://schemas.openxmlformats.org/officeDocument/2006/relationships/hyperlink" Target="https://podminky.urs.cz/item/CS_URS_2022_01/784111001" TargetMode="External" /><Relationship Id="rId226" Type="http://schemas.openxmlformats.org/officeDocument/2006/relationships/hyperlink" Target="https://podminky.urs.cz/item/CS_URS_2022_01/784111011" TargetMode="External" /><Relationship Id="rId227" Type="http://schemas.openxmlformats.org/officeDocument/2006/relationships/hyperlink" Target="https://podminky.urs.cz/item/CS_URS_2022_01/784111017" TargetMode="External" /><Relationship Id="rId228" Type="http://schemas.openxmlformats.org/officeDocument/2006/relationships/hyperlink" Target="https://podminky.urs.cz/item/CS_URS_2022_01/784161231" TargetMode="External" /><Relationship Id="rId229" Type="http://schemas.openxmlformats.org/officeDocument/2006/relationships/hyperlink" Target="https://podminky.urs.cz/item/CS_URS_2022_01/784171111" TargetMode="External" /><Relationship Id="rId230" Type="http://schemas.openxmlformats.org/officeDocument/2006/relationships/hyperlink" Target="https://podminky.urs.cz/item/CS_URS_2022_01/784181101" TargetMode="External" /><Relationship Id="rId231" Type="http://schemas.openxmlformats.org/officeDocument/2006/relationships/hyperlink" Target="https://podminky.urs.cz/item/CS_URS_2022_01/784181107" TargetMode="External" /><Relationship Id="rId232" Type="http://schemas.openxmlformats.org/officeDocument/2006/relationships/hyperlink" Target="https://podminky.urs.cz/item/CS_URS_2022_01/784191003" TargetMode="External" /><Relationship Id="rId233" Type="http://schemas.openxmlformats.org/officeDocument/2006/relationships/hyperlink" Target="https://podminky.urs.cz/item/CS_URS_2022_01/784191005" TargetMode="External" /><Relationship Id="rId234" Type="http://schemas.openxmlformats.org/officeDocument/2006/relationships/hyperlink" Target="https://podminky.urs.cz/item/CS_URS_2022_01/784191007" TargetMode="External" /><Relationship Id="rId235" Type="http://schemas.openxmlformats.org/officeDocument/2006/relationships/hyperlink" Target="https://podminky.urs.cz/item/CS_URS_2022_01/784211101" TargetMode="External" /><Relationship Id="rId236" Type="http://schemas.openxmlformats.org/officeDocument/2006/relationships/hyperlink" Target="https://podminky.urs.cz/item/CS_URS_2022_01/784211107" TargetMode="External" /><Relationship Id="rId237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2_01/111251102" TargetMode="External" /><Relationship Id="rId2" Type="http://schemas.openxmlformats.org/officeDocument/2006/relationships/hyperlink" Target="https://podminky.urs.cz/item/CS_URS_2022_01/112101101" TargetMode="External" /><Relationship Id="rId3" Type="http://schemas.openxmlformats.org/officeDocument/2006/relationships/hyperlink" Target="https://podminky.urs.cz/item/CS_URS_2022_01/112101121" TargetMode="External" /><Relationship Id="rId4" Type="http://schemas.openxmlformats.org/officeDocument/2006/relationships/hyperlink" Target="https://podminky.urs.cz/item/CS_URS_2022_01/112251101" TargetMode="External" /><Relationship Id="rId5" Type="http://schemas.openxmlformats.org/officeDocument/2006/relationships/hyperlink" Target="https://podminky.urs.cz/item/CS_URS_2022_01/113107123" TargetMode="External" /><Relationship Id="rId6" Type="http://schemas.openxmlformats.org/officeDocument/2006/relationships/hyperlink" Target="https://podminky.urs.cz/item/CS_URS_2022_01/113107341" TargetMode="External" /><Relationship Id="rId7" Type="http://schemas.openxmlformats.org/officeDocument/2006/relationships/hyperlink" Target="https://podminky.urs.cz/item/CS_URS_2022_01/122251104" TargetMode="External" /><Relationship Id="rId8" Type="http://schemas.openxmlformats.org/officeDocument/2006/relationships/hyperlink" Target="https://podminky.urs.cz/item/CS_URS_2022_01/162751117" TargetMode="External" /><Relationship Id="rId9" Type="http://schemas.openxmlformats.org/officeDocument/2006/relationships/hyperlink" Target="https://podminky.urs.cz/item/CS_URS_2022_01/171201221" TargetMode="External" /><Relationship Id="rId10" Type="http://schemas.openxmlformats.org/officeDocument/2006/relationships/hyperlink" Target="https://podminky.urs.cz/item/CS_URS_2022_01/171251201" TargetMode="External" /><Relationship Id="rId11" Type="http://schemas.openxmlformats.org/officeDocument/2006/relationships/hyperlink" Target="https://podminky.urs.cz/item/CS_URS_2022_01/181151321" TargetMode="External" /><Relationship Id="rId12" Type="http://schemas.openxmlformats.org/officeDocument/2006/relationships/hyperlink" Target="https://podminky.urs.cz/item/CS_URS_2022_01/181351113" TargetMode="External" /><Relationship Id="rId13" Type="http://schemas.openxmlformats.org/officeDocument/2006/relationships/hyperlink" Target="https://podminky.urs.cz/item/CS_URS_2022_01/181411131" TargetMode="External" /><Relationship Id="rId14" Type="http://schemas.openxmlformats.org/officeDocument/2006/relationships/hyperlink" Target="https://podminky.urs.cz/item/CS_URS_2022_01/182303111" TargetMode="External" /><Relationship Id="rId15" Type="http://schemas.openxmlformats.org/officeDocument/2006/relationships/hyperlink" Target="https://podminky.urs.cz/item/CS_URS_2022_01/185803111" TargetMode="External" /><Relationship Id="rId16" Type="http://schemas.openxmlformats.org/officeDocument/2006/relationships/hyperlink" Target="https://podminky.urs.cz/item/CS_URS_2022_01/564201111" TargetMode="External" /><Relationship Id="rId17" Type="http://schemas.openxmlformats.org/officeDocument/2006/relationships/hyperlink" Target="https://podminky.urs.cz/item/CS_URS_2022_01/564750111" TargetMode="External" /><Relationship Id="rId18" Type="http://schemas.openxmlformats.org/officeDocument/2006/relationships/hyperlink" Target="https://podminky.urs.cz/item/CS_URS_2022_01/564771111" TargetMode="External" /><Relationship Id="rId19" Type="http://schemas.openxmlformats.org/officeDocument/2006/relationships/hyperlink" Target="https://podminky.urs.cz/item/CS_URS_2022_01/596212230" TargetMode="External" /><Relationship Id="rId20" Type="http://schemas.openxmlformats.org/officeDocument/2006/relationships/hyperlink" Target="https://podminky.urs.cz/item/CS_URS_2022_01/596412213" TargetMode="External" /><Relationship Id="rId21" Type="http://schemas.openxmlformats.org/officeDocument/2006/relationships/hyperlink" Target="https://podminky.urs.cz/item/CS_URS_2022_01/914111111" TargetMode="External" /><Relationship Id="rId22" Type="http://schemas.openxmlformats.org/officeDocument/2006/relationships/hyperlink" Target="https://podminky.urs.cz/item/CS_URS_2022_01/916131213" TargetMode="External" /><Relationship Id="rId23" Type="http://schemas.openxmlformats.org/officeDocument/2006/relationships/hyperlink" Target="https://podminky.urs.cz/item/CS_URS_2022_01/916231213" TargetMode="External" /><Relationship Id="rId24" Type="http://schemas.openxmlformats.org/officeDocument/2006/relationships/hyperlink" Target="https://podminky.urs.cz/item/CS_URS_2022_01/919726202" TargetMode="External" /><Relationship Id="rId25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2_01/131212532" TargetMode="External" /><Relationship Id="rId2" Type="http://schemas.openxmlformats.org/officeDocument/2006/relationships/hyperlink" Target="https://podminky.urs.cz/item/CS_URS_2022_01/162751117" TargetMode="External" /><Relationship Id="rId3" Type="http://schemas.openxmlformats.org/officeDocument/2006/relationships/hyperlink" Target="https://podminky.urs.cz/item/CS_URS_2022_01/171201221" TargetMode="External" /><Relationship Id="rId4" Type="http://schemas.openxmlformats.org/officeDocument/2006/relationships/hyperlink" Target="https://podminky.urs.cz/item/CS_URS_2022_01/171251201" TargetMode="External" /><Relationship Id="rId5" Type="http://schemas.openxmlformats.org/officeDocument/2006/relationships/hyperlink" Target="https://podminky.urs.cz/item/CS_URS_2022_01/275313511" TargetMode="External" /><Relationship Id="rId6" Type="http://schemas.openxmlformats.org/officeDocument/2006/relationships/hyperlink" Target="https://podminky.urs.cz/item/CS_URS_2022_01/338171113" TargetMode="External" /><Relationship Id="rId7" Type="http://schemas.openxmlformats.org/officeDocument/2006/relationships/hyperlink" Target="https://podminky.urs.cz/item/CS_URS_2022_01/348121221" TargetMode="External" /><Relationship Id="rId8" Type="http://schemas.openxmlformats.org/officeDocument/2006/relationships/hyperlink" Target="https://podminky.urs.cz/item/CS_URS_2022_01/348401130" TargetMode="External" /><Relationship Id="rId9" Type="http://schemas.openxmlformats.org/officeDocument/2006/relationships/hyperlink" Target="https://podminky.urs.cz/item/CS_URS_2022_01/348401350" TargetMode="External" /><Relationship Id="rId10" Type="http://schemas.openxmlformats.org/officeDocument/2006/relationships/hyperlink" Target="https://podminky.urs.cz/item/CS_URS_2022_01/998011004" TargetMode="External" /><Relationship Id="rId11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2_01/115104111" TargetMode="External" /><Relationship Id="rId2" Type="http://schemas.openxmlformats.org/officeDocument/2006/relationships/hyperlink" Target="https://podminky.urs.cz/item/CS_URS_2022_01/938901411" TargetMode="External" /><Relationship Id="rId3" Type="http://schemas.openxmlformats.org/officeDocument/2006/relationships/hyperlink" Target="https://podminky.urs.cz/item/CS_URS_2022_01/952903112" TargetMode="External" /><Relationship Id="rId4" Type="http://schemas.openxmlformats.org/officeDocument/2006/relationships/hyperlink" Target="https://podminky.urs.cz/item/CS_URS_2022_01/985112112" TargetMode="External" /><Relationship Id="rId5" Type="http://schemas.openxmlformats.org/officeDocument/2006/relationships/hyperlink" Target="https://podminky.urs.cz/item/CS_URS_2022_01/985112193" TargetMode="External" /><Relationship Id="rId6" Type="http://schemas.openxmlformats.org/officeDocument/2006/relationships/hyperlink" Target="https://podminky.urs.cz/item/CS_URS_2022_01/985311113" TargetMode="External" /><Relationship Id="rId7" Type="http://schemas.openxmlformats.org/officeDocument/2006/relationships/hyperlink" Target="https://podminky.urs.cz/item/CS_URS_2022_01/985311912" TargetMode="External" /><Relationship Id="rId8" Type="http://schemas.openxmlformats.org/officeDocument/2006/relationships/hyperlink" Target="https://podminky.urs.cz/item/CS_URS_2022_01/985324221" TargetMode="External" /><Relationship Id="rId9" Type="http://schemas.openxmlformats.org/officeDocument/2006/relationships/hyperlink" Target="https://podminky.urs.cz/item/CS_URS_2022_01/997006512" TargetMode="External" /><Relationship Id="rId10" Type="http://schemas.openxmlformats.org/officeDocument/2006/relationships/hyperlink" Target="https://podminky.urs.cz/item/CS_URS_2022_01/997006519" TargetMode="External" /><Relationship Id="rId11" Type="http://schemas.openxmlformats.org/officeDocument/2006/relationships/hyperlink" Target="https://podminky.urs.cz/item/CS_URS_2022_01/997006551" TargetMode="External" /><Relationship Id="rId12" Type="http://schemas.openxmlformats.org/officeDocument/2006/relationships/hyperlink" Target="https://podminky.urs.cz/item/CS_URS_2022_01/997013111" TargetMode="External" /><Relationship Id="rId13" Type="http://schemas.openxmlformats.org/officeDocument/2006/relationships/hyperlink" Target="https://podminky.urs.cz/item/CS_URS_2022_01/997013602" TargetMode="External" /><Relationship Id="rId14" Type="http://schemas.openxmlformats.org/officeDocument/2006/relationships/hyperlink" Target="https://podminky.urs.cz/item/CS_URS_2022_01/998011003" TargetMode="External" /><Relationship Id="rId15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drawing" Target="../drawings/drawing6.xml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drawing" Target="../drawings/drawing7.xml" /></Relationships>
</file>

<file path=xl/worksheets/_rels/sheet8.xml.rels>&#65279;<?xml version="1.0" encoding="utf-8"?><Relationships xmlns="http://schemas.openxmlformats.org/package/2006/relationships"><Relationship Id="rId1" Type="http://schemas.openxmlformats.org/officeDocument/2006/relationships/drawing" Target="../drawings/drawing8.xml" /></Relationships>
</file>

<file path=xl/worksheets/_rels/sheet9.xml.rels>&#65279;<?xml version="1.0" encoding="utf-8"?><Relationships xmlns="http://schemas.openxmlformats.org/package/2006/relationships"><Relationship Id="rId1" Type="http://schemas.openxmlformats.org/officeDocument/2006/relationships/drawing" Target="../drawings/drawing9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851563" style="1" customWidth="1"/>
    <col min="2" max="2" width="1.710938" style="1" customWidth="1"/>
    <col min="3" max="3" width="4.421875" style="1" customWidth="1"/>
    <col min="4" max="4" width="2.851563" style="1" customWidth="1"/>
    <col min="5" max="5" width="2.851563" style="1" customWidth="1"/>
    <col min="6" max="6" width="2.851563" style="1" customWidth="1"/>
    <col min="7" max="7" width="2.851563" style="1" customWidth="1"/>
    <col min="8" max="8" width="2.851563" style="1" customWidth="1"/>
    <col min="9" max="9" width="2.851563" style="1" customWidth="1"/>
    <col min="10" max="10" width="2.851563" style="1" customWidth="1"/>
    <col min="11" max="11" width="2.851563" style="1" customWidth="1"/>
    <col min="12" max="12" width="2.851563" style="1" customWidth="1"/>
    <col min="13" max="13" width="2.851563" style="1" customWidth="1"/>
    <col min="14" max="14" width="2.851563" style="1" customWidth="1"/>
    <col min="15" max="15" width="2.851563" style="1" customWidth="1"/>
    <col min="16" max="16" width="2.851563" style="1" customWidth="1"/>
    <col min="17" max="17" width="2.851563" style="1" customWidth="1"/>
    <col min="18" max="18" width="2.851563" style="1" customWidth="1"/>
    <col min="19" max="19" width="2.851563" style="1" customWidth="1"/>
    <col min="20" max="20" width="2.851563" style="1" customWidth="1"/>
    <col min="21" max="21" width="2.851563" style="1" customWidth="1"/>
    <col min="22" max="22" width="2.851563" style="1" customWidth="1"/>
    <col min="23" max="23" width="2.851563" style="1" customWidth="1"/>
    <col min="24" max="24" width="2.851563" style="1" customWidth="1"/>
    <col min="25" max="25" width="2.851563" style="1" customWidth="1"/>
    <col min="26" max="26" width="2.851563" style="1" customWidth="1"/>
    <col min="27" max="27" width="2.851563" style="1" customWidth="1"/>
    <col min="28" max="28" width="2.851563" style="1" customWidth="1"/>
    <col min="29" max="29" width="2.851563" style="1" customWidth="1"/>
    <col min="30" max="30" width="2.851563" style="1" customWidth="1"/>
    <col min="31" max="31" width="2.851563" style="1" customWidth="1"/>
    <col min="32" max="32" width="2.851563" style="1" customWidth="1"/>
    <col min="33" max="33" width="2.851563" style="1" customWidth="1"/>
    <col min="34" max="34" width="3.574219" style="1" customWidth="1"/>
    <col min="35" max="35" width="42.28125" style="1" customWidth="1"/>
    <col min="36" max="36" width="2.574219" style="1" customWidth="1"/>
    <col min="37" max="37" width="2.574219" style="1" customWidth="1"/>
    <col min="38" max="38" width="8.851563" style="1" customWidth="1"/>
    <col min="39" max="39" width="3.574219" style="1" customWidth="1"/>
    <col min="40" max="40" width="14.28125" style="1" customWidth="1"/>
    <col min="41" max="41" width="8.003906" style="1" customWidth="1"/>
    <col min="42" max="42" width="4.421875" style="1" customWidth="1"/>
    <col min="43" max="43" width="16.71094" style="1" customWidth="1"/>
    <col min="44" max="44" width="14.57422" style="1" customWidth="1"/>
    <col min="45" max="45" width="27.71094" style="1" hidden="1" customWidth="1"/>
    <col min="46" max="46" width="27.71094" style="1" hidden="1" customWidth="1"/>
    <col min="47" max="47" width="27.71094" style="1" hidden="1" customWidth="1"/>
    <col min="48" max="48" width="23.14063" style="1" hidden="1" customWidth="1"/>
    <col min="49" max="49" width="23.14063" style="1" hidden="1" customWidth="1"/>
    <col min="50" max="50" width="26.71094" style="1" hidden="1" customWidth="1"/>
    <col min="51" max="51" width="26.71094" style="1" hidden="1" customWidth="1"/>
    <col min="52" max="52" width="23.14063" style="1" hidden="1" customWidth="1"/>
    <col min="53" max="53" width="20.57422" style="1" hidden="1" customWidth="1"/>
    <col min="54" max="54" width="26.71094" style="1" hidden="1" customWidth="1"/>
    <col min="55" max="55" width="23.14063" style="1" hidden="1" customWidth="1"/>
    <col min="56" max="56" width="20.57422" style="1" hidden="1" customWidth="1"/>
    <col min="57" max="57" width="71.14063" style="1" customWidth="1"/>
    <col min="71" max="71" width="9.140625" style="1" hidden="1"/>
    <col min="72" max="72" width="9.140625" style="1" hidden="1"/>
    <col min="73" max="73" width="9.140625" style="1" hidden="1"/>
    <col min="74" max="74" width="9.140625" style="1" hidden="1"/>
    <col min="75" max="75" width="9.140625" style="1" hidden="1"/>
    <col min="76" max="76" width="9.140625" style="1" hidden="1"/>
    <col min="77" max="77" width="9.140625" style="1" hidden="1"/>
    <col min="78" max="78" width="9.140625" style="1" hidden="1"/>
    <col min="79" max="79" width="9.140625" style="1" hidden="1"/>
    <col min="80" max="80" width="9.140625" style="1" hidden="1"/>
    <col min="81" max="81" width="9.140625" style="1" hidden="1"/>
    <col min="82" max="82" width="9.140625" style="1" hidden="1"/>
    <col min="83" max="83" width="9.140625" style="1" hidden="1"/>
    <col min="84" max="84" width="9.140625" style="1" hidden="1"/>
    <col min="85" max="85" width="9.140625" style="1" hidden="1"/>
    <col min="86" max="86" width="9.140625" style="1" hidden="1"/>
    <col min="87" max="87" width="9.140625" style="1" hidden="1"/>
    <col min="88" max="88" width="9.140625" style="1" hidden="1"/>
    <col min="89" max="89" width="9.140625" style="1" hidden="1"/>
    <col min="90" max="90" width="9.140625" style="1" hidden="1"/>
    <col min="91" max="91" width="9.140625" style="1" hidden="1"/>
  </cols>
  <sheetData>
    <row r="1">
      <c r="A1" s="15" t="s">
        <v>0</v>
      </c>
      <c r="AZ1" s="15" t="s">
        <v>1</v>
      </c>
      <c r="BA1" s="15" t="s">
        <v>2</v>
      </c>
      <c r="BB1" s="15" t="s">
        <v>3</v>
      </c>
      <c r="BT1" s="15" t="s">
        <v>4</v>
      </c>
      <c r="BU1" s="15" t="s">
        <v>4</v>
      </c>
      <c r="BV1" s="15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6" t="s">
        <v>6</v>
      </c>
      <c r="BT2" s="16" t="s">
        <v>7</v>
      </c>
    </row>
    <row r="3" s="1" customFormat="1" ht="6.96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  <c r="BS3" s="16" t="s">
        <v>6</v>
      </c>
      <c r="BT3" s="16" t="s">
        <v>8</v>
      </c>
    </row>
    <row r="4" s="1" customFormat="1" ht="24.96" customHeight="1">
      <c r="B4" s="20"/>
      <c r="C4" s="21"/>
      <c r="D4" s="22" t="s">
        <v>9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19"/>
      <c r="AS4" s="23" t="s">
        <v>10</v>
      </c>
      <c r="BE4" s="24" t="s">
        <v>11</v>
      </c>
      <c r="BS4" s="16" t="s">
        <v>12</v>
      </c>
    </row>
    <row r="5" s="1" customFormat="1" ht="12" customHeight="1">
      <c r="B5" s="20"/>
      <c r="C5" s="21"/>
      <c r="D5" s="25" t="s">
        <v>13</v>
      </c>
      <c r="E5" s="21"/>
      <c r="F5" s="21"/>
      <c r="G5" s="21"/>
      <c r="H5" s="21"/>
      <c r="I5" s="21"/>
      <c r="J5" s="21"/>
      <c r="K5" s="26" t="s">
        <v>14</v>
      </c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19"/>
      <c r="BE5" s="27" t="s">
        <v>15</v>
      </c>
      <c r="BS5" s="16" t="s">
        <v>6</v>
      </c>
    </row>
    <row r="6" s="1" customFormat="1" ht="36.96" customHeight="1">
      <c r="B6" s="20"/>
      <c r="C6" s="21"/>
      <c r="D6" s="28" t="s">
        <v>16</v>
      </c>
      <c r="E6" s="21"/>
      <c r="F6" s="21"/>
      <c r="G6" s="21"/>
      <c r="H6" s="21"/>
      <c r="I6" s="21"/>
      <c r="J6" s="21"/>
      <c r="K6" s="29" t="s">
        <v>17</v>
      </c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19"/>
      <c r="BE6" s="30"/>
      <c r="BS6" s="16" t="s">
        <v>6</v>
      </c>
    </row>
    <row r="7" s="1" customFormat="1" ht="12" customHeight="1">
      <c r="B7" s="20"/>
      <c r="C7" s="21"/>
      <c r="D7" s="31" t="s">
        <v>18</v>
      </c>
      <c r="E7" s="21"/>
      <c r="F7" s="21"/>
      <c r="G7" s="21"/>
      <c r="H7" s="21"/>
      <c r="I7" s="21"/>
      <c r="J7" s="21"/>
      <c r="K7" s="26" t="s">
        <v>19</v>
      </c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31" t="s">
        <v>20</v>
      </c>
      <c r="AL7" s="21"/>
      <c r="AM7" s="21"/>
      <c r="AN7" s="26" t="s">
        <v>19</v>
      </c>
      <c r="AO7" s="21"/>
      <c r="AP7" s="21"/>
      <c r="AQ7" s="21"/>
      <c r="AR7" s="19"/>
      <c r="BE7" s="30"/>
      <c r="BS7" s="16" t="s">
        <v>6</v>
      </c>
    </row>
    <row r="8" s="1" customFormat="1" ht="12" customHeight="1">
      <c r="B8" s="20"/>
      <c r="C8" s="21"/>
      <c r="D8" s="31" t="s">
        <v>21</v>
      </c>
      <c r="E8" s="21"/>
      <c r="F8" s="21"/>
      <c r="G8" s="21"/>
      <c r="H8" s="21"/>
      <c r="I8" s="21"/>
      <c r="J8" s="21"/>
      <c r="K8" s="26" t="s">
        <v>22</v>
      </c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31" t="s">
        <v>23</v>
      </c>
      <c r="AL8" s="21"/>
      <c r="AM8" s="21"/>
      <c r="AN8" s="32" t="s">
        <v>24</v>
      </c>
      <c r="AO8" s="21"/>
      <c r="AP8" s="21"/>
      <c r="AQ8" s="21"/>
      <c r="AR8" s="19"/>
      <c r="BE8" s="30"/>
      <c r="BS8" s="16" t="s">
        <v>6</v>
      </c>
    </row>
    <row r="9" s="1" customFormat="1" ht="14.4" customHeight="1">
      <c r="B9" s="20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19"/>
      <c r="BE9" s="30"/>
      <c r="BS9" s="16" t="s">
        <v>6</v>
      </c>
    </row>
    <row r="10" s="1" customFormat="1" ht="12" customHeight="1">
      <c r="B10" s="20"/>
      <c r="C10" s="21"/>
      <c r="D10" s="31" t="s">
        <v>25</v>
      </c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31" t="s">
        <v>26</v>
      </c>
      <c r="AL10" s="21"/>
      <c r="AM10" s="21"/>
      <c r="AN10" s="26" t="s">
        <v>19</v>
      </c>
      <c r="AO10" s="21"/>
      <c r="AP10" s="21"/>
      <c r="AQ10" s="21"/>
      <c r="AR10" s="19"/>
      <c r="BE10" s="30"/>
      <c r="BS10" s="16" t="s">
        <v>6</v>
      </c>
    </row>
    <row r="11" s="1" customFormat="1" ht="18.48" customHeight="1">
      <c r="B11" s="20"/>
      <c r="C11" s="21"/>
      <c r="D11" s="21"/>
      <c r="E11" s="26" t="s">
        <v>27</v>
      </c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31" t="s">
        <v>28</v>
      </c>
      <c r="AL11" s="21"/>
      <c r="AM11" s="21"/>
      <c r="AN11" s="26" t="s">
        <v>19</v>
      </c>
      <c r="AO11" s="21"/>
      <c r="AP11" s="21"/>
      <c r="AQ11" s="21"/>
      <c r="AR11" s="19"/>
      <c r="BE11" s="30"/>
      <c r="BS11" s="16" t="s">
        <v>6</v>
      </c>
    </row>
    <row r="12" s="1" customFormat="1" ht="6.96" customHeight="1">
      <c r="B12" s="20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19"/>
      <c r="BE12" s="30"/>
      <c r="BS12" s="16" t="s">
        <v>6</v>
      </c>
    </row>
    <row r="13" s="1" customFormat="1" ht="12" customHeight="1">
      <c r="B13" s="20"/>
      <c r="C13" s="21"/>
      <c r="D13" s="31" t="s">
        <v>29</v>
      </c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31" t="s">
        <v>26</v>
      </c>
      <c r="AL13" s="21"/>
      <c r="AM13" s="21"/>
      <c r="AN13" s="33" t="s">
        <v>30</v>
      </c>
      <c r="AO13" s="21"/>
      <c r="AP13" s="21"/>
      <c r="AQ13" s="21"/>
      <c r="AR13" s="19"/>
      <c r="BE13" s="30"/>
      <c r="BS13" s="16" t="s">
        <v>6</v>
      </c>
    </row>
    <row r="14">
      <c r="B14" s="20"/>
      <c r="C14" s="21"/>
      <c r="D14" s="21"/>
      <c r="E14" s="33" t="s">
        <v>30</v>
      </c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1" t="s">
        <v>28</v>
      </c>
      <c r="AL14" s="21"/>
      <c r="AM14" s="21"/>
      <c r="AN14" s="33" t="s">
        <v>30</v>
      </c>
      <c r="AO14" s="21"/>
      <c r="AP14" s="21"/>
      <c r="AQ14" s="21"/>
      <c r="AR14" s="19"/>
      <c r="BE14" s="30"/>
      <c r="BS14" s="16" t="s">
        <v>6</v>
      </c>
    </row>
    <row r="15" s="1" customFormat="1" ht="6.96" customHeight="1">
      <c r="B15" s="20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19"/>
      <c r="BE15" s="30"/>
      <c r="BS15" s="16" t="s">
        <v>4</v>
      </c>
    </row>
    <row r="16" s="1" customFormat="1" ht="12" customHeight="1">
      <c r="B16" s="20"/>
      <c r="C16" s="21"/>
      <c r="D16" s="31" t="s">
        <v>31</v>
      </c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31" t="s">
        <v>26</v>
      </c>
      <c r="AL16" s="21"/>
      <c r="AM16" s="21"/>
      <c r="AN16" s="26" t="s">
        <v>19</v>
      </c>
      <c r="AO16" s="21"/>
      <c r="AP16" s="21"/>
      <c r="AQ16" s="21"/>
      <c r="AR16" s="19"/>
      <c r="BE16" s="30"/>
      <c r="BS16" s="16" t="s">
        <v>4</v>
      </c>
    </row>
    <row r="17" s="1" customFormat="1" ht="18.48" customHeight="1">
      <c r="B17" s="20"/>
      <c r="C17" s="21"/>
      <c r="D17" s="21"/>
      <c r="E17" s="26" t="s">
        <v>32</v>
      </c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31" t="s">
        <v>28</v>
      </c>
      <c r="AL17" s="21"/>
      <c r="AM17" s="21"/>
      <c r="AN17" s="26" t="s">
        <v>19</v>
      </c>
      <c r="AO17" s="21"/>
      <c r="AP17" s="21"/>
      <c r="AQ17" s="21"/>
      <c r="AR17" s="19"/>
      <c r="BE17" s="30"/>
      <c r="BS17" s="16" t="s">
        <v>33</v>
      </c>
    </row>
    <row r="18" s="1" customFormat="1" ht="6.96" customHeight="1">
      <c r="B18" s="20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19"/>
      <c r="BE18" s="30"/>
      <c r="BS18" s="16" t="s">
        <v>6</v>
      </c>
    </row>
    <row r="19" s="1" customFormat="1" ht="12" customHeight="1">
      <c r="B19" s="20"/>
      <c r="C19" s="21"/>
      <c r="D19" s="31" t="s">
        <v>34</v>
      </c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31" t="s">
        <v>26</v>
      </c>
      <c r="AL19" s="21"/>
      <c r="AM19" s="21"/>
      <c r="AN19" s="26" t="s">
        <v>19</v>
      </c>
      <c r="AO19" s="21"/>
      <c r="AP19" s="21"/>
      <c r="AQ19" s="21"/>
      <c r="AR19" s="19"/>
      <c r="BE19" s="30"/>
      <c r="BS19" s="16" t="s">
        <v>6</v>
      </c>
    </row>
    <row r="20" s="1" customFormat="1" ht="18.48" customHeight="1">
      <c r="B20" s="20"/>
      <c r="C20" s="21"/>
      <c r="D20" s="21"/>
      <c r="E20" s="26" t="s">
        <v>35</v>
      </c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31" t="s">
        <v>28</v>
      </c>
      <c r="AL20" s="21"/>
      <c r="AM20" s="21"/>
      <c r="AN20" s="26" t="s">
        <v>19</v>
      </c>
      <c r="AO20" s="21"/>
      <c r="AP20" s="21"/>
      <c r="AQ20" s="21"/>
      <c r="AR20" s="19"/>
      <c r="BE20" s="30"/>
      <c r="BS20" s="16" t="s">
        <v>4</v>
      </c>
    </row>
    <row r="21" s="1" customFormat="1" ht="6.96" customHeight="1">
      <c r="B21" s="20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19"/>
      <c r="BE21" s="30"/>
    </row>
    <row r="22" s="1" customFormat="1" ht="12" customHeight="1">
      <c r="B22" s="20"/>
      <c r="C22" s="21"/>
      <c r="D22" s="31" t="s">
        <v>36</v>
      </c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19"/>
      <c r="BE22" s="30"/>
    </row>
    <row r="23" s="1" customFormat="1" ht="48" customHeight="1">
      <c r="B23" s="20"/>
      <c r="C23" s="21"/>
      <c r="D23" s="21"/>
      <c r="E23" s="35" t="s">
        <v>37</v>
      </c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21"/>
      <c r="AP23" s="21"/>
      <c r="AQ23" s="21"/>
      <c r="AR23" s="19"/>
      <c r="BE23" s="30"/>
    </row>
    <row r="24" s="1" customFormat="1" ht="6.96" customHeight="1">
      <c r="B24" s="20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19"/>
      <c r="BE24" s="30"/>
    </row>
    <row r="25" s="1" customFormat="1" ht="6.96" customHeight="1">
      <c r="B25" s="20"/>
      <c r="C25" s="21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21"/>
      <c r="AQ25" s="21"/>
      <c r="AR25" s="19"/>
      <c r="BE25" s="30"/>
    </row>
    <row r="26" s="2" customFormat="1" ht="25.92" customHeight="1">
      <c r="A26" s="37"/>
      <c r="B26" s="38"/>
      <c r="C26" s="39"/>
      <c r="D26" s="40" t="s">
        <v>38</v>
      </c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2">
        <f>ROUND(AG54,2)</f>
        <v>0</v>
      </c>
      <c r="AL26" s="41"/>
      <c r="AM26" s="41"/>
      <c r="AN26" s="41"/>
      <c r="AO26" s="41"/>
      <c r="AP26" s="39"/>
      <c r="AQ26" s="39"/>
      <c r="AR26" s="43"/>
      <c r="BE26" s="30"/>
    </row>
    <row r="27" s="2" customFormat="1" ht="6.96" customHeight="1">
      <c r="A27" s="37"/>
      <c r="B27" s="38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43"/>
      <c r="BE27" s="30"/>
    </row>
    <row r="28" s="2" customFormat="1">
      <c r="A28" s="37"/>
      <c r="B28" s="38"/>
      <c r="C28" s="39"/>
      <c r="D28" s="39"/>
      <c r="E28" s="39"/>
      <c r="F28" s="39"/>
      <c r="G28" s="39"/>
      <c r="H28" s="39"/>
      <c r="I28" s="39"/>
      <c r="J28" s="39"/>
      <c r="K28" s="39"/>
      <c r="L28" s="44" t="s">
        <v>39</v>
      </c>
      <c r="M28" s="44"/>
      <c r="N28" s="44"/>
      <c r="O28" s="44"/>
      <c r="P28" s="44"/>
      <c r="Q28" s="39"/>
      <c r="R28" s="39"/>
      <c r="S28" s="39"/>
      <c r="T28" s="39"/>
      <c r="U28" s="39"/>
      <c r="V28" s="39"/>
      <c r="W28" s="44" t="s">
        <v>40</v>
      </c>
      <c r="X28" s="44"/>
      <c r="Y28" s="44"/>
      <c r="Z28" s="44"/>
      <c r="AA28" s="44"/>
      <c r="AB28" s="44"/>
      <c r="AC28" s="44"/>
      <c r="AD28" s="44"/>
      <c r="AE28" s="44"/>
      <c r="AF28" s="39"/>
      <c r="AG28" s="39"/>
      <c r="AH28" s="39"/>
      <c r="AI28" s="39"/>
      <c r="AJ28" s="39"/>
      <c r="AK28" s="44" t="s">
        <v>41</v>
      </c>
      <c r="AL28" s="44"/>
      <c r="AM28" s="44"/>
      <c r="AN28" s="44"/>
      <c r="AO28" s="44"/>
      <c r="AP28" s="39"/>
      <c r="AQ28" s="39"/>
      <c r="AR28" s="43"/>
      <c r="BE28" s="30"/>
    </row>
    <row r="29" s="3" customFormat="1" ht="14.4" customHeight="1">
      <c r="A29" s="3"/>
      <c r="B29" s="45"/>
      <c r="C29" s="46"/>
      <c r="D29" s="31" t="s">
        <v>42</v>
      </c>
      <c r="E29" s="46"/>
      <c r="F29" s="31" t="s">
        <v>43</v>
      </c>
      <c r="G29" s="46"/>
      <c r="H29" s="46"/>
      <c r="I29" s="46"/>
      <c r="J29" s="46"/>
      <c r="K29" s="46"/>
      <c r="L29" s="47">
        <v>0.20999999999999999</v>
      </c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8">
        <f>ROUND(AZ54, 2)</f>
        <v>0</v>
      </c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8">
        <f>ROUND(AV54, 2)</f>
        <v>0</v>
      </c>
      <c r="AL29" s="46"/>
      <c r="AM29" s="46"/>
      <c r="AN29" s="46"/>
      <c r="AO29" s="46"/>
      <c r="AP29" s="46"/>
      <c r="AQ29" s="46"/>
      <c r="AR29" s="49"/>
      <c r="BE29" s="50"/>
    </row>
    <row r="30" s="3" customFormat="1" ht="14.4" customHeight="1">
      <c r="A30" s="3"/>
      <c r="B30" s="45"/>
      <c r="C30" s="46"/>
      <c r="D30" s="46"/>
      <c r="E30" s="46"/>
      <c r="F30" s="31" t="s">
        <v>44</v>
      </c>
      <c r="G30" s="46"/>
      <c r="H30" s="46"/>
      <c r="I30" s="46"/>
      <c r="J30" s="46"/>
      <c r="K30" s="46"/>
      <c r="L30" s="47">
        <v>0.14999999999999999</v>
      </c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8">
        <f>ROUND(BA54, 2)</f>
        <v>0</v>
      </c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8">
        <f>ROUND(AW54, 2)</f>
        <v>0</v>
      </c>
      <c r="AL30" s="46"/>
      <c r="AM30" s="46"/>
      <c r="AN30" s="46"/>
      <c r="AO30" s="46"/>
      <c r="AP30" s="46"/>
      <c r="AQ30" s="46"/>
      <c r="AR30" s="49"/>
      <c r="BE30" s="50"/>
    </row>
    <row r="31" hidden="1" s="3" customFormat="1" ht="14.4" customHeight="1">
      <c r="A31" s="3"/>
      <c r="B31" s="45"/>
      <c r="C31" s="46"/>
      <c r="D31" s="46"/>
      <c r="E31" s="46"/>
      <c r="F31" s="31" t="s">
        <v>45</v>
      </c>
      <c r="G31" s="46"/>
      <c r="H31" s="46"/>
      <c r="I31" s="46"/>
      <c r="J31" s="46"/>
      <c r="K31" s="46"/>
      <c r="L31" s="47">
        <v>0.20999999999999999</v>
      </c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8">
        <f>ROUND(BB54, 2)</f>
        <v>0</v>
      </c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46"/>
      <c r="AJ31" s="46"/>
      <c r="AK31" s="48">
        <v>0</v>
      </c>
      <c r="AL31" s="46"/>
      <c r="AM31" s="46"/>
      <c r="AN31" s="46"/>
      <c r="AO31" s="46"/>
      <c r="AP31" s="46"/>
      <c r="AQ31" s="46"/>
      <c r="AR31" s="49"/>
      <c r="BE31" s="50"/>
    </row>
    <row r="32" hidden="1" s="3" customFormat="1" ht="14.4" customHeight="1">
      <c r="A32" s="3"/>
      <c r="B32" s="45"/>
      <c r="C32" s="46"/>
      <c r="D32" s="46"/>
      <c r="E32" s="46"/>
      <c r="F32" s="31" t="s">
        <v>46</v>
      </c>
      <c r="G32" s="46"/>
      <c r="H32" s="46"/>
      <c r="I32" s="46"/>
      <c r="J32" s="46"/>
      <c r="K32" s="46"/>
      <c r="L32" s="47">
        <v>0.14999999999999999</v>
      </c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8">
        <f>ROUND(BC54, 2)</f>
        <v>0</v>
      </c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48">
        <v>0</v>
      </c>
      <c r="AL32" s="46"/>
      <c r="AM32" s="46"/>
      <c r="AN32" s="46"/>
      <c r="AO32" s="46"/>
      <c r="AP32" s="46"/>
      <c r="AQ32" s="46"/>
      <c r="AR32" s="49"/>
      <c r="BE32" s="50"/>
    </row>
    <row r="33" hidden="1" s="3" customFormat="1" ht="14.4" customHeight="1">
      <c r="A33" s="3"/>
      <c r="B33" s="45"/>
      <c r="C33" s="46"/>
      <c r="D33" s="46"/>
      <c r="E33" s="46"/>
      <c r="F33" s="31" t="s">
        <v>47</v>
      </c>
      <c r="G33" s="46"/>
      <c r="H33" s="46"/>
      <c r="I33" s="46"/>
      <c r="J33" s="46"/>
      <c r="K33" s="46"/>
      <c r="L33" s="47">
        <v>0</v>
      </c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8">
        <f>ROUND(BD54, 2)</f>
        <v>0</v>
      </c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8">
        <v>0</v>
      </c>
      <c r="AL33" s="46"/>
      <c r="AM33" s="46"/>
      <c r="AN33" s="46"/>
      <c r="AO33" s="46"/>
      <c r="AP33" s="46"/>
      <c r="AQ33" s="46"/>
      <c r="AR33" s="49"/>
      <c r="BE33" s="3"/>
    </row>
    <row r="34" s="2" customFormat="1" ht="6.96" customHeight="1">
      <c r="A34" s="37"/>
      <c r="B34" s="38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9"/>
      <c r="AO34" s="39"/>
      <c r="AP34" s="39"/>
      <c r="AQ34" s="39"/>
      <c r="AR34" s="43"/>
      <c r="BE34" s="37"/>
    </row>
    <row r="35" s="2" customFormat="1" ht="25.92" customHeight="1">
      <c r="A35" s="37"/>
      <c r="B35" s="38"/>
      <c r="C35" s="51"/>
      <c r="D35" s="52" t="s">
        <v>48</v>
      </c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4" t="s">
        <v>49</v>
      </c>
      <c r="U35" s="53"/>
      <c r="V35" s="53"/>
      <c r="W35" s="53"/>
      <c r="X35" s="55" t="s">
        <v>50</v>
      </c>
      <c r="Y35" s="53"/>
      <c r="Z35" s="53"/>
      <c r="AA35" s="53"/>
      <c r="AB35" s="53"/>
      <c r="AC35" s="53"/>
      <c r="AD35" s="53"/>
      <c r="AE35" s="53"/>
      <c r="AF35" s="53"/>
      <c r="AG35" s="53"/>
      <c r="AH35" s="53"/>
      <c r="AI35" s="53"/>
      <c r="AJ35" s="53"/>
      <c r="AK35" s="56">
        <f>SUM(AK26:AK33)</f>
        <v>0</v>
      </c>
      <c r="AL35" s="53"/>
      <c r="AM35" s="53"/>
      <c r="AN35" s="53"/>
      <c r="AO35" s="57"/>
      <c r="AP35" s="51"/>
      <c r="AQ35" s="51"/>
      <c r="AR35" s="43"/>
      <c r="BE35" s="37"/>
    </row>
    <row r="36" s="2" customFormat="1" ht="6.96" customHeight="1">
      <c r="A36" s="37"/>
      <c r="B36" s="38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43"/>
      <c r="BE36" s="37"/>
    </row>
    <row r="37" s="2" customFormat="1" ht="6.96" customHeight="1">
      <c r="A37" s="37"/>
      <c r="B37" s="58"/>
      <c r="C37" s="59"/>
      <c r="D37" s="59"/>
      <c r="E37" s="59"/>
      <c r="F37" s="59"/>
      <c r="G37" s="59"/>
      <c r="H37" s="59"/>
      <c r="I37" s="59"/>
      <c r="J37" s="59"/>
      <c r="K37" s="59"/>
      <c r="L37" s="59"/>
      <c r="M37" s="59"/>
      <c r="N37" s="59"/>
      <c r="O37" s="59"/>
      <c r="P37" s="59"/>
      <c r="Q37" s="59"/>
      <c r="R37" s="59"/>
      <c r="S37" s="59"/>
      <c r="T37" s="59"/>
      <c r="U37" s="59"/>
      <c r="V37" s="59"/>
      <c r="W37" s="59"/>
      <c r="X37" s="59"/>
      <c r="Y37" s="59"/>
      <c r="Z37" s="59"/>
      <c r="AA37" s="59"/>
      <c r="AB37" s="59"/>
      <c r="AC37" s="59"/>
      <c r="AD37" s="59"/>
      <c r="AE37" s="59"/>
      <c r="AF37" s="59"/>
      <c r="AG37" s="59"/>
      <c r="AH37" s="59"/>
      <c r="AI37" s="59"/>
      <c r="AJ37" s="59"/>
      <c r="AK37" s="59"/>
      <c r="AL37" s="59"/>
      <c r="AM37" s="59"/>
      <c r="AN37" s="59"/>
      <c r="AO37" s="59"/>
      <c r="AP37" s="59"/>
      <c r="AQ37" s="59"/>
      <c r="AR37" s="43"/>
      <c r="BE37" s="37"/>
    </row>
    <row r="41" s="2" customFormat="1" ht="6.96" customHeight="1">
      <c r="A41" s="37"/>
      <c r="B41" s="60"/>
      <c r="C41" s="61"/>
      <c r="D41" s="61"/>
      <c r="E41" s="61"/>
      <c r="F41" s="61"/>
      <c r="G41" s="61"/>
      <c r="H41" s="61"/>
      <c r="I41" s="61"/>
      <c r="J41" s="61"/>
      <c r="K41" s="61"/>
      <c r="L41" s="61"/>
      <c r="M41" s="61"/>
      <c r="N41" s="61"/>
      <c r="O41" s="61"/>
      <c r="P41" s="61"/>
      <c r="Q41" s="61"/>
      <c r="R41" s="61"/>
      <c r="S41" s="61"/>
      <c r="T41" s="61"/>
      <c r="U41" s="61"/>
      <c r="V41" s="61"/>
      <c r="W41" s="61"/>
      <c r="X41" s="61"/>
      <c r="Y41" s="61"/>
      <c r="Z41" s="61"/>
      <c r="AA41" s="61"/>
      <c r="AB41" s="61"/>
      <c r="AC41" s="61"/>
      <c r="AD41" s="61"/>
      <c r="AE41" s="61"/>
      <c r="AF41" s="61"/>
      <c r="AG41" s="61"/>
      <c r="AH41" s="61"/>
      <c r="AI41" s="61"/>
      <c r="AJ41" s="61"/>
      <c r="AK41" s="61"/>
      <c r="AL41" s="61"/>
      <c r="AM41" s="61"/>
      <c r="AN41" s="61"/>
      <c r="AO41" s="61"/>
      <c r="AP41" s="61"/>
      <c r="AQ41" s="61"/>
      <c r="AR41" s="43"/>
      <c r="BE41" s="37"/>
    </row>
    <row r="42" s="2" customFormat="1" ht="24.96" customHeight="1">
      <c r="A42" s="37"/>
      <c r="B42" s="38"/>
      <c r="C42" s="22" t="s">
        <v>51</v>
      </c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9"/>
      <c r="AJ42" s="39"/>
      <c r="AK42" s="39"/>
      <c r="AL42" s="39"/>
      <c r="AM42" s="39"/>
      <c r="AN42" s="39"/>
      <c r="AO42" s="39"/>
      <c r="AP42" s="39"/>
      <c r="AQ42" s="39"/>
      <c r="AR42" s="43"/>
      <c r="BE42" s="37"/>
    </row>
    <row r="43" s="2" customFormat="1" ht="6.96" customHeight="1">
      <c r="A43" s="37"/>
      <c r="B43" s="38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  <c r="AI43" s="39"/>
      <c r="AJ43" s="39"/>
      <c r="AK43" s="39"/>
      <c r="AL43" s="39"/>
      <c r="AM43" s="39"/>
      <c r="AN43" s="39"/>
      <c r="AO43" s="39"/>
      <c r="AP43" s="39"/>
      <c r="AQ43" s="39"/>
      <c r="AR43" s="43"/>
      <c r="BE43" s="37"/>
    </row>
    <row r="44" s="4" customFormat="1" ht="12" customHeight="1">
      <c r="A44" s="4"/>
      <c r="B44" s="62"/>
      <c r="C44" s="31" t="s">
        <v>13</v>
      </c>
      <c r="D44" s="63"/>
      <c r="E44" s="63"/>
      <c r="F44" s="63"/>
      <c r="G44" s="63"/>
      <c r="H44" s="63"/>
      <c r="I44" s="63"/>
      <c r="J44" s="63"/>
      <c r="K44" s="63"/>
      <c r="L44" s="63" t="str">
        <f>K5</f>
        <v>Bohumin_Pudlov</v>
      </c>
      <c r="M44" s="63"/>
      <c r="N44" s="63"/>
      <c r="O44" s="63"/>
      <c r="P44" s="63"/>
      <c r="Q44" s="63"/>
      <c r="R44" s="63"/>
      <c r="S44" s="63"/>
      <c r="T44" s="63"/>
      <c r="U44" s="63"/>
      <c r="V44" s="63"/>
      <c r="W44" s="63"/>
      <c r="X44" s="63"/>
      <c r="Y44" s="63"/>
      <c r="Z44" s="63"/>
      <c r="AA44" s="63"/>
      <c r="AB44" s="63"/>
      <c r="AC44" s="63"/>
      <c r="AD44" s="63"/>
      <c r="AE44" s="63"/>
      <c r="AF44" s="63"/>
      <c r="AG44" s="63"/>
      <c r="AH44" s="63"/>
      <c r="AI44" s="63"/>
      <c r="AJ44" s="63"/>
      <c r="AK44" s="63"/>
      <c r="AL44" s="63"/>
      <c r="AM44" s="63"/>
      <c r="AN44" s="63"/>
      <c r="AO44" s="63"/>
      <c r="AP44" s="63"/>
      <c r="AQ44" s="63"/>
      <c r="AR44" s="64"/>
      <c r="BE44" s="4"/>
    </row>
    <row r="45" s="5" customFormat="1" ht="36.96" customHeight="1">
      <c r="A45" s="5"/>
      <c r="B45" s="65"/>
      <c r="C45" s="66" t="s">
        <v>16</v>
      </c>
      <c r="D45" s="67"/>
      <c r="E45" s="67"/>
      <c r="F45" s="67"/>
      <c r="G45" s="67"/>
      <c r="H45" s="67"/>
      <c r="I45" s="67"/>
      <c r="J45" s="67"/>
      <c r="K45" s="67"/>
      <c r="L45" s="68" t="str">
        <f>K6</f>
        <v>Stavební úpravy bytového domu ul. Partyzánská č. p. 302 v Pudlově</v>
      </c>
      <c r="M45" s="67"/>
      <c r="N45" s="67"/>
      <c r="O45" s="67"/>
      <c r="P45" s="67"/>
      <c r="Q45" s="67"/>
      <c r="R45" s="67"/>
      <c r="S45" s="67"/>
      <c r="T45" s="67"/>
      <c r="U45" s="67"/>
      <c r="V45" s="67"/>
      <c r="W45" s="67"/>
      <c r="X45" s="67"/>
      <c r="Y45" s="67"/>
      <c r="Z45" s="67"/>
      <c r="AA45" s="67"/>
      <c r="AB45" s="67"/>
      <c r="AC45" s="67"/>
      <c r="AD45" s="67"/>
      <c r="AE45" s="67"/>
      <c r="AF45" s="67"/>
      <c r="AG45" s="67"/>
      <c r="AH45" s="67"/>
      <c r="AI45" s="67"/>
      <c r="AJ45" s="67"/>
      <c r="AK45" s="67"/>
      <c r="AL45" s="67"/>
      <c r="AM45" s="67"/>
      <c r="AN45" s="67"/>
      <c r="AO45" s="67"/>
      <c r="AP45" s="67"/>
      <c r="AQ45" s="67"/>
      <c r="AR45" s="69"/>
      <c r="BE45" s="5"/>
    </row>
    <row r="46" s="2" customFormat="1" ht="6.96" customHeight="1">
      <c r="A46" s="37"/>
      <c r="B46" s="38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39"/>
      <c r="AJ46" s="39"/>
      <c r="AK46" s="39"/>
      <c r="AL46" s="39"/>
      <c r="AM46" s="39"/>
      <c r="AN46" s="39"/>
      <c r="AO46" s="39"/>
      <c r="AP46" s="39"/>
      <c r="AQ46" s="39"/>
      <c r="AR46" s="43"/>
      <c r="BE46" s="37"/>
    </row>
    <row r="47" s="2" customFormat="1" ht="12" customHeight="1">
      <c r="A47" s="37"/>
      <c r="B47" s="38"/>
      <c r="C47" s="31" t="s">
        <v>21</v>
      </c>
      <c r="D47" s="39"/>
      <c r="E47" s="39"/>
      <c r="F47" s="39"/>
      <c r="G47" s="39"/>
      <c r="H47" s="39"/>
      <c r="I47" s="39"/>
      <c r="J47" s="39"/>
      <c r="K47" s="39"/>
      <c r="L47" s="70" t="str">
        <f>IF(K8="","",K8)</f>
        <v>Partyzánská 302</v>
      </c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  <c r="AH47" s="39"/>
      <c r="AI47" s="31" t="s">
        <v>23</v>
      </c>
      <c r="AJ47" s="39"/>
      <c r="AK47" s="39"/>
      <c r="AL47" s="39"/>
      <c r="AM47" s="71" t="str">
        <f>IF(AN8= "","",AN8)</f>
        <v>26. 11. 2022</v>
      </c>
      <c r="AN47" s="71"/>
      <c r="AO47" s="39"/>
      <c r="AP47" s="39"/>
      <c r="AQ47" s="39"/>
      <c r="AR47" s="43"/>
      <c r="BE47" s="37"/>
    </row>
    <row r="48" s="2" customFormat="1" ht="6.96" customHeight="1">
      <c r="A48" s="37"/>
      <c r="B48" s="38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39"/>
      <c r="AH48" s="39"/>
      <c r="AI48" s="39"/>
      <c r="AJ48" s="39"/>
      <c r="AK48" s="39"/>
      <c r="AL48" s="39"/>
      <c r="AM48" s="39"/>
      <c r="AN48" s="39"/>
      <c r="AO48" s="39"/>
      <c r="AP48" s="39"/>
      <c r="AQ48" s="39"/>
      <c r="AR48" s="43"/>
      <c r="BE48" s="37"/>
    </row>
    <row r="49" s="2" customFormat="1" ht="15.6" customHeight="1">
      <c r="A49" s="37"/>
      <c r="B49" s="38"/>
      <c r="C49" s="31" t="s">
        <v>25</v>
      </c>
      <c r="D49" s="39"/>
      <c r="E49" s="39"/>
      <c r="F49" s="39"/>
      <c r="G49" s="39"/>
      <c r="H49" s="39"/>
      <c r="I49" s="39"/>
      <c r="J49" s="39"/>
      <c r="K49" s="39"/>
      <c r="L49" s="63" t="str">
        <f>IF(E11= "","",E11)</f>
        <v>Město Bohumín</v>
      </c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I49" s="31" t="s">
        <v>31</v>
      </c>
      <c r="AJ49" s="39"/>
      <c r="AK49" s="39"/>
      <c r="AL49" s="39"/>
      <c r="AM49" s="72" t="str">
        <f>IF(E17="","",E17)</f>
        <v>BENUTA PRO s.r.o.</v>
      </c>
      <c r="AN49" s="63"/>
      <c r="AO49" s="63"/>
      <c r="AP49" s="63"/>
      <c r="AQ49" s="39"/>
      <c r="AR49" s="43"/>
      <c r="AS49" s="73" t="s">
        <v>52</v>
      </c>
      <c r="AT49" s="74"/>
      <c r="AU49" s="75"/>
      <c r="AV49" s="75"/>
      <c r="AW49" s="75"/>
      <c r="AX49" s="75"/>
      <c r="AY49" s="75"/>
      <c r="AZ49" s="75"/>
      <c r="BA49" s="75"/>
      <c r="BB49" s="75"/>
      <c r="BC49" s="75"/>
      <c r="BD49" s="76"/>
      <c r="BE49" s="37"/>
    </row>
    <row r="50" s="2" customFormat="1" ht="15.6" customHeight="1">
      <c r="A50" s="37"/>
      <c r="B50" s="38"/>
      <c r="C50" s="31" t="s">
        <v>29</v>
      </c>
      <c r="D50" s="39"/>
      <c r="E50" s="39"/>
      <c r="F50" s="39"/>
      <c r="G50" s="39"/>
      <c r="H50" s="39"/>
      <c r="I50" s="39"/>
      <c r="J50" s="39"/>
      <c r="K50" s="39"/>
      <c r="L50" s="63" t="str">
        <f>IF(E14= "Vyplň údaj","",E14)</f>
        <v/>
      </c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39"/>
      <c r="AH50" s="39"/>
      <c r="AI50" s="31" t="s">
        <v>34</v>
      </c>
      <c r="AJ50" s="39"/>
      <c r="AK50" s="39"/>
      <c r="AL50" s="39"/>
      <c r="AM50" s="72" t="str">
        <f>IF(E20="","",E20)</f>
        <v>Ing. T. Pacola</v>
      </c>
      <c r="AN50" s="63"/>
      <c r="AO50" s="63"/>
      <c r="AP50" s="63"/>
      <c r="AQ50" s="39"/>
      <c r="AR50" s="43"/>
      <c r="AS50" s="77"/>
      <c r="AT50" s="78"/>
      <c r="AU50" s="79"/>
      <c r="AV50" s="79"/>
      <c r="AW50" s="79"/>
      <c r="AX50" s="79"/>
      <c r="AY50" s="79"/>
      <c r="AZ50" s="79"/>
      <c r="BA50" s="79"/>
      <c r="BB50" s="79"/>
      <c r="BC50" s="79"/>
      <c r="BD50" s="80"/>
      <c r="BE50" s="37"/>
    </row>
    <row r="51" s="2" customFormat="1" ht="10.8" customHeight="1">
      <c r="A51" s="37"/>
      <c r="B51" s="38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39"/>
      <c r="AH51" s="39"/>
      <c r="AI51" s="39"/>
      <c r="AJ51" s="39"/>
      <c r="AK51" s="39"/>
      <c r="AL51" s="39"/>
      <c r="AM51" s="39"/>
      <c r="AN51" s="39"/>
      <c r="AO51" s="39"/>
      <c r="AP51" s="39"/>
      <c r="AQ51" s="39"/>
      <c r="AR51" s="43"/>
      <c r="AS51" s="81"/>
      <c r="AT51" s="82"/>
      <c r="AU51" s="83"/>
      <c r="AV51" s="83"/>
      <c r="AW51" s="83"/>
      <c r="AX51" s="83"/>
      <c r="AY51" s="83"/>
      <c r="AZ51" s="83"/>
      <c r="BA51" s="83"/>
      <c r="BB51" s="83"/>
      <c r="BC51" s="83"/>
      <c r="BD51" s="84"/>
      <c r="BE51" s="37"/>
    </row>
    <row r="52" s="2" customFormat="1" ht="29.28" customHeight="1">
      <c r="A52" s="37"/>
      <c r="B52" s="38"/>
      <c r="C52" s="85" t="s">
        <v>53</v>
      </c>
      <c r="D52" s="86"/>
      <c r="E52" s="86"/>
      <c r="F52" s="86"/>
      <c r="G52" s="86"/>
      <c r="H52" s="87"/>
      <c r="I52" s="88" t="s">
        <v>54</v>
      </c>
      <c r="J52" s="86"/>
      <c r="K52" s="86"/>
      <c r="L52" s="86"/>
      <c r="M52" s="86"/>
      <c r="N52" s="86"/>
      <c r="O52" s="86"/>
      <c r="P52" s="86"/>
      <c r="Q52" s="86"/>
      <c r="R52" s="86"/>
      <c r="S52" s="86"/>
      <c r="T52" s="86"/>
      <c r="U52" s="86"/>
      <c r="V52" s="86"/>
      <c r="W52" s="86"/>
      <c r="X52" s="86"/>
      <c r="Y52" s="86"/>
      <c r="Z52" s="86"/>
      <c r="AA52" s="86"/>
      <c r="AB52" s="86"/>
      <c r="AC52" s="86"/>
      <c r="AD52" s="86"/>
      <c r="AE52" s="86"/>
      <c r="AF52" s="86"/>
      <c r="AG52" s="89" t="s">
        <v>55</v>
      </c>
      <c r="AH52" s="86"/>
      <c r="AI52" s="86"/>
      <c r="AJ52" s="86"/>
      <c r="AK52" s="86"/>
      <c r="AL52" s="86"/>
      <c r="AM52" s="86"/>
      <c r="AN52" s="88" t="s">
        <v>56</v>
      </c>
      <c r="AO52" s="86"/>
      <c r="AP52" s="86"/>
      <c r="AQ52" s="90" t="s">
        <v>57</v>
      </c>
      <c r="AR52" s="43"/>
      <c r="AS52" s="91" t="s">
        <v>58</v>
      </c>
      <c r="AT52" s="92" t="s">
        <v>59</v>
      </c>
      <c r="AU52" s="92" t="s">
        <v>60</v>
      </c>
      <c r="AV52" s="92" t="s">
        <v>61</v>
      </c>
      <c r="AW52" s="92" t="s">
        <v>62</v>
      </c>
      <c r="AX52" s="92" t="s">
        <v>63</v>
      </c>
      <c r="AY52" s="92" t="s">
        <v>64</v>
      </c>
      <c r="AZ52" s="92" t="s">
        <v>65</v>
      </c>
      <c r="BA52" s="92" t="s">
        <v>66</v>
      </c>
      <c r="BB52" s="92" t="s">
        <v>67</v>
      </c>
      <c r="BC52" s="92" t="s">
        <v>68</v>
      </c>
      <c r="BD52" s="93" t="s">
        <v>69</v>
      </c>
      <c r="BE52" s="37"/>
    </row>
    <row r="53" s="2" customFormat="1" ht="10.8" customHeight="1">
      <c r="A53" s="37"/>
      <c r="B53" s="38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39"/>
      <c r="AJ53" s="39"/>
      <c r="AK53" s="39"/>
      <c r="AL53" s="39"/>
      <c r="AM53" s="39"/>
      <c r="AN53" s="39"/>
      <c r="AO53" s="39"/>
      <c r="AP53" s="39"/>
      <c r="AQ53" s="39"/>
      <c r="AR53" s="43"/>
      <c r="AS53" s="94"/>
      <c r="AT53" s="95"/>
      <c r="AU53" s="95"/>
      <c r="AV53" s="95"/>
      <c r="AW53" s="95"/>
      <c r="AX53" s="95"/>
      <c r="AY53" s="95"/>
      <c r="AZ53" s="95"/>
      <c r="BA53" s="95"/>
      <c r="BB53" s="95"/>
      <c r="BC53" s="95"/>
      <c r="BD53" s="96"/>
      <c r="BE53" s="37"/>
    </row>
    <row r="54" s="6" customFormat="1" ht="32.4" customHeight="1">
      <c r="A54" s="6"/>
      <c r="B54" s="97"/>
      <c r="C54" s="98" t="s">
        <v>70</v>
      </c>
      <c r="D54" s="99"/>
      <c r="E54" s="99"/>
      <c r="F54" s="99"/>
      <c r="G54" s="99"/>
      <c r="H54" s="99"/>
      <c r="I54" s="99"/>
      <c r="J54" s="99"/>
      <c r="K54" s="99"/>
      <c r="L54" s="99"/>
      <c r="M54" s="99"/>
      <c r="N54" s="99"/>
      <c r="O54" s="99"/>
      <c r="P54" s="99"/>
      <c r="Q54" s="99"/>
      <c r="R54" s="99"/>
      <c r="S54" s="99"/>
      <c r="T54" s="99"/>
      <c r="U54" s="99"/>
      <c r="V54" s="99"/>
      <c r="W54" s="99"/>
      <c r="X54" s="99"/>
      <c r="Y54" s="99"/>
      <c r="Z54" s="99"/>
      <c r="AA54" s="99"/>
      <c r="AB54" s="99"/>
      <c r="AC54" s="99"/>
      <c r="AD54" s="99"/>
      <c r="AE54" s="99"/>
      <c r="AF54" s="99"/>
      <c r="AG54" s="100">
        <f>ROUND(SUM(AG55:AG63),2)</f>
        <v>0</v>
      </c>
      <c r="AH54" s="100"/>
      <c r="AI54" s="100"/>
      <c r="AJ54" s="100"/>
      <c r="AK54" s="100"/>
      <c r="AL54" s="100"/>
      <c r="AM54" s="100"/>
      <c r="AN54" s="101">
        <f>SUM(AG54,AT54)</f>
        <v>0</v>
      </c>
      <c r="AO54" s="101"/>
      <c r="AP54" s="101"/>
      <c r="AQ54" s="102" t="s">
        <v>19</v>
      </c>
      <c r="AR54" s="103"/>
      <c r="AS54" s="104">
        <f>ROUND(SUM(AS55:AS63),2)</f>
        <v>0</v>
      </c>
      <c r="AT54" s="105">
        <f>ROUND(SUM(AV54:AW54),2)</f>
        <v>0</v>
      </c>
      <c r="AU54" s="106">
        <f>ROUND(SUM(AU55:AU63),5)</f>
        <v>0</v>
      </c>
      <c r="AV54" s="105">
        <f>ROUND(AZ54*L29,2)</f>
        <v>0</v>
      </c>
      <c r="AW54" s="105">
        <f>ROUND(BA54*L30,2)</f>
        <v>0</v>
      </c>
      <c r="AX54" s="105">
        <f>ROUND(BB54*L29,2)</f>
        <v>0</v>
      </c>
      <c r="AY54" s="105">
        <f>ROUND(BC54*L30,2)</f>
        <v>0</v>
      </c>
      <c r="AZ54" s="105">
        <f>ROUND(SUM(AZ55:AZ63),2)</f>
        <v>0</v>
      </c>
      <c r="BA54" s="105">
        <f>ROUND(SUM(BA55:BA63),2)</f>
        <v>0</v>
      </c>
      <c r="BB54" s="105">
        <f>ROUND(SUM(BB55:BB63),2)</f>
        <v>0</v>
      </c>
      <c r="BC54" s="105">
        <f>ROUND(SUM(BC55:BC63),2)</f>
        <v>0</v>
      </c>
      <c r="BD54" s="107">
        <f>ROUND(SUM(BD55:BD63),2)</f>
        <v>0</v>
      </c>
      <c r="BE54" s="6"/>
      <c r="BS54" s="108" t="s">
        <v>71</v>
      </c>
      <c r="BT54" s="108" t="s">
        <v>72</v>
      </c>
      <c r="BU54" s="109" t="s">
        <v>73</v>
      </c>
      <c r="BV54" s="108" t="s">
        <v>74</v>
      </c>
      <c r="BW54" s="108" t="s">
        <v>5</v>
      </c>
      <c r="BX54" s="108" t="s">
        <v>75</v>
      </c>
      <c r="CL54" s="108" t="s">
        <v>19</v>
      </c>
    </row>
    <row r="55" s="7" customFormat="1" ht="14.4" customHeight="1">
      <c r="A55" s="110" t="s">
        <v>76</v>
      </c>
      <c r="B55" s="111"/>
      <c r="C55" s="112"/>
      <c r="D55" s="113" t="s">
        <v>77</v>
      </c>
      <c r="E55" s="113"/>
      <c r="F55" s="113"/>
      <c r="G55" s="113"/>
      <c r="H55" s="113"/>
      <c r="I55" s="114"/>
      <c r="J55" s="113" t="s">
        <v>78</v>
      </c>
      <c r="K55" s="113"/>
      <c r="L55" s="113"/>
      <c r="M55" s="113"/>
      <c r="N55" s="113"/>
      <c r="O55" s="113"/>
      <c r="P55" s="113"/>
      <c r="Q55" s="113"/>
      <c r="R55" s="113"/>
      <c r="S55" s="113"/>
      <c r="T55" s="113"/>
      <c r="U55" s="113"/>
      <c r="V55" s="113"/>
      <c r="W55" s="113"/>
      <c r="X55" s="113"/>
      <c r="Y55" s="113"/>
      <c r="Z55" s="113"/>
      <c r="AA55" s="113"/>
      <c r="AB55" s="113"/>
      <c r="AC55" s="113"/>
      <c r="AD55" s="113"/>
      <c r="AE55" s="113"/>
      <c r="AF55" s="113"/>
      <c r="AG55" s="115">
        <f>'E.2.01.1. - Pozemní objek...'!J30</f>
        <v>0</v>
      </c>
      <c r="AH55" s="114"/>
      <c r="AI55" s="114"/>
      <c r="AJ55" s="114"/>
      <c r="AK55" s="114"/>
      <c r="AL55" s="114"/>
      <c r="AM55" s="114"/>
      <c r="AN55" s="115">
        <f>SUM(AG55,AT55)</f>
        <v>0</v>
      </c>
      <c r="AO55" s="114"/>
      <c r="AP55" s="114"/>
      <c r="AQ55" s="116" t="s">
        <v>79</v>
      </c>
      <c r="AR55" s="117"/>
      <c r="AS55" s="118">
        <v>0</v>
      </c>
      <c r="AT55" s="119">
        <f>ROUND(SUM(AV55:AW55),2)</f>
        <v>0</v>
      </c>
      <c r="AU55" s="120">
        <f>'E.2.01.1. - Pozemní objek...'!P103</f>
        <v>0</v>
      </c>
      <c r="AV55" s="119">
        <f>'E.2.01.1. - Pozemní objek...'!J33</f>
        <v>0</v>
      </c>
      <c r="AW55" s="119">
        <f>'E.2.01.1. - Pozemní objek...'!J34</f>
        <v>0</v>
      </c>
      <c r="AX55" s="119">
        <f>'E.2.01.1. - Pozemní objek...'!J35</f>
        <v>0</v>
      </c>
      <c r="AY55" s="119">
        <f>'E.2.01.1. - Pozemní objek...'!J36</f>
        <v>0</v>
      </c>
      <c r="AZ55" s="119">
        <f>'E.2.01.1. - Pozemní objek...'!F33</f>
        <v>0</v>
      </c>
      <c r="BA55" s="119">
        <f>'E.2.01.1. - Pozemní objek...'!F34</f>
        <v>0</v>
      </c>
      <c r="BB55" s="119">
        <f>'E.2.01.1. - Pozemní objek...'!F35</f>
        <v>0</v>
      </c>
      <c r="BC55" s="119">
        <f>'E.2.01.1. - Pozemní objek...'!F36</f>
        <v>0</v>
      </c>
      <c r="BD55" s="121">
        <f>'E.2.01.1. - Pozemní objek...'!F37</f>
        <v>0</v>
      </c>
      <c r="BE55" s="7"/>
      <c r="BT55" s="122" t="s">
        <v>80</v>
      </c>
      <c r="BV55" s="122" t="s">
        <v>74</v>
      </c>
      <c r="BW55" s="122" t="s">
        <v>81</v>
      </c>
      <c r="BX55" s="122" t="s">
        <v>5</v>
      </c>
      <c r="CL55" s="122" t="s">
        <v>19</v>
      </c>
      <c r="CM55" s="122" t="s">
        <v>80</v>
      </c>
    </row>
    <row r="56" s="7" customFormat="1" ht="14.4" customHeight="1">
      <c r="A56" s="110" t="s">
        <v>76</v>
      </c>
      <c r="B56" s="111"/>
      <c r="C56" s="112"/>
      <c r="D56" s="113" t="s">
        <v>82</v>
      </c>
      <c r="E56" s="113"/>
      <c r="F56" s="113"/>
      <c r="G56" s="113"/>
      <c r="H56" s="113"/>
      <c r="I56" s="114"/>
      <c r="J56" s="113" t="s">
        <v>83</v>
      </c>
      <c r="K56" s="113"/>
      <c r="L56" s="113"/>
      <c r="M56" s="113"/>
      <c r="N56" s="113"/>
      <c r="O56" s="113"/>
      <c r="P56" s="113"/>
      <c r="Q56" s="113"/>
      <c r="R56" s="113"/>
      <c r="S56" s="113"/>
      <c r="T56" s="113"/>
      <c r="U56" s="113"/>
      <c r="V56" s="113"/>
      <c r="W56" s="113"/>
      <c r="X56" s="113"/>
      <c r="Y56" s="113"/>
      <c r="Z56" s="113"/>
      <c r="AA56" s="113"/>
      <c r="AB56" s="113"/>
      <c r="AC56" s="113"/>
      <c r="AD56" s="113"/>
      <c r="AE56" s="113"/>
      <c r="AF56" s="113"/>
      <c r="AG56" s="115">
        <f>'E.2.01.2 - Zpevněná parko...'!J30</f>
        <v>0</v>
      </c>
      <c r="AH56" s="114"/>
      <c r="AI56" s="114"/>
      <c r="AJ56" s="114"/>
      <c r="AK56" s="114"/>
      <c r="AL56" s="114"/>
      <c r="AM56" s="114"/>
      <c r="AN56" s="115">
        <f>SUM(AG56,AT56)</f>
        <v>0</v>
      </c>
      <c r="AO56" s="114"/>
      <c r="AP56" s="114"/>
      <c r="AQ56" s="116" t="s">
        <v>79</v>
      </c>
      <c r="AR56" s="117"/>
      <c r="AS56" s="118">
        <v>0</v>
      </c>
      <c r="AT56" s="119">
        <f>ROUND(SUM(AV56:AW56),2)</f>
        <v>0</v>
      </c>
      <c r="AU56" s="120">
        <f>'E.2.01.2 - Zpevněná parko...'!P83</f>
        <v>0</v>
      </c>
      <c r="AV56" s="119">
        <f>'E.2.01.2 - Zpevněná parko...'!J33</f>
        <v>0</v>
      </c>
      <c r="AW56" s="119">
        <f>'E.2.01.2 - Zpevněná parko...'!J34</f>
        <v>0</v>
      </c>
      <c r="AX56" s="119">
        <f>'E.2.01.2 - Zpevněná parko...'!J35</f>
        <v>0</v>
      </c>
      <c r="AY56" s="119">
        <f>'E.2.01.2 - Zpevněná parko...'!J36</f>
        <v>0</v>
      </c>
      <c r="AZ56" s="119">
        <f>'E.2.01.2 - Zpevněná parko...'!F33</f>
        <v>0</v>
      </c>
      <c r="BA56" s="119">
        <f>'E.2.01.2 - Zpevněná parko...'!F34</f>
        <v>0</v>
      </c>
      <c r="BB56" s="119">
        <f>'E.2.01.2 - Zpevněná parko...'!F35</f>
        <v>0</v>
      </c>
      <c r="BC56" s="119">
        <f>'E.2.01.2 - Zpevněná parko...'!F36</f>
        <v>0</v>
      </c>
      <c r="BD56" s="121">
        <f>'E.2.01.2 - Zpevněná parko...'!F37</f>
        <v>0</v>
      </c>
      <c r="BE56" s="7"/>
      <c r="BT56" s="122" t="s">
        <v>80</v>
      </c>
      <c r="BV56" s="122" t="s">
        <v>74</v>
      </c>
      <c r="BW56" s="122" t="s">
        <v>84</v>
      </c>
      <c r="BX56" s="122" t="s">
        <v>5</v>
      </c>
      <c r="CL56" s="122" t="s">
        <v>19</v>
      </c>
      <c r="CM56" s="122" t="s">
        <v>85</v>
      </c>
    </row>
    <row r="57" s="7" customFormat="1" ht="14.4" customHeight="1">
      <c r="A57" s="110" t="s">
        <v>76</v>
      </c>
      <c r="B57" s="111"/>
      <c r="C57" s="112"/>
      <c r="D57" s="113" t="s">
        <v>86</v>
      </c>
      <c r="E57" s="113"/>
      <c r="F57" s="113"/>
      <c r="G57" s="113"/>
      <c r="H57" s="113"/>
      <c r="I57" s="114"/>
      <c r="J57" s="113" t="s">
        <v>87</v>
      </c>
      <c r="K57" s="113"/>
      <c r="L57" s="113"/>
      <c r="M57" s="113"/>
      <c r="N57" s="113"/>
      <c r="O57" s="113"/>
      <c r="P57" s="113"/>
      <c r="Q57" s="113"/>
      <c r="R57" s="113"/>
      <c r="S57" s="113"/>
      <c r="T57" s="113"/>
      <c r="U57" s="113"/>
      <c r="V57" s="113"/>
      <c r="W57" s="113"/>
      <c r="X57" s="113"/>
      <c r="Y57" s="113"/>
      <c r="Z57" s="113"/>
      <c r="AA57" s="113"/>
      <c r="AB57" s="113"/>
      <c r="AC57" s="113"/>
      <c r="AD57" s="113"/>
      <c r="AE57" s="113"/>
      <c r="AF57" s="113"/>
      <c r="AG57" s="115">
        <f>'E.2.01.3 - Oplocení'!J30</f>
        <v>0</v>
      </c>
      <c r="AH57" s="114"/>
      <c r="AI57" s="114"/>
      <c r="AJ57" s="114"/>
      <c r="AK57" s="114"/>
      <c r="AL57" s="114"/>
      <c r="AM57" s="114"/>
      <c r="AN57" s="115">
        <f>SUM(AG57,AT57)</f>
        <v>0</v>
      </c>
      <c r="AO57" s="114"/>
      <c r="AP57" s="114"/>
      <c r="AQ57" s="116" t="s">
        <v>79</v>
      </c>
      <c r="AR57" s="117"/>
      <c r="AS57" s="118">
        <v>0</v>
      </c>
      <c r="AT57" s="119">
        <f>ROUND(SUM(AV57:AW57),2)</f>
        <v>0</v>
      </c>
      <c r="AU57" s="120">
        <f>'E.2.01.3 - Oplocení'!P84</f>
        <v>0</v>
      </c>
      <c r="AV57" s="119">
        <f>'E.2.01.3 - Oplocení'!J33</f>
        <v>0</v>
      </c>
      <c r="AW57" s="119">
        <f>'E.2.01.3 - Oplocení'!J34</f>
        <v>0</v>
      </c>
      <c r="AX57" s="119">
        <f>'E.2.01.3 - Oplocení'!J35</f>
        <v>0</v>
      </c>
      <c r="AY57" s="119">
        <f>'E.2.01.3 - Oplocení'!J36</f>
        <v>0</v>
      </c>
      <c r="AZ57" s="119">
        <f>'E.2.01.3 - Oplocení'!F33</f>
        <v>0</v>
      </c>
      <c r="BA57" s="119">
        <f>'E.2.01.3 - Oplocení'!F34</f>
        <v>0</v>
      </c>
      <c r="BB57" s="119">
        <f>'E.2.01.3 - Oplocení'!F35</f>
        <v>0</v>
      </c>
      <c r="BC57" s="119">
        <f>'E.2.01.3 - Oplocení'!F36</f>
        <v>0</v>
      </c>
      <c r="BD57" s="121">
        <f>'E.2.01.3 - Oplocení'!F37</f>
        <v>0</v>
      </c>
      <c r="BE57" s="7"/>
      <c r="BT57" s="122" t="s">
        <v>80</v>
      </c>
      <c r="BV57" s="122" t="s">
        <v>74</v>
      </c>
      <c r="BW57" s="122" t="s">
        <v>88</v>
      </c>
      <c r="BX57" s="122" t="s">
        <v>5</v>
      </c>
      <c r="CL57" s="122" t="s">
        <v>19</v>
      </c>
      <c r="CM57" s="122" t="s">
        <v>85</v>
      </c>
    </row>
    <row r="58" s="7" customFormat="1" ht="14.4" customHeight="1">
      <c r="A58" s="110" t="s">
        <v>76</v>
      </c>
      <c r="B58" s="111"/>
      <c r="C58" s="112"/>
      <c r="D58" s="113" t="s">
        <v>89</v>
      </c>
      <c r="E58" s="113"/>
      <c r="F58" s="113"/>
      <c r="G58" s="113"/>
      <c r="H58" s="113"/>
      <c r="I58" s="114"/>
      <c r="J58" s="113" t="s">
        <v>90</v>
      </c>
      <c r="K58" s="113"/>
      <c r="L58" s="113"/>
      <c r="M58" s="113"/>
      <c r="N58" s="113"/>
      <c r="O58" s="113"/>
      <c r="P58" s="113"/>
      <c r="Q58" s="113"/>
      <c r="R58" s="113"/>
      <c r="S58" s="113"/>
      <c r="T58" s="113"/>
      <c r="U58" s="113"/>
      <c r="V58" s="113"/>
      <c r="W58" s="113"/>
      <c r="X58" s="113"/>
      <c r="Y58" s="113"/>
      <c r="Z58" s="113"/>
      <c r="AA58" s="113"/>
      <c r="AB58" s="113"/>
      <c r="AC58" s="113"/>
      <c r="AD58" s="113"/>
      <c r="AE58" s="113"/>
      <c r="AF58" s="113"/>
      <c r="AG58" s="115">
        <f>'E.2.01.4 - Oprava septiku'!J30</f>
        <v>0</v>
      </c>
      <c r="AH58" s="114"/>
      <c r="AI58" s="114"/>
      <c r="AJ58" s="114"/>
      <c r="AK58" s="114"/>
      <c r="AL58" s="114"/>
      <c r="AM58" s="114"/>
      <c r="AN58" s="115">
        <f>SUM(AG58,AT58)</f>
        <v>0</v>
      </c>
      <c r="AO58" s="114"/>
      <c r="AP58" s="114"/>
      <c r="AQ58" s="116" t="s">
        <v>79</v>
      </c>
      <c r="AR58" s="117"/>
      <c r="AS58" s="118">
        <v>0</v>
      </c>
      <c r="AT58" s="119">
        <f>ROUND(SUM(AV58:AW58),2)</f>
        <v>0</v>
      </c>
      <c r="AU58" s="120">
        <f>'E.2.01.4 - Oprava septiku'!P84</f>
        <v>0</v>
      </c>
      <c r="AV58" s="119">
        <f>'E.2.01.4 - Oprava septiku'!J33</f>
        <v>0</v>
      </c>
      <c r="AW58" s="119">
        <f>'E.2.01.4 - Oprava septiku'!J34</f>
        <v>0</v>
      </c>
      <c r="AX58" s="119">
        <f>'E.2.01.4 - Oprava septiku'!J35</f>
        <v>0</v>
      </c>
      <c r="AY58" s="119">
        <f>'E.2.01.4 - Oprava septiku'!J36</f>
        <v>0</v>
      </c>
      <c r="AZ58" s="119">
        <f>'E.2.01.4 - Oprava septiku'!F33</f>
        <v>0</v>
      </c>
      <c r="BA58" s="119">
        <f>'E.2.01.4 - Oprava septiku'!F34</f>
        <v>0</v>
      </c>
      <c r="BB58" s="119">
        <f>'E.2.01.4 - Oprava septiku'!F35</f>
        <v>0</v>
      </c>
      <c r="BC58" s="119">
        <f>'E.2.01.4 - Oprava septiku'!F36</f>
        <v>0</v>
      </c>
      <c r="BD58" s="121">
        <f>'E.2.01.4 - Oprava septiku'!F37</f>
        <v>0</v>
      </c>
      <c r="BE58" s="7"/>
      <c r="BT58" s="122" t="s">
        <v>80</v>
      </c>
      <c r="BV58" s="122" t="s">
        <v>74</v>
      </c>
      <c r="BW58" s="122" t="s">
        <v>91</v>
      </c>
      <c r="BX58" s="122" t="s">
        <v>5</v>
      </c>
      <c r="CL58" s="122" t="s">
        <v>19</v>
      </c>
      <c r="CM58" s="122" t="s">
        <v>85</v>
      </c>
    </row>
    <row r="59" s="7" customFormat="1" ht="14.4" customHeight="1">
      <c r="A59" s="110" t="s">
        <v>76</v>
      </c>
      <c r="B59" s="111"/>
      <c r="C59" s="112"/>
      <c r="D59" s="113" t="s">
        <v>92</v>
      </c>
      <c r="E59" s="113"/>
      <c r="F59" s="113"/>
      <c r="G59" s="113"/>
      <c r="H59" s="113"/>
      <c r="I59" s="114"/>
      <c r="J59" s="113" t="s">
        <v>93</v>
      </c>
      <c r="K59" s="113"/>
      <c r="L59" s="113"/>
      <c r="M59" s="113"/>
      <c r="N59" s="113"/>
      <c r="O59" s="113"/>
      <c r="P59" s="113"/>
      <c r="Q59" s="113"/>
      <c r="R59" s="113"/>
      <c r="S59" s="113"/>
      <c r="T59" s="113"/>
      <c r="U59" s="113"/>
      <c r="V59" s="113"/>
      <c r="W59" s="113"/>
      <c r="X59" s="113"/>
      <c r="Y59" s="113"/>
      <c r="Z59" s="113"/>
      <c r="AA59" s="113"/>
      <c r="AB59" s="113"/>
      <c r="AC59" s="113"/>
      <c r="AD59" s="113"/>
      <c r="AE59" s="113"/>
      <c r="AF59" s="113"/>
      <c r="AG59" s="115">
        <f>'E.2.01.5 - Zdravotechnika'!J30</f>
        <v>0</v>
      </c>
      <c r="AH59" s="114"/>
      <c r="AI59" s="114"/>
      <c r="AJ59" s="114"/>
      <c r="AK59" s="114"/>
      <c r="AL59" s="114"/>
      <c r="AM59" s="114"/>
      <c r="AN59" s="115">
        <f>SUM(AG59,AT59)</f>
        <v>0</v>
      </c>
      <c r="AO59" s="114"/>
      <c r="AP59" s="114"/>
      <c r="AQ59" s="116" t="s">
        <v>79</v>
      </c>
      <c r="AR59" s="117"/>
      <c r="AS59" s="118">
        <v>0</v>
      </c>
      <c r="AT59" s="119">
        <f>ROUND(SUM(AV59:AW59),2)</f>
        <v>0</v>
      </c>
      <c r="AU59" s="120">
        <f>'E.2.01.5 - Zdravotechnika'!P81</f>
        <v>0</v>
      </c>
      <c r="AV59" s="119">
        <f>'E.2.01.5 - Zdravotechnika'!J33</f>
        <v>0</v>
      </c>
      <c r="AW59" s="119">
        <f>'E.2.01.5 - Zdravotechnika'!J34</f>
        <v>0</v>
      </c>
      <c r="AX59" s="119">
        <f>'E.2.01.5 - Zdravotechnika'!J35</f>
        <v>0</v>
      </c>
      <c r="AY59" s="119">
        <f>'E.2.01.5 - Zdravotechnika'!J36</f>
        <v>0</v>
      </c>
      <c r="AZ59" s="119">
        <f>'E.2.01.5 - Zdravotechnika'!F33</f>
        <v>0</v>
      </c>
      <c r="BA59" s="119">
        <f>'E.2.01.5 - Zdravotechnika'!F34</f>
        <v>0</v>
      </c>
      <c r="BB59" s="119">
        <f>'E.2.01.5 - Zdravotechnika'!F35</f>
        <v>0</v>
      </c>
      <c r="BC59" s="119">
        <f>'E.2.01.5 - Zdravotechnika'!F36</f>
        <v>0</v>
      </c>
      <c r="BD59" s="121">
        <f>'E.2.01.5 - Zdravotechnika'!F37</f>
        <v>0</v>
      </c>
      <c r="BE59" s="7"/>
      <c r="BT59" s="122" t="s">
        <v>80</v>
      </c>
      <c r="BV59" s="122" t="s">
        <v>74</v>
      </c>
      <c r="BW59" s="122" t="s">
        <v>94</v>
      </c>
      <c r="BX59" s="122" t="s">
        <v>5</v>
      </c>
      <c r="CL59" s="122" t="s">
        <v>19</v>
      </c>
      <c r="CM59" s="122" t="s">
        <v>80</v>
      </c>
    </row>
    <row r="60" s="7" customFormat="1" ht="14.4" customHeight="1">
      <c r="A60" s="110" t="s">
        <v>76</v>
      </c>
      <c r="B60" s="111"/>
      <c r="C60" s="112"/>
      <c r="D60" s="113" t="s">
        <v>95</v>
      </c>
      <c r="E60" s="113"/>
      <c r="F60" s="113"/>
      <c r="G60" s="113"/>
      <c r="H60" s="113"/>
      <c r="I60" s="114"/>
      <c r="J60" s="113" t="s">
        <v>96</v>
      </c>
      <c r="K60" s="113"/>
      <c r="L60" s="113"/>
      <c r="M60" s="113"/>
      <c r="N60" s="113"/>
      <c r="O60" s="113"/>
      <c r="P60" s="113"/>
      <c r="Q60" s="113"/>
      <c r="R60" s="113"/>
      <c r="S60" s="113"/>
      <c r="T60" s="113"/>
      <c r="U60" s="113"/>
      <c r="V60" s="113"/>
      <c r="W60" s="113"/>
      <c r="X60" s="113"/>
      <c r="Y60" s="113"/>
      <c r="Z60" s="113"/>
      <c r="AA60" s="113"/>
      <c r="AB60" s="113"/>
      <c r="AC60" s="113"/>
      <c r="AD60" s="113"/>
      <c r="AE60" s="113"/>
      <c r="AF60" s="113"/>
      <c r="AG60" s="115">
        <f>'E.2.01.6 - Vytápění'!J30</f>
        <v>0</v>
      </c>
      <c r="AH60" s="114"/>
      <c r="AI60" s="114"/>
      <c r="AJ60" s="114"/>
      <c r="AK60" s="114"/>
      <c r="AL60" s="114"/>
      <c r="AM60" s="114"/>
      <c r="AN60" s="115">
        <f>SUM(AG60,AT60)</f>
        <v>0</v>
      </c>
      <c r="AO60" s="114"/>
      <c r="AP60" s="114"/>
      <c r="AQ60" s="116" t="s">
        <v>79</v>
      </c>
      <c r="AR60" s="117"/>
      <c r="AS60" s="118">
        <v>0</v>
      </c>
      <c r="AT60" s="119">
        <f>ROUND(SUM(AV60:AW60),2)</f>
        <v>0</v>
      </c>
      <c r="AU60" s="120">
        <f>'E.2.01.6 - Vytápění'!P81</f>
        <v>0</v>
      </c>
      <c r="AV60" s="119">
        <f>'E.2.01.6 - Vytápění'!J33</f>
        <v>0</v>
      </c>
      <c r="AW60" s="119">
        <f>'E.2.01.6 - Vytápění'!J34</f>
        <v>0</v>
      </c>
      <c r="AX60" s="119">
        <f>'E.2.01.6 - Vytápění'!J35</f>
        <v>0</v>
      </c>
      <c r="AY60" s="119">
        <f>'E.2.01.6 - Vytápění'!J36</f>
        <v>0</v>
      </c>
      <c r="AZ60" s="119">
        <f>'E.2.01.6 - Vytápění'!F33</f>
        <v>0</v>
      </c>
      <c r="BA60" s="119">
        <f>'E.2.01.6 - Vytápění'!F34</f>
        <v>0</v>
      </c>
      <c r="BB60" s="119">
        <f>'E.2.01.6 - Vytápění'!F35</f>
        <v>0</v>
      </c>
      <c r="BC60" s="119">
        <f>'E.2.01.6 - Vytápění'!F36</f>
        <v>0</v>
      </c>
      <c r="BD60" s="121">
        <f>'E.2.01.6 - Vytápění'!F37</f>
        <v>0</v>
      </c>
      <c r="BE60" s="7"/>
      <c r="BT60" s="122" t="s">
        <v>80</v>
      </c>
      <c r="BV60" s="122" t="s">
        <v>74</v>
      </c>
      <c r="BW60" s="122" t="s">
        <v>97</v>
      </c>
      <c r="BX60" s="122" t="s">
        <v>5</v>
      </c>
      <c r="CL60" s="122" t="s">
        <v>19</v>
      </c>
      <c r="CM60" s="122" t="s">
        <v>80</v>
      </c>
    </row>
    <row r="61" s="7" customFormat="1" ht="14.4" customHeight="1">
      <c r="A61" s="110" t="s">
        <v>76</v>
      </c>
      <c r="B61" s="111"/>
      <c r="C61" s="112"/>
      <c r="D61" s="113" t="s">
        <v>98</v>
      </c>
      <c r="E61" s="113"/>
      <c r="F61" s="113"/>
      <c r="G61" s="113"/>
      <c r="H61" s="113"/>
      <c r="I61" s="114"/>
      <c r="J61" s="113" t="s">
        <v>99</v>
      </c>
      <c r="K61" s="113"/>
      <c r="L61" s="113"/>
      <c r="M61" s="113"/>
      <c r="N61" s="113"/>
      <c r="O61" s="113"/>
      <c r="P61" s="113"/>
      <c r="Q61" s="113"/>
      <c r="R61" s="113"/>
      <c r="S61" s="113"/>
      <c r="T61" s="113"/>
      <c r="U61" s="113"/>
      <c r="V61" s="113"/>
      <c r="W61" s="113"/>
      <c r="X61" s="113"/>
      <c r="Y61" s="113"/>
      <c r="Z61" s="113"/>
      <c r="AA61" s="113"/>
      <c r="AB61" s="113"/>
      <c r="AC61" s="113"/>
      <c r="AD61" s="113"/>
      <c r="AE61" s="113"/>
      <c r="AF61" s="113"/>
      <c r="AG61" s="115">
        <f>'E.2.01.7 - Silnoproudá el...'!J30</f>
        <v>0</v>
      </c>
      <c r="AH61" s="114"/>
      <c r="AI61" s="114"/>
      <c r="AJ61" s="114"/>
      <c r="AK61" s="114"/>
      <c r="AL61" s="114"/>
      <c r="AM61" s="114"/>
      <c r="AN61" s="115">
        <f>SUM(AG61,AT61)</f>
        <v>0</v>
      </c>
      <c r="AO61" s="114"/>
      <c r="AP61" s="114"/>
      <c r="AQ61" s="116" t="s">
        <v>79</v>
      </c>
      <c r="AR61" s="117"/>
      <c r="AS61" s="118">
        <v>0</v>
      </c>
      <c r="AT61" s="119">
        <f>ROUND(SUM(AV61:AW61),2)</f>
        <v>0</v>
      </c>
      <c r="AU61" s="120">
        <f>'E.2.01.7 - Silnoproudá el...'!P81</f>
        <v>0</v>
      </c>
      <c r="AV61" s="119">
        <f>'E.2.01.7 - Silnoproudá el...'!J33</f>
        <v>0</v>
      </c>
      <c r="AW61" s="119">
        <f>'E.2.01.7 - Silnoproudá el...'!J34</f>
        <v>0</v>
      </c>
      <c r="AX61" s="119">
        <f>'E.2.01.7 - Silnoproudá el...'!J35</f>
        <v>0</v>
      </c>
      <c r="AY61" s="119">
        <f>'E.2.01.7 - Silnoproudá el...'!J36</f>
        <v>0</v>
      </c>
      <c r="AZ61" s="119">
        <f>'E.2.01.7 - Silnoproudá el...'!F33</f>
        <v>0</v>
      </c>
      <c r="BA61" s="119">
        <f>'E.2.01.7 - Silnoproudá el...'!F34</f>
        <v>0</v>
      </c>
      <c r="BB61" s="119">
        <f>'E.2.01.7 - Silnoproudá el...'!F35</f>
        <v>0</v>
      </c>
      <c r="BC61" s="119">
        <f>'E.2.01.7 - Silnoproudá el...'!F36</f>
        <v>0</v>
      </c>
      <c r="BD61" s="121">
        <f>'E.2.01.7 - Silnoproudá el...'!F37</f>
        <v>0</v>
      </c>
      <c r="BE61" s="7"/>
      <c r="BT61" s="122" t="s">
        <v>80</v>
      </c>
      <c r="BV61" s="122" t="s">
        <v>74</v>
      </c>
      <c r="BW61" s="122" t="s">
        <v>100</v>
      </c>
      <c r="BX61" s="122" t="s">
        <v>5</v>
      </c>
      <c r="CL61" s="122" t="s">
        <v>19</v>
      </c>
      <c r="CM61" s="122" t="s">
        <v>80</v>
      </c>
    </row>
    <row r="62" s="7" customFormat="1" ht="14.4" customHeight="1">
      <c r="A62" s="110" t="s">
        <v>76</v>
      </c>
      <c r="B62" s="111"/>
      <c r="C62" s="112"/>
      <c r="D62" s="113" t="s">
        <v>101</v>
      </c>
      <c r="E62" s="113"/>
      <c r="F62" s="113"/>
      <c r="G62" s="113"/>
      <c r="H62" s="113"/>
      <c r="I62" s="114"/>
      <c r="J62" s="113" t="s">
        <v>102</v>
      </c>
      <c r="K62" s="113"/>
      <c r="L62" s="113"/>
      <c r="M62" s="113"/>
      <c r="N62" s="113"/>
      <c r="O62" s="113"/>
      <c r="P62" s="113"/>
      <c r="Q62" s="113"/>
      <c r="R62" s="113"/>
      <c r="S62" s="113"/>
      <c r="T62" s="113"/>
      <c r="U62" s="113"/>
      <c r="V62" s="113"/>
      <c r="W62" s="113"/>
      <c r="X62" s="113"/>
      <c r="Y62" s="113"/>
      <c r="Z62" s="113"/>
      <c r="AA62" s="113"/>
      <c r="AB62" s="113"/>
      <c r="AC62" s="113"/>
      <c r="AD62" s="113"/>
      <c r="AE62" s="113"/>
      <c r="AF62" s="113"/>
      <c r="AG62" s="115">
        <f>'E.2.01.8 - Slaboroudá ele...'!J30</f>
        <v>0</v>
      </c>
      <c r="AH62" s="114"/>
      <c r="AI62" s="114"/>
      <c r="AJ62" s="114"/>
      <c r="AK62" s="114"/>
      <c r="AL62" s="114"/>
      <c r="AM62" s="114"/>
      <c r="AN62" s="115">
        <f>SUM(AG62,AT62)</f>
        <v>0</v>
      </c>
      <c r="AO62" s="114"/>
      <c r="AP62" s="114"/>
      <c r="AQ62" s="116" t="s">
        <v>79</v>
      </c>
      <c r="AR62" s="117"/>
      <c r="AS62" s="118">
        <v>0</v>
      </c>
      <c r="AT62" s="119">
        <f>ROUND(SUM(AV62:AW62),2)</f>
        <v>0</v>
      </c>
      <c r="AU62" s="120">
        <f>'E.2.01.8 - Slaboroudá ele...'!P81</f>
        <v>0</v>
      </c>
      <c r="AV62" s="119">
        <f>'E.2.01.8 - Slaboroudá ele...'!J33</f>
        <v>0</v>
      </c>
      <c r="AW62" s="119">
        <f>'E.2.01.8 - Slaboroudá ele...'!J34</f>
        <v>0</v>
      </c>
      <c r="AX62" s="119">
        <f>'E.2.01.8 - Slaboroudá ele...'!J35</f>
        <v>0</v>
      </c>
      <c r="AY62" s="119">
        <f>'E.2.01.8 - Slaboroudá ele...'!J36</f>
        <v>0</v>
      </c>
      <c r="AZ62" s="119">
        <f>'E.2.01.8 - Slaboroudá ele...'!F33</f>
        <v>0</v>
      </c>
      <c r="BA62" s="119">
        <f>'E.2.01.8 - Slaboroudá ele...'!F34</f>
        <v>0</v>
      </c>
      <c r="BB62" s="119">
        <f>'E.2.01.8 - Slaboroudá ele...'!F35</f>
        <v>0</v>
      </c>
      <c r="BC62" s="119">
        <f>'E.2.01.8 - Slaboroudá ele...'!F36</f>
        <v>0</v>
      </c>
      <c r="BD62" s="121">
        <f>'E.2.01.8 - Slaboroudá ele...'!F37</f>
        <v>0</v>
      </c>
      <c r="BE62" s="7"/>
      <c r="BT62" s="122" t="s">
        <v>80</v>
      </c>
      <c r="BV62" s="122" t="s">
        <v>74</v>
      </c>
      <c r="BW62" s="122" t="s">
        <v>103</v>
      </c>
      <c r="BX62" s="122" t="s">
        <v>5</v>
      </c>
      <c r="CL62" s="122" t="s">
        <v>19</v>
      </c>
      <c r="CM62" s="122" t="s">
        <v>80</v>
      </c>
    </row>
    <row r="63" s="7" customFormat="1" ht="14.4" customHeight="1">
      <c r="A63" s="110" t="s">
        <v>76</v>
      </c>
      <c r="B63" s="111"/>
      <c r="C63" s="112"/>
      <c r="D63" s="113" t="s">
        <v>104</v>
      </c>
      <c r="E63" s="113"/>
      <c r="F63" s="113"/>
      <c r="G63" s="113"/>
      <c r="H63" s="113"/>
      <c r="I63" s="114"/>
      <c r="J63" s="113" t="s">
        <v>105</v>
      </c>
      <c r="K63" s="113"/>
      <c r="L63" s="113"/>
      <c r="M63" s="113"/>
      <c r="N63" s="113"/>
      <c r="O63" s="113"/>
      <c r="P63" s="113"/>
      <c r="Q63" s="113"/>
      <c r="R63" s="113"/>
      <c r="S63" s="113"/>
      <c r="T63" s="113"/>
      <c r="U63" s="113"/>
      <c r="V63" s="113"/>
      <c r="W63" s="113"/>
      <c r="X63" s="113"/>
      <c r="Y63" s="113"/>
      <c r="Z63" s="113"/>
      <c r="AA63" s="113"/>
      <c r="AB63" s="113"/>
      <c r="AC63" s="113"/>
      <c r="AD63" s="113"/>
      <c r="AE63" s="113"/>
      <c r="AF63" s="113"/>
      <c r="AG63" s="115">
        <f>'VRN - Vedlejší rozpočtové...'!J30</f>
        <v>0</v>
      </c>
      <c r="AH63" s="114"/>
      <c r="AI63" s="114"/>
      <c r="AJ63" s="114"/>
      <c r="AK63" s="114"/>
      <c r="AL63" s="114"/>
      <c r="AM63" s="114"/>
      <c r="AN63" s="115">
        <f>SUM(AG63,AT63)</f>
        <v>0</v>
      </c>
      <c r="AO63" s="114"/>
      <c r="AP63" s="114"/>
      <c r="AQ63" s="116" t="s">
        <v>79</v>
      </c>
      <c r="AR63" s="117"/>
      <c r="AS63" s="123">
        <v>0</v>
      </c>
      <c r="AT63" s="124">
        <f>ROUND(SUM(AV63:AW63),2)</f>
        <v>0</v>
      </c>
      <c r="AU63" s="125">
        <f>'VRN - Vedlejší rozpočtové...'!P82</f>
        <v>0</v>
      </c>
      <c r="AV63" s="124">
        <f>'VRN - Vedlejší rozpočtové...'!J33</f>
        <v>0</v>
      </c>
      <c r="AW63" s="124">
        <f>'VRN - Vedlejší rozpočtové...'!J34</f>
        <v>0</v>
      </c>
      <c r="AX63" s="124">
        <f>'VRN - Vedlejší rozpočtové...'!J35</f>
        <v>0</v>
      </c>
      <c r="AY63" s="124">
        <f>'VRN - Vedlejší rozpočtové...'!J36</f>
        <v>0</v>
      </c>
      <c r="AZ63" s="124">
        <f>'VRN - Vedlejší rozpočtové...'!F33</f>
        <v>0</v>
      </c>
      <c r="BA63" s="124">
        <f>'VRN - Vedlejší rozpočtové...'!F34</f>
        <v>0</v>
      </c>
      <c r="BB63" s="124">
        <f>'VRN - Vedlejší rozpočtové...'!F35</f>
        <v>0</v>
      </c>
      <c r="BC63" s="124">
        <f>'VRN - Vedlejší rozpočtové...'!F36</f>
        <v>0</v>
      </c>
      <c r="BD63" s="126">
        <f>'VRN - Vedlejší rozpočtové...'!F37</f>
        <v>0</v>
      </c>
      <c r="BE63" s="7"/>
      <c r="BT63" s="122" t="s">
        <v>80</v>
      </c>
      <c r="BV63" s="122" t="s">
        <v>74</v>
      </c>
      <c r="BW63" s="122" t="s">
        <v>106</v>
      </c>
      <c r="BX63" s="122" t="s">
        <v>5</v>
      </c>
      <c r="CL63" s="122" t="s">
        <v>19</v>
      </c>
      <c r="CM63" s="122" t="s">
        <v>80</v>
      </c>
    </row>
    <row r="64" s="2" customFormat="1" ht="30" customHeight="1">
      <c r="A64" s="37"/>
      <c r="B64" s="38"/>
      <c r="C64" s="39"/>
      <c r="D64" s="39"/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39"/>
      <c r="AE64" s="39"/>
      <c r="AF64" s="39"/>
      <c r="AG64" s="39"/>
      <c r="AH64" s="39"/>
      <c r="AI64" s="39"/>
      <c r="AJ64" s="39"/>
      <c r="AK64" s="39"/>
      <c r="AL64" s="39"/>
      <c r="AM64" s="39"/>
      <c r="AN64" s="39"/>
      <c r="AO64" s="39"/>
      <c r="AP64" s="39"/>
      <c r="AQ64" s="39"/>
      <c r="AR64" s="43"/>
      <c r="AS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</row>
    <row r="65" s="2" customFormat="1" ht="6.96" customHeight="1">
      <c r="A65" s="37"/>
      <c r="B65" s="58"/>
      <c r="C65" s="59"/>
      <c r="D65" s="59"/>
      <c r="E65" s="59"/>
      <c r="F65" s="59"/>
      <c r="G65" s="59"/>
      <c r="H65" s="59"/>
      <c r="I65" s="59"/>
      <c r="J65" s="59"/>
      <c r="K65" s="59"/>
      <c r="L65" s="59"/>
      <c r="M65" s="59"/>
      <c r="N65" s="59"/>
      <c r="O65" s="59"/>
      <c r="P65" s="59"/>
      <c r="Q65" s="59"/>
      <c r="R65" s="59"/>
      <c r="S65" s="59"/>
      <c r="T65" s="59"/>
      <c r="U65" s="59"/>
      <c r="V65" s="59"/>
      <c r="W65" s="59"/>
      <c r="X65" s="59"/>
      <c r="Y65" s="59"/>
      <c r="Z65" s="59"/>
      <c r="AA65" s="59"/>
      <c r="AB65" s="59"/>
      <c r="AC65" s="59"/>
      <c r="AD65" s="59"/>
      <c r="AE65" s="59"/>
      <c r="AF65" s="59"/>
      <c r="AG65" s="59"/>
      <c r="AH65" s="59"/>
      <c r="AI65" s="59"/>
      <c r="AJ65" s="59"/>
      <c r="AK65" s="59"/>
      <c r="AL65" s="59"/>
      <c r="AM65" s="59"/>
      <c r="AN65" s="59"/>
      <c r="AO65" s="59"/>
      <c r="AP65" s="59"/>
      <c r="AQ65" s="59"/>
      <c r="AR65" s="43"/>
      <c r="AS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</row>
  </sheetData>
  <sheetProtection sheet="1" formatColumns="0" formatRows="0" objects="1" scenarios="1" spinCount="100000" saltValue="1Sy4rd+yM2Pw4tQd1WvGvnZWh3lMs5LBTyKmKDAHm62IZZ0VYRxlagVSjXse3/qtgS3/T5Sdg62zVzmft4cvUw==" hashValue="sa81FRcfqnBZe0HevlpNOCjpLk904FbAcdFI+wTX3fuOq9ga7p1FeodXcaANk0/rD6shzlEwWaNCjGnggpn+Xg==" algorithmName="SHA-512" password="CC35"/>
  <mergeCells count="74">
    <mergeCell ref="L45:AO45"/>
    <mergeCell ref="AM47:AN47"/>
    <mergeCell ref="AM49:AP49"/>
    <mergeCell ref="AS49:AT51"/>
    <mergeCell ref="AM50:AP50"/>
    <mergeCell ref="C52:G52"/>
    <mergeCell ref="AG52:AM52"/>
    <mergeCell ref="I52:AF52"/>
    <mergeCell ref="AN52:AP52"/>
    <mergeCell ref="D55:H55"/>
    <mergeCell ref="AG55:AM55"/>
    <mergeCell ref="J55:AF55"/>
    <mergeCell ref="AN55:AP55"/>
    <mergeCell ref="J56:AF56"/>
    <mergeCell ref="D56:H56"/>
    <mergeCell ref="AG56:AM56"/>
    <mergeCell ref="AN56:AP56"/>
    <mergeCell ref="AN57:AP57"/>
    <mergeCell ref="D57:H57"/>
    <mergeCell ref="J57:AF57"/>
    <mergeCell ref="AG57:AM57"/>
    <mergeCell ref="AN58:AP58"/>
    <mergeCell ref="AG58:AM58"/>
    <mergeCell ref="D58:H58"/>
    <mergeCell ref="J58:AF58"/>
    <mergeCell ref="AN59:AP59"/>
    <mergeCell ref="AG59:AM59"/>
    <mergeCell ref="D59:H59"/>
    <mergeCell ref="J59:AF59"/>
    <mergeCell ref="AN60:AP60"/>
    <mergeCell ref="AG60:AM60"/>
    <mergeCell ref="D60:H60"/>
    <mergeCell ref="J60:AF60"/>
    <mergeCell ref="AN61:AP61"/>
    <mergeCell ref="AG61:AM61"/>
    <mergeCell ref="D61:H61"/>
    <mergeCell ref="J61:AF61"/>
    <mergeCell ref="AN62:AP62"/>
    <mergeCell ref="AG62:AM62"/>
    <mergeCell ref="D62:H62"/>
    <mergeCell ref="J62:AF62"/>
    <mergeCell ref="AN63:AP63"/>
    <mergeCell ref="AG63:AM63"/>
    <mergeCell ref="D63:H63"/>
    <mergeCell ref="J63:AF63"/>
    <mergeCell ref="AG54:AM54"/>
    <mergeCell ref="AN54:AP54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W31:AE31"/>
    <mergeCell ref="AK31:AO31"/>
    <mergeCell ref="AK32:AO32"/>
    <mergeCell ref="L32:P32"/>
    <mergeCell ref="W32:AE32"/>
    <mergeCell ref="AK33:AO33"/>
    <mergeCell ref="L33:P33"/>
    <mergeCell ref="W33:AE33"/>
    <mergeCell ref="AK35:AO35"/>
    <mergeCell ref="X35:AB35"/>
    <mergeCell ref="AR2:BE2"/>
  </mergeCells>
  <hyperlinks>
    <hyperlink ref="A55" location="'E.2.01.1. - Pozemní objek...'!C2" display="/"/>
    <hyperlink ref="A56" location="'E.2.01.2 - Zpevněná parko...'!C2" display="/"/>
    <hyperlink ref="A57" location="'E.2.01.3 - Oplocení'!C2" display="/"/>
    <hyperlink ref="A58" location="'E.2.01.4 - Oprava septiku'!C2" display="/"/>
    <hyperlink ref="A59" location="'E.2.01.5 - Zdravotechnika'!C2" display="/"/>
    <hyperlink ref="A60" location="'E.2.01.6 - Vytápění'!C2" display="/"/>
    <hyperlink ref="A61" location="'E.2.01.7 - Silnoproudá el...'!C2" display="/"/>
    <hyperlink ref="A62" location="'E.2.01.8 - Slaboroudá ele...'!C2" display="/"/>
    <hyperlink ref="A63" location="'VRN - Vedlejší rozpočtové...'!C2" display="/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10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851563" style="1" customWidth="1"/>
    <col min="2" max="2" width="1.148438" style="1" customWidth="1"/>
    <col min="3" max="3" width="4.421875" style="1" customWidth="1"/>
    <col min="4" max="4" width="4.574219" style="1" customWidth="1"/>
    <col min="5" max="5" width="18.28125" style="1" customWidth="1"/>
    <col min="6" max="6" width="108.0039" style="1" customWidth="1"/>
    <col min="7" max="7" width="8.003906" style="1" customWidth="1"/>
    <col min="8" max="8" width="15.00391" style="1" customWidth="1"/>
    <col min="9" max="9" width="16.85156" style="1" customWidth="1"/>
    <col min="10" max="10" width="23.85156" style="1" customWidth="1"/>
    <col min="11" max="11" width="23.85156" style="1" customWidth="1"/>
    <col min="12" max="12" width="10.00391" style="1" customWidth="1"/>
    <col min="13" max="13" width="11.57422" style="1" hidden="1" customWidth="1"/>
    <col min="14" max="14" width="9.140625" style="1" hidden="1"/>
    <col min="15" max="15" width="15.14063" style="1" hidden="1" customWidth="1"/>
    <col min="16" max="16" width="15.14063" style="1" hidden="1" customWidth="1"/>
    <col min="17" max="17" width="15.14063" style="1" hidden="1" customWidth="1"/>
    <col min="18" max="18" width="15.14063" style="1" hidden="1" customWidth="1"/>
    <col min="19" max="19" width="15.14063" style="1" hidden="1" customWidth="1"/>
    <col min="20" max="20" width="15.14063" style="1" hidden="1" customWidth="1"/>
    <col min="21" max="21" width="17.42188" style="1" hidden="1" customWidth="1"/>
    <col min="22" max="22" width="13.14063" style="1" customWidth="1"/>
    <col min="23" max="23" width="17.42188" style="1" customWidth="1"/>
    <col min="24" max="24" width="13.14063" style="1" customWidth="1"/>
    <col min="25" max="25" width="16.00391" style="1" customWidth="1"/>
    <col min="26" max="26" width="11.71094" style="1" customWidth="1"/>
    <col min="27" max="27" width="16.00391" style="1" customWidth="1"/>
    <col min="28" max="28" width="17.42188" style="1" customWidth="1"/>
    <col min="29" max="29" width="11.71094" style="1" customWidth="1"/>
    <col min="30" max="30" width="16.00391" style="1" customWidth="1"/>
    <col min="31" max="31" width="17.42188" style="1" customWidth="1"/>
    <col min="44" max="44" width="9.140625" style="1" hidden="1"/>
    <col min="45" max="45" width="9.140625" style="1" hidden="1"/>
    <col min="46" max="46" width="9.140625" style="1" hidden="1"/>
    <col min="47" max="47" width="9.140625" style="1" hidden="1"/>
    <col min="48" max="48" width="9.140625" style="1" hidden="1"/>
    <col min="49" max="49" width="9.140625" style="1" hidden="1"/>
    <col min="50" max="50" width="9.140625" style="1" hidden="1"/>
    <col min="51" max="51" width="9.140625" style="1" hidden="1"/>
    <col min="52" max="52" width="9.140625" style="1" hidden="1"/>
    <col min="53" max="53" width="9.140625" style="1" hidden="1"/>
    <col min="54" max="54" width="9.140625" style="1" hidden="1"/>
    <col min="55" max="55" width="9.140625" style="1" hidden="1"/>
    <col min="56" max="56" width="9.140625" style="1" hidden="1"/>
    <col min="57" max="57" width="9.140625" style="1" hidden="1"/>
    <col min="58" max="58" width="9.140625" style="1" hidden="1"/>
    <col min="59" max="59" width="9.140625" style="1" hidden="1"/>
    <col min="60" max="60" width="9.140625" style="1" hidden="1"/>
    <col min="61" max="61" width="9.140625" style="1" hidden="1"/>
    <col min="62" max="62" width="9.140625" style="1" hidden="1"/>
    <col min="63" max="63" width="9.140625" style="1" hidden="1"/>
    <col min="64" max="64" width="9.140625" style="1" hidden="1"/>
    <col min="65" max="65" width="9.140625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106</v>
      </c>
    </row>
    <row r="3" s="1" customFormat="1" ht="6.96" customHeight="1">
      <c r="B3" s="127"/>
      <c r="C3" s="128"/>
      <c r="D3" s="128"/>
      <c r="E3" s="128"/>
      <c r="F3" s="128"/>
      <c r="G3" s="128"/>
      <c r="H3" s="128"/>
      <c r="I3" s="128"/>
      <c r="J3" s="128"/>
      <c r="K3" s="128"/>
      <c r="L3" s="19"/>
      <c r="AT3" s="16" t="s">
        <v>80</v>
      </c>
    </row>
    <row r="4" s="1" customFormat="1" ht="24.96" customHeight="1">
      <c r="B4" s="19"/>
      <c r="D4" s="129" t="s">
        <v>107</v>
      </c>
      <c r="L4" s="19"/>
      <c r="M4" s="130" t="s">
        <v>10</v>
      </c>
      <c r="AT4" s="16" t="s">
        <v>4</v>
      </c>
    </row>
    <row r="5" s="1" customFormat="1" ht="6.96" customHeight="1">
      <c r="B5" s="19"/>
      <c r="L5" s="19"/>
    </row>
    <row r="6" s="1" customFormat="1" ht="12" customHeight="1">
      <c r="B6" s="19"/>
      <c r="D6" s="131" t="s">
        <v>16</v>
      </c>
      <c r="L6" s="19"/>
    </row>
    <row r="7" s="1" customFormat="1" ht="14.4" customHeight="1">
      <c r="B7" s="19"/>
      <c r="E7" s="132" t="str">
        <f>'Rekapitulace stavby'!K6</f>
        <v>Stavební úpravy bytového domu ul. Partyzánská č. p. 302 v Pudlově</v>
      </c>
      <c r="F7" s="131"/>
      <c r="G7" s="131"/>
      <c r="H7" s="131"/>
      <c r="L7" s="19"/>
    </row>
    <row r="8" s="2" customFormat="1" ht="12" customHeight="1">
      <c r="A8" s="37"/>
      <c r="B8" s="43"/>
      <c r="C8" s="37"/>
      <c r="D8" s="131" t="s">
        <v>108</v>
      </c>
      <c r="E8" s="37"/>
      <c r="F8" s="37"/>
      <c r="G8" s="37"/>
      <c r="H8" s="37"/>
      <c r="I8" s="37"/>
      <c r="J8" s="37"/>
      <c r="K8" s="37"/>
      <c r="L8" s="133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5.6" customHeight="1">
      <c r="A9" s="37"/>
      <c r="B9" s="43"/>
      <c r="C9" s="37"/>
      <c r="D9" s="37"/>
      <c r="E9" s="134" t="s">
        <v>1912</v>
      </c>
      <c r="F9" s="37"/>
      <c r="G9" s="37"/>
      <c r="H9" s="37"/>
      <c r="I9" s="37"/>
      <c r="J9" s="37"/>
      <c r="K9" s="37"/>
      <c r="L9" s="133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43"/>
      <c r="C10" s="37"/>
      <c r="D10" s="37"/>
      <c r="E10" s="37"/>
      <c r="F10" s="37"/>
      <c r="G10" s="37"/>
      <c r="H10" s="37"/>
      <c r="I10" s="37"/>
      <c r="J10" s="37"/>
      <c r="K10" s="37"/>
      <c r="L10" s="133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43"/>
      <c r="C11" s="37"/>
      <c r="D11" s="131" t="s">
        <v>18</v>
      </c>
      <c r="E11" s="37"/>
      <c r="F11" s="135" t="s">
        <v>19</v>
      </c>
      <c r="G11" s="37"/>
      <c r="H11" s="37"/>
      <c r="I11" s="131" t="s">
        <v>20</v>
      </c>
      <c r="J11" s="135" t="s">
        <v>19</v>
      </c>
      <c r="K11" s="37"/>
      <c r="L11" s="133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43"/>
      <c r="C12" s="37"/>
      <c r="D12" s="131" t="s">
        <v>21</v>
      </c>
      <c r="E12" s="37"/>
      <c r="F12" s="135" t="s">
        <v>22</v>
      </c>
      <c r="G12" s="37"/>
      <c r="H12" s="37"/>
      <c r="I12" s="131" t="s">
        <v>23</v>
      </c>
      <c r="J12" s="136" t="str">
        <f>'Rekapitulace stavby'!AN8</f>
        <v>26. 11. 2022</v>
      </c>
      <c r="K12" s="37"/>
      <c r="L12" s="133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43"/>
      <c r="C13" s="37"/>
      <c r="D13" s="37"/>
      <c r="E13" s="37"/>
      <c r="F13" s="37"/>
      <c r="G13" s="37"/>
      <c r="H13" s="37"/>
      <c r="I13" s="37"/>
      <c r="J13" s="37"/>
      <c r="K13" s="37"/>
      <c r="L13" s="133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43"/>
      <c r="C14" s="37"/>
      <c r="D14" s="131" t="s">
        <v>25</v>
      </c>
      <c r="E14" s="37"/>
      <c r="F14" s="37"/>
      <c r="G14" s="37"/>
      <c r="H14" s="37"/>
      <c r="I14" s="131" t="s">
        <v>26</v>
      </c>
      <c r="J14" s="135" t="s">
        <v>19</v>
      </c>
      <c r="K14" s="37"/>
      <c r="L14" s="133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43"/>
      <c r="C15" s="37"/>
      <c r="D15" s="37"/>
      <c r="E15" s="135" t="s">
        <v>27</v>
      </c>
      <c r="F15" s="37"/>
      <c r="G15" s="37"/>
      <c r="H15" s="37"/>
      <c r="I15" s="131" t="s">
        <v>28</v>
      </c>
      <c r="J15" s="135" t="s">
        <v>19</v>
      </c>
      <c r="K15" s="37"/>
      <c r="L15" s="133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43"/>
      <c r="C16" s="37"/>
      <c r="D16" s="37"/>
      <c r="E16" s="37"/>
      <c r="F16" s="37"/>
      <c r="G16" s="37"/>
      <c r="H16" s="37"/>
      <c r="I16" s="37"/>
      <c r="J16" s="37"/>
      <c r="K16" s="37"/>
      <c r="L16" s="133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43"/>
      <c r="C17" s="37"/>
      <c r="D17" s="131" t="s">
        <v>29</v>
      </c>
      <c r="E17" s="37"/>
      <c r="F17" s="37"/>
      <c r="G17" s="37"/>
      <c r="H17" s="37"/>
      <c r="I17" s="131" t="s">
        <v>26</v>
      </c>
      <c r="J17" s="32" t="str">
        <f>'Rekapitulace stavby'!AN13</f>
        <v>Vyplň údaj</v>
      </c>
      <c r="K17" s="37"/>
      <c r="L17" s="133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43"/>
      <c r="C18" s="37"/>
      <c r="D18" s="37"/>
      <c r="E18" s="32" t="str">
        <f>'Rekapitulace stavby'!E14</f>
        <v>Vyplň údaj</v>
      </c>
      <c r="F18" s="135"/>
      <c r="G18" s="135"/>
      <c r="H18" s="135"/>
      <c r="I18" s="131" t="s">
        <v>28</v>
      </c>
      <c r="J18" s="32" t="str">
        <f>'Rekapitulace stavby'!AN14</f>
        <v>Vyplň údaj</v>
      </c>
      <c r="K18" s="37"/>
      <c r="L18" s="133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43"/>
      <c r="C19" s="37"/>
      <c r="D19" s="37"/>
      <c r="E19" s="37"/>
      <c r="F19" s="37"/>
      <c r="G19" s="37"/>
      <c r="H19" s="37"/>
      <c r="I19" s="37"/>
      <c r="J19" s="37"/>
      <c r="K19" s="37"/>
      <c r="L19" s="133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43"/>
      <c r="C20" s="37"/>
      <c r="D20" s="131" t="s">
        <v>31</v>
      </c>
      <c r="E20" s="37"/>
      <c r="F20" s="37"/>
      <c r="G20" s="37"/>
      <c r="H20" s="37"/>
      <c r="I20" s="131" t="s">
        <v>26</v>
      </c>
      <c r="J20" s="135" t="s">
        <v>19</v>
      </c>
      <c r="K20" s="37"/>
      <c r="L20" s="133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43"/>
      <c r="C21" s="37"/>
      <c r="D21" s="37"/>
      <c r="E21" s="135" t="s">
        <v>32</v>
      </c>
      <c r="F21" s="37"/>
      <c r="G21" s="37"/>
      <c r="H21" s="37"/>
      <c r="I21" s="131" t="s">
        <v>28</v>
      </c>
      <c r="J21" s="135" t="s">
        <v>19</v>
      </c>
      <c r="K21" s="37"/>
      <c r="L21" s="133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43"/>
      <c r="C22" s="37"/>
      <c r="D22" s="37"/>
      <c r="E22" s="37"/>
      <c r="F22" s="37"/>
      <c r="G22" s="37"/>
      <c r="H22" s="37"/>
      <c r="I22" s="37"/>
      <c r="J22" s="37"/>
      <c r="K22" s="37"/>
      <c r="L22" s="133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43"/>
      <c r="C23" s="37"/>
      <c r="D23" s="131" t="s">
        <v>34</v>
      </c>
      <c r="E23" s="37"/>
      <c r="F23" s="37"/>
      <c r="G23" s="37"/>
      <c r="H23" s="37"/>
      <c r="I23" s="131" t="s">
        <v>26</v>
      </c>
      <c r="J23" s="135" t="s">
        <v>19</v>
      </c>
      <c r="K23" s="37"/>
      <c r="L23" s="133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43"/>
      <c r="C24" s="37"/>
      <c r="D24" s="37"/>
      <c r="E24" s="135" t="s">
        <v>35</v>
      </c>
      <c r="F24" s="37"/>
      <c r="G24" s="37"/>
      <c r="H24" s="37"/>
      <c r="I24" s="131" t="s">
        <v>28</v>
      </c>
      <c r="J24" s="135" t="s">
        <v>19</v>
      </c>
      <c r="K24" s="37"/>
      <c r="L24" s="133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43"/>
      <c r="C25" s="37"/>
      <c r="D25" s="37"/>
      <c r="E25" s="37"/>
      <c r="F25" s="37"/>
      <c r="G25" s="37"/>
      <c r="H25" s="37"/>
      <c r="I25" s="37"/>
      <c r="J25" s="37"/>
      <c r="K25" s="37"/>
      <c r="L25" s="133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43"/>
      <c r="C26" s="37"/>
      <c r="D26" s="131" t="s">
        <v>36</v>
      </c>
      <c r="E26" s="37"/>
      <c r="F26" s="37"/>
      <c r="G26" s="37"/>
      <c r="H26" s="37"/>
      <c r="I26" s="37"/>
      <c r="J26" s="37"/>
      <c r="K26" s="37"/>
      <c r="L26" s="133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4.4" customHeight="1">
      <c r="A27" s="137"/>
      <c r="B27" s="138"/>
      <c r="C27" s="137"/>
      <c r="D27" s="137"/>
      <c r="E27" s="139" t="s">
        <v>19</v>
      </c>
      <c r="F27" s="139"/>
      <c r="G27" s="139"/>
      <c r="H27" s="139"/>
      <c r="I27" s="137"/>
      <c r="J27" s="137"/>
      <c r="K27" s="137"/>
      <c r="L27" s="140"/>
      <c r="S27" s="137"/>
      <c r="T27" s="137"/>
      <c r="U27" s="137"/>
      <c r="V27" s="137"/>
      <c r="W27" s="137"/>
      <c r="X27" s="137"/>
      <c r="Y27" s="137"/>
      <c r="Z27" s="137"/>
      <c r="AA27" s="137"/>
      <c r="AB27" s="137"/>
      <c r="AC27" s="137"/>
      <c r="AD27" s="137"/>
      <c r="AE27" s="137"/>
    </row>
    <row r="28" s="2" customFormat="1" ht="6.96" customHeight="1">
      <c r="A28" s="37"/>
      <c r="B28" s="43"/>
      <c r="C28" s="37"/>
      <c r="D28" s="37"/>
      <c r="E28" s="37"/>
      <c r="F28" s="37"/>
      <c r="G28" s="37"/>
      <c r="H28" s="37"/>
      <c r="I28" s="37"/>
      <c r="J28" s="37"/>
      <c r="K28" s="37"/>
      <c r="L28" s="133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43"/>
      <c r="C29" s="37"/>
      <c r="D29" s="141"/>
      <c r="E29" s="141"/>
      <c r="F29" s="141"/>
      <c r="G29" s="141"/>
      <c r="H29" s="141"/>
      <c r="I29" s="141"/>
      <c r="J29" s="141"/>
      <c r="K29" s="141"/>
      <c r="L29" s="133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25.44" customHeight="1">
      <c r="A30" s="37"/>
      <c r="B30" s="43"/>
      <c r="C30" s="37"/>
      <c r="D30" s="142" t="s">
        <v>38</v>
      </c>
      <c r="E30" s="37"/>
      <c r="F30" s="37"/>
      <c r="G30" s="37"/>
      <c r="H30" s="37"/>
      <c r="I30" s="37"/>
      <c r="J30" s="143">
        <f>ROUND(J82, 2)</f>
        <v>0</v>
      </c>
      <c r="K30" s="37"/>
      <c r="L30" s="133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43"/>
      <c r="C31" s="37"/>
      <c r="D31" s="141"/>
      <c r="E31" s="141"/>
      <c r="F31" s="141"/>
      <c r="G31" s="141"/>
      <c r="H31" s="141"/>
      <c r="I31" s="141"/>
      <c r="J31" s="141"/>
      <c r="K31" s="141"/>
      <c r="L31" s="133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43"/>
      <c r="C32" s="37"/>
      <c r="D32" s="37"/>
      <c r="E32" s="37"/>
      <c r="F32" s="144" t="s">
        <v>40</v>
      </c>
      <c r="G32" s="37"/>
      <c r="H32" s="37"/>
      <c r="I32" s="144" t="s">
        <v>39</v>
      </c>
      <c r="J32" s="144" t="s">
        <v>41</v>
      </c>
      <c r="K32" s="37"/>
      <c r="L32" s="133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43"/>
      <c r="C33" s="37"/>
      <c r="D33" s="145" t="s">
        <v>42</v>
      </c>
      <c r="E33" s="131" t="s">
        <v>43</v>
      </c>
      <c r="F33" s="146">
        <f>ROUND((SUM(BE82:BE103)),  2)</f>
        <v>0</v>
      </c>
      <c r="G33" s="37"/>
      <c r="H33" s="37"/>
      <c r="I33" s="147">
        <v>0.20999999999999999</v>
      </c>
      <c r="J33" s="146">
        <f>ROUND(((SUM(BE82:BE103))*I33),  2)</f>
        <v>0</v>
      </c>
      <c r="K33" s="37"/>
      <c r="L33" s="133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43"/>
      <c r="C34" s="37"/>
      <c r="D34" s="37"/>
      <c r="E34" s="131" t="s">
        <v>44</v>
      </c>
      <c r="F34" s="146">
        <f>ROUND((SUM(BF82:BF103)),  2)</f>
        <v>0</v>
      </c>
      <c r="G34" s="37"/>
      <c r="H34" s="37"/>
      <c r="I34" s="147">
        <v>0.14999999999999999</v>
      </c>
      <c r="J34" s="146">
        <f>ROUND(((SUM(BF82:BF103))*I34),  2)</f>
        <v>0</v>
      </c>
      <c r="K34" s="37"/>
      <c r="L34" s="133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43"/>
      <c r="C35" s="37"/>
      <c r="D35" s="37"/>
      <c r="E35" s="131" t="s">
        <v>45</v>
      </c>
      <c r="F35" s="146">
        <f>ROUND((SUM(BG82:BG103)),  2)</f>
        <v>0</v>
      </c>
      <c r="G35" s="37"/>
      <c r="H35" s="37"/>
      <c r="I35" s="147">
        <v>0.20999999999999999</v>
      </c>
      <c r="J35" s="146">
        <f>0</f>
        <v>0</v>
      </c>
      <c r="K35" s="37"/>
      <c r="L35" s="133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43"/>
      <c r="C36" s="37"/>
      <c r="D36" s="37"/>
      <c r="E36" s="131" t="s">
        <v>46</v>
      </c>
      <c r="F36" s="146">
        <f>ROUND((SUM(BH82:BH103)),  2)</f>
        <v>0</v>
      </c>
      <c r="G36" s="37"/>
      <c r="H36" s="37"/>
      <c r="I36" s="147">
        <v>0.14999999999999999</v>
      </c>
      <c r="J36" s="146">
        <f>0</f>
        <v>0</v>
      </c>
      <c r="K36" s="37"/>
      <c r="L36" s="133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43"/>
      <c r="C37" s="37"/>
      <c r="D37" s="37"/>
      <c r="E37" s="131" t="s">
        <v>47</v>
      </c>
      <c r="F37" s="146">
        <f>ROUND((SUM(BI82:BI103)),  2)</f>
        <v>0</v>
      </c>
      <c r="G37" s="37"/>
      <c r="H37" s="37"/>
      <c r="I37" s="147">
        <v>0</v>
      </c>
      <c r="J37" s="146">
        <f>0</f>
        <v>0</v>
      </c>
      <c r="K37" s="37"/>
      <c r="L37" s="133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6.96" customHeight="1">
      <c r="A38" s="37"/>
      <c r="B38" s="43"/>
      <c r="C38" s="37"/>
      <c r="D38" s="37"/>
      <c r="E38" s="37"/>
      <c r="F38" s="37"/>
      <c r="G38" s="37"/>
      <c r="H38" s="37"/>
      <c r="I38" s="37"/>
      <c r="J38" s="37"/>
      <c r="K38" s="37"/>
      <c r="L38" s="133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2" customFormat="1" ht="25.44" customHeight="1">
      <c r="A39" s="37"/>
      <c r="B39" s="43"/>
      <c r="C39" s="148"/>
      <c r="D39" s="149" t="s">
        <v>48</v>
      </c>
      <c r="E39" s="150"/>
      <c r="F39" s="150"/>
      <c r="G39" s="151" t="s">
        <v>49</v>
      </c>
      <c r="H39" s="152" t="s">
        <v>50</v>
      </c>
      <c r="I39" s="150"/>
      <c r="J39" s="153">
        <f>SUM(J30:J37)</f>
        <v>0</v>
      </c>
      <c r="K39" s="154"/>
      <c r="L39" s="133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14.4" customHeight="1">
      <c r="A40" s="37"/>
      <c r="B40" s="155"/>
      <c r="C40" s="156"/>
      <c r="D40" s="156"/>
      <c r="E40" s="156"/>
      <c r="F40" s="156"/>
      <c r="G40" s="156"/>
      <c r="H40" s="156"/>
      <c r="I40" s="156"/>
      <c r="J40" s="156"/>
      <c r="K40" s="156"/>
      <c r="L40" s="133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4" s="2" customFormat="1" ht="6.96" customHeight="1">
      <c r="A44" s="37"/>
      <c r="B44" s="157"/>
      <c r="C44" s="158"/>
      <c r="D44" s="158"/>
      <c r="E44" s="158"/>
      <c r="F44" s="158"/>
      <c r="G44" s="158"/>
      <c r="H44" s="158"/>
      <c r="I44" s="158"/>
      <c r="J44" s="158"/>
      <c r="K44" s="158"/>
      <c r="L44" s="133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</row>
    <row r="45" s="2" customFormat="1" ht="24.96" customHeight="1">
      <c r="A45" s="37"/>
      <c r="B45" s="38"/>
      <c r="C45" s="22" t="s">
        <v>110</v>
      </c>
      <c r="D45" s="39"/>
      <c r="E45" s="39"/>
      <c r="F45" s="39"/>
      <c r="G45" s="39"/>
      <c r="H45" s="39"/>
      <c r="I45" s="39"/>
      <c r="J45" s="39"/>
      <c r="K45" s="39"/>
      <c r="L45" s="133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</row>
    <row r="46" s="2" customFormat="1" ht="6.96" customHeight="1">
      <c r="A46" s="37"/>
      <c r="B46" s="38"/>
      <c r="C46" s="39"/>
      <c r="D46" s="39"/>
      <c r="E46" s="39"/>
      <c r="F46" s="39"/>
      <c r="G46" s="39"/>
      <c r="H46" s="39"/>
      <c r="I46" s="39"/>
      <c r="J46" s="39"/>
      <c r="K46" s="39"/>
      <c r="L46" s="133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</row>
    <row r="47" s="2" customFormat="1" ht="12" customHeight="1">
      <c r="A47" s="37"/>
      <c r="B47" s="38"/>
      <c r="C47" s="31" t="s">
        <v>16</v>
      </c>
      <c r="D47" s="39"/>
      <c r="E47" s="39"/>
      <c r="F47" s="39"/>
      <c r="G47" s="39"/>
      <c r="H47" s="39"/>
      <c r="I47" s="39"/>
      <c r="J47" s="39"/>
      <c r="K47" s="39"/>
      <c r="L47" s="133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</row>
    <row r="48" s="2" customFormat="1" ht="14.4" customHeight="1">
      <c r="A48" s="37"/>
      <c r="B48" s="38"/>
      <c r="C48" s="39"/>
      <c r="D48" s="39"/>
      <c r="E48" s="159" t="str">
        <f>E7</f>
        <v>Stavební úpravy bytového domu ul. Partyzánská č. p. 302 v Pudlově</v>
      </c>
      <c r="F48" s="31"/>
      <c r="G48" s="31"/>
      <c r="H48" s="31"/>
      <c r="I48" s="39"/>
      <c r="J48" s="39"/>
      <c r="K48" s="39"/>
      <c r="L48" s="133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</row>
    <row r="49" s="2" customFormat="1" ht="12" customHeight="1">
      <c r="A49" s="37"/>
      <c r="B49" s="38"/>
      <c r="C49" s="31" t="s">
        <v>108</v>
      </c>
      <c r="D49" s="39"/>
      <c r="E49" s="39"/>
      <c r="F49" s="39"/>
      <c r="G49" s="39"/>
      <c r="H49" s="39"/>
      <c r="I49" s="39"/>
      <c r="J49" s="39"/>
      <c r="K49" s="39"/>
      <c r="L49" s="133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</row>
    <row r="50" s="2" customFormat="1" ht="15.6" customHeight="1">
      <c r="A50" s="37"/>
      <c r="B50" s="38"/>
      <c r="C50" s="39"/>
      <c r="D50" s="39"/>
      <c r="E50" s="68" t="str">
        <f>E9</f>
        <v>VRN - Vedlejší rozpočtové náklady</v>
      </c>
      <c r="F50" s="39"/>
      <c r="G50" s="39"/>
      <c r="H50" s="39"/>
      <c r="I50" s="39"/>
      <c r="J50" s="39"/>
      <c r="K50" s="39"/>
      <c r="L50" s="133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</row>
    <row r="51" s="2" customFormat="1" ht="6.96" customHeight="1">
      <c r="A51" s="37"/>
      <c r="B51" s="38"/>
      <c r="C51" s="39"/>
      <c r="D51" s="39"/>
      <c r="E51" s="39"/>
      <c r="F51" s="39"/>
      <c r="G51" s="39"/>
      <c r="H51" s="39"/>
      <c r="I51" s="39"/>
      <c r="J51" s="39"/>
      <c r="K51" s="39"/>
      <c r="L51" s="133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</row>
    <row r="52" s="2" customFormat="1" ht="12" customHeight="1">
      <c r="A52" s="37"/>
      <c r="B52" s="38"/>
      <c r="C52" s="31" t="s">
        <v>21</v>
      </c>
      <c r="D52" s="39"/>
      <c r="E52" s="39"/>
      <c r="F52" s="26" t="str">
        <f>F12</f>
        <v>Partyzánská 302</v>
      </c>
      <c r="G52" s="39"/>
      <c r="H52" s="39"/>
      <c r="I52" s="31" t="s">
        <v>23</v>
      </c>
      <c r="J52" s="71" t="str">
        <f>IF(J12="","",J12)</f>
        <v>26. 11. 2022</v>
      </c>
      <c r="K52" s="39"/>
      <c r="L52" s="133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</row>
    <row r="53" s="2" customFormat="1" ht="6.96" customHeight="1">
      <c r="A53" s="37"/>
      <c r="B53" s="38"/>
      <c r="C53" s="39"/>
      <c r="D53" s="39"/>
      <c r="E53" s="39"/>
      <c r="F53" s="39"/>
      <c r="G53" s="39"/>
      <c r="H53" s="39"/>
      <c r="I53" s="39"/>
      <c r="J53" s="39"/>
      <c r="K53" s="39"/>
      <c r="L53" s="133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</row>
    <row r="54" s="2" customFormat="1" ht="15.6" customHeight="1">
      <c r="A54" s="37"/>
      <c r="B54" s="38"/>
      <c r="C54" s="31" t="s">
        <v>25</v>
      </c>
      <c r="D54" s="39"/>
      <c r="E54" s="39"/>
      <c r="F54" s="26" t="str">
        <f>E15</f>
        <v>Město Bohumín</v>
      </c>
      <c r="G54" s="39"/>
      <c r="H54" s="39"/>
      <c r="I54" s="31" t="s">
        <v>31</v>
      </c>
      <c r="J54" s="35" t="str">
        <f>E21</f>
        <v>BENUTA PRO s.r.o.</v>
      </c>
      <c r="K54" s="39"/>
      <c r="L54" s="133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</row>
    <row r="55" s="2" customFormat="1" ht="15.6" customHeight="1">
      <c r="A55" s="37"/>
      <c r="B55" s="38"/>
      <c r="C55" s="31" t="s">
        <v>29</v>
      </c>
      <c r="D55" s="39"/>
      <c r="E55" s="39"/>
      <c r="F55" s="26" t="str">
        <f>IF(E18="","",E18)</f>
        <v>Vyplň údaj</v>
      </c>
      <c r="G55" s="39"/>
      <c r="H55" s="39"/>
      <c r="I55" s="31" t="s">
        <v>34</v>
      </c>
      <c r="J55" s="35" t="str">
        <f>E24</f>
        <v>Ing. T. Pacola</v>
      </c>
      <c r="K55" s="39"/>
      <c r="L55" s="133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</row>
    <row r="56" s="2" customFormat="1" ht="10.32" customHeight="1">
      <c r="A56" s="37"/>
      <c r="B56" s="38"/>
      <c r="C56" s="39"/>
      <c r="D56" s="39"/>
      <c r="E56" s="39"/>
      <c r="F56" s="39"/>
      <c r="G56" s="39"/>
      <c r="H56" s="39"/>
      <c r="I56" s="39"/>
      <c r="J56" s="39"/>
      <c r="K56" s="39"/>
      <c r="L56" s="133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</row>
    <row r="57" s="2" customFormat="1" ht="29.28" customHeight="1">
      <c r="A57" s="37"/>
      <c r="B57" s="38"/>
      <c r="C57" s="160" t="s">
        <v>111</v>
      </c>
      <c r="D57" s="161"/>
      <c r="E57" s="161"/>
      <c r="F57" s="161"/>
      <c r="G57" s="161"/>
      <c r="H57" s="161"/>
      <c r="I57" s="161"/>
      <c r="J57" s="162" t="s">
        <v>112</v>
      </c>
      <c r="K57" s="161"/>
      <c r="L57" s="133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</row>
    <row r="58" s="2" customFormat="1" ht="10.32" customHeight="1">
      <c r="A58" s="37"/>
      <c r="B58" s="38"/>
      <c r="C58" s="39"/>
      <c r="D58" s="39"/>
      <c r="E58" s="39"/>
      <c r="F58" s="39"/>
      <c r="G58" s="39"/>
      <c r="H58" s="39"/>
      <c r="I58" s="39"/>
      <c r="J58" s="39"/>
      <c r="K58" s="39"/>
      <c r="L58" s="133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</row>
    <row r="59" s="2" customFormat="1" ht="22.8" customHeight="1">
      <c r="A59" s="37"/>
      <c r="B59" s="38"/>
      <c r="C59" s="163" t="s">
        <v>70</v>
      </c>
      <c r="D59" s="39"/>
      <c r="E59" s="39"/>
      <c r="F59" s="39"/>
      <c r="G59" s="39"/>
      <c r="H59" s="39"/>
      <c r="I59" s="39"/>
      <c r="J59" s="101">
        <f>J82</f>
        <v>0</v>
      </c>
      <c r="K59" s="39"/>
      <c r="L59" s="133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U59" s="16" t="s">
        <v>113</v>
      </c>
    </row>
    <row r="60" s="9" customFormat="1" ht="24.96" customHeight="1">
      <c r="A60" s="9"/>
      <c r="B60" s="164"/>
      <c r="C60" s="165"/>
      <c r="D60" s="166" t="s">
        <v>1912</v>
      </c>
      <c r="E60" s="167"/>
      <c r="F60" s="167"/>
      <c r="G60" s="167"/>
      <c r="H60" s="167"/>
      <c r="I60" s="167"/>
      <c r="J60" s="168">
        <f>J83</f>
        <v>0</v>
      </c>
      <c r="K60" s="165"/>
      <c r="L60" s="16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0"/>
      <c r="C61" s="171"/>
      <c r="D61" s="172" t="s">
        <v>1913</v>
      </c>
      <c r="E61" s="173"/>
      <c r="F61" s="173"/>
      <c r="G61" s="173"/>
      <c r="H61" s="173"/>
      <c r="I61" s="173"/>
      <c r="J61" s="174">
        <f>J84</f>
        <v>0</v>
      </c>
      <c r="K61" s="171"/>
      <c r="L61" s="175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0"/>
      <c r="C62" s="171"/>
      <c r="D62" s="172" t="s">
        <v>1914</v>
      </c>
      <c r="E62" s="173"/>
      <c r="F62" s="173"/>
      <c r="G62" s="173"/>
      <c r="H62" s="173"/>
      <c r="I62" s="173"/>
      <c r="J62" s="174">
        <f>J87</f>
        <v>0</v>
      </c>
      <c r="K62" s="171"/>
      <c r="L62" s="175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2" customFormat="1" ht="21.84" customHeight="1">
      <c r="A63" s="37"/>
      <c r="B63" s="38"/>
      <c r="C63" s="39"/>
      <c r="D63" s="39"/>
      <c r="E63" s="39"/>
      <c r="F63" s="39"/>
      <c r="G63" s="39"/>
      <c r="H63" s="39"/>
      <c r="I63" s="39"/>
      <c r="J63" s="39"/>
      <c r="K63" s="39"/>
      <c r="L63" s="133"/>
      <c r="S63" s="37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</row>
    <row r="64" s="2" customFormat="1" ht="6.96" customHeight="1">
      <c r="A64" s="37"/>
      <c r="B64" s="58"/>
      <c r="C64" s="59"/>
      <c r="D64" s="59"/>
      <c r="E64" s="59"/>
      <c r="F64" s="59"/>
      <c r="G64" s="59"/>
      <c r="H64" s="59"/>
      <c r="I64" s="59"/>
      <c r="J64" s="59"/>
      <c r="K64" s="59"/>
      <c r="L64" s="133"/>
      <c r="S64" s="37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</row>
    <row r="68" s="2" customFormat="1" ht="6.96" customHeight="1">
      <c r="A68" s="37"/>
      <c r="B68" s="60"/>
      <c r="C68" s="61"/>
      <c r="D68" s="61"/>
      <c r="E68" s="61"/>
      <c r="F68" s="61"/>
      <c r="G68" s="61"/>
      <c r="H68" s="61"/>
      <c r="I68" s="61"/>
      <c r="J68" s="61"/>
      <c r="K68" s="61"/>
      <c r="L68" s="133"/>
      <c r="S68" s="37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</row>
    <row r="69" s="2" customFormat="1" ht="24.96" customHeight="1">
      <c r="A69" s="37"/>
      <c r="B69" s="38"/>
      <c r="C69" s="22" t="s">
        <v>138</v>
      </c>
      <c r="D69" s="39"/>
      <c r="E69" s="39"/>
      <c r="F69" s="39"/>
      <c r="G69" s="39"/>
      <c r="H69" s="39"/>
      <c r="I69" s="39"/>
      <c r="J69" s="39"/>
      <c r="K69" s="39"/>
      <c r="L69" s="133"/>
      <c r="S69" s="37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</row>
    <row r="70" s="2" customFormat="1" ht="6.96" customHeight="1">
      <c r="A70" s="37"/>
      <c r="B70" s="38"/>
      <c r="C70" s="39"/>
      <c r="D70" s="39"/>
      <c r="E70" s="39"/>
      <c r="F70" s="39"/>
      <c r="G70" s="39"/>
      <c r="H70" s="39"/>
      <c r="I70" s="39"/>
      <c r="J70" s="39"/>
      <c r="K70" s="39"/>
      <c r="L70" s="133"/>
      <c r="S70" s="37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</row>
    <row r="71" s="2" customFormat="1" ht="12" customHeight="1">
      <c r="A71" s="37"/>
      <c r="B71" s="38"/>
      <c r="C71" s="31" t="s">
        <v>16</v>
      </c>
      <c r="D71" s="39"/>
      <c r="E71" s="39"/>
      <c r="F71" s="39"/>
      <c r="G71" s="39"/>
      <c r="H71" s="39"/>
      <c r="I71" s="39"/>
      <c r="J71" s="39"/>
      <c r="K71" s="39"/>
      <c r="L71" s="133"/>
      <c r="S71" s="37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</row>
    <row r="72" s="2" customFormat="1" ht="14.4" customHeight="1">
      <c r="A72" s="37"/>
      <c r="B72" s="38"/>
      <c r="C72" s="39"/>
      <c r="D72" s="39"/>
      <c r="E72" s="159" t="str">
        <f>E7</f>
        <v>Stavební úpravy bytového domu ul. Partyzánská č. p. 302 v Pudlově</v>
      </c>
      <c r="F72" s="31"/>
      <c r="G72" s="31"/>
      <c r="H72" s="31"/>
      <c r="I72" s="39"/>
      <c r="J72" s="39"/>
      <c r="K72" s="39"/>
      <c r="L72" s="133"/>
      <c r="S72" s="37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</row>
    <row r="73" s="2" customFormat="1" ht="12" customHeight="1">
      <c r="A73" s="37"/>
      <c r="B73" s="38"/>
      <c r="C73" s="31" t="s">
        <v>108</v>
      </c>
      <c r="D73" s="39"/>
      <c r="E73" s="39"/>
      <c r="F73" s="39"/>
      <c r="G73" s="39"/>
      <c r="H73" s="39"/>
      <c r="I73" s="39"/>
      <c r="J73" s="39"/>
      <c r="K73" s="39"/>
      <c r="L73" s="133"/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</row>
    <row r="74" s="2" customFormat="1" ht="15.6" customHeight="1">
      <c r="A74" s="37"/>
      <c r="B74" s="38"/>
      <c r="C74" s="39"/>
      <c r="D74" s="39"/>
      <c r="E74" s="68" t="str">
        <f>E9</f>
        <v>VRN - Vedlejší rozpočtové náklady</v>
      </c>
      <c r="F74" s="39"/>
      <c r="G74" s="39"/>
      <c r="H74" s="39"/>
      <c r="I74" s="39"/>
      <c r="J74" s="39"/>
      <c r="K74" s="39"/>
      <c r="L74" s="133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</row>
    <row r="75" s="2" customFormat="1" ht="6.96" customHeight="1">
      <c r="A75" s="37"/>
      <c r="B75" s="38"/>
      <c r="C75" s="39"/>
      <c r="D75" s="39"/>
      <c r="E75" s="39"/>
      <c r="F75" s="39"/>
      <c r="G75" s="39"/>
      <c r="H75" s="39"/>
      <c r="I75" s="39"/>
      <c r="J75" s="39"/>
      <c r="K75" s="39"/>
      <c r="L75" s="133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</row>
    <row r="76" s="2" customFormat="1" ht="12" customHeight="1">
      <c r="A76" s="37"/>
      <c r="B76" s="38"/>
      <c r="C76" s="31" t="s">
        <v>21</v>
      </c>
      <c r="D76" s="39"/>
      <c r="E76" s="39"/>
      <c r="F76" s="26" t="str">
        <f>F12</f>
        <v>Partyzánská 302</v>
      </c>
      <c r="G76" s="39"/>
      <c r="H76" s="39"/>
      <c r="I76" s="31" t="s">
        <v>23</v>
      </c>
      <c r="J76" s="71" t="str">
        <f>IF(J12="","",J12)</f>
        <v>26. 11. 2022</v>
      </c>
      <c r="K76" s="39"/>
      <c r="L76" s="133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6.96" customHeight="1">
      <c r="A77" s="37"/>
      <c r="B77" s="38"/>
      <c r="C77" s="39"/>
      <c r="D77" s="39"/>
      <c r="E77" s="39"/>
      <c r="F77" s="39"/>
      <c r="G77" s="39"/>
      <c r="H77" s="39"/>
      <c r="I77" s="39"/>
      <c r="J77" s="39"/>
      <c r="K77" s="39"/>
      <c r="L77" s="133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78" s="2" customFormat="1" ht="15.6" customHeight="1">
      <c r="A78" s="37"/>
      <c r="B78" s="38"/>
      <c r="C78" s="31" t="s">
        <v>25</v>
      </c>
      <c r="D78" s="39"/>
      <c r="E78" s="39"/>
      <c r="F78" s="26" t="str">
        <f>E15</f>
        <v>Město Bohumín</v>
      </c>
      <c r="G78" s="39"/>
      <c r="H78" s="39"/>
      <c r="I78" s="31" t="s">
        <v>31</v>
      </c>
      <c r="J78" s="35" t="str">
        <f>E21</f>
        <v>BENUTA PRO s.r.o.</v>
      </c>
      <c r="K78" s="39"/>
      <c r="L78" s="133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</row>
    <row r="79" s="2" customFormat="1" ht="15.6" customHeight="1">
      <c r="A79" s="37"/>
      <c r="B79" s="38"/>
      <c r="C79" s="31" t="s">
        <v>29</v>
      </c>
      <c r="D79" s="39"/>
      <c r="E79" s="39"/>
      <c r="F79" s="26" t="str">
        <f>IF(E18="","",E18)</f>
        <v>Vyplň údaj</v>
      </c>
      <c r="G79" s="39"/>
      <c r="H79" s="39"/>
      <c r="I79" s="31" t="s">
        <v>34</v>
      </c>
      <c r="J79" s="35" t="str">
        <f>E24</f>
        <v>Ing. T. Pacola</v>
      </c>
      <c r="K79" s="39"/>
      <c r="L79" s="133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</row>
    <row r="80" s="2" customFormat="1" ht="10.32" customHeight="1">
      <c r="A80" s="37"/>
      <c r="B80" s="38"/>
      <c r="C80" s="39"/>
      <c r="D80" s="39"/>
      <c r="E80" s="39"/>
      <c r="F80" s="39"/>
      <c r="G80" s="39"/>
      <c r="H80" s="39"/>
      <c r="I80" s="39"/>
      <c r="J80" s="39"/>
      <c r="K80" s="39"/>
      <c r="L80" s="133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</row>
    <row r="81" s="11" customFormat="1" ht="29.28" customHeight="1">
      <c r="A81" s="176"/>
      <c r="B81" s="177"/>
      <c r="C81" s="178" t="s">
        <v>139</v>
      </c>
      <c r="D81" s="179" t="s">
        <v>57</v>
      </c>
      <c r="E81" s="179" t="s">
        <v>53</v>
      </c>
      <c r="F81" s="179" t="s">
        <v>54</v>
      </c>
      <c r="G81" s="179" t="s">
        <v>140</v>
      </c>
      <c r="H81" s="179" t="s">
        <v>141</v>
      </c>
      <c r="I81" s="179" t="s">
        <v>142</v>
      </c>
      <c r="J81" s="179" t="s">
        <v>112</v>
      </c>
      <c r="K81" s="180" t="s">
        <v>143</v>
      </c>
      <c r="L81" s="181"/>
      <c r="M81" s="91" t="s">
        <v>19</v>
      </c>
      <c r="N81" s="92" t="s">
        <v>42</v>
      </c>
      <c r="O81" s="92" t="s">
        <v>144</v>
      </c>
      <c r="P81" s="92" t="s">
        <v>145</v>
      </c>
      <c r="Q81" s="92" t="s">
        <v>146</v>
      </c>
      <c r="R81" s="92" t="s">
        <v>147</v>
      </c>
      <c r="S81" s="92" t="s">
        <v>148</v>
      </c>
      <c r="T81" s="93" t="s">
        <v>149</v>
      </c>
      <c r="U81" s="176"/>
      <c r="V81" s="176"/>
      <c r="W81" s="176"/>
      <c r="X81" s="176"/>
      <c r="Y81" s="176"/>
      <c r="Z81" s="176"/>
      <c r="AA81" s="176"/>
      <c r="AB81" s="176"/>
      <c r="AC81" s="176"/>
      <c r="AD81" s="176"/>
      <c r="AE81" s="176"/>
    </row>
    <row r="82" s="2" customFormat="1" ht="22.8" customHeight="1">
      <c r="A82" s="37"/>
      <c r="B82" s="38"/>
      <c r="C82" s="98" t="s">
        <v>150</v>
      </c>
      <c r="D82" s="39"/>
      <c r="E82" s="39"/>
      <c r="F82" s="39"/>
      <c r="G82" s="39"/>
      <c r="H82" s="39"/>
      <c r="I82" s="39"/>
      <c r="J82" s="182">
        <f>BK82</f>
        <v>0</v>
      </c>
      <c r="K82" s="39"/>
      <c r="L82" s="43"/>
      <c r="M82" s="94"/>
      <c r="N82" s="183"/>
      <c r="O82" s="95"/>
      <c r="P82" s="184">
        <f>P83</f>
        <v>0</v>
      </c>
      <c r="Q82" s="95"/>
      <c r="R82" s="184">
        <f>R83</f>
        <v>0</v>
      </c>
      <c r="S82" s="95"/>
      <c r="T82" s="185">
        <f>T83</f>
        <v>0</v>
      </c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T82" s="16" t="s">
        <v>71</v>
      </c>
      <c r="AU82" s="16" t="s">
        <v>113</v>
      </c>
      <c r="BK82" s="186">
        <f>BK83</f>
        <v>0</v>
      </c>
    </row>
    <row r="83" s="12" customFormat="1" ht="25.92" customHeight="1">
      <c r="A83" s="12"/>
      <c r="B83" s="187"/>
      <c r="C83" s="188"/>
      <c r="D83" s="189" t="s">
        <v>71</v>
      </c>
      <c r="E83" s="190" t="s">
        <v>104</v>
      </c>
      <c r="F83" s="190" t="s">
        <v>105</v>
      </c>
      <c r="G83" s="188"/>
      <c r="H83" s="188"/>
      <c r="I83" s="191"/>
      <c r="J83" s="192">
        <f>BK83</f>
        <v>0</v>
      </c>
      <c r="K83" s="188"/>
      <c r="L83" s="193"/>
      <c r="M83" s="194"/>
      <c r="N83" s="195"/>
      <c r="O83" s="195"/>
      <c r="P83" s="196">
        <f>P84+P87</f>
        <v>0</v>
      </c>
      <c r="Q83" s="195"/>
      <c r="R83" s="196">
        <f>R84+R87</f>
        <v>0</v>
      </c>
      <c r="S83" s="195"/>
      <c r="T83" s="197">
        <f>T84+T87</f>
        <v>0</v>
      </c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R83" s="198" t="s">
        <v>177</v>
      </c>
      <c r="AT83" s="199" t="s">
        <v>71</v>
      </c>
      <c r="AU83" s="199" t="s">
        <v>72</v>
      </c>
      <c r="AY83" s="198" t="s">
        <v>153</v>
      </c>
      <c r="BK83" s="200">
        <f>BK84+BK87</f>
        <v>0</v>
      </c>
    </row>
    <row r="84" s="12" customFormat="1" ht="22.8" customHeight="1">
      <c r="A84" s="12"/>
      <c r="B84" s="187"/>
      <c r="C84" s="188"/>
      <c r="D84" s="189" t="s">
        <v>71</v>
      </c>
      <c r="E84" s="201" t="s">
        <v>1915</v>
      </c>
      <c r="F84" s="201" t="s">
        <v>1916</v>
      </c>
      <c r="G84" s="188"/>
      <c r="H84" s="188"/>
      <c r="I84" s="191"/>
      <c r="J84" s="202">
        <f>BK84</f>
        <v>0</v>
      </c>
      <c r="K84" s="188"/>
      <c r="L84" s="193"/>
      <c r="M84" s="194"/>
      <c r="N84" s="195"/>
      <c r="O84" s="195"/>
      <c r="P84" s="196">
        <f>SUM(P85:P86)</f>
        <v>0</v>
      </c>
      <c r="Q84" s="195"/>
      <c r="R84" s="196">
        <f>SUM(R85:R86)</f>
        <v>0</v>
      </c>
      <c r="S84" s="195"/>
      <c r="T84" s="197">
        <f>SUM(T85:T86)</f>
        <v>0</v>
      </c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R84" s="198" t="s">
        <v>177</v>
      </c>
      <c r="AT84" s="199" t="s">
        <v>71</v>
      </c>
      <c r="AU84" s="199" t="s">
        <v>80</v>
      </c>
      <c r="AY84" s="198" t="s">
        <v>153</v>
      </c>
      <c r="BK84" s="200">
        <f>SUM(BK85:BK86)</f>
        <v>0</v>
      </c>
    </row>
    <row r="85" s="2" customFormat="1" ht="14.4" customHeight="1">
      <c r="A85" s="37"/>
      <c r="B85" s="38"/>
      <c r="C85" s="203" t="s">
        <v>80</v>
      </c>
      <c r="D85" s="203" t="s">
        <v>155</v>
      </c>
      <c r="E85" s="204" t="s">
        <v>1917</v>
      </c>
      <c r="F85" s="205" t="s">
        <v>1918</v>
      </c>
      <c r="G85" s="206" t="s">
        <v>1919</v>
      </c>
      <c r="H85" s="207">
        <v>1</v>
      </c>
      <c r="I85" s="208"/>
      <c r="J85" s="209">
        <f>ROUND(I85*H85,2)</f>
        <v>0</v>
      </c>
      <c r="K85" s="205" t="s">
        <v>159</v>
      </c>
      <c r="L85" s="43"/>
      <c r="M85" s="210" t="s">
        <v>19</v>
      </c>
      <c r="N85" s="211" t="s">
        <v>44</v>
      </c>
      <c r="O85" s="83"/>
      <c r="P85" s="212">
        <f>O85*H85</f>
        <v>0</v>
      </c>
      <c r="Q85" s="212">
        <v>0</v>
      </c>
      <c r="R85" s="212">
        <f>Q85*H85</f>
        <v>0</v>
      </c>
      <c r="S85" s="212">
        <v>0</v>
      </c>
      <c r="T85" s="213">
        <f>S85*H85</f>
        <v>0</v>
      </c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R85" s="214" t="s">
        <v>1920</v>
      </c>
      <c r="AT85" s="214" t="s">
        <v>155</v>
      </c>
      <c r="AU85" s="214" t="s">
        <v>85</v>
      </c>
      <c r="AY85" s="16" t="s">
        <v>153</v>
      </c>
      <c r="BE85" s="215">
        <f>IF(N85="základní",J85,0)</f>
        <v>0</v>
      </c>
      <c r="BF85" s="215">
        <f>IF(N85="snížená",J85,0)</f>
        <v>0</v>
      </c>
      <c r="BG85" s="215">
        <f>IF(N85="zákl. přenesená",J85,0)</f>
        <v>0</v>
      </c>
      <c r="BH85" s="215">
        <f>IF(N85="sníž. přenesená",J85,0)</f>
        <v>0</v>
      </c>
      <c r="BI85" s="215">
        <f>IF(N85="nulová",J85,0)</f>
        <v>0</v>
      </c>
      <c r="BJ85" s="16" t="s">
        <v>85</v>
      </c>
      <c r="BK85" s="215">
        <f>ROUND(I85*H85,2)</f>
        <v>0</v>
      </c>
      <c r="BL85" s="16" t="s">
        <v>1920</v>
      </c>
      <c r="BM85" s="214" t="s">
        <v>1921</v>
      </c>
    </row>
    <row r="86" s="2" customFormat="1">
      <c r="A86" s="37"/>
      <c r="B86" s="38"/>
      <c r="C86" s="39"/>
      <c r="D86" s="216" t="s">
        <v>162</v>
      </c>
      <c r="E86" s="39"/>
      <c r="F86" s="217" t="s">
        <v>1922</v>
      </c>
      <c r="G86" s="39"/>
      <c r="H86" s="39"/>
      <c r="I86" s="218"/>
      <c r="J86" s="39"/>
      <c r="K86" s="39"/>
      <c r="L86" s="43"/>
      <c r="M86" s="219"/>
      <c r="N86" s="220"/>
      <c r="O86" s="83"/>
      <c r="P86" s="83"/>
      <c r="Q86" s="83"/>
      <c r="R86" s="83"/>
      <c r="S86" s="83"/>
      <c r="T86" s="84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T86" s="16" t="s">
        <v>162</v>
      </c>
      <c r="AU86" s="16" t="s">
        <v>85</v>
      </c>
    </row>
    <row r="87" s="12" customFormat="1" ht="22.8" customHeight="1">
      <c r="A87" s="12"/>
      <c r="B87" s="187"/>
      <c r="C87" s="188"/>
      <c r="D87" s="189" t="s">
        <v>71</v>
      </c>
      <c r="E87" s="201" t="s">
        <v>1923</v>
      </c>
      <c r="F87" s="201" t="s">
        <v>1924</v>
      </c>
      <c r="G87" s="188"/>
      <c r="H87" s="188"/>
      <c r="I87" s="191"/>
      <c r="J87" s="202">
        <f>BK87</f>
        <v>0</v>
      </c>
      <c r="K87" s="188"/>
      <c r="L87" s="193"/>
      <c r="M87" s="194"/>
      <c r="N87" s="195"/>
      <c r="O87" s="195"/>
      <c r="P87" s="196">
        <f>SUM(P88:P103)</f>
        <v>0</v>
      </c>
      <c r="Q87" s="195"/>
      <c r="R87" s="196">
        <f>SUM(R88:R103)</f>
        <v>0</v>
      </c>
      <c r="S87" s="195"/>
      <c r="T87" s="197">
        <f>SUM(T88:T103)</f>
        <v>0</v>
      </c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R87" s="198" t="s">
        <v>177</v>
      </c>
      <c r="AT87" s="199" t="s">
        <v>71</v>
      </c>
      <c r="AU87" s="199" t="s">
        <v>80</v>
      </c>
      <c r="AY87" s="198" t="s">
        <v>153</v>
      </c>
      <c r="BK87" s="200">
        <f>SUM(BK88:BK103)</f>
        <v>0</v>
      </c>
    </row>
    <row r="88" s="2" customFormat="1" ht="14.4" customHeight="1">
      <c r="A88" s="37"/>
      <c r="B88" s="38"/>
      <c r="C88" s="203" t="s">
        <v>85</v>
      </c>
      <c r="D88" s="203" t="s">
        <v>155</v>
      </c>
      <c r="E88" s="204" t="s">
        <v>1925</v>
      </c>
      <c r="F88" s="205" t="s">
        <v>1924</v>
      </c>
      <c r="G88" s="206" t="s">
        <v>1919</v>
      </c>
      <c r="H88" s="207">
        <v>1</v>
      </c>
      <c r="I88" s="208"/>
      <c r="J88" s="209">
        <f>ROUND(I88*H88,2)</f>
        <v>0</v>
      </c>
      <c r="K88" s="205" t="s">
        <v>159</v>
      </c>
      <c r="L88" s="43"/>
      <c r="M88" s="210" t="s">
        <v>19</v>
      </c>
      <c r="N88" s="211" t="s">
        <v>44</v>
      </c>
      <c r="O88" s="83"/>
      <c r="P88" s="212">
        <f>O88*H88</f>
        <v>0</v>
      </c>
      <c r="Q88" s="212">
        <v>0</v>
      </c>
      <c r="R88" s="212">
        <f>Q88*H88</f>
        <v>0</v>
      </c>
      <c r="S88" s="212">
        <v>0</v>
      </c>
      <c r="T88" s="213">
        <f>S88*H88</f>
        <v>0</v>
      </c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R88" s="214" t="s">
        <v>1920</v>
      </c>
      <c r="AT88" s="214" t="s">
        <v>155</v>
      </c>
      <c r="AU88" s="214" t="s">
        <v>85</v>
      </c>
      <c r="AY88" s="16" t="s">
        <v>153</v>
      </c>
      <c r="BE88" s="215">
        <f>IF(N88="základní",J88,0)</f>
        <v>0</v>
      </c>
      <c r="BF88" s="215">
        <f>IF(N88="snížená",J88,0)</f>
        <v>0</v>
      </c>
      <c r="BG88" s="215">
        <f>IF(N88="zákl. přenesená",J88,0)</f>
        <v>0</v>
      </c>
      <c r="BH88" s="215">
        <f>IF(N88="sníž. přenesená",J88,0)</f>
        <v>0</v>
      </c>
      <c r="BI88" s="215">
        <f>IF(N88="nulová",J88,0)</f>
        <v>0</v>
      </c>
      <c r="BJ88" s="16" t="s">
        <v>85</v>
      </c>
      <c r="BK88" s="215">
        <f>ROUND(I88*H88,2)</f>
        <v>0</v>
      </c>
      <c r="BL88" s="16" t="s">
        <v>1920</v>
      </c>
      <c r="BM88" s="214" t="s">
        <v>1926</v>
      </c>
    </row>
    <row r="89" s="2" customFormat="1">
      <c r="A89" s="37"/>
      <c r="B89" s="38"/>
      <c r="C89" s="39"/>
      <c r="D89" s="216" t="s">
        <v>162</v>
      </c>
      <c r="E89" s="39"/>
      <c r="F89" s="217" t="s">
        <v>1927</v>
      </c>
      <c r="G89" s="39"/>
      <c r="H89" s="39"/>
      <c r="I89" s="218"/>
      <c r="J89" s="39"/>
      <c r="K89" s="39"/>
      <c r="L89" s="43"/>
      <c r="M89" s="219"/>
      <c r="N89" s="220"/>
      <c r="O89" s="83"/>
      <c r="P89" s="83"/>
      <c r="Q89" s="83"/>
      <c r="R89" s="83"/>
      <c r="S89" s="83"/>
      <c r="T89" s="84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T89" s="16" t="s">
        <v>162</v>
      </c>
      <c r="AU89" s="16" t="s">
        <v>85</v>
      </c>
    </row>
    <row r="90" s="2" customFormat="1">
      <c r="A90" s="37"/>
      <c r="B90" s="38"/>
      <c r="C90" s="39"/>
      <c r="D90" s="231" t="s">
        <v>1158</v>
      </c>
      <c r="E90" s="39"/>
      <c r="F90" s="232" t="s">
        <v>1928</v>
      </c>
      <c r="G90" s="39"/>
      <c r="H90" s="39"/>
      <c r="I90" s="218"/>
      <c r="J90" s="39"/>
      <c r="K90" s="39"/>
      <c r="L90" s="43"/>
      <c r="M90" s="219"/>
      <c r="N90" s="220"/>
      <c r="O90" s="83"/>
      <c r="P90" s="83"/>
      <c r="Q90" s="83"/>
      <c r="R90" s="83"/>
      <c r="S90" s="83"/>
      <c r="T90" s="84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T90" s="16" t="s">
        <v>1158</v>
      </c>
      <c r="AU90" s="16" t="s">
        <v>85</v>
      </c>
    </row>
    <row r="91" s="2" customFormat="1" ht="14.4" customHeight="1">
      <c r="A91" s="37"/>
      <c r="B91" s="38"/>
      <c r="C91" s="203" t="s">
        <v>167</v>
      </c>
      <c r="D91" s="203" t="s">
        <v>155</v>
      </c>
      <c r="E91" s="204" t="s">
        <v>1929</v>
      </c>
      <c r="F91" s="205" t="s">
        <v>1930</v>
      </c>
      <c r="G91" s="206" t="s">
        <v>1919</v>
      </c>
      <c r="H91" s="207">
        <v>1</v>
      </c>
      <c r="I91" s="208"/>
      <c r="J91" s="209">
        <f>ROUND(I91*H91,2)</f>
        <v>0</v>
      </c>
      <c r="K91" s="205" t="s">
        <v>159</v>
      </c>
      <c r="L91" s="43"/>
      <c r="M91" s="210" t="s">
        <v>19</v>
      </c>
      <c r="N91" s="211" t="s">
        <v>44</v>
      </c>
      <c r="O91" s="83"/>
      <c r="P91" s="212">
        <f>O91*H91</f>
        <v>0</v>
      </c>
      <c r="Q91" s="212">
        <v>0</v>
      </c>
      <c r="R91" s="212">
        <f>Q91*H91</f>
        <v>0</v>
      </c>
      <c r="S91" s="212">
        <v>0</v>
      </c>
      <c r="T91" s="213">
        <f>S91*H91</f>
        <v>0</v>
      </c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R91" s="214" t="s">
        <v>1920</v>
      </c>
      <c r="AT91" s="214" t="s">
        <v>155</v>
      </c>
      <c r="AU91" s="214" t="s">
        <v>85</v>
      </c>
      <c r="AY91" s="16" t="s">
        <v>153</v>
      </c>
      <c r="BE91" s="215">
        <f>IF(N91="základní",J91,0)</f>
        <v>0</v>
      </c>
      <c r="BF91" s="215">
        <f>IF(N91="snížená",J91,0)</f>
        <v>0</v>
      </c>
      <c r="BG91" s="215">
        <f>IF(N91="zákl. přenesená",J91,0)</f>
        <v>0</v>
      </c>
      <c r="BH91" s="215">
        <f>IF(N91="sníž. přenesená",J91,0)</f>
        <v>0</v>
      </c>
      <c r="BI91" s="215">
        <f>IF(N91="nulová",J91,0)</f>
        <v>0</v>
      </c>
      <c r="BJ91" s="16" t="s">
        <v>85</v>
      </c>
      <c r="BK91" s="215">
        <f>ROUND(I91*H91,2)</f>
        <v>0</v>
      </c>
      <c r="BL91" s="16" t="s">
        <v>1920</v>
      </c>
      <c r="BM91" s="214" t="s">
        <v>1931</v>
      </c>
    </row>
    <row r="92" s="2" customFormat="1">
      <c r="A92" s="37"/>
      <c r="B92" s="38"/>
      <c r="C92" s="39"/>
      <c r="D92" s="216" t="s">
        <v>162</v>
      </c>
      <c r="E92" s="39"/>
      <c r="F92" s="217" t="s">
        <v>1932</v>
      </c>
      <c r="G92" s="39"/>
      <c r="H92" s="39"/>
      <c r="I92" s="218"/>
      <c r="J92" s="39"/>
      <c r="K92" s="39"/>
      <c r="L92" s="43"/>
      <c r="M92" s="219"/>
      <c r="N92" s="220"/>
      <c r="O92" s="83"/>
      <c r="P92" s="83"/>
      <c r="Q92" s="83"/>
      <c r="R92" s="83"/>
      <c r="S92" s="83"/>
      <c r="T92" s="84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  <c r="AT92" s="16" t="s">
        <v>162</v>
      </c>
      <c r="AU92" s="16" t="s">
        <v>85</v>
      </c>
    </row>
    <row r="93" s="2" customFormat="1" ht="14.4" customHeight="1">
      <c r="A93" s="37"/>
      <c r="B93" s="38"/>
      <c r="C93" s="203" t="s">
        <v>160</v>
      </c>
      <c r="D93" s="203" t="s">
        <v>155</v>
      </c>
      <c r="E93" s="204" t="s">
        <v>1933</v>
      </c>
      <c r="F93" s="205" t="s">
        <v>1934</v>
      </c>
      <c r="G93" s="206" t="s">
        <v>1919</v>
      </c>
      <c r="H93" s="207">
        <v>1</v>
      </c>
      <c r="I93" s="208"/>
      <c r="J93" s="209">
        <f>ROUND(I93*H93,2)</f>
        <v>0</v>
      </c>
      <c r="K93" s="205" t="s">
        <v>159</v>
      </c>
      <c r="L93" s="43"/>
      <c r="M93" s="210" t="s">
        <v>19</v>
      </c>
      <c r="N93" s="211" t="s">
        <v>44</v>
      </c>
      <c r="O93" s="83"/>
      <c r="P93" s="212">
        <f>O93*H93</f>
        <v>0</v>
      </c>
      <c r="Q93" s="212">
        <v>0</v>
      </c>
      <c r="R93" s="212">
        <f>Q93*H93</f>
        <v>0</v>
      </c>
      <c r="S93" s="212">
        <v>0</v>
      </c>
      <c r="T93" s="213">
        <f>S93*H93</f>
        <v>0</v>
      </c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R93" s="214" t="s">
        <v>1920</v>
      </c>
      <c r="AT93" s="214" t="s">
        <v>155</v>
      </c>
      <c r="AU93" s="214" t="s">
        <v>85</v>
      </c>
      <c r="AY93" s="16" t="s">
        <v>153</v>
      </c>
      <c r="BE93" s="215">
        <f>IF(N93="základní",J93,0)</f>
        <v>0</v>
      </c>
      <c r="BF93" s="215">
        <f>IF(N93="snížená",J93,0)</f>
        <v>0</v>
      </c>
      <c r="BG93" s="215">
        <f>IF(N93="zákl. přenesená",J93,0)</f>
        <v>0</v>
      </c>
      <c r="BH93" s="215">
        <f>IF(N93="sníž. přenesená",J93,0)</f>
        <v>0</v>
      </c>
      <c r="BI93" s="215">
        <f>IF(N93="nulová",J93,0)</f>
        <v>0</v>
      </c>
      <c r="BJ93" s="16" t="s">
        <v>85</v>
      </c>
      <c r="BK93" s="215">
        <f>ROUND(I93*H93,2)</f>
        <v>0</v>
      </c>
      <c r="BL93" s="16" t="s">
        <v>1920</v>
      </c>
      <c r="BM93" s="214" t="s">
        <v>1935</v>
      </c>
    </row>
    <row r="94" s="2" customFormat="1">
      <c r="A94" s="37"/>
      <c r="B94" s="38"/>
      <c r="C94" s="39"/>
      <c r="D94" s="216" t="s">
        <v>162</v>
      </c>
      <c r="E94" s="39"/>
      <c r="F94" s="217" t="s">
        <v>1936</v>
      </c>
      <c r="G94" s="39"/>
      <c r="H94" s="39"/>
      <c r="I94" s="218"/>
      <c r="J94" s="39"/>
      <c r="K94" s="39"/>
      <c r="L94" s="43"/>
      <c r="M94" s="219"/>
      <c r="N94" s="220"/>
      <c r="O94" s="83"/>
      <c r="P94" s="83"/>
      <c r="Q94" s="83"/>
      <c r="R94" s="83"/>
      <c r="S94" s="83"/>
      <c r="T94" s="84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T94" s="16" t="s">
        <v>162</v>
      </c>
      <c r="AU94" s="16" t="s">
        <v>85</v>
      </c>
    </row>
    <row r="95" s="2" customFormat="1" ht="14.4" customHeight="1">
      <c r="A95" s="37"/>
      <c r="B95" s="38"/>
      <c r="C95" s="203" t="s">
        <v>177</v>
      </c>
      <c r="D95" s="203" t="s">
        <v>155</v>
      </c>
      <c r="E95" s="204" t="s">
        <v>1937</v>
      </c>
      <c r="F95" s="205" t="s">
        <v>1938</v>
      </c>
      <c r="G95" s="206" t="s">
        <v>1919</v>
      </c>
      <c r="H95" s="207">
        <v>1</v>
      </c>
      <c r="I95" s="208"/>
      <c r="J95" s="209">
        <f>ROUND(I95*H95,2)</f>
        <v>0</v>
      </c>
      <c r="K95" s="205" t="s">
        <v>159</v>
      </c>
      <c r="L95" s="43"/>
      <c r="M95" s="210" t="s">
        <v>19</v>
      </c>
      <c r="N95" s="211" t="s">
        <v>44</v>
      </c>
      <c r="O95" s="83"/>
      <c r="P95" s="212">
        <f>O95*H95</f>
        <v>0</v>
      </c>
      <c r="Q95" s="212">
        <v>0</v>
      </c>
      <c r="R95" s="212">
        <f>Q95*H95</f>
        <v>0</v>
      </c>
      <c r="S95" s="212">
        <v>0</v>
      </c>
      <c r="T95" s="213">
        <f>S95*H95</f>
        <v>0</v>
      </c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R95" s="214" t="s">
        <v>1920</v>
      </c>
      <c r="AT95" s="214" t="s">
        <v>155</v>
      </c>
      <c r="AU95" s="214" t="s">
        <v>85</v>
      </c>
      <c r="AY95" s="16" t="s">
        <v>153</v>
      </c>
      <c r="BE95" s="215">
        <f>IF(N95="základní",J95,0)</f>
        <v>0</v>
      </c>
      <c r="BF95" s="215">
        <f>IF(N95="snížená",J95,0)</f>
        <v>0</v>
      </c>
      <c r="BG95" s="215">
        <f>IF(N95="zákl. přenesená",J95,0)</f>
        <v>0</v>
      </c>
      <c r="BH95" s="215">
        <f>IF(N95="sníž. přenesená",J95,0)</f>
        <v>0</v>
      </c>
      <c r="BI95" s="215">
        <f>IF(N95="nulová",J95,0)</f>
        <v>0</v>
      </c>
      <c r="BJ95" s="16" t="s">
        <v>85</v>
      </c>
      <c r="BK95" s="215">
        <f>ROUND(I95*H95,2)</f>
        <v>0</v>
      </c>
      <c r="BL95" s="16" t="s">
        <v>1920</v>
      </c>
      <c r="BM95" s="214" t="s">
        <v>1939</v>
      </c>
    </row>
    <row r="96" s="2" customFormat="1">
      <c r="A96" s="37"/>
      <c r="B96" s="38"/>
      <c r="C96" s="39"/>
      <c r="D96" s="216" t="s">
        <v>162</v>
      </c>
      <c r="E96" s="39"/>
      <c r="F96" s="217" t="s">
        <v>1940</v>
      </c>
      <c r="G96" s="39"/>
      <c r="H96" s="39"/>
      <c r="I96" s="218"/>
      <c r="J96" s="39"/>
      <c r="K96" s="39"/>
      <c r="L96" s="43"/>
      <c r="M96" s="219"/>
      <c r="N96" s="220"/>
      <c r="O96" s="83"/>
      <c r="P96" s="83"/>
      <c r="Q96" s="83"/>
      <c r="R96" s="83"/>
      <c r="S96" s="83"/>
      <c r="T96" s="84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T96" s="16" t="s">
        <v>162</v>
      </c>
      <c r="AU96" s="16" t="s">
        <v>85</v>
      </c>
    </row>
    <row r="97" s="2" customFormat="1" ht="14.4" customHeight="1">
      <c r="A97" s="37"/>
      <c r="B97" s="38"/>
      <c r="C97" s="203" t="s">
        <v>182</v>
      </c>
      <c r="D97" s="203" t="s">
        <v>155</v>
      </c>
      <c r="E97" s="204" t="s">
        <v>1941</v>
      </c>
      <c r="F97" s="205" t="s">
        <v>1942</v>
      </c>
      <c r="G97" s="206" t="s">
        <v>1919</v>
      </c>
      <c r="H97" s="207">
        <v>1</v>
      </c>
      <c r="I97" s="208"/>
      <c r="J97" s="209">
        <f>ROUND(I97*H97,2)</f>
        <v>0</v>
      </c>
      <c r="K97" s="205" t="s">
        <v>159</v>
      </c>
      <c r="L97" s="43"/>
      <c r="M97" s="210" t="s">
        <v>19</v>
      </c>
      <c r="N97" s="211" t="s">
        <v>44</v>
      </c>
      <c r="O97" s="83"/>
      <c r="P97" s="212">
        <f>O97*H97</f>
        <v>0</v>
      </c>
      <c r="Q97" s="212">
        <v>0</v>
      </c>
      <c r="R97" s="212">
        <f>Q97*H97</f>
        <v>0</v>
      </c>
      <c r="S97" s="212">
        <v>0</v>
      </c>
      <c r="T97" s="213">
        <f>S97*H97</f>
        <v>0</v>
      </c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R97" s="214" t="s">
        <v>1920</v>
      </c>
      <c r="AT97" s="214" t="s">
        <v>155</v>
      </c>
      <c r="AU97" s="214" t="s">
        <v>85</v>
      </c>
      <c r="AY97" s="16" t="s">
        <v>153</v>
      </c>
      <c r="BE97" s="215">
        <f>IF(N97="základní",J97,0)</f>
        <v>0</v>
      </c>
      <c r="BF97" s="215">
        <f>IF(N97="snížená",J97,0)</f>
        <v>0</v>
      </c>
      <c r="BG97" s="215">
        <f>IF(N97="zákl. přenesená",J97,0)</f>
        <v>0</v>
      </c>
      <c r="BH97" s="215">
        <f>IF(N97="sníž. přenesená",J97,0)</f>
        <v>0</v>
      </c>
      <c r="BI97" s="215">
        <f>IF(N97="nulová",J97,0)</f>
        <v>0</v>
      </c>
      <c r="BJ97" s="16" t="s">
        <v>85</v>
      </c>
      <c r="BK97" s="215">
        <f>ROUND(I97*H97,2)</f>
        <v>0</v>
      </c>
      <c r="BL97" s="16" t="s">
        <v>1920</v>
      </c>
      <c r="BM97" s="214" t="s">
        <v>1943</v>
      </c>
    </row>
    <row r="98" s="2" customFormat="1">
      <c r="A98" s="37"/>
      <c r="B98" s="38"/>
      <c r="C98" s="39"/>
      <c r="D98" s="216" t="s">
        <v>162</v>
      </c>
      <c r="E98" s="39"/>
      <c r="F98" s="217" t="s">
        <v>1944</v>
      </c>
      <c r="G98" s="39"/>
      <c r="H98" s="39"/>
      <c r="I98" s="218"/>
      <c r="J98" s="39"/>
      <c r="K98" s="39"/>
      <c r="L98" s="43"/>
      <c r="M98" s="219"/>
      <c r="N98" s="220"/>
      <c r="O98" s="83"/>
      <c r="P98" s="83"/>
      <c r="Q98" s="83"/>
      <c r="R98" s="83"/>
      <c r="S98" s="83"/>
      <c r="T98" s="84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T98" s="16" t="s">
        <v>162</v>
      </c>
      <c r="AU98" s="16" t="s">
        <v>85</v>
      </c>
    </row>
    <row r="99" s="2" customFormat="1" ht="14.4" customHeight="1">
      <c r="A99" s="37"/>
      <c r="B99" s="38"/>
      <c r="C99" s="203" t="s">
        <v>187</v>
      </c>
      <c r="D99" s="203" t="s">
        <v>155</v>
      </c>
      <c r="E99" s="204" t="s">
        <v>1945</v>
      </c>
      <c r="F99" s="205" t="s">
        <v>1946</v>
      </c>
      <c r="G99" s="206" t="s">
        <v>1919</v>
      </c>
      <c r="H99" s="207">
        <v>1</v>
      </c>
      <c r="I99" s="208"/>
      <c r="J99" s="209">
        <f>ROUND(I99*H99,2)</f>
        <v>0</v>
      </c>
      <c r="K99" s="205" t="s">
        <v>159</v>
      </c>
      <c r="L99" s="43"/>
      <c r="M99" s="210" t="s">
        <v>19</v>
      </c>
      <c r="N99" s="211" t="s">
        <v>44</v>
      </c>
      <c r="O99" s="83"/>
      <c r="P99" s="212">
        <f>O99*H99</f>
        <v>0</v>
      </c>
      <c r="Q99" s="212">
        <v>0</v>
      </c>
      <c r="R99" s="212">
        <f>Q99*H99</f>
        <v>0</v>
      </c>
      <c r="S99" s="212">
        <v>0</v>
      </c>
      <c r="T99" s="213">
        <f>S99*H99</f>
        <v>0</v>
      </c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R99" s="214" t="s">
        <v>1920</v>
      </c>
      <c r="AT99" s="214" t="s">
        <v>155</v>
      </c>
      <c r="AU99" s="214" t="s">
        <v>85</v>
      </c>
      <c r="AY99" s="16" t="s">
        <v>153</v>
      </c>
      <c r="BE99" s="215">
        <f>IF(N99="základní",J99,0)</f>
        <v>0</v>
      </c>
      <c r="BF99" s="215">
        <f>IF(N99="snížená",J99,0)</f>
        <v>0</v>
      </c>
      <c r="BG99" s="215">
        <f>IF(N99="zákl. přenesená",J99,0)</f>
        <v>0</v>
      </c>
      <c r="BH99" s="215">
        <f>IF(N99="sníž. přenesená",J99,0)</f>
        <v>0</v>
      </c>
      <c r="BI99" s="215">
        <f>IF(N99="nulová",J99,0)</f>
        <v>0</v>
      </c>
      <c r="BJ99" s="16" t="s">
        <v>85</v>
      </c>
      <c r="BK99" s="215">
        <f>ROUND(I99*H99,2)</f>
        <v>0</v>
      </c>
      <c r="BL99" s="16" t="s">
        <v>1920</v>
      </c>
      <c r="BM99" s="214" t="s">
        <v>1947</v>
      </c>
    </row>
    <row r="100" s="2" customFormat="1">
      <c r="A100" s="37"/>
      <c r="B100" s="38"/>
      <c r="C100" s="39"/>
      <c r="D100" s="216" t="s">
        <v>162</v>
      </c>
      <c r="E100" s="39"/>
      <c r="F100" s="217" t="s">
        <v>1948</v>
      </c>
      <c r="G100" s="39"/>
      <c r="H100" s="39"/>
      <c r="I100" s="218"/>
      <c r="J100" s="39"/>
      <c r="K100" s="39"/>
      <c r="L100" s="43"/>
      <c r="M100" s="219"/>
      <c r="N100" s="220"/>
      <c r="O100" s="83"/>
      <c r="P100" s="83"/>
      <c r="Q100" s="83"/>
      <c r="R100" s="83"/>
      <c r="S100" s="83"/>
      <c r="T100" s="84"/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  <c r="AT100" s="16" t="s">
        <v>162</v>
      </c>
      <c r="AU100" s="16" t="s">
        <v>85</v>
      </c>
    </row>
    <row r="101" s="2" customFormat="1">
      <c r="A101" s="37"/>
      <c r="B101" s="38"/>
      <c r="C101" s="39"/>
      <c r="D101" s="231" t="s">
        <v>1158</v>
      </c>
      <c r="E101" s="39"/>
      <c r="F101" s="232" t="s">
        <v>1949</v>
      </c>
      <c r="G101" s="39"/>
      <c r="H101" s="39"/>
      <c r="I101" s="218"/>
      <c r="J101" s="39"/>
      <c r="K101" s="39"/>
      <c r="L101" s="43"/>
      <c r="M101" s="219"/>
      <c r="N101" s="220"/>
      <c r="O101" s="83"/>
      <c r="P101" s="83"/>
      <c r="Q101" s="83"/>
      <c r="R101" s="83"/>
      <c r="S101" s="83"/>
      <c r="T101" s="84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  <c r="AT101" s="16" t="s">
        <v>1158</v>
      </c>
      <c r="AU101" s="16" t="s">
        <v>85</v>
      </c>
    </row>
    <row r="102" s="2" customFormat="1" ht="14.4" customHeight="1">
      <c r="A102" s="37"/>
      <c r="B102" s="38"/>
      <c r="C102" s="203" t="s">
        <v>192</v>
      </c>
      <c r="D102" s="203" t="s">
        <v>155</v>
      </c>
      <c r="E102" s="204" t="s">
        <v>1950</v>
      </c>
      <c r="F102" s="205" t="s">
        <v>1951</v>
      </c>
      <c r="G102" s="206" t="s">
        <v>1919</v>
      </c>
      <c r="H102" s="207">
        <v>1</v>
      </c>
      <c r="I102" s="208"/>
      <c r="J102" s="209">
        <f>ROUND(I102*H102,2)</f>
        <v>0</v>
      </c>
      <c r="K102" s="205" t="s">
        <v>159</v>
      </c>
      <c r="L102" s="43"/>
      <c r="M102" s="210" t="s">
        <v>19</v>
      </c>
      <c r="N102" s="211" t="s">
        <v>44</v>
      </c>
      <c r="O102" s="83"/>
      <c r="P102" s="212">
        <f>O102*H102</f>
        <v>0</v>
      </c>
      <c r="Q102" s="212">
        <v>0</v>
      </c>
      <c r="R102" s="212">
        <f>Q102*H102</f>
        <v>0</v>
      </c>
      <c r="S102" s="212">
        <v>0</v>
      </c>
      <c r="T102" s="213">
        <f>S102*H102</f>
        <v>0</v>
      </c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  <c r="AR102" s="214" t="s">
        <v>1920</v>
      </c>
      <c r="AT102" s="214" t="s">
        <v>155</v>
      </c>
      <c r="AU102" s="214" t="s">
        <v>85</v>
      </c>
      <c r="AY102" s="16" t="s">
        <v>153</v>
      </c>
      <c r="BE102" s="215">
        <f>IF(N102="základní",J102,0)</f>
        <v>0</v>
      </c>
      <c r="BF102" s="215">
        <f>IF(N102="snížená",J102,0)</f>
        <v>0</v>
      </c>
      <c r="BG102" s="215">
        <f>IF(N102="zákl. přenesená",J102,0)</f>
        <v>0</v>
      </c>
      <c r="BH102" s="215">
        <f>IF(N102="sníž. přenesená",J102,0)</f>
        <v>0</v>
      </c>
      <c r="BI102" s="215">
        <f>IF(N102="nulová",J102,0)</f>
        <v>0</v>
      </c>
      <c r="BJ102" s="16" t="s">
        <v>85</v>
      </c>
      <c r="BK102" s="215">
        <f>ROUND(I102*H102,2)</f>
        <v>0</v>
      </c>
      <c r="BL102" s="16" t="s">
        <v>1920</v>
      </c>
      <c r="BM102" s="214" t="s">
        <v>1952</v>
      </c>
    </row>
    <row r="103" s="2" customFormat="1">
      <c r="A103" s="37"/>
      <c r="B103" s="38"/>
      <c r="C103" s="39"/>
      <c r="D103" s="216" t="s">
        <v>162</v>
      </c>
      <c r="E103" s="39"/>
      <c r="F103" s="217" t="s">
        <v>1953</v>
      </c>
      <c r="G103" s="39"/>
      <c r="H103" s="39"/>
      <c r="I103" s="218"/>
      <c r="J103" s="39"/>
      <c r="K103" s="39"/>
      <c r="L103" s="43"/>
      <c r="M103" s="233"/>
      <c r="N103" s="234"/>
      <c r="O103" s="235"/>
      <c r="P103" s="235"/>
      <c r="Q103" s="235"/>
      <c r="R103" s="235"/>
      <c r="S103" s="235"/>
      <c r="T103" s="236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  <c r="AT103" s="16" t="s">
        <v>162</v>
      </c>
      <c r="AU103" s="16" t="s">
        <v>85</v>
      </c>
    </row>
    <row r="104" s="2" customFormat="1" ht="6.96" customHeight="1">
      <c r="A104" s="37"/>
      <c r="B104" s="58"/>
      <c r="C104" s="59"/>
      <c r="D104" s="59"/>
      <c r="E104" s="59"/>
      <c r="F104" s="59"/>
      <c r="G104" s="59"/>
      <c r="H104" s="59"/>
      <c r="I104" s="59"/>
      <c r="J104" s="59"/>
      <c r="K104" s="59"/>
      <c r="L104" s="43"/>
      <c r="M104" s="37"/>
      <c r="O104" s="37"/>
      <c r="P104" s="37"/>
      <c r="Q104" s="37"/>
      <c r="R104" s="37"/>
      <c r="S104" s="37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</row>
  </sheetData>
  <sheetProtection sheet="1" autoFilter="0" formatColumns="0" formatRows="0" objects="1" scenarios="1" spinCount="100000" saltValue="4fKzZsewnPHyIcPuTPsKR6GHjkydWARMuswwfMFrlsTtY7wttkXBHUXXrXhHwJqFncbGQOYwKtyvaHQz8pM4VA==" hashValue="aaEEMjTWVv0Pkp8jKNO56HO4C9FW7SaJ55HXfve3gZnBah1YLsR/GRsRlSq3YajfJGWIc42V0A5aQZKebMJCRQ==" algorithmName="SHA-512" password="CC35"/>
  <autoFilter ref="C81:K103"/>
  <mergeCells count="9">
    <mergeCell ref="E7:H7"/>
    <mergeCell ref="E9:H9"/>
    <mergeCell ref="E18:H18"/>
    <mergeCell ref="E27:H27"/>
    <mergeCell ref="E48:H48"/>
    <mergeCell ref="E50:H50"/>
    <mergeCell ref="E72:H72"/>
    <mergeCell ref="E74:H74"/>
    <mergeCell ref="L2:V2"/>
  </mergeCells>
  <hyperlinks>
    <hyperlink ref="F86" r:id="rId1" display="https://podminky.urs.cz/item/CS_URS_2022_01/013254000"/>
    <hyperlink ref="F89" r:id="rId2" display="https://podminky.urs.cz/item/CS_URS_2022_01/030001000"/>
    <hyperlink ref="F92" r:id="rId3" display="https://podminky.urs.cz/item/CS_URS_2022_01/032903000"/>
    <hyperlink ref="F94" r:id="rId4" display="https://podminky.urs.cz/item/CS_URS_2022_01/034002000"/>
    <hyperlink ref="F96" r:id="rId5" display="https://podminky.urs.cz/item/CS_URS_2022_01/034103000"/>
    <hyperlink ref="F98" r:id="rId6" display="https://podminky.urs.cz/item/CS_URS_2022_01/034503000"/>
    <hyperlink ref="F100" r:id="rId7" display="https://podminky.urs.cz/item/CS_URS_2022_01/035103001"/>
    <hyperlink ref="F103" r:id="rId8" display="https://podminky.urs.cz/item/CS_URS_2022_01/039103000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9"/>
</worksheet>
</file>

<file path=xl/worksheets/sheet1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 topLeftCell="A43"/>
  </sheetViews>
  <sheetFormatPr defaultRowHeight="13.5"/>
  <cols>
    <col min="1" max="1" width="8.28125" style="241" customWidth="1"/>
    <col min="2" max="2" width="1.710938" style="241" customWidth="1"/>
    <col min="3" max="4" width="5.003906" style="241" customWidth="1"/>
    <col min="5" max="5" width="11.71094" style="241" customWidth="1"/>
    <col min="6" max="6" width="9.140625" style="241" customWidth="1"/>
    <col min="7" max="7" width="5.003906" style="241" customWidth="1"/>
    <col min="8" max="8" width="77.85156" style="241" customWidth="1"/>
    <col min="9" max="10" width="20.00391" style="241" customWidth="1"/>
    <col min="11" max="11" width="1.710938" style="241" customWidth="1"/>
  </cols>
  <sheetData>
    <row r="1" s="1" customFormat="1" ht="37.5" customHeight="1"/>
    <row r="2" s="1" customFormat="1" ht="7.5" customHeight="1">
      <c r="B2" s="242"/>
      <c r="C2" s="243"/>
      <c r="D2" s="243"/>
      <c r="E2" s="243"/>
      <c r="F2" s="243"/>
      <c r="G2" s="243"/>
      <c r="H2" s="243"/>
      <c r="I2" s="243"/>
      <c r="J2" s="243"/>
      <c r="K2" s="244"/>
    </row>
    <row r="3" s="13" customFormat="1" ht="45" customHeight="1">
      <c r="B3" s="245"/>
      <c r="C3" s="246" t="s">
        <v>1954</v>
      </c>
      <c r="D3" s="246"/>
      <c r="E3" s="246"/>
      <c r="F3" s="246"/>
      <c r="G3" s="246"/>
      <c r="H3" s="246"/>
      <c r="I3" s="246"/>
      <c r="J3" s="246"/>
      <c r="K3" s="247"/>
    </row>
    <row r="4" s="1" customFormat="1" ht="25.5" customHeight="1">
      <c r="B4" s="248"/>
      <c r="C4" s="249" t="s">
        <v>1955</v>
      </c>
      <c r="D4" s="249"/>
      <c r="E4" s="249"/>
      <c r="F4" s="249"/>
      <c r="G4" s="249"/>
      <c r="H4" s="249"/>
      <c r="I4" s="249"/>
      <c r="J4" s="249"/>
      <c r="K4" s="250"/>
    </row>
    <row r="5" s="1" customFormat="1" ht="5.25" customHeight="1">
      <c r="B5" s="248"/>
      <c r="C5" s="251"/>
      <c r="D5" s="251"/>
      <c r="E5" s="251"/>
      <c r="F5" s="251"/>
      <c r="G5" s="251"/>
      <c r="H5" s="251"/>
      <c r="I5" s="251"/>
      <c r="J5" s="251"/>
      <c r="K5" s="250"/>
    </row>
    <row r="6" s="1" customFormat="1" ht="15" customHeight="1">
      <c r="B6" s="248"/>
      <c r="C6" s="252" t="s">
        <v>1956</v>
      </c>
      <c r="D6" s="252"/>
      <c r="E6" s="252"/>
      <c r="F6" s="252"/>
      <c r="G6" s="252"/>
      <c r="H6" s="252"/>
      <c r="I6" s="252"/>
      <c r="J6" s="252"/>
      <c r="K6" s="250"/>
    </row>
    <row r="7" s="1" customFormat="1" ht="15" customHeight="1">
      <c r="B7" s="253"/>
      <c r="C7" s="252" t="s">
        <v>1957</v>
      </c>
      <c r="D7" s="252"/>
      <c r="E7" s="252"/>
      <c r="F7" s="252"/>
      <c r="G7" s="252"/>
      <c r="H7" s="252"/>
      <c r="I7" s="252"/>
      <c r="J7" s="252"/>
      <c r="K7" s="250"/>
    </row>
    <row r="8" s="1" customFormat="1" ht="12.75" customHeight="1">
      <c r="B8" s="253"/>
      <c r="C8" s="252"/>
      <c r="D8" s="252"/>
      <c r="E8" s="252"/>
      <c r="F8" s="252"/>
      <c r="G8" s="252"/>
      <c r="H8" s="252"/>
      <c r="I8" s="252"/>
      <c r="J8" s="252"/>
      <c r="K8" s="250"/>
    </row>
    <row r="9" s="1" customFormat="1" ht="15" customHeight="1">
      <c r="B9" s="253"/>
      <c r="C9" s="252" t="s">
        <v>1958</v>
      </c>
      <c r="D9" s="252"/>
      <c r="E9" s="252"/>
      <c r="F9" s="252"/>
      <c r="G9" s="252"/>
      <c r="H9" s="252"/>
      <c r="I9" s="252"/>
      <c r="J9" s="252"/>
      <c r="K9" s="250"/>
    </row>
    <row r="10" s="1" customFormat="1" ht="15" customHeight="1">
      <c r="B10" s="253"/>
      <c r="C10" s="252"/>
      <c r="D10" s="252" t="s">
        <v>1959</v>
      </c>
      <c r="E10" s="252"/>
      <c r="F10" s="252"/>
      <c r="G10" s="252"/>
      <c r="H10" s="252"/>
      <c r="I10" s="252"/>
      <c r="J10" s="252"/>
      <c r="K10" s="250"/>
    </row>
    <row r="11" s="1" customFormat="1" ht="15" customHeight="1">
      <c r="B11" s="253"/>
      <c r="C11" s="254"/>
      <c r="D11" s="252" t="s">
        <v>1960</v>
      </c>
      <c r="E11" s="252"/>
      <c r="F11" s="252"/>
      <c r="G11" s="252"/>
      <c r="H11" s="252"/>
      <c r="I11" s="252"/>
      <c r="J11" s="252"/>
      <c r="K11" s="250"/>
    </row>
    <row r="12" s="1" customFormat="1" ht="15" customHeight="1">
      <c r="B12" s="253"/>
      <c r="C12" s="254"/>
      <c r="D12" s="252"/>
      <c r="E12" s="252"/>
      <c r="F12" s="252"/>
      <c r="G12" s="252"/>
      <c r="H12" s="252"/>
      <c r="I12" s="252"/>
      <c r="J12" s="252"/>
      <c r="K12" s="250"/>
    </row>
    <row r="13" s="1" customFormat="1" ht="15" customHeight="1">
      <c r="B13" s="253"/>
      <c r="C13" s="254"/>
      <c r="D13" s="255" t="s">
        <v>1961</v>
      </c>
      <c r="E13" s="252"/>
      <c r="F13" s="252"/>
      <c r="G13" s="252"/>
      <c r="H13" s="252"/>
      <c r="I13" s="252"/>
      <c r="J13" s="252"/>
      <c r="K13" s="250"/>
    </row>
    <row r="14" s="1" customFormat="1" ht="12.75" customHeight="1">
      <c r="B14" s="253"/>
      <c r="C14" s="254"/>
      <c r="D14" s="254"/>
      <c r="E14" s="254"/>
      <c r="F14" s="254"/>
      <c r="G14" s="254"/>
      <c r="H14" s="254"/>
      <c r="I14" s="254"/>
      <c r="J14" s="254"/>
      <c r="K14" s="250"/>
    </row>
    <row r="15" s="1" customFormat="1" ht="15" customHeight="1">
      <c r="B15" s="253"/>
      <c r="C15" s="254"/>
      <c r="D15" s="252" t="s">
        <v>1962</v>
      </c>
      <c r="E15" s="252"/>
      <c r="F15" s="252"/>
      <c r="G15" s="252"/>
      <c r="H15" s="252"/>
      <c r="I15" s="252"/>
      <c r="J15" s="252"/>
      <c r="K15" s="250"/>
    </row>
    <row r="16" s="1" customFormat="1" ht="15" customHeight="1">
      <c r="B16" s="253"/>
      <c r="C16" s="254"/>
      <c r="D16" s="252" t="s">
        <v>1963</v>
      </c>
      <c r="E16" s="252"/>
      <c r="F16" s="252"/>
      <c r="G16" s="252"/>
      <c r="H16" s="252"/>
      <c r="I16" s="252"/>
      <c r="J16" s="252"/>
      <c r="K16" s="250"/>
    </row>
    <row r="17" s="1" customFormat="1" ht="15" customHeight="1">
      <c r="B17" s="253"/>
      <c r="C17" s="254"/>
      <c r="D17" s="252" t="s">
        <v>1964</v>
      </c>
      <c r="E17" s="252"/>
      <c r="F17" s="252"/>
      <c r="G17" s="252"/>
      <c r="H17" s="252"/>
      <c r="I17" s="252"/>
      <c r="J17" s="252"/>
      <c r="K17" s="250"/>
    </row>
    <row r="18" s="1" customFormat="1" ht="15" customHeight="1">
      <c r="B18" s="253"/>
      <c r="C18" s="254"/>
      <c r="D18" s="254"/>
      <c r="E18" s="256" t="s">
        <v>79</v>
      </c>
      <c r="F18" s="252" t="s">
        <v>1965</v>
      </c>
      <c r="G18" s="252"/>
      <c r="H18" s="252"/>
      <c r="I18" s="252"/>
      <c r="J18" s="252"/>
      <c r="K18" s="250"/>
    </row>
    <row r="19" s="1" customFormat="1" ht="15" customHeight="1">
      <c r="B19" s="253"/>
      <c r="C19" s="254"/>
      <c r="D19" s="254"/>
      <c r="E19" s="256" t="s">
        <v>1966</v>
      </c>
      <c r="F19" s="252" t="s">
        <v>1967</v>
      </c>
      <c r="G19" s="252"/>
      <c r="H19" s="252"/>
      <c r="I19" s="252"/>
      <c r="J19" s="252"/>
      <c r="K19" s="250"/>
    </row>
    <row r="20" s="1" customFormat="1" ht="15" customHeight="1">
      <c r="B20" s="253"/>
      <c r="C20" s="254"/>
      <c r="D20" s="254"/>
      <c r="E20" s="256" t="s">
        <v>1968</v>
      </c>
      <c r="F20" s="252" t="s">
        <v>1969</v>
      </c>
      <c r="G20" s="252"/>
      <c r="H20" s="252"/>
      <c r="I20" s="252"/>
      <c r="J20" s="252"/>
      <c r="K20" s="250"/>
    </row>
    <row r="21" s="1" customFormat="1" ht="15" customHeight="1">
      <c r="B21" s="253"/>
      <c r="C21" s="254"/>
      <c r="D21" s="254"/>
      <c r="E21" s="256" t="s">
        <v>1970</v>
      </c>
      <c r="F21" s="252" t="s">
        <v>1971</v>
      </c>
      <c r="G21" s="252"/>
      <c r="H21" s="252"/>
      <c r="I21" s="252"/>
      <c r="J21" s="252"/>
      <c r="K21" s="250"/>
    </row>
    <row r="22" s="1" customFormat="1" ht="15" customHeight="1">
      <c r="B22" s="253"/>
      <c r="C22" s="254"/>
      <c r="D22" s="254"/>
      <c r="E22" s="256" t="s">
        <v>1972</v>
      </c>
      <c r="F22" s="252" t="s">
        <v>1973</v>
      </c>
      <c r="G22" s="252"/>
      <c r="H22" s="252"/>
      <c r="I22" s="252"/>
      <c r="J22" s="252"/>
      <c r="K22" s="250"/>
    </row>
    <row r="23" s="1" customFormat="1" ht="15" customHeight="1">
      <c r="B23" s="253"/>
      <c r="C23" s="254"/>
      <c r="D23" s="254"/>
      <c r="E23" s="256" t="s">
        <v>1974</v>
      </c>
      <c r="F23" s="252" t="s">
        <v>1975</v>
      </c>
      <c r="G23" s="252"/>
      <c r="H23" s="252"/>
      <c r="I23" s="252"/>
      <c r="J23" s="252"/>
      <c r="K23" s="250"/>
    </row>
    <row r="24" s="1" customFormat="1" ht="12.75" customHeight="1">
      <c r="B24" s="253"/>
      <c r="C24" s="254"/>
      <c r="D24" s="254"/>
      <c r="E24" s="254"/>
      <c r="F24" s="254"/>
      <c r="G24" s="254"/>
      <c r="H24" s="254"/>
      <c r="I24" s="254"/>
      <c r="J24" s="254"/>
      <c r="K24" s="250"/>
    </row>
    <row r="25" s="1" customFormat="1" ht="15" customHeight="1">
      <c r="B25" s="253"/>
      <c r="C25" s="252" t="s">
        <v>1976</v>
      </c>
      <c r="D25" s="252"/>
      <c r="E25" s="252"/>
      <c r="F25" s="252"/>
      <c r="G25" s="252"/>
      <c r="H25" s="252"/>
      <c r="I25" s="252"/>
      <c r="J25" s="252"/>
      <c r="K25" s="250"/>
    </row>
    <row r="26" s="1" customFormat="1" ht="15" customHeight="1">
      <c r="B26" s="253"/>
      <c r="C26" s="252" t="s">
        <v>1977</v>
      </c>
      <c r="D26" s="252"/>
      <c r="E26" s="252"/>
      <c r="F26" s="252"/>
      <c r="G26" s="252"/>
      <c r="H26" s="252"/>
      <c r="I26" s="252"/>
      <c r="J26" s="252"/>
      <c r="K26" s="250"/>
    </row>
    <row r="27" s="1" customFormat="1" ht="15" customHeight="1">
      <c r="B27" s="253"/>
      <c r="C27" s="252"/>
      <c r="D27" s="252" t="s">
        <v>1978</v>
      </c>
      <c r="E27" s="252"/>
      <c r="F27" s="252"/>
      <c r="G27" s="252"/>
      <c r="H27" s="252"/>
      <c r="I27" s="252"/>
      <c r="J27" s="252"/>
      <c r="K27" s="250"/>
    </row>
    <row r="28" s="1" customFormat="1" ht="15" customHeight="1">
      <c r="B28" s="253"/>
      <c r="C28" s="254"/>
      <c r="D28" s="252" t="s">
        <v>1979</v>
      </c>
      <c r="E28" s="252"/>
      <c r="F28" s="252"/>
      <c r="G28" s="252"/>
      <c r="H28" s="252"/>
      <c r="I28" s="252"/>
      <c r="J28" s="252"/>
      <c r="K28" s="250"/>
    </row>
    <row r="29" s="1" customFormat="1" ht="12.75" customHeight="1">
      <c r="B29" s="253"/>
      <c r="C29" s="254"/>
      <c r="D29" s="254"/>
      <c r="E29" s="254"/>
      <c r="F29" s="254"/>
      <c r="G29" s="254"/>
      <c r="H29" s="254"/>
      <c r="I29" s="254"/>
      <c r="J29" s="254"/>
      <c r="K29" s="250"/>
    </row>
    <row r="30" s="1" customFormat="1" ht="15" customHeight="1">
      <c r="B30" s="253"/>
      <c r="C30" s="254"/>
      <c r="D30" s="252" t="s">
        <v>1980</v>
      </c>
      <c r="E30" s="252"/>
      <c r="F30" s="252"/>
      <c r="G30" s="252"/>
      <c r="H30" s="252"/>
      <c r="I30" s="252"/>
      <c r="J30" s="252"/>
      <c r="K30" s="250"/>
    </row>
    <row r="31" s="1" customFormat="1" ht="15" customHeight="1">
      <c r="B31" s="253"/>
      <c r="C31" s="254"/>
      <c r="D31" s="252" t="s">
        <v>1981</v>
      </c>
      <c r="E31" s="252"/>
      <c r="F31" s="252"/>
      <c r="G31" s="252"/>
      <c r="H31" s="252"/>
      <c r="I31" s="252"/>
      <c r="J31" s="252"/>
      <c r="K31" s="250"/>
    </row>
    <row r="32" s="1" customFormat="1" ht="12.75" customHeight="1">
      <c r="B32" s="253"/>
      <c r="C32" s="254"/>
      <c r="D32" s="254"/>
      <c r="E32" s="254"/>
      <c r="F32" s="254"/>
      <c r="G32" s="254"/>
      <c r="H32" s="254"/>
      <c r="I32" s="254"/>
      <c r="J32" s="254"/>
      <c r="K32" s="250"/>
    </row>
    <row r="33" s="1" customFormat="1" ht="15" customHeight="1">
      <c r="B33" s="253"/>
      <c r="C33" s="254"/>
      <c r="D33" s="252" t="s">
        <v>1982</v>
      </c>
      <c r="E33" s="252"/>
      <c r="F33" s="252"/>
      <c r="G33" s="252"/>
      <c r="H33" s="252"/>
      <c r="I33" s="252"/>
      <c r="J33" s="252"/>
      <c r="K33" s="250"/>
    </row>
    <row r="34" s="1" customFormat="1" ht="15" customHeight="1">
      <c r="B34" s="253"/>
      <c r="C34" s="254"/>
      <c r="D34" s="252" t="s">
        <v>1983</v>
      </c>
      <c r="E34" s="252"/>
      <c r="F34" s="252"/>
      <c r="G34" s="252"/>
      <c r="H34" s="252"/>
      <c r="I34" s="252"/>
      <c r="J34" s="252"/>
      <c r="K34" s="250"/>
    </row>
    <row r="35" s="1" customFormat="1" ht="15" customHeight="1">
      <c r="B35" s="253"/>
      <c r="C35" s="254"/>
      <c r="D35" s="252" t="s">
        <v>1984</v>
      </c>
      <c r="E35" s="252"/>
      <c r="F35" s="252"/>
      <c r="G35" s="252"/>
      <c r="H35" s="252"/>
      <c r="I35" s="252"/>
      <c r="J35" s="252"/>
      <c r="K35" s="250"/>
    </row>
    <row r="36" s="1" customFormat="1" ht="15" customHeight="1">
      <c r="B36" s="253"/>
      <c r="C36" s="254"/>
      <c r="D36" s="252"/>
      <c r="E36" s="255" t="s">
        <v>139</v>
      </c>
      <c r="F36" s="252"/>
      <c r="G36" s="252" t="s">
        <v>1985</v>
      </c>
      <c r="H36" s="252"/>
      <c r="I36" s="252"/>
      <c r="J36" s="252"/>
      <c r="K36" s="250"/>
    </row>
    <row r="37" s="1" customFormat="1" ht="30.75" customHeight="1">
      <c r="B37" s="253"/>
      <c r="C37" s="254"/>
      <c r="D37" s="252"/>
      <c r="E37" s="255" t="s">
        <v>1986</v>
      </c>
      <c r="F37" s="252"/>
      <c r="G37" s="252" t="s">
        <v>1987</v>
      </c>
      <c r="H37" s="252"/>
      <c r="I37" s="252"/>
      <c r="J37" s="252"/>
      <c r="K37" s="250"/>
    </row>
    <row r="38" s="1" customFormat="1" ht="15" customHeight="1">
      <c r="B38" s="253"/>
      <c r="C38" s="254"/>
      <c r="D38" s="252"/>
      <c r="E38" s="255" t="s">
        <v>53</v>
      </c>
      <c r="F38" s="252"/>
      <c r="G38" s="252" t="s">
        <v>1988</v>
      </c>
      <c r="H38" s="252"/>
      <c r="I38" s="252"/>
      <c r="J38" s="252"/>
      <c r="K38" s="250"/>
    </row>
    <row r="39" s="1" customFormat="1" ht="15" customHeight="1">
      <c r="B39" s="253"/>
      <c r="C39" s="254"/>
      <c r="D39" s="252"/>
      <c r="E39" s="255" t="s">
        <v>54</v>
      </c>
      <c r="F39" s="252"/>
      <c r="G39" s="252" t="s">
        <v>1989</v>
      </c>
      <c r="H39" s="252"/>
      <c r="I39" s="252"/>
      <c r="J39" s="252"/>
      <c r="K39" s="250"/>
    </row>
    <row r="40" s="1" customFormat="1" ht="15" customHeight="1">
      <c r="B40" s="253"/>
      <c r="C40" s="254"/>
      <c r="D40" s="252"/>
      <c r="E40" s="255" t="s">
        <v>140</v>
      </c>
      <c r="F40" s="252"/>
      <c r="G40" s="252" t="s">
        <v>1990</v>
      </c>
      <c r="H40" s="252"/>
      <c r="I40" s="252"/>
      <c r="J40" s="252"/>
      <c r="K40" s="250"/>
    </row>
    <row r="41" s="1" customFormat="1" ht="15" customHeight="1">
      <c r="B41" s="253"/>
      <c r="C41" s="254"/>
      <c r="D41" s="252"/>
      <c r="E41" s="255" t="s">
        <v>141</v>
      </c>
      <c r="F41" s="252"/>
      <c r="G41" s="252" t="s">
        <v>1991</v>
      </c>
      <c r="H41" s="252"/>
      <c r="I41" s="252"/>
      <c r="J41" s="252"/>
      <c r="K41" s="250"/>
    </row>
    <row r="42" s="1" customFormat="1" ht="15" customHeight="1">
      <c r="B42" s="253"/>
      <c r="C42" s="254"/>
      <c r="D42" s="252"/>
      <c r="E42" s="255" t="s">
        <v>1992</v>
      </c>
      <c r="F42" s="252"/>
      <c r="G42" s="252" t="s">
        <v>1993</v>
      </c>
      <c r="H42" s="252"/>
      <c r="I42" s="252"/>
      <c r="J42" s="252"/>
      <c r="K42" s="250"/>
    </row>
    <row r="43" s="1" customFormat="1" ht="15" customHeight="1">
      <c r="B43" s="253"/>
      <c r="C43" s="254"/>
      <c r="D43" s="252"/>
      <c r="E43" s="255"/>
      <c r="F43" s="252"/>
      <c r="G43" s="252" t="s">
        <v>1994</v>
      </c>
      <c r="H43" s="252"/>
      <c r="I43" s="252"/>
      <c r="J43" s="252"/>
      <c r="K43" s="250"/>
    </row>
    <row r="44" s="1" customFormat="1" ht="15" customHeight="1">
      <c r="B44" s="253"/>
      <c r="C44" s="254"/>
      <c r="D44" s="252"/>
      <c r="E44" s="255" t="s">
        <v>1995</v>
      </c>
      <c r="F44" s="252"/>
      <c r="G44" s="252" t="s">
        <v>1996</v>
      </c>
      <c r="H44" s="252"/>
      <c r="I44" s="252"/>
      <c r="J44" s="252"/>
      <c r="K44" s="250"/>
    </row>
    <row r="45" s="1" customFormat="1" ht="15" customHeight="1">
      <c r="B45" s="253"/>
      <c r="C45" s="254"/>
      <c r="D45" s="252"/>
      <c r="E45" s="255" t="s">
        <v>143</v>
      </c>
      <c r="F45" s="252"/>
      <c r="G45" s="252" t="s">
        <v>1997</v>
      </c>
      <c r="H45" s="252"/>
      <c r="I45" s="252"/>
      <c r="J45" s="252"/>
      <c r="K45" s="250"/>
    </row>
    <row r="46" s="1" customFormat="1" ht="12.75" customHeight="1">
      <c r="B46" s="253"/>
      <c r="C46" s="254"/>
      <c r="D46" s="252"/>
      <c r="E46" s="252"/>
      <c r="F46" s="252"/>
      <c r="G46" s="252"/>
      <c r="H46" s="252"/>
      <c r="I46" s="252"/>
      <c r="J46" s="252"/>
      <c r="K46" s="250"/>
    </row>
    <row r="47" s="1" customFormat="1" ht="15" customHeight="1">
      <c r="B47" s="253"/>
      <c r="C47" s="254"/>
      <c r="D47" s="252" t="s">
        <v>1998</v>
      </c>
      <c r="E47" s="252"/>
      <c r="F47" s="252"/>
      <c r="G47" s="252"/>
      <c r="H47" s="252"/>
      <c r="I47" s="252"/>
      <c r="J47" s="252"/>
      <c r="K47" s="250"/>
    </row>
    <row r="48" s="1" customFormat="1" ht="15" customHeight="1">
      <c r="B48" s="253"/>
      <c r="C48" s="254"/>
      <c r="D48" s="254"/>
      <c r="E48" s="252" t="s">
        <v>1999</v>
      </c>
      <c r="F48" s="252"/>
      <c r="G48" s="252"/>
      <c r="H48" s="252"/>
      <c r="I48" s="252"/>
      <c r="J48" s="252"/>
      <c r="K48" s="250"/>
    </row>
    <row r="49" s="1" customFormat="1" ht="15" customHeight="1">
      <c r="B49" s="253"/>
      <c r="C49" s="254"/>
      <c r="D49" s="254"/>
      <c r="E49" s="252" t="s">
        <v>2000</v>
      </c>
      <c r="F49" s="252"/>
      <c r="G49" s="252"/>
      <c r="H49" s="252"/>
      <c r="I49" s="252"/>
      <c r="J49" s="252"/>
      <c r="K49" s="250"/>
    </row>
    <row r="50" s="1" customFormat="1" ht="15" customHeight="1">
      <c r="B50" s="253"/>
      <c r="C50" s="254"/>
      <c r="D50" s="254"/>
      <c r="E50" s="252" t="s">
        <v>2001</v>
      </c>
      <c r="F50" s="252"/>
      <c r="G50" s="252"/>
      <c r="H50" s="252"/>
      <c r="I50" s="252"/>
      <c r="J50" s="252"/>
      <c r="K50" s="250"/>
    </row>
    <row r="51" s="1" customFormat="1" ht="15" customHeight="1">
      <c r="B51" s="253"/>
      <c r="C51" s="254"/>
      <c r="D51" s="252" t="s">
        <v>2002</v>
      </c>
      <c r="E51" s="252"/>
      <c r="F51" s="252"/>
      <c r="G51" s="252"/>
      <c r="H51" s="252"/>
      <c r="I51" s="252"/>
      <c r="J51" s="252"/>
      <c r="K51" s="250"/>
    </row>
    <row r="52" s="1" customFormat="1" ht="25.5" customHeight="1">
      <c r="B52" s="248"/>
      <c r="C52" s="249" t="s">
        <v>2003</v>
      </c>
      <c r="D52" s="249"/>
      <c r="E52" s="249"/>
      <c r="F52" s="249"/>
      <c r="G52" s="249"/>
      <c r="H52" s="249"/>
      <c r="I52" s="249"/>
      <c r="J52" s="249"/>
      <c r="K52" s="250"/>
    </row>
    <row r="53" s="1" customFormat="1" ht="5.25" customHeight="1">
      <c r="B53" s="248"/>
      <c r="C53" s="251"/>
      <c r="D53" s="251"/>
      <c r="E53" s="251"/>
      <c r="F53" s="251"/>
      <c r="G53" s="251"/>
      <c r="H53" s="251"/>
      <c r="I53" s="251"/>
      <c r="J53" s="251"/>
      <c r="K53" s="250"/>
    </row>
    <row r="54" s="1" customFormat="1" ht="15" customHeight="1">
      <c r="B54" s="248"/>
      <c r="C54" s="252" t="s">
        <v>2004</v>
      </c>
      <c r="D54" s="252"/>
      <c r="E54" s="252"/>
      <c r="F54" s="252"/>
      <c r="G54" s="252"/>
      <c r="H54" s="252"/>
      <c r="I54" s="252"/>
      <c r="J54" s="252"/>
      <c r="K54" s="250"/>
    </row>
    <row r="55" s="1" customFormat="1" ht="15" customHeight="1">
      <c r="B55" s="248"/>
      <c r="C55" s="252" t="s">
        <v>2005</v>
      </c>
      <c r="D55" s="252"/>
      <c r="E55" s="252"/>
      <c r="F55" s="252"/>
      <c r="G55" s="252"/>
      <c r="H55" s="252"/>
      <c r="I55" s="252"/>
      <c r="J55" s="252"/>
      <c r="K55" s="250"/>
    </row>
    <row r="56" s="1" customFormat="1" ht="12.75" customHeight="1">
      <c r="B56" s="248"/>
      <c r="C56" s="252"/>
      <c r="D56" s="252"/>
      <c r="E56" s="252"/>
      <c r="F56" s="252"/>
      <c r="G56" s="252"/>
      <c r="H56" s="252"/>
      <c r="I56" s="252"/>
      <c r="J56" s="252"/>
      <c r="K56" s="250"/>
    </row>
    <row r="57" s="1" customFormat="1" ht="15" customHeight="1">
      <c r="B57" s="248"/>
      <c r="C57" s="252" t="s">
        <v>2006</v>
      </c>
      <c r="D57" s="252"/>
      <c r="E57" s="252"/>
      <c r="F57" s="252"/>
      <c r="G57" s="252"/>
      <c r="H57" s="252"/>
      <c r="I57" s="252"/>
      <c r="J57" s="252"/>
      <c r="K57" s="250"/>
    </row>
    <row r="58" s="1" customFormat="1" ht="15" customHeight="1">
      <c r="B58" s="248"/>
      <c r="C58" s="254"/>
      <c r="D58" s="252" t="s">
        <v>2007</v>
      </c>
      <c r="E58" s="252"/>
      <c r="F58" s="252"/>
      <c r="G58" s="252"/>
      <c r="H58" s="252"/>
      <c r="I58" s="252"/>
      <c r="J58" s="252"/>
      <c r="K58" s="250"/>
    </row>
    <row r="59" s="1" customFormat="1" ht="15" customHeight="1">
      <c r="B59" s="248"/>
      <c r="C59" s="254"/>
      <c r="D59" s="252" t="s">
        <v>2008</v>
      </c>
      <c r="E59" s="252"/>
      <c r="F59" s="252"/>
      <c r="G59" s="252"/>
      <c r="H59" s="252"/>
      <c r="I59" s="252"/>
      <c r="J59" s="252"/>
      <c r="K59" s="250"/>
    </row>
    <row r="60" s="1" customFormat="1" ht="15" customHeight="1">
      <c r="B60" s="248"/>
      <c r="C60" s="254"/>
      <c r="D60" s="252" t="s">
        <v>2009</v>
      </c>
      <c r="E60" s="252"/>
      <c r="F60" s="252"/>
      <c r="G60" s="252"/>
      <c r="H60" s="252"/>
      <c r="I60" s="252"/>
      <c r="J60" s="252"/>
      <c r="K60" s="250"/>
    </row>
    <row r="61" s="1" customFormat="1" ht="15" customHeight="1">
      <c r="B61" s="248"/>
      <c r="C61" s="254"/>
      <c r="D61" s="252" t="s">
        <v>2010</v>
      </c>
      <c r="E61" s="252"/>
      <c r="F61" s="252"/>
      <c r="G61" s="252"/>
      <c r="H61" s="252"/>
      <c r="I61" s="252"/>
      <c r="J61" s="252"/>
      <c r="K61" s="250"/>
    </row>
    <row r="62" s="1" customFormat="1" ht="15" customHeight="1">
      <c r="B62" s="248"/>
      <c r="C62" s="254"/>
      <c r="D62" s="257" t="s">
        <v>2011</v>
      </c>
      <c r="E62" s="257"/>
      <c r="F62" s="257"/>
      <c r="G62" s="257"/>
      <c r="H62" s="257"/>
      <c r="I62" s="257"/>
      <c r="J62" s="257"/>
      <c r="K62" s="250"/>
    </row>
    <row r="63" s="1" customFormat="1" ht="15" customHeight="1">
      <c r="B63" s="248"/>
      <c r="C63" s="254"/>
      <c r="D63" s="252" t="s">
        <v>2012</v>
      </c>
      <c r="E63" s="252"/>
      <c r="F63" s="252"/>
      <c r="G63" s="252"/>
      <c r="H63" s="252"/>
      <c r="I63" s="252"/>
      <c r="J63" s="252"/>
      <c r="K63" s="250"/>
    </row>
    <row r="64" s="1" customFormat="1" ht="12.75" customHeight="1">
      <c r="B64" s="248"/>
      <c r="C64" s="254"/>
      <c r="D64" s="254"/>
      <c r="E64" s="258"/>
      <c r="F64" s="254"/>
      <c r="G64" s="254"/>
      <c r="H64" s="254"/>
      <c r="I64" s="254"/>
      <c r="J64" s="254"/>
      <c r="K64" s="250"/>
    </row>
    <row r="65" s="1" customFormat="1" ht="15" customHeight="1">
      <c r="B65" s="248"/>
      <c r="C65" s="254"/>
      <c r="D65" s="252" t="s">
        <v>2013</v>
      </c>
      <c r="E65" s="252"/>
      <c r="F65" s="252"/>
      <c r="G65" s="252"/>
      <c r="H65" s="252"/>
      <c r="I65" s="252"/>
      <c r="J65" s="252"/>
      <c r="K65" s="250"/>
    </row>
    <row r="66" s="1" customFormat="1" ht="15" customHeight="1">
      <c r="B66" s="248"/>
      <c r="C66" s="254"/>
      <c r="D66" s="257" t="s">
        <v>2014</v>
      </c>
      <c r="E66" s="257"/>
      <c r="F66" s="257"/>
      <c r="G66" s="257"/>
      <c r="H66" s="257"/>
      <c r="I66" s="257"/>
      <c r="J66" s="257"/>
      <c r="K66" s="250"/>
    </row>
    <row r="67" s="1" customFormat="1" ht="15" customHeight="1">
      <c r="B67" s="248"/>
      <c r="C67" s="254"/>
      <c r="D67" s="252" t="s">
        <v>2015</v>
      </c>
      <c r="E67" s="252"/>
      <c r="F67" s="252"/>
      <c r="G67" s="252"/>
      <c r="H67" s="252"/>
      <c r="I67" s="252"/>
      <c r="J67" s="252"/>
      <c r="K67" s="250"/>
    </row>
    <row r="68" s="1" customFormat="1" ht="15" customHeight="1">
      <c r="B68" s="248"/>
      <c r="C68" s="254"/>
      <c r="D68" s="252" t="s">
        <v>2016</v>
      </c>
      <c r="E68" s="252"/>
      <c r="F68" s="252"/>
      <c r="G68" s="252"/>
      <c r="H68" s="252"/>
      <c r="I68" s="252"/>
      <c r="J68" s="252"/>
      <c r="K68" s="250"/>
    </row>
    <row r="69" s="1" customFormat="1" ht="15" customHeight="1">
      <c r="B69" s="248"/>
      <c r="C69" s="254"/>
      <c r="D69" s="252" t="s">
        <v>2017</v>
      </c>
      <c r="E69" s="252"/>
      <c r="F69" s="252"/>
      <c r="G69" s="252"/>
      <c r="H69" s="252"/>
      <c r="I69" s="252"/>
      <c r="J69" s="252"/>
      <c r="K69" s="250"/>
    </row>
    <row r="70" s="1" customFormat="1" ht="15" customHeight="1">
      <c r="B70" s="248"/>
      <c r="C70" s="254"/>
      <c r="D70" s="252" t="s">
        <v>2018</v>
      </c>
      <c r="E70" s="252"/>
      <c r="F70" s="252"/>
      <c r="G70" s="252"/>
      <c r="H70" s="252"/>
      <c r="I70" s="252"/>
      <c r="J70" s="252"/>
      <c r="K70" s="250"/>
    </row>
    <row r="71" s="1" customFormat="1" ht="12.75" customHeight="1">
      <c r="B71" s="259"/>
      <c r="C71" s="260"/>
      <c r="D71" s="260"/>
      <c r="E71" s="260"/>
      <c r="F71" s="260"/>
      <c r="G71" s="260"/>
      <c r="H71" s="260"/>
      <c r="I71" s="260"/>
      <c r="J71" s="260"/>
      <c r="K71" s="261"/>
    </row>
    <row r="72" s="1" customFormat="1" ht="18.75" customHeight="1">
      <c r="B72" s="262"/>
      <c r="C72" s="262"/>
      <c r="D72" s="262"/>
      <c r="E72" s="262"/>
      <c r="F72" s="262"/>
      <c r="G72" s="262"/>
      <c r="H72" s="262"/>
      <c r="I72" s="262"/>
      <c r="J72" s="262"/>
      <c r="K72" s="263"/>
    </row>
    <row r="73" s="1" customFormat="1" ht="18.75" customHeight="1">
      <c r="B73" s="263"/>
      <c r="C73" s="263"/>
      <c r="D73" s="263"/>
      <c r="E73" s="263"/>
      <c r="F73" s="263"/>
      <c r="G73" s="263"/>
      <c r="H73" s="263"/>
      <c r="I73" s="263"/>
      <c r="J73" s="263"/>
      <c r="K73" s="263"/>
    </row>
    <row r="74" s="1" customFormat="1" ht="7.5" customHeight="1">
      <c r="B74" s="264"/>
      <c r="C74" s="265"/>
      <c r="D74" s="265"/>
      <c r="E74" s="265"/>
      <c r="F74" s="265"/>
      <c r="G74" s="265"/>
      <c r="H74" s="265"/>
      <c r="I74" s="265"/>
      <c r="J74" s="265"/>
      <c r="K74" s="266"/>
    </row>
    <row r="75" s="1" customFormat="1" ht="45" customHeight="1">
      <c r="B75" s="267"/>
      <c r="C75" s="268" t="s">
        <v>2019</v>
      </c>
      <c r="D75" s="268"/>
      <c r="E75" s="268"/>
      <c r="F75" s="268"/>
      <c r="G75" s="268"/>
      <c r="H75" s="268"/>
      <c r="I75" s="268"/>
      <c r="J75" s="268"/>
      <c r="K75" s="269"/>
    </row>
    <row r="76" s="1" customFormat="1" ht="17.25" customHeight="1">
      <c r="B76" s="267"/>
      <c r="C76" s="270" t="s">
        <v>2020</v>
      </c>
      <c r="D76" s="270"/>
      <c r="E76" s="270"/>
      <c r="F76" s="270" t="s">
        <v>2021</v>
      </c>
      <c r="G76" s="271"/>
      <c r="H76" s="270" t="s">
        <v>54</v>
      </c>
      <c r="I76" s="270" t="s">
        <v>57</v>
      </c>
      <c r="J76" s="270" t="s">
        <v>2022</v>
      </c>
      <c r="K76" s="269"/>
    </row>
    <row r="77" s="1" customFormat="1" ht="17.25" customHeight="1">
      <c r="B77" s="267"/>
      <c r="C77" s="272" t="s">
        <v>2023</v>
      </c>
      <c r="D77" s="272"/>
      <c r="E77" s="272"/>
      <c r="F77" s="273" t="s">
        <v>2024</v>
      </c>
      <c r="G77" s="274"/>
      <c r="H77" s="272"/>
      <c r="I77" s="272"/>
      <c r="J77" s="272" t="s">
        <v>2025</v>
      </c>
      <c r="K77" s="269"/>
    </row>
    <row r="78" s="1" customFormat="1" ht="5.25" customHeight="1">
      <c r="B78" s="267"/>
      <c r="C78" s="275"/>
      <c r="D78" s="275"/>
      <c r="E78" s="275"/>
      <c r="F78" s="275"/>
      <c r="G78" s="276"/>
      <c r="H78" s="275"/>
      <c r="I78" s="275"/>
      <c r="J78" s="275"/>
      <c r="K78" s="269"/>
    </row>
    <row r="79" s="1" customFormat="1" ht="15" customHeight="1">
      <c r="B79" s="267"/>
      <c r="C79" s="255" t="s">
        <v>53</v>
      </c>
      <c r="D79" s="277"/>
      <c r="E79" s="277"/>
      <c r="F79" s="278" t="s">
        <v>2026</v>
      </c>
      <c r="G79" s="279"/>
      <c r="H79" s="255" t="s">
        <v>2027</v>
      </c>
      <c r="I79" s="255" t="s">
        <v>2028</v>
      </c>
      <c r="J79" s="255">
        <v>20</v>
      </c>
      <c r="K79" s="269"/>
    </row>
    <row r="80" s="1" customFormat="1" ht="15" customHeight="1">
      <c r="B80" s="267"/>
      <c r="C80" s="255" t="s">
        <v>2029</v>
      </c>
      <c r="D80" s="255"/>
      <c r="E80" s="255"/>
      <c r="F80" s="278" t="s">
        <v>2026</v>
      </c>
      <c r="G80" s="279"/>
      <c r="H80" s="255" t="s">
        <v>2030</v>
      </c>
      <c r="I80" s="255" t="s">
        <v>2028</v>
      </c>
      <c r="J80" s="255">
        <v>120</v>
      </c>
      <c r="K80" s="269"/>
    </row>
    <row r="81" s="1" customFormat="1" ht="15" customHeight="1">
      <c r="B81" s="280"/>
      <c r="C81" s="255" t="s">
        <v>2031</v>
      </c>
      <c r="D81" s="255"/>
      <c r="E81" s="255"/>
      <c r="F81" s="278" t="s">
        <v>2032</v>
      </c>
      <c r="G81" s="279"/>
      <c r="H81" s="255" t="s">
        <v>2033</v>
      </c>
      <c r="I81" s="255" t="s">
        <v>2028</v>
      </c>
      <c r="J81" s="255">
        <v>50</v>
      </c>
      <c r="K81" s="269"/>
    </row>
    <row r="82" s="1" customFormat="1" ht="15" customHeight="1">
      <c r="B82" s="280"/>
      <c r="C82" s="255" t="s">
        <v>2034</v>
      </c>
      <c r="D82" s="255"/>
      <c r="E82" s="255"/>
      <c r="F82" s="278" t="s">
        <v>2026</v>
      </c>
      <c r="G82" s="279"/>
      <c r="H82" s="255" t="s">
        <v>2035</v>
      </c>
      <c r="I82" s="255" t="s">
        <v>2036</v>
      </c>
      <c r="J82" s="255"/>
      <c r="K82" s="269"/>
    </row>
    <row r="83" s="1" customFormat="1" ht="15" customHeight="1">
      <c r="B83" s="280"/>
      <c r="C83" s="281" t="s">
        <v>2037</v>
      </c>
      <c r="D83" s="281"/>
      <c r="E83" s="281"/>
      <c r="F83" s="282" t="s">
        <v>2032</v>
      </c>
      <c r="G83" s="281"/>
      <c r="H83" s="281" t="s">
        <v>2038</v>
      </c>
      <c r="I83" s="281" t="s">
        <v>2028</v>
      </c>
      <c r="J83" s="281">
        <v>15</v>
      </c>
      <c r="K83" s="269"/>
    </row>
    <row r="84" s="1" customFormat="1" ht="15" customHeight="1">
      <c r="B84" s="280"/>
      <c r="C84" s="281" t="s">
        <v>2039</v>
      </c>
      <c r="D84" s="281"/>
      <c r="E84" s="281"/>
      <c r="F84" s="282" t="s">
        <v>2032</v>
      </c>
      <c r="G84" s="281"/>
      <c r="H84" s="281" t="s">
        <v>2040</v>
      </c>
      <c r="I84" s="281" t="s">
        <v>2028</v>
      </c>
      <c r="J84" s="281">
        <v>15</v>
      </c>
      <c r="K84" s="269"/>
    </row>
    <row r="85" s="1" customFormat="1" ht="15" customHeight="1">
      <c r="B85" s="280"/>
      <c r="C85" s="281" t="s">
        <v>2041</v>
      </c>
      <c r="D85" s="281"/>
      <c r="E85" s="281"/>
      <c r="F85" s="282" t="s">
        <v>2032</v>
      </c>
      <c r="G85" s="281"/>
      <c r="H85" s="281" t="s">
        <v>2042</v>
      </c>
      <c r="I85" s="281" t="s">
        <v>2028</v>
      </c>
      <c r="J85" s="281">
        <v>20</v>
      </c>
      <c r="K85" s="269"/>
    </row>
    <row r="86" s="1" customFormat="1" ht="15" customHeight="1">
      <c r="B86" s="280"/>
      <c r="C86" s="281" t="s">
        <v>2043</v>
      </c>
      <c r="D86" s="281"/>
      <c r="E86" s="281"/>
      <c r="F86" s="282" t="s">
        <v>2032</v>
      </c>
      <c r="G86" s="281"/>
      <c r="H86" s="281" t="s">
        <v>2044</v>
      </c>
      <c r="I86" s="281" t="s">
        <v>2028</v>
      </c>
      <c r="J86" s="281">
        <v>20</v>
      </c>
      <c r="K86" s="269"/>
    </row>
    <row r="87" s="1" customFormat="1" ht="15" customHeight="1">
      <c r="B87" s="280"/>
      <c r="C87" s="255" t="s">
        <v>2045</v>
      </c>
      <c r="D87" s="255"/>
      <c r="E87" s="255"/>
      <c r="F87" s="278" t="s">
        <v>2032</v>
      </c>
      <c r="G87" s="279"/>
      <c r="H87" s="255" t="s">
        <v>2046</v>
      </c>
      <c r="I87" s="255" t="s">
        <v>2028</v>
      </c>
      <c r="J87" s="255">
        <v>50</v>
      </c>
      <c r="K87" s="269"/>
    </row>
    <row r="88" s="1" customFormat="1" ht="15" customHeight="1">
      <c r="B88" s="280"/>
      <c r="C88" s="255" t="s">
        <v>2047</v>
      </c>
      <c r="D88" s="255"/>
      <c r="E88" s="255"/>
      <c r="F88" s="278" t="s">
        <v>2032</v>
      </c>
      <c r="G88" s="279"/>
      <c r="H88" s="255" t="s">
        <v>2048</v>
      </c>
      <c r="I88" s="255" t="s">
        <v>2028</v>
      </c>
      <c r="J88" s="255">
        <v>20</v>
      </c>
      <c r="K88" s="269"/>
    </row>
    <row r="89" s="1" customFormat="1" ht="15" customHeight="1">
      <c r="B89" s="280"/>
      <c r="C89" s="255" t="s">
        <v>2049</v>
      </c>
      <c r="D89" s="255"/>
      <c r="E89" s="255"/>
      <c r="F89" s="278" t="s">
        <v>2032</v>
      </c>
      <c r="G89" s="279"/>
      <c r="H89" s="255" t="s">
        <v>2050</v>
      </c>
      <c r="I89" s="255" t="s">
        <v>2028</v>
      </c>
      <c r="J89" s="255">
        <v>20</v>
      </c>
      <c r="K89" s="269"/>
    </row>
    <row r="90" s="1" customFormat="1" ht="15" customHeight="1">
      <c r="B90" s="280"/>
      <c r="C90" s="255" t="s">
        <v>2051</v>
      </c>
      <c r="D90" s="255"/>
      <c r="E90" s="255"/>
      <c r="F90" s="278" t="s">
        <v>2032</v>
      </c>
      <c r="G90" s="279"/>
      <c r="H90" s="255" t="s">
        <v>2052</v>
      </c>
      <c r="I90" s="255" t="s">
        <v>2028</v>
      </c>
      <c r="J90" s="255">
        <v>50</v>
      </c>
      <c r="K90" s="269"/>
    </row>
    <row r="91" s="1" customFormat="1" ht="15" customHeight="1">
      <c r="B91" s="280"/>
      <c r="C91" s="255" t="s">
        <v>2053</v>
      </c>
      <c r="D91" s="255"/>
      <c r="E91" s="255"/>
      <c r="F91" s="278" t="s">
        <v>2032</v>
      </c>
      <c r="G91" s="279"/>
      <c r="H91" s="255" t="s">
        <v>2053</v>
      </c>
      <c r="I91" s="255" t="s">
        <v>2028</v>
      </c>
      <c r="J91" s="255">
        <v>50</v>
      </c>
      <c r="K91" s="269"/>
    </row>
    <row r="92" s="1" customFormat="1" ht="15" customHeight="1">
      <c r="B92" s="280"/>
      <c r="C92" s="255" t="s">
        <v>2054</v>
      </c>
      <c r="D92" s="255"/>
      <c r="E92" s="255"/>
      <c r="F92" s="278" t="s">
        <v>2032</v>
      </c>
      <c r="G92" s="279"/>
      <c r="H92" s="255" t="s">
        <v>2055</v>
      </c>
      <c r="I92" s="255" t="s">
        <v>2028</v>
      </c>
      <c r="J92" s="255">
        <v>255</v>
      </c>
      <c r="K92" s="269"/>
    </row>
    <row r="93" s="1" customFormat="1" ht="15" customHeight="1">
      <c r="B93" s="280"/>
      <c r="C93" s="255" t="s">
        <v>2056</v>
      </c>
      <c r="D93" s="255"/>
      <c r="E93" s="255"/>
      <c r="F93" s="278" t="s">
        <v>2026</v>
      </c>
      <c r="G93" s="279"/>
      <c r="H93" s="255" t="s">
        <v>2057</v>
      </c>
      <c r="I93" s="255" t="s">
        <v>2058</v>
      </c>
      <c r="J93" s="255"/>
      <c r="K93" s="269"/>
    </row>
    <row r="94" s="1" customFormat="1" ht="15" customHeight="1">
      <c r="B94" s="280"/>
      <c r="C94" s="255" t="s">
        <v>2059</v>
      </c>
      <c r="D94" s="255"/>
      <c r="E94" s="255"/>
      <c r="F94" s="278" t="s">
        <v>2026</v>
      </c>
      <c r="G94" s="279"/>
      <c r="H94" s="255" t="s">
        <v>2060</v>
      </c>
      <c r="I94" s="255" t="s">
        <v>2061</v>
      </c>
      <c r="J94" s="255"/>
      <c r="K94" s="269"/>
    </row>
    <row r="95" s="1" customFormat="1" ht="15" customHeight="1">
      <c r="B95" s="280"/>
      <c r="C95" s="255" t="s">
        <v>2062</v>
      </c>
      <c r="D95" s="255"/>
      <c r="E95" s="255"/>
      <c r="F95" s="278" t="s">
        <v>2026</v>
      </c>
      <c r="G95" s="279"/>
      <c r="H95" s="255" t="s">
        <v>2062</v>
      </c>
      <c r="I95" s="255" t="s">
        <v>2061</v>
      </c>
      <c r="J95" s="255"/>
      <c r="K95" s="269"/>
    </row>
    <row r="96" s="1" customFormat="1" ht="15" customHeight="1">
      <c r="B96" s="280"/>
      <c r="C96" s="255" t="s">
        <v>38</v>
      </c>
      <c r="D96" s="255"/>
      <c r="E96" s="255"/>
      <c r="F96" s="278" t="s">
        <v>2026</v>
      </c>
      <c r="G96" s="279"/>
      <c r="H96" s="255" t="s">
        <v>2063</v>
      </c>
      <c r="I96" s="255" t="s">
        <v>2061</v>
      </c>
      <c r="J96" s="255"/>
      <c r="K96" s="269"/>
    </row>
    <row r="97" s="1" customFormat="1" ht="15" customHeight="1">
      <c r="B97" s="280"/>
      <c r="C97" s="255" t="s">
        <v>48</v>
      </c>
      <c r="D97" s="255"/>
      <c r="E97" s="255"/>
      <c r="F97" s="278" t="s">
        <v>2026</v>
      </c>
      <c r="G97" s="279"/>
      <c r="H97" s="255" t="s">
        <v>2064</v>
      </c>
      <c r="I97" s="255" t="s">
        <v>2061</v>
      </c>
      <c r="J97" s="255"/>
      <c r="K97" s="269"/>
    </row>
    <row r="98" s="1" customFormat="1" ht="15" customHeight="1">
      <c r="B98" s="283"/>
      <c r="C98" s="284"/>
      <c r="D98" s="284"/>
      <c r="E98" s="284"/>
      <c r="F98" s="284"/>
      <c r="G98" s="284"/>
      <c r="H98" s="284"/>
      <c r="I98" s="284"/>
      <c r="J98" s="284"/>
      <c r="K98" s="285"/>
    </row>
    <row r="99" s="1" customFormat="1" ht="18.75" customHeight="1">
      <c r="B99" s="286"/>
      <c r="C99" s="287"/>
      <c r="D99" s="287"/>
      <c r="E99" s="287"/>
      <c r="F99" s="287"/>
      <c r="G99" s="287"/>
      <c r="H99" s="287"/>
      <c r="I99" s="287"/>
      <c r="J99" s="287"/>
      <c r="K99" s="286"/>
    </row>
    <row r="100" s="1" customFormat="1" ht="18.75" customHeight="1">
      <c r="B100" s="263"/>
      <c r="C100" s="263"/>
      <c r="D100" s="263"/>
      <c r="E100" s="263"/>
      <c r="F100" s="263"/>
      <c r="G100" s="263"/>
      <c r="H100" s="263"/>
      <c r="I100" s="263"/>
      <c r="J100" s="263"/>
      <c r="K100" s="263"/>
    </row>
    <row r="101" s="1" customFormat="1" ht="7.5" customHeight="1">
      <c r="B101" s="264"/>
      <c r="C101" s="265"/>
      <c r="D101" s="265"/>
      <c r="E101" s="265"/>
      <c r="F101" s="265"/>
      <c r="G101" s="265"/>
      <c r="H101" s="265"/>
      <c r="I101" s="265"/>
      <c r="J101" s="265"/>
      <c r="K101" s="266"/>
    </row>
    <row r="102" s="1" customFormat="1" ht="45" customHeight="1">
      <c r="B102" s="267"/>
      <c r="C102" s="268" t="s">
        <v>2065</v>
      </c>
      <c r="D102" s="268"/>
      <c r="E102" s="268"/>
      <c r="F102" s="268"/>
      <c r="G102" s="268"/>
      <c r="H102" s="268"/>
      <c r="I102" s="268"/>
      <c r="J102" s="268"/>
      <c r="K102" s="269"/>
    </row>
    <row r="103" s="1" customFormat="1" ht="17.25" customHeight="1">
      <c r="B103" s="267"/>
      <c r="C103" s="270" t="s">
        <v>2020</v>
      </c>
      <c r="D103" s="270"/>
      <c r="E103" s="270"/>
      <c r="F103" s="270" t="s">
        <v>2021</v>
      </c>
      <c r="G103" s="271"/>
      <c r="H103" s="270" t="s">
        <v>54</v>
      </c>
      <c r="I103" s="270" t="s">
        <v>57</v>
      </c>
      <c r="J103" s="270" t="s">
        <v>2022</v>
      </c>
      <c r="K103" s="269"/>
    </row>
    <row r="104" s="1" customFormat="1" ht="17.25" customHeight="1">
      <c r="B104" s="267"/>
      <c r="C104" s="272" t="s">
        <v>2023</v>
      </c>
      <c r="D104" s="272"/>
      <c r="E104" s="272"/>
      <c r="F104" s="273" t="s">
        <v>2024</v>
      </c>
      <c r="G104" s="274"/>
      <c r="H104" s="272"/>
      <c r="I104" s="272"/>
      <c r="J104" s="272" t="s">
        <v>2025</v>
      </c>
      <c r="K104" s="269"/>
    </row>
    <row r="105" s="1" customFormat="1" ht="5.25" customHeight="1">
      <c r="B105" s="267"/>
      <c r="C105" s="270"/>
      <c r="D105" s="270"/>
      <c r="E105" s="270"/>
      <c r="F105" s="270"/>
      <c r="G105" s="288"/>
      <c r="H105" s="270"/>
      <c r="I105" s="270"/>
      <c r="J105" s="270"/>
      <c r="K105" s="269"/>
    </row>
    <row r="106" s="1" customFormat="1" ht="15" customHeight="1">
      <c r="B106" s="267"/>
      <c r="C106" s="255" t="s">
        <v>53</v>
      </c>
      <c r="D106" s="277"/>
      <c r="E106" s="277"/>
      <c r="F106" s="278" t="s">
        <v>2026</v>
      </c>
      <c r="G106" s="255"/>
      <c r="H106" s="255" t="s">
        <v>2066</v>
      </c>
      <c r="I106" s="255" t="s">
        <v>2028</v>
      </c>
      <c r="J106" s="255">
        <v>20</v>
      </c>
      <c r="K106" s="269"/>
    </row>
    <row r="107" s="1" customFormat="1" ht="15" customHeight="1">
      <c r="B107" s="267"/>
      <c r="C107" s="255" t="s">
        <v>2029</v>
      </c>
      <c r="D107" s="255"/>
      <c r="E107" s="255"/>
      <c r="F107" s="278" t="s">
        <v>2026</v>
      </c>
      <c r="G107" s="255"/>
      <c r="H107" s="255" t="s">
        <v>2066</v>
      </c>
      <c r="I107" s="255" t="s">
        <v>2028</v>
      </c>
      <c r="J107" s="255">
        <v>120</v>
      </c>
      <c r="K107" s="269"/>
    </row>
    <row r="108" s="1" customFormat="1" ht="15" customHeight="1">
      <c r="B108" s="280"/>
      <c r="C108" s="255" t="s">
        <v>2031</v>
      </c>
      <c r="D108" s="255"/>
      <c r="E108" s="255"/>
      <c r="F108" s="278" t="s">
        <v>2032</v>
      </c>
      <c r="G108" s="255"/>
      <c r="H108" s="255" t="s">
        <v>2066</v>
      </c>
      <c r="I108" s="255" t="s">
        <v>2028</v>
      </c>
      <c r="J108" s="255">
        <v>50</v>
      </c>
      <c r="K108" s="269"/>
    </row>
    <row r="109" s="1" customFormat="1" ht="15" customHeight="1">
      <c r="B109" s="280"/>
      <c r="C109" s="255" t="s">
        <v>2034</v>
      </c>
      <c r="D109" s="255"/>
      <c r="E109" s="255"/>
      <c r="F109" s="278" t="s">
        <v>2026</v>
      </c>
      <c r="G109" s="255"/>
      <c r="H109" s="255" t="s">
        <v>2066</v>
      </c>
      <c r="I109" s="255" t="s">
        <v>2036</v>
      </c>
      <c r="J109" s="255"/>
      <c r="K109" s="269"/>
    </row>
    <row r="110" s="1" customFormat="1" ht="15" customHeight="1">
      <c r="B110" s="280"/>
      <c r="C110" s="255" t="s">
        <v>2045</v>
      </c>
      <c r="D110" s="255"/>
      <c r="E110" s="255"/>
      <c r="F110" s="278" t="s">
        <v>2032</v>
      </c>
      <c r="G110" s="255"/>
      <c r="H110" s="255" t="s">
        <v>2066</v>
      </c>
      <c r="I110" s="255" t="s">
        <v>2028</v>
      </c>
      <c r="J110" s="255">
        <v>50</v>
      </c>
      <c r="K110" s="269"/>
    </row>
    <row r="111" s="1" customFormat="1" ht="15" customHeight="1">
      <c r="B111" s="280"/>
      <c r="C111" s="255" t="s">
        <v>2053</v>
      </c>
      <c r="D111" s="255"/>
      <c r="E111" s="255"/>
      <c r="F111" s="278" t="s">
        <v>2032</v>
      </c>
      <c r="G111" s="255"/>
      <c r="H111" s="255" t="s">
        <v>2066</v>
      </c>
      <c r="I111" s="255" t="s">
        <v>2028</v>
      </c>
      <c r="J111" s="255">
        <v>50</v>
      </c>
      <c r="K111" s="269"/>
    </row>
    <row r="112" s="1" customFormat="1" ht="15" customHeight="1">
      <c r="B112" s="280"/>
      <c r="C112" s="255" t="s">
        <v>2051</v>
      </c>
      <c r="D112" s="255"/>
      <c r="E112" s="255"/>
      <c r="F112" s="278" t="s">
        <v>2032</v>
      </c>
      <c r="G112" s="255"/>
      <c r="H112" s="255" t="s">
        <v>2066</v>
      </c>
      <c r="I112" s="255" t="s">
        <v>2028</v>
      </c>
      <c r="J112" s="255">
        <v>50</v>
      </c>
      <c r="K112" s="269"/>
    </row>
    <row r="113" s="1" customFormat="1" ht="15" customHeight="1">
      <c r="B113" s="280"/>
      <c r="C113" s="255" t="s">
        <v>53</v>
      </c>
      <c r="D113" s="255"/>
      <c r="E113" s="255"/>
      <c r="F113" s="278" t="s">
        <v>2026</v>
      </c>
      <c r="G113" s="255"/>
      <c r="H113" s="255" t="s">
        <v>2067</v>
      </c>
      <c r="I113" s="255" t="s">
        <v>2028</v>
      </c>
      <c r="J113" s="255">
        <v>20</v>
      </c>
      <c r="K113" s="269"/>
    </row>
    <row r="114" s="1" customFormat="1" ht="15" customHeight="1">
      <c r="B114" s="280"/>
      <c r="C114" s="255" t="s">
        <v>2068</v>
      </c>
      <c r="D114" s="255"/>
      <c r="E114" s="255"/>
      <c r="F114" s="278" t="s">
        <v>2026</v>
      </c>
      <c r="G114" s="255"/>
      <c r="H114" s="255" t="s">
        <v>2069</v>
      </c>
      <c r="I114" s="255" t="s">
        <v>2028</v>
      </c>
      <c r="J114" s="255">
        <v>120</v>
      </c>
      <c r="K114" s="269"/>
    </row>
    <row r="115" s="1" customFormat="1" ht="15" customHeight="1">
      <c r="B115" s="280"/>
      <c r="C115" s="255" t="s">
        <v>38</v>
      </c>
      <c r="D115" s="255"/>
      <c r="E115" s="255"/>
      <c r="F115" s="278" t="s">
        <v>2026</v>
      </c>
      <c r="G115" s="255"/>
      <c r="H115" s="255" t="s">
        <v>2070</v>
      </c>
      <c r="I115" s="255" t="s">
        <v>2061</v>
      </c>
      <c r="J115" s="255"/>
      <c r="K115" s="269"/>
    </row>
    <row r="116" s="1" customFormat="1" ht="15" customHeight="1">
      <c r="B116" s="280"/>
      <c r="C116" s="255" t="s">
        <v>48</v>
      </c>
      <c r="D116" s="255"/>
      <c r="E116" s="255"/>
      <c r="F116" s="278" t="s">
        <v>2026</v>
      </c>
      <c r="G116" s="255"/>
      <c r="H116" s="255" t="s">
        <v>2071</v>
      </c>
      <c r="I116" s="255" t="s">
        <v>2061</v>
      </c>
      <c r="J116" s="255"/>
      <c r="K116" s="269"/>
    </row>
    <row r="117" s="1" customFormat="1" ht="15" customHeight="1">
      <c r="B117" s="280"/>
      <c r="C117" s="255" t="s">
        <v>57</v>
      </c>
      <c r="D117" s="255"/>
      <c r="E117" s="255"/>
      <c r="F117" s="278" t="s">
        <v>2026</v>
      </c>
      <c r="G117" s="255"/>
      <c r="H117" s="255" t="s">
        <v>2072</v>
      </c>
      <c r="I117" s="255" t="s">
        <v>2073</v>
      </c>
      <c r="J117" s="255"/>
      <c r="K117" s="269"/>
    </row>
    <row r="118" s="1" customFormat="1" ht="15" customHeight="1">
      <c r="B118" s="283"/>
      <c r="C118" s="289"/>
      <c r="D118" s="289"/>
      <c r="E118" s="289"/>
      <c r="F118" s="289"/>
      <c r="G118" s="289"/>
      <c r="H118" s="289"/>
      <c r="I118" s="289"/>
      <c r="J118" s="289"/>
      <c r="K118" s="285"/>
    </row>
    <row r="119" s="1" customFormat="1" ht="18.75" customHeight="1">
      <c r="B119" s="290"/>
      <c r="C119" s="291"/>
      <c r="D119" s="291"/>
      <c r="E119" s="291"/>
      <c r="F119" s="292"/>
      <c r="G119" s="291"/>
      <c r="H119" s="291"/>
      <c r="I119" s="291"/>
      <c r="J119" s="291"/>
      <c r="K119" s="290"/>
    </row>
    <row r="120" s="1" customFormat="1" ht="18.75" customHeight="1">
      <c r="B120" s="263"/>
      <c r="C120" s="263"/>
      <c r="D120" s="263"/>
      <c r="E120" s="263"/>
      <c r="F120" s="263"/>
      <c r="G120" s="263"/>
      <c r="H120" s="263"/>
      <c r="I120" s="263"/>
      <c r="J120" s="263"/>
      <c r="K120" s="263"/>
    </row>
    <row r="121" s="1" customFormat="1" ht="7.5" customHeight="1">
      <c r="B121" s="293"/>
      <c r="C121" s="294"/>
      <c r="D121" s="294"/>
      <c r="E121" s="294"/>
      <c r="F121" s="294"/>
      <c r="G121" s="294"/>
      <c r="H121" s="294"/>
      <c r="I121" s="294"/>
      <c r="J121" s="294"/>
      <c r="K121" s="295"/>
    </row>
    <row r="122" s="1" customFormat="1" ht="45" customHeight="1">
      <c r="B122" s="296"/>
      <c r="C122" s="246" t="s">
        <v>2074</v>
      </c>
      <c r="D122" s="246"/>
      <c r="E122" s="246"/>
      <c r="F122" s="246"/>
      <c r="G122" s="246"/>
      <c r="H122" s="246"/>
      <c r="I122" s="246"/>
      <c r="J122" s="246"/>
      <c r="K122" s="297"/>
    </row>
    <row r="123" s="1" customFormat="1" ht="17.25" customHeight="1">
      <c r="B123" s="298"/>
      <c r="C123" s="270" t="s">
        <v>2020</v>
      </c>
      <c r="D123" s="270"/>
      <c r="E123" s="270"/>
      <c r="F123" s="270" t="s">
        <v>2021</v>
      </c>
      <c r="G123" s="271"/>
      <c r="H123" s="270" t="s">
        <v>54</v>
      </c>
      <c r="I123" s="270" t="s">
        <v>57</v>
      </c>
      <c r="J123" s="270" t="s">
        <v>2022</v>
      </c>
      <c r="K123" s="299"/>
    </row>
    <row r="124" s="1" customFormat="1" ht="17.25" customHeight="1">
      <c r="B124" s="298"/>
      <c r="C124" s="272" t="s">
        <v>2023</v>
      </c>
      <c r="D124" s="272"/>
      <c r="E124" s="272"/>
      <c r="F124" s="273" t="s">
        <v>2024</v>
      </c>
      <c r="G124" s="274"/>
      <c r="H124" s="272"/>
      <c r="I124" s="272"/>
      <c r="J124" s="272" t="s">
        <v>2025</v>
      </c>
      <c r="K124" s="299"/>
    </row>
    <row r="125" s="1" customFormat="1" ht="5.25" customHeight="1">
      <c r="B125" s="300"/>
      <c r="C125" s="275"/>
      <c r="D125" s="275"/>
      <c r="E125" s="275"/>
      <c r="F125" s="275"/>
      <c r="G125" s="301"/>
      <c r="H125" s="275"/>
      <c r="I125" s="275"/>
      <c r="J125" s="275"/>
      <c r="K125" s="302"/>
    </row>
    <row r="126" s="1" customFormat="1" ht="15" customHeight="1">
      <c r="B126" s="300"/>
      <c r="C126" s="255" t="s">
        <v>2029</v>
      </c>
      <c r="D126" s="277"/>
      <c r="E126" s="277"/>
      <c r="F126" s="278" t="s">
        <v>2026</v>
      </c>
      <c r="G126" s="255"/>
      <c r="H126" s="255" t="s">
        <v>2066</v>
      </c>
      <c r="I126" s="255" t="s">
        <v>2028</v>
      </c>
      <c r="J126" s="255">
        <v>120</v>
      </c>
      <c r="K126" s="303"/>
    </row>
    <row r="127" s="1" customFormat="1" ht="15" customHeight="1">
      <c r="B127" s="300"/>
      <c r="C127" s="255" t="s">
        <v>2075</v>
      </c>
      <c r="D127" s="255"/>
      <c r="E127" s="255"/>
      <c r="F127" s="278" t="s">
        <v>2026</v>
      </c>
      <c r="G127" s="255"/>
      <c r="H127" s="255" t="s">
        <v>2076</v>
      </c>
      <c r="I127" s="255" t="s">
        <v>2028</v>
      </c>
      <c r="J127" s="255" t="s">
        <v>2077</v>
      </c>
      <c r="K127" s="303"/>
    </row>
    <row r="128" s="1" customFormat="1" ht="15" customHeight="1">
      <c r="B128" s="300"/>
      <c r="C128" s="255" t="s">
        <v>1974</v>
      </c>
      <c r="D128" s="255"/>
      <c r="E128" s="255"/>
      <c r="F128" s="278" t="s">
        <v>2026</v>
      </c>
      <c r="G128" s="255"/>
      <c r="H128" s="255" t="s">
        <v>2078</v>
      </c>
      <c r="I128" s="255" t="s">
        <v>2028</v>
      </c>
      <c r="J128" s="255" t="s">
        <v>2077</v>
      </c>
      <c r="K128" s="303"/>
    </row>
    <row r="129" s="1" customFormat="1" ht="15" customHeight="1">
      <c r="B129" s="300"/>
      <c r="C129" s="255" t="s">
        <v>2037</v>
      </c>
      <c r="D129" s="255"/>
      <c r="E129" s="255"/>
      <c r="F129" s="278" t="s">
        <v>2032</v>
      </c>
      <c r="G129" s="255"/>
      <c r="H129" s="255" t="s">
        <v>2038</v>
      </c>
      <c r="I129" s="255" t="s">
        <v>2028</v>
      </c>
      <c r="J129" s="255">
        <v>15</v>
      </c>
      <c r="K129" s="303"/>
    </row>
    <row r="130" s="1" customFormat="1" ht="15" customHeight="1">
      <c r="B130" s="300"/>
      <c r="C130" s="281" t="s">
        <v>2039</v>
      </c>
      <c r="D130" s="281"/>
      <c r="E130" s="281"/>
      <c r="F130" s="282" t="s">
        <v>2032</v>
      </c>
      <c r="G130" s="281"/>
      <c r="H130" s="281" t="s">
        <v>2040</v>
      </c>
      <c r="I130" s="281" t="s">
        <v>2028</v>
      </c>
      <c r="J130" s="281">
        <v>15</v>
      </c>
      <c r="K130" s="303"/>
    </row>
    <row r="131" s="1" customFormat="1" ht="15" customHeight="1">
      <c r="B131" s="300"/>
      <c r="C131" s="281" t="s">
        <v>2041</v>
      </c>
      <c r="D131" s="281"/>
      <c r="E131" s="281"/>
      <c r="F131" s="282" t="s">
        <v>2032</v>
      </c>
      <c r="G131" s="281"/>
      <c r="H131" s="281" t="s">
        <v>2042</v>
      </c>
      <c r="I131" s="281" t="s">
        <v>2028</v>
      </c>
      <c r="J131" s="281">
        <v>20</v>
      </c>
      <c r="K131" s="303"/>
    </row>
    <row r="132" s="1" customFormat="1" ht="15" customHeight="1">
      <c r="B132" s="300"/>
      <c r="C132" s="281" t="s">
        <v>2043</v>
      </c>
      <c r="D132" s="281"/>
      <c r="E132" s="281"/>
      <c r="F132" s="282" t="s">
        <v>2032</v>
      </c>
      <c r="G132" s="281"/>
      <c r="H132" s="281" t="s">
        <v>2044</v>
      </c>
      <c r="I132" s="281" t="s">
        <v>2028</v>
      </c>
      <c r="J132" s="281">
        <v>20</v>
      </c>
      <c r="K132" s="303"/>
    </row>
    <row r="133" s="1" customFormat="1" ht="15" customHeight="1">
      <c r="B133" s="300"/>
      <c r="C133" s="255" t="s">
        <v>2031</v>
      </c>
      <c r="D133" s="255"/>
      <c r="E133" s="255"/>
      <c r="F133" s="278" t="s">
        <v>2032</v>
      </c>
      <c r="G133" s="255"/>
      <c r="H133" s="255" t="s">
        <v>2066</v>
      </c>
      <c r="I133" s="255" t="s">
        <v>2028</v>
      </c>
      <c r="J133" s="255">
        <v>50</v>
      </c>
      <c r="K133" s="303"/>
    </row>
    <row r="134" s="1" customFormat="1" ht="15" customHeight="1">
      <c r="B134" s="300"/>
      <c r="C134" s="255" t="s">
        <v>2045</v>
      </c>
      <c r="D134" s="255"/>
      <c r="E134" s="255"/>
      <c r="F134" s="278" t="s">
        <v>2032</v>
      </c>
      <c r="G134" s="255"/>
      <c r="H134" s="255" t="s">
        <v>2066</v>
      </c>
      <c r="I134" s="255" t="s">
        <v>2028</v>
      </c>
      <c r="J134" s="255">
        <v>50</v>
      </c>
      <c r="K134" s="303"/>
    </row>
    <row r="135" s="1" customFormat="1" ht="15" customHeight="1">
      <c r="B135" s="300"/>
      <c r="C135" s="255" t="s">
        <v>2051</v>
      </c>
      <c r="D135" s="255"/>
      <c r="E135" s="255"/>
      <c r="F135" s="278" t="s">
        <v>2032</v>
      </c>
      <c r="G135" s="255"/>
      <c r="H135" s="255" t="s">
        <v>2066</v>
      </c>
      <c r="I135" s="255" t="s">
        <v>2028</v>
      </c>
      <c r="J135" s="255">
        <v>50</v>
      </c>
      <c r="K135" s="303"/>
    </row>
    <row r="136" s="1" customFormat="1" ht="15" customHeight="1">
      <c r="B136" s="300"/>
      <c r="C136" s="255" t="s">
        <v>2053</v>
      </c>
      <c r="D136" s="255"/>
      <c r="E136" s="255"/>
      <c r="F136" s="278" t="s">
        <v>2032</v>
      </c>
      <c r="G136" s="255"/>
      <c r="H136" s="255" t="s">
        <v>2066</v>
      </c>
      <c r="I136" s="255" t="s">
        <v>2028</v>
      </c>
      <c r="J136" s="255">
        <v>50</v>
      </c>
      <c r="K136" s="303"/>
    </row>
    <row r="137" s="1" customFormat="1" ht="15" customHeight="1">
      <c r="B137" s="300"/>
      <c r="C137" s="255" t="s">
        <v>2054</v>
      </c>
      <c r="D137" s="255"/>
      <c r="E137" s="255"/>
      <c r="F137" s="278" t="s">
        <v>2032</v>
      </c>
      <c r="G137" s="255"/>
      <c r="H137" s="255" t="s">
        <v>2079</v>
      </c>
      <c r="I137" s="255" t="s">
        <v>2028</v>
      </c>
      <c r="J137" s="255">
        <v>255</v>
      </c>
      <c r="K137" s="303"/>
    </row>
    <row r="138" s="1" customFormat="1" ht="15" customHeight="1">
      <c r="B138" s="300"/>
      <c r="C138" s="255" t="s">
        <v>2056</v>
      </c>
      <c r="D138" s="255"/>
      <c r="E138" s="255"/>
      <c r="F138" s="278" t="s">
        <v>2026</v>
      </c>
      <c r="G138" s="255"/>
      <c r="H138" s="255" t="s">
        <v>2080</v>
      </c>
      <c r="I138" s="255" t="s">
        <v>2058</v>
      </c>
      <c r="J138" s="255"/>
      <c r="K138" s="303"/>
    </row>
    <row r="139" s="1" customFormat="1" ht="15" customHeight="1">
      <c r="B139" s="300"/>
      <c r="C139" s="255" t="s">
        <v>2059</v>
      </c>
      <c r="D139" s="255"/>
      <c r="E139" s="255"/>
      <c r="F139" s="278" t="s">
        <v>2026</v>
      </c>
      <c r="G139" s="255"/>
      <c r="H139" s="255" t="s">
        <v>2081</v>
      </c>
      <c r="I139" s="255" t="s">
        <v>2061</v>
      </c>
      <c r="J139" s="255"/>
      <c r="K139" s="303"/>
    </row>
    <row r="140" s="1" customFormat="1" ht="15" customHeight="1">
      <c r="B140" s="300"/>
      <c r="C140" s="255" t="s">
        <v>2062</v>
      </c>
      <c r="D140" s="255"/>
      <c r="E140" s="255"/>
      <c r="F140" s="278" t="s">
        <v>2026</v>
      </c>
      <c r="G140" s="255"/>
      <c r="H140" s="255" t="s">
        <v>2062</v>
      </c>
      <c r="I140" s="255" t="s">
        <v>2061</v>
      </c>
      <c r="J140" s="255"/>
      <c r="K140" s="303"/>
    </row>
    <row r="141" s="1" customFormat="1" ht="15" customHeight="1">
      <c r="B141" s="300"/>
      <c r="C141" s="255" t="s">
        <v>38</v>
      </c>
      <c r="D141" s="255"/>
      <c r="E141" s="255"/>
      <c r="F141" s="278" t="s">
        <v>2026</v>
      </c>
      <c r="G141" s="255"/>
      <c r="H141" s="255" t="s">
        <v>2082</v>
      </c>
      <c r="I141" s="255" t="s">
        <v>2061</v>
      </c>
      <c r="J141" s="255"/>
      <c r="K141" s="303"/>
    </row>
    <row r="142" s="1" customFormat="1" ht="15" customHeight="1">
      <c r="B142" s="300"/>
      <c r="C142" s="255" t="s">
        <v>2083</v>
      </c>
      <c r="D142" s="255"/>
      <c r="E142" s="255"/>
      <c r="F142" s="278" t="s">
        <v>2026</v>
      </c>
      <c r="G142" s="255"/>
      <c r="H142" s="255" t="s">
        <v>2084</v>
      </c>
      <c r="I142" s="255" t="s">
        <v>2061</v>
      </c>
      <c r="J142" s="255"/>
      <c r="K142" s="303"/>
    </row>
    <row r="143" s="1" customFormat="1" ht="15" customHeight="1">
      <c r="B143" s="304"/>
      <c r="C143" s="305"/>
      <c r="D143" s="305"/>
      <c r="E143" s="305"/>
      <c r="F143" s="305"/>
      <c r="G143" s="305"/>
      <c r="H143" s="305"/>
      <c r="I143" s="305"/>
      <c r="J143" s="305"/>
      <c r="K143" s="306"/>
    </row>
    <row r="144" s="1" customFormat="1" ht="18.75" customHeight="1">
      <c r="B144" s="291"/>
      <c r="C144" s="291"/>
      <c r="D144" s="291"/>
      <c r="E144" s="291"/>
      <c r="F144" s="292"/>
      <c r="G144" s="291"/>
      <c r="H144" s="291"/>
      <c r="I144" s="291"/>
      <c r="J144" s="291"/>
      <c r="K144" s="291"/>
    </row>
    <row r="145" s="1" customFormat="1" ht="18.75" customHeight="1">
      <c r="B145" s="263"/>
      <c r="C145" s="263"/>
      <c r="D145" s="263"/>
      <c r="E145" s="263"/>
      <c r="F145" s="263"/>
      <c r="G145" s="263"/>
      <c r="H145" s="263"/>
      <c r="I145" s="263"/>
      <c r="J145" s="263"/>
      <c r="K145" s="263"/>
    </row>
    <row r="146" s="1" customFormat="1" ht="7.5" customHeight="1">
      <c r="B146" s="264"/>
      <c r="C146" s="265"/>
      <c r="D146" s="265"/>
      <c r="E146" s="265"/>
      <c r="F146" s="265"/>
      <c r="G146" s="265"/>
      <c r="H146" s="265"/>
      <c r="I146" s="265"/>
      <c r="J146" s="265"/>
      <c r="K146" s="266"/>
    </row>
    <row r="147" s="1" customFormat="1" ht="45" customHeight="1">
      <c r="B147" s="267"/>
      <c r="C147" s="268" t="s">
        <v>2085</v>
      </c>
      <c r="D147" s="268"/>
      <c r="E147" s="268"/>
      <c r="F147" s="268"/>
      <c r="G147" s="268"/>
      <c r="H147" s="268"/>
      <c r="I147" s="268"/>
      <c r="J147" s="268"/>
      <c r="K147" s="269"/>
    </row>
    <row r="148" s="1" customFormat="1" ht="17.25" customHeight="1">
      <c r="B148" s="267"/>
      <c r="C148" s="270" t="s">
        <v>2020</v>
      </c>
      <c r="D148" s="270"/>
      <c r="E148" s="270"/>
      <c r="F148" s="270" t="s">
        <v>2021</v>
      </c>
      <c r="G148" s="271"/>
      <c r="H148" s="270" t="s">
        <v>54</v>
      </c>
      <c r="I148" s="270" t="s">
        <v>57</v>
      </c>
      <c r="J148" s="270" t="s">
        <v>2022</v>
      </c>
      <c r="K148" s="269"/>
    </row>
    <row r="149" s="1" customFormat="1" ht="17.25" customHeight="1">
      <c r="B149" s="267"/>
      <c r="C149" s="272" t="s">
        <v>2023</v>
      </c>
      <c r="D149" s="272"/>
      <c r="E149" s="272"/>
      <c r="F149" s="273" t="s">
        <v>2024</v>
      </c>
      <c r="G149" s="274"/>
      <c r="H149" s="272"/>
      <c r="I149" s="272"/>
      <c r="J149" s="272" t="s">
        <v>2025</v>
      </c>
      <c r="K149" s="269"/>
    </row>
    <row r="150" s="1" customFormat="1" ht="5.25" customHeight="1">
      <c r="B150" s="280"/>
      <c r="C150" s="275"/>
      <c r="D150" s="275"/>
      <c r="E150" s="275"/>
      <c r="F150" s="275"/>
      <c r="G150" s="276"/>
      <c r="H150" s="275"/>
      <c r="I150" s="275"/>
      <c r="J150" s="275"/>
      <c r="K150" s="303"/>
    </row>
    <row r="151" s="1" customFormat="1" ht="15" customHeight="1">
      <c r="B151" s="280"/>
      <c r="C151" s="307" t="s">
        <v>2029</v>
      </c>
      <c r="D151" s="255"/>
      <c r="E151" s="255"/>
      <c r="F151" s="308" t="s">
        <v>2026</v>
      </c>
      <c r="G151" s="255"/>
      <c r="H151" s="307" t="s">
        <v>2066</v>
      </c>
      <c r="I151" s="307" t="s">
        <v>2028</v>
      </c>
      <c r="J151" s="307">
        <v>120</v>
      </c>
      <c r="K151" s="303"/>
    </row>
    <row r="152" s="1" customFormat="1" ht="15" customHeight="1">
      <c r="B152" s="280"/>
      <c r="C152" s="307" t="s">
        <v>2075</v>
      </c>
      <c r="D152" s="255"/>
      <c r="E152" s="255"/>
      <c r="F152" s="308" t="s">
        <v>2026</v>
      </c>
      <c r="G152" s="255"/>
      <c r="H152" s="307" t="s">
        <v>2086</v>
      </c>
      <c r="I152" s="307" t="s">
        <v>2028</v>
      </c>
      <c r="J152" s="307" t="s">
        <v>2077</v>
      </c>
      <c r="K152" s="303"/>
    </row>
    <row r="153" s="1" customFormat="1" ht="15" customHeight="1">
      <c r="B153" s="280"/>
      <c r="C153" s="307" t="s">
        <v>1974</v>
      </c>
      <c r="D153" s="255"/>
      <c r="E153" s="255"/>
      <c r="F153" s="308" t="s">
        <v>2026</v>
      </c>
      <c r="G153" s="255"/>
      <c r="H153" s="307" t="s">
        <v>2087</v>
      </c>
      <c r="I153" s="307" t="s">
        <v>2028</v>
      </c>
      <c r="J153" s="307" t="s">
        <v>2077</v>
      </c>
      <c r="K153" s="303"/>
    </row>
    <row r="154" s="1" customFormat="1" ht="15" customHeight="1">
      <c r="B154" s="280"/>
      <c r="C154" s="307" t="s">
        <v>2031</v>
      </c>
      <c r="D154" s="255"/>
      <c r="E154" s="255"/>
      <c r="F154" s="308" t="s">
        <v>2032</v>
      </c>
      <c r="G154" s="255"/>
      <c r="H154" s="307" t="s">
        <v>2066</v>
      </c>
      <c r="I154" s="307" t="s">
        <v>2028</v>
      </c>
      <c r="J154" s="307">
        <v>50</v>
      </c>
      <c r="K154" s="303"/>
    </row>
    <row r="155" s="1" customFormat="1" ht="15" customHeight="1">
      <c r="B155" s="280"/>
      <c r="C155" s="307" t="s">
        <v>2034</v>
      </c>
      <c r="D155" s="255"/>
      <c r="E155" s="255"/>
      <c r="F155" s="308" t="s">
        <v>2026</v>
      </c>
      <c r="G155" s="255"/>
      <c r="H155" s="307" t="s">
        <v>2066</v>
      </c>
      <c r="I155" s="307" t="s">
        <v>2036</v>
      </c>
      <c r="J155" s="307"/>
      <c r="K155" s="303"/>
    </row>
    <row r="156" s="1" customFormat="1" ht="15" customHeight="1">
      <c r="B156" s="280"/>
      <c r="C156" s="307" t="s">
        <v>2045</v>
      </c>
      <c r="D156" s="255"/>
      <c r="E156" s="255"/>
      <c r="F156" s="308" t="s">
        <v>2032</v>
      </c>
      <c r="G156" s="255"/>
      <c r="H156" s="307" t="s">
        <v>2066</v>
      </c>
      <c r="I156" s="307" t="s">
        <v>2028</v>
      </c>
      <c r="J156" s="307">
        <v>50</v>
      </c>
      <c r="K156" s="303"/>
    </row>
    <row r="157" s="1" customFormat="1" ht="15" customHeight="1">
      <c r="B157" s="280"/>
      <c r="C157" s="307" t="s">
        <v>2053</v>
      </c>
      <c r="D157" s="255"/>
      <c r="E157" s="255"/>
      <c r="F157" s="308" t="s">
        <v>2032</v>
      </c>
      <c r="G157" s="255"/>
      <c r="H157" s="307" t="s">
        <v>2066</v>
      </c>
      <c r="I157" s="307" t="s">
        <v>2028</v>
      </c>
      <c r="J157" s="307">
        <v>50</v>
      </c>
      <c r="K157" s="303"/>
    </row>
    <row r="158" s="1" customFormat="1" ht="15" customHeight="1">
      <c r="B158" s="280"/>
      <c r="C158" s="307" t="s">
        <v>2051</v>
      </c>
      <c r="D158" s="255"/>
      <c r="E158" s="255"/>
      <c r="F158" s="308" t="s">
        <v>2032</v>
      </c>
      <c r="G158" s="255"/>
      <c r="H158" s="307" t="s">
        <v>2066</v>
      </c>
      <c r="I158" s="307" t="s">
        <v>2028</v>
      </c>
      <c r="J158" s="307">
        <v>50</v>
      </c>
      <c r="K158" s="303"/>
    </row>
    <row r="159" s="1" customFormat="1" ht="15" customHeight="1">
      <c r="B159" s="280"/>
      <c r="C159" s="307" t="s">
        <v>111</v>
      </c>
      <c r="D159" s="255"/>
      <c r="E159" s="255"/>
      <c r="F159" s="308" t="s">
        <v>2026</v>
      </c>
      <c r="G159" s="255"/>
      <c r="H159" s="307" t="s">
        <v>2088</v>
      </c>
      <c r="I159" s="307" t="s">
        <v>2028</v>
      </c>
      <c r="J159" s="307" t="s">
        <v>2089</v>
      </c>
      <c r="K159" s="303"/>
    </row>
    <row r="160" s="1" customFormat="1" ht="15" customHeight="1">
      <c r="B160" s="280"/>
      <c r="C160" s="307" t="s">
        <v>2090</v>
      </c>
      <c r="D160" s="255"/>
      <c r="E160" s="255"/>
      <c r="F160" s="308" t="s">
        <v>2026</v>
      </c>
      <c r="G160" s="255"/>
      <c r="H160" s="307" t="s">
        <v>2091</v>
      </c>
      <c r="I160" s="307" t="s">
        <v>2061</v>
      </c>
      <c r="J160" s="307"/>
      <c r="K160" s="303"/>
    </row>
    <row r="161" s="1" customFormat="1" ht="15" customHeight="1">
      <c r="B161" s="309"/>
      <c r="C161" s="289"/>
      <c r="D161" s="289"/>
      <c r="E161" s="289"/>
      <c r="F161" s="289"/>
      <c r="G161" s="289"/>
      <c r="H161" s="289"/>
      <c r="I161" s="289"/>
      <c r="J161" s="289"/>
      <c r="K161" s="310"/>
    </row>
    <row r="162" s="1" customFormat="1" ht="18.75" customHeight="1">
      <c r="B162" s="291"/>
      <c r="C162" s="301"/>
      <c r="D162" s="301"/>
      <c r="E162" s="301"/>
      <c r="F162" s="311"/>
      <c r="G162" s="301"/>
      <c r="H162" s="301"/>
      <c r="I162" s="301"/>
      <c r="J162" s="301"/>
      <c r="K162" s="291"/>
    </row>
    <row r="163" s="1" customFormat="1" ht="18.75" customHeight="1">
      <c r="B163" s="263"/>
      <c r="C163" s="263"/>
      <c r="D163" s="263"/>
      <c r="E163" s="263"/>
      <c r="F163" s="263"/>
      <c r="G163" s="263"/>
      <c r="H163" s="263"/>
      <c r="I163" s="263"/>
      <c r="J163" s="263"/>
      <c r="K163" s="263"/>
    </row>
    <row r="164" s="1" customFormat="1" ht="7.5" customHeight="1">
      <c r="B164" s="242"/>
      <c r="C164" s="243"/>
      <c r="D164" s="243"/>
      <c r="E164" s="243"/>
      <c r="F164" s="243"/>
      <c r="G164" s="243"/>
      <c r="H164" s="243"/>
      <c r="I164" s="243"/>
      <c r="J164" s="243"/>
      <c r="K164" s="244"/>
    </row>
    <row r="165" s="1" customFormat="1" ht="45" customHeight="1">
      <c r="B165" s="245"/>
      <c r="C165" s="246" t="s">
        <v>2092</v>
      </c>
      <c r="D165" s="246"/>
      <c r="E165" s="246"/>
      <c r="F165" s="246"/>
      <c r="G165" s="246"/>
      <c r="H165" s="246"/>
      <c r="I165" s="246"/>
      <c r="J165" s="246"/>
      <c r="K165" s="247"/>
    </row>
    <row r="166" s="1" customFormat="1" ht="17.25" customHeight="1">
      <c r="B166" s="245"/>
      <c r="C166" s="270" t="s">
        <v>2020</v>
      </c>
      <c r="D166" s="270"/>
      <c r="E166" s="270"/>
      <c r="F166" s="270" t="s">
        <v>2021</v>
      </c>
      <c r="G166" s="312"/>
      <c r="H166" s="313" t="s">
        <v>54</v>
      </c>
      <c r="I166" s="313" t="s">
        <v>57</v>
      </c>
      <c r="J166" s="270" t="s">
        <v>2022</v>
      </c>
      <c r="K166" s="247"/>
    </row>
    <row r="167" s="1" customFormat="1" ht="17.25" customHeight="1">
      <c r="B167" s="248"/>
      <c r="C167" s="272" t="s">
        <v>2023</v>
      </c>
      <c r="D167" s="272"/>
      <c r="E167" s="272"/>
      <c r="F167" s="273" t="s">
        <v>2024</v>
      </c>
      <c r="G167" s="314"/>
      <c r="H167" s="315"/>
      <c r="I167" s="315"/>
      <c r="J167" s="272" t="s">
        <v>2025</v>
      </c>
      <c r="K167" s="250"/>
    </row>
    <row r="168" s="1" customFormat="1" ht="5.25" customHeight="1">
      <c r="B168" s="280"/>
      <c r="C168" s="275"/>
      <c r="D168" s="275"/>
      <c r="E168" s="275"/>
      <c r="F168" s="275"/>
      <c r="G168" s="276"/>
      <c r="H168" s="275"/>
      <c r="I168" s="275"/>
      <c r="J168" s="275"/>
      <c r="K168" s="303"/>
    </row>
    <row r="169" s="1" customFormat="1" ht="15" customHeight="1">
      <c r="B169" s="280"/>
      <c r="C169" s="255" t="s">
        <v>2029</v>
      </c>
      <c r="D169" s="255"/>
      <c r="E169" s="255"/>
      <c r="F169" s="278" t="s">
        <v>2026</v>
      </c>
      <c r="G169" s="255"/>
      <c r="H169" s="255" t="s">
        <v>2066</v>
      </c>
      <c r="I169" s="255" t="s">
        <v>2028</v>
      </c>
      <c r="J169" s="255">
        <v>120</v>
      </c>
      <c r="K169" s="303"/>
    </row>
    <row r="170" s="1" customFormat="1" ht="15" customHeight="1">
      <c r="B170" s="280"/>
      <c r="C170" s="255" t="s">
        <v>2075</v>
      </c>
      <c r="D170" s="255"/>
      <c r="E170" s="255"/>
      <c r="F170" s="278" t="s">
        <v>2026</v>
      </c>
      <c r="G170" s="255"/>
      <c r="H170" s="255" t="s">
        <v>2076</v>
      </c>
      <c r="I170" s="255" t="s">
        <v>2028</v>
      </c>
      <c r="J170" s="255" t="s">
        <v>2077</v>
      </c>
      <c r="K170" s="303"/>
    </row>
    <row r="171" s="1" customFormat="1" ht="15" customHeight="1">
      <c r="B171" s="280"/>
      <c r="C171" s="255" t="s">
        <v>1974</v>
      </c>
      <c r="D171" s="255"/>
      <c r="E171" s="255"/>
      <c r="F171" s="278" t="s">
        <v>2026</v>
      </c>
      <c r="G171" s="255"/>
      <c r="H171" s="255" t="s">
        <v>2093</v>
      </c>
      <c r="I171" s="255" t="s">
        <v>2028</v>
      </c>
      <c r="J171" s="255" t="s">
        <v>2077</v>
      </c>
      <c r="K171" s="303"/>
    </row>
    <row r="172" s="1" customFormat="1" ht="15" customHeight="1">
      <c r="B172" s="280"/>
      <c r="C172" s="255" t="s">
        <v>2031</v>
      </c>
      <c r="D172" s="255"/>
      <c r="E172" s="255"/>
      <c r="F172" s="278" t="s">
        <v>2032</v>
      </c>
      <c r="G172" s="255"/>
      <c r="H172" s="255" t="s">
        <v>2093</v>
      </c>
      <c r="I172" s="255" t="s">
        <v>2028</v>
      </c>
      <c r="J172" s="255">
        <v>50</v>
      </c>
      <c r="K172" s="303"/>
    </row>
    <row r="173" s="1" customFormat="1" ht="15" customHeight="1">
      <c r="B173" s="280"/>
      <c r="C173" s="255" t="s">
        <v>2034</v>
      </c>
      <c r="D173" s="255"/>
      <c r="E173" s="255"/>
      <c r="F173" s="278" t="s">
        <v>2026</v>
      </c>
      <c r="G173" s="255"/>
      <c r="H173" s="255" t="s">
        <v>2093</v>
      </c>
      <c r="I173" s="255" t="s">
        <v>2036</v>
      </c>
      <c r="J173" s="255"/>
      <c r="K173" s="303"/>
    </row>
    <row r="174" s="1" customFormat="1" ht="15" customHeight="1">
      <c r="B174" s="280"/>
      <c r="C174" s="255" t="s">
        <v>2045</v>
      </c>
      <c r="D174" s="255"/>
      <c r="E174" s="255"/>
      <c r="F174" s="278" t="s">
        <v>2032</v>
      </c>
      <c r="G174" s="255"/>
      <c r="H174" s="255" t="s">
        <v>2093</v>
      </c>
      <c r="I174" s="255" t="s">
        <v>2028</v>
      </c>
      <c r="J174" s="255">
        <v>50</v>
      </c>
      <c r="K174" s="303"/>
    </row>
    <row r="175" s="1" customFormat="1" ht="15" customHeight="1">
      <c r="B175" s="280"/>
      <c r="C175" s="255" t="s">
        <v>2053</v>
      </c>
      <c r="D175" s="255"/>
      <c r="E175" s="255"/>
      <c r="F175" s="278" t="s">
        <v>2032</v>
      </c>
      <c r="G175" s="255"/>
      <c r="H175" s="255" t="s">
        <v>2093</v>
      </c>
      <c r="I175" s="255" t="s">
        <v>2028</v>
      </c>
      <c r="J175" s="255">
        <v>50</v>
      </c>
      <c r="K175" s="303"/>
    </row>
    <row r="176" s="1" customFormat="1" ht="15" customHeight="1">
      <c r="B176" s="280"/>
      <c r="C176" s="255" t="s">
        <v>2051</v>
      </c>
      <c r="D176" s="255"/>
      <c r="E176" s="255"/>
      <c r="F176" s="278" t="s">
        <v>2032</v>
      </c>
      <c r="G176" s="255"/>
      <c r="H176" s="255" t="s">
        <v>2093</v>
      </c>
      <c r="I176" s="255" t="s">
        <v>2028</v>
      </c>
      <c r="J176" s="255">
        <v>50</v>
      </c>
      <c r="K176" s="303"/>
    </row>
    <row r="177" s="1" customFormat="1" ht="15" customHeight="1">
      <c r="B177" s="280"/>
      <c r="C177" s="255" t="s">
        <v>139</v>
      </c>
      <c r="D177" s="255"/>
      <c r="E177" s="255"/>
      <c r="F177" s="278" t="s">
        <v>2026</v>
      </c>
      <c r="G177" s="255"/>
      <c r="H177" s="255" t="s">
        <v>2094</v>
      </c>
      <c r="I177" s="255" t="s">
        <v>2095</v>
      </c>
      <c r="J177" s="255"/>
      <c r="K177" s="303"/>
    </row>
    <row r="178" s="1" customFormat="1" ht="15" customHeight="1">
      <c r="B178" s="280"/>
      <c r="C178" s="255" t="s">
        <v>57</v>
      </c>
      <c r="D178" s="255"/>
      <c r="E178" s="255"/>
      <c r="F178" s="278" t="s">
        <v>2026</v>
      </c>
      <c r="G178" s="255"/>
      <c r="H178" s="255" t="s">
        <v>2096</v>
      </c>
      <c r="I178" s="255" t="s">
        <v>2097</v>
      </c>
      <c r="J178" s="255">
        <v>1</v>
      </c>
      <c r="K178" s="303"/>
    </row>
    <row r="179" s="1" customFormat="1" ht="15" customHeight="1">
      <c r="B179" s="280"/>
      <c r="C179" s="255" t="s">
        <v>53</v>
      </c>
      <c r="D179" s="255"/>
      <c r="E179" s="255"/>
      <c r="F179" s="278" t="s">
        <v>2026</v>
      </c>
      <c r="G179" s="255"/>
      <c r="H179" s="255" t="s">
        <v>2098</v>
      </c>
      <c r="I179" s="255" t="s">
        <v>2028</v>
      </c>
      <c r="J179" s="255">
        <v>20</v>
      </c>
      <c r="K179" s="303"/>
    </row>
    <row r="180" s="1" customFormat="1" ht="15" customHeight="1">
      <c r="B180" s="280"/>
      <c r="C180" s="255" t="s">
        <v>54</v>
      </c>
      <c r="D180" s="255"/>
      <c r="E180" s="255"/>
      <c r="F180" s="278" t="s">
        <v>2026</v>
      </c>
      <c r="G180" s="255"/>
      <c r="H180" s="255" t="s">
        <v>2099</v>
      </c>
      <c r="I180" s="255" t="s">
        <v>2028</v>
      </c>
      <c r="J180" s="255">
        <v>255</v>
      </c>
      <c r="K180" s="303"/>
    </row>
    <row r="181" s="1" customFormat="1" ht="15" customHeight="1">
      <c r="B181" s="280"/>
      <c r="C181" s="255" t="s">
        <v>140</v>
      </c>
      <c r="D181" s="255"/>
      <c r="E181" s="255"/>
      <c r="F181" s="278" t="s">
        <v>2026</v>
      </c>
      <c r="G181" s="255"/>
      <c r="H181" s="255" t="s">
        <v>1990</v>
      </c>
      <c r="I181" s="255" t="s">
        <v>2028</v>
      </c>
      <c r="J181" s="255">
        <v>10</v>
      </c>
      <c r="K181" s="303"/>
    </row>
    <row r="182" s="1" customFormat="1" ht="15" customHeight="1">
      <c r="B182" s="280"/>
      <c r="C182" s="255" t="s">
        <v>141</v>
      </c>
      <c r="D182" s="255"/>
      <c r="E182" s="255"/>
      <c r="F182" s="278" t="s">
        <v>2026</v>
      </c>
      <c r="G182" s="255"/>
      <c r="H182" s="255" t="s">
        <v>2100</v>
      </c>
      <c r="I182" s="255" t="s">
        <v>2061</v>
      </c>
      <c r="J182" s="255"/>
      <c r="K182" s="303"/>
    </row>
    <row r="183" s="1" customFormat="1" ht="15" customHeight="1">
      <c r="B183" s="280"/>
      <c r="C183" s="255" t="s">
        <v>2101</v>
      </c>
      <c r="D183" s="255"/>
      <c r="E183" s="255"/>
      <c r="F183" s="278" t="s">
        <v>2026</v>
      </c>
      <c r="G183" s="255"/>
      <c r="H183" s="255" t="s">
        <v>2102</v>
      </c>
      <c r="I183" s="255" t="s">
        <v>2061</v>
      </c>
      <c r="J183" s="255"/>
      <c r="K183" s="303"/>
    </row>
    <row r="184" s="1" customFormat="1" ht="15" customHeight="1">
      <c r="B184" s="280"/>
      <c r="C184" s="255" t="s">
        <v>2090</v>
      </c>
      <c r="D184" s="255"/>
      <c r="E184" s="255"/>
      <c r="F184" s="278" t="s">
        <v>2026</v>
      </c>
      <c r="G184" s="255"/>
      <c r="H184" s="255" t="s">
        <v>2103</v>
      </c>
      <c r="I184" s="255" t="s">
        <v>2061</v>
      </c>
      <c r="J184" s="255"/>
      <c r="K184" s="303"/>
    </row>
    <row r="185" s="1" customFormat="1" ht="15" customHeight="1">
      <c r="B185" s="280"/>
      <c r="C185" s="255" t="s">
        <v>143</v>
      </c>
      <c r="D185" s="255"/>
      <c r="E185" s="255"/>
      <c r="F185" s="278" t="s">
        <v>2032</v>
      </c>
      <c r="G185" s="255"/>
      <c r="H185" s="255" t="s">
        <v>2104</v>
      </c>
      <c r="I185" s="255" t="s">
        <v>2028</v>
      </c>
      <c r="J185" s="255">
        <v>50</v>
      </c>
      <c r="K185" s="303"/>
    </row>
    <row r="186" s="1" customFormat="1" ht="15" customHeight="1">
      <c r="B186" s="280"/>
      <c r="C186" s="255" t="s">
        <v>2105</v>
      </c>
      <c r="D186" s="255"/>
      <c r="E186" s="255"/>
      <c r="F186" s="278" t="s">
        <v>2032</v>
      </c>
      <c r="G186" s="255"/>
      <c r="H186" s="255" t="s">
        <v>2106</v>
      </c>
      <c r="I186" s="255" t="s">
        <v>2107</v>
      </c>
      <c r="J186" s="255"/>
      <c r="K186" s="303"/>
    </row>
    <row r="187" s="1" customFormat="1" ht="15" customHeight="1">
      <c r="B187" s="280"/>
      <c r="C187" s="255" t="s">
        <v>2108</v>
      </c>
      <c r="D187" s="255"/>
      <c r="E187" s="255"/>
      <c r="F187" s="278" t="s">
        <v>2032</v>
      </c>
      <c r="G187" s="255"/>
      <c r="H187" s="255" t="s">
        <v>2109</v>
      </c>
      <c r="I187" s="255" t="s">
        <v>2107</v>
      </c>
      <c r="J187" s="255"/>
      <c r="K187" s="303"/>
    </row>
    <row r="188" s="1" customFormat="1" ht="15" customHeight="1">
      <c r="B188" s="280"/>
      <c r="C188" s="255" t="s">
        <v>2110</v>
      </c>
      <c r="D188" s="255"/>
      <c r="E188" s="255"/>
      <c r="F188" s="278" t="s">
        <v>2032</v>
      </c>
      <c r="G188" s="255"/>
      <c r="H188" s="255" t="s">
        <v>2111</v>
      </c>
      <c r="I188" s="255" t="s">
        <v>2107</v>
      </c>
      <c r="J188" s="255"/>
      <c r="K188" s="303"/>
    </row>
    <row r="189" s="1" customFormat="1" ht="15" customHeight="1">
      <c r="B189" s="280"/>
      <c r="C189" s="316" t="s">
        <v>2112</v>
      </c>
      <c r="D189" s="255"/>
      <c r="E189" s="255"/>
      <c r="F189" s="278" t="s">
        <v>2032</v>
      </c>
      <c r="G189" s="255"/>
      <c r="H189" s="255" t="s">
        <v>2113</v>
      </c>
      <c r="I189" s="255" t="s">
        <v>2114</v>
      </c>
      <c r="J189" s="317" t="s">
        <v>2115</v>
      </c>
      <c r="K189" s="303"/>
    </row>
    <row r="190" s="14" customFormat="1" ht="15" customHeight="1">
      <c r="B190" s="318"/>
      <c r="C190" s="319" t="s">
        <v>2116</v>
      </c>
      <c r="D190" s="320"/>
      <c r="E190" s="320"/>
      <c r="F190" s="321" t="s">
        <v>2032</v>
      </c>
      <c r="G190" s="320"/>
      <c r="H190" s="320" t="s">
        <v>2117</v>
      </c>
      <c r="I190" s="320" t="s">
        <v>2114</v>
      </c>
      <c r="J190" s="322" t="s">
        <v>2115</v>
      </c>
      <c r="K190" s="323"/>
    </row>
    <row r="191" s="1" customFormat="1" ht="15" customHeight="1">
      <c r="B191" s="280"/>
      <c r="C191" s="316" t="s">
        <v>42</v>
      </c>
      <c r="D191" s="255"/>
      <c r="E191" s="255"/>
      <c r="F191" s="278" t="s">
        <v>2026</v>
      </c>
      <c r="G191" s="255"/>
      <c r="H191" s="252" t="s">
        <v>2118</v>
      </c>
      <c r="I191" s="255" t="s">
        <v>2119</v>
      </c>
      <c r="J191" s="255"/>
      <c r="K191" s="303"/>
    </row>
    <row r="192" s="1" customFormat="1" ht="15" customHeight="1">
      <c r="B192" s="280"/>
      <c r="C192" s="316" t="s">
        <v>2120</v>
      </c>
      <c r="D192" s="255"/>
      <c r="E192" s="255"/>
      <c r="F192" s="278" t="s">
        <v>2026</v>
      </c>
      <c r="G192" s="255"/>
      <c r="H192" s="255" t="s">
        <v>2121</v>
      </c>
      <c r="I192" s="255" t="s">
        <v>2061</v>
      </c>
      <c r="J192" s="255"/>
      <c r="K192" s="303"/>
    </row>
    <row r="193" s="1" customFormat="1" ht="15" customHeight="1">
      <c r="B193" s="280"/>
      <c r="C193" s="316" t="s">
        <v>2122</v>
      </c>
      <c r="D193" s="255"/>
      <c r="E193" s="255"/>
      <c r="F193" s="278" t="s">
        <v>2026</v>
      </c>
      <c r="G193" s="255"/>
      <c r="H193" s="255" t="s">
        <v>2123</v>
      </c>
      <c r="I193" s="255" t="s">
        <v>2061</v>
      </c>
      <c r="J193" s="255"/>
      <c r="K193" s="303"/>
    </row>
    <row r="194" s="1" customFormat="1" ht="15" customHeight="1">
      <c r="B194" s="280"/>
      <c r="C194" s="316" t="s">
        <v>2124</v>
      </c>
      <c r="D194" s="255"/>
      <c r="E194" s="255"/>
      <c r="F194" s="278" t="s">
        <v>2032</v>
      </c>
      <c r="G194" s="255"/>
      <c r="H194" s="255" t="s">
        <v>2125</v>
      </c>
      <c r="I194" s="255" t="s">
        <v>2061</v>
      </c>
      <c r="J194" s="255"/>
      <c r="K194" s="303"/>
    </row>
    <row r="195" s="1" customFormat="1" ht="15" customHeight="1">
      <c r="B195" s="309"/>
      <c r="C195" s="324"/>
      <c r="D195" s="289"/>
      <c r="E195" s="289"/>
      <c r="F195" s="289"/>
      <c r="G195" s="289"/>
      <c r="H195" s="289"/>
      <c r="I195" s="289"/>
      <c r="J195" s="289"/>
      <c r="K195" s="310"/>
    </row>
    <row r="196" s="1" customFormat="1" ht="18.75" customHeight="1">
      <c r="B196" s="291"/>
      <c r="C196" s="301"/>
      <c r="D196" s="301"/>
      <c r="E196" s="301"/>
      <c r="F196" s="311"/>
      <c r="G196" s="301"/>
      <c r="H196" s="301"/>
      <c r="I196" s="301"/>
      <c r="J196" s="301"/>
      <c r="K196" s="291"/>
    </row>
    <row r="197" s="1" customFormat="1" ht="18.75" customHeight="1">
      <c r="B197" s="291"/>
      <c r="C197" s="301"/>
      <c r="D197" s="301"/>
      <c r="E197" s="301"/>
      <c r="F197" s="311"/>
      <c r="G197" s="301"/>
      <c r="H197" s="301"/>
      <c r="I197" s="301"/>
      <c r="J197" s="301"/>
      <c r="K197" s="291"/>
    </row>
    <row r="198" s="1" customFormat="1" ht="18.75" customHeight="1">
      <c r="B198" s="263"/>
      <c r="C198" s="263"/>
      <c r="D198" s="263"/>
      <c r="E198" s="263"/>
      <c r="F198" s="263"/>
      <c r="G198" s="263"/>
      <c r="H198" s="263"/>
      <c r="I198" s="263"/>
      <c r="J198" s="263"/>
      <c r="K198" s="263"/>
    </row>
    <row r="199" s="1" customFormat="1">
      <c r="B199" s="242"/>
      <c r="C199" s="243"/>
      <c r="D199" s="243"/>
      <c r="E199" s="243"/>
      <c r="F199" s="243"/>
      <c r="G199" s="243"/>
      <c r="H199" s="243"/>
      <c r="I199" s="243"/>
      <c r="J199" s="243"/>
      <c r="K199" s="244"/>
    </row>
    <row r="200" s="1" customFormat="1" ht="21">
      <c r="B200" s="245"/>
      <c r="C200" s="246" t="s">
        <v>2126</v>
      </c>
      <c r="D200" s="246"/>
      <c r="E200" s="246"/>
      <c r="F200" s="246"/>
      <c r="G200" s="246"/>
      <c r="H200" s="246"/>
      <c r="I200" s="246"/>
      <c r="J200" s="246"/>
      <c r="K200" s="247"/>
    </row>
    <row r="201" s="1" customFormat="1" ht="25.5" customHeight="1">
      <c r="B201" s="245"/>
      <c r="C201" s="325" t="s">
        <v>2127</v>
      </c>
      <c r="D201" s="325"/>
      <c r="E201" s="325"/>
      <c r="F201" s="325" t="s">
        <v>2128</v>
      </c>
      <c r="G201" s="326"/>
      <c r="H201" s="325" t="s">
        <v>2129</v>
      </c>
      <c r="I201" s="325"/>
      <c r="J201" s="325"/>
      <c r="K201" s="247"/>
    </row>
    <row r="202" s="1" customFormat="1" ht="5.25" customHeight="1">
      <c r="B202" s="280"/>
      <c r="C202" s="275"/>
      <c r="D202" s="275"/>
      <c r="E202" s="275"/>
      <c r="F202" s="275"/>
      <c r="G202" s="301"/>
      <c r="H202" s="275"/>
      <c r="I202" s="275"/>
      <c r="J202" s="275"/>
      <c r="K202" s="303"/>
    </row>
    <row r="203" s="1" customFormat="1" ht="15" customHeight="1">
      <c r="B203" s="280"/>
      <c r="C203" s="255" t="s">
        <v>2119</v>
      </c>
      <c r="D203" s="255"/>
      <c r="E203" s="255"/>
      <c r="F203" s="278" t="s">
        <v>43</v>
      </c>
      <c r="G203" s="255"/>
      <c r="H203" s="255" t="s">
        <v>2130</v>
      </c>
      <c r="I203" s="255"/>
      <c r="J203" s="255"/>
      <c r="K203" s="303"/>
    </row>
    <row r="204" s="1" customFormat="1" ht="15" customHeight="1">
      <c r="B204" s="280"/>
      <c r="C204" s="255"/>
      <c r="D204" s="255"/>
      <c r="E204" s="255"/>
      <c r="F204" s="278" t="s">
        <v>44</v>
      </c>
      <c r="G204" s="255"/>
      <c r="H204" s="255" t="s">
        <v>2131</v>
      </c>
      <c r="I204" s="255"/>
      <c r="J204" s="255"/>
      <c r="K204" s="303"/>
    </row>
    <row r="205" s="1" customFormat="1" ht="15" customHeight="1">
      <c r="B205" s="280"/>
      <c r="C205" s="255"/>
      <c r="D205" s="255"/>
      <c r="E205" s="255"/>
      <c r="F205" s="278" t="s">
        <v>47</v>
      </c>
      <c r="G205" s="255"/>
      <c r="H205" s="255" t="s">
        <v>2132</v>
      </c>
      <c r="I205" s="255"/>
      <c r="J205" s="255"/>
      <c r="K205" s="303"/>
    </row>
    <row r="206" s="1" customFormat="1" ht="15" customHeight="1">
      <c r="B206" s="280"/>
      <c r="C206" s="255"/>
      <c r="D206" s="255"/>
      <c r="E206" s="255"/>
      <c r="F206" s="278" t="s">
        <v>45</v>
      </c>
      <c r="G206" s="255"/>
      <c r="H206" s="255" t="s">
        <v>2133</v>
      </c>
      <c r="I206" s="255"/>
      <c r="J206" s="255"/>
      <c r="K206" s="303"/>
    </row>
    <row r="207" s="1" customFormat="1" ht="15" customHeight="1">
      <c r="B207" s="280"/>
      <c r="C207" s="255"/>
      <c r="D207" s="255"/>
      <c r="E207" s="255"/>
      <c r="F207" s="278" t="s">
        <v>46</v>
      </c>
      <c r="G207" s="255"/>
      <c r="H207" s="255" t="s">
        <v>2134</v>
      </c>
      <c r="I207" s="255"/>
      <c r="J207" s="255"/>
      <c r="K207" s="303"/>
    </row>
    <row r="208" s="1" customFormat="1" ht="15" customHeight="1">
      <c r="B208" s="280"/>
      <c r="C208" s="255"/>
      <c r="D208" s="255"/>
      <c r="E208" s="255"/>
      <c r="F208" s="278"/>
      <c r="G208" s="255"/>
      <c r="H208" s="255"/>
      <c r="I208" s="255"/>
      <c r="J208" s="255"/>
      <c r="K208" s="303"/>
    </row>
    <row r="209" s="1" customFormat="1" ht="15" customHeight="1">
      <c r="B209" s="280"/>
      <c r="C209" s="255" t="s">
        <v>2073</v>
      </c>
      <c r="D209" s="255"/>
      <c r="E209" s="255"/>
      <c r="F209" s="278" t="s">
        <v>79</v>
      </c>
      <c r="G209" s="255"/>
      <c r="H209" s="255" t="s">
        <v>2135</v>
      </c>
      <c r="I209" s="255"/>
      <c r="J209" s="255"/>
      <c r="K209" s="303"/>
    </row>
    <row r="210" s="1" customFormat="1" ht="15" customHeight="1">
      <c r="B210" s="280"/>
      <c r="C210" s="255"/>
      <c r="D210" s="255"/>
      <c r="E210" s="255"/>
      <c r="F210" s="278" t="s">
        <v>1968</v>
      </c>
      <c r="G210" s="255"/>
      <c r="H210" s="255" t="s">
        <v>1969</v>
      </c>
      <c r="I210" s="255"/>
      <c r="J210" s="255"/>
      <c r="K210" s="303"/>
    </row>
    <row r="211" s="1" customFormat="1" ht="15" customHeight="1">
      <c r="B211" s="280"/>
      <c r="C211" s="255"/>
      <c r="D211" s="255"/>
      <c r="E211" s="255"/>
      <c r="F211" s="278" t="s">
        <v>1966</v>
      </c>
      <c r="G211" s="255"/>
      <c r="H211" s="255" t="s">
        <v>2136</v>
      </c>
      <c r="I211" s="255"/>
      <c r="J211" s="255"/>
      <c r="K211" s="303"/>
    </row>
    <row r="212" s="1" customFormat="1" ht="15" customHeight="1">
      <c r="B212" s="327"/>
      <c r="C212" s="255"/>
      <c r="D212" s="255"/>
      <c r="E212" s="255"/>
      <c r="F212" s="278" t="s">
        <v>1970</v>
      </c>
      <c r="G212" s="316"/>
      <c r="H212" s="307" t="s">
        <v>1971</v>
      </c>
      <c r="I212" s="307"/>
      <c r="J212" s="307"/>
      <c r="K212" s="328"/>
    </row>
    <row r="213" s="1" customFormat="1" ht="15" customHeight="1">
      <c r="B213" s="327"/>
      <c r="C213" s="255"/>
      <c r="D213" s="255"/>
      <c r="E213" s="255"/>
      <c r="F213" s="278" t="s">
        <v>1972</v>
      </c>
      <c r="G213" s="316"/>
      <c r="H213" s="307" t="s">
        <v>2137</v>
      </c>
      <c r="I213" s="307"/>
      <c r="J213" s="307"/>
      <c r="K213" s="328"/>
    </row>
    <row r="214" s="1" customFormat="1" ht="15" customHeight="1">
      <c r="B214" s="327"/>
      <c r="C214" s="255"/>
      <c r="D214" s="255"/>
      <c r="E214" s="255"/>
      <c r="F214" s="278"/>
      <c r="G214" s="316"/>
      <c r="H214" s="307"/>
      <c r="I214" s="307"/>
      <c r="J214" s="307"/>
      <c r="K214" s="328"/>
    </row>
    <row r="215" s="1" customFormat="1" ht="15" customHeight="1">
      <c r="B215" s="327"/>
      <c r="C215" s="255" t="s">
        <v>2097</v>
      </c>
      <c r="D215" s="255"/>
      <c r="E215" s="255"/>
      <c r="F215" s="278">
        <v>1</v>
      </c>
      <c r="G215" s="316"/>
      <c r="H215" s="307" t="s">
        <v>2138</v>
      </c>
      <c r="I215" s="307"/>
      <c r="J215" s="307"/>
      <c r="K215" s="328"/>
    </row>
    <row r="216" s="1" customFormat="1" ht="15" customHeight="1">
      <c r="B216" s="327"/>
      <c r="C216" s="255"/>
      <c r="D216" s="255"/>
      <c r="E216" s="255"/>
      <c r="F216" s="278">
        <v>2</v>
      </c>
      <c r="G216" s="316"/>
      <c r="H216" s="307" t="s">
        <v>2139</v>
      </c>
      <c r="I216" s="307"/>
      <c r="J216" s="307"/>
      <c r="K216" s="328"/>
    </row>
    <row r="217" s="1" customFormat="1" ht="15" customHeight="1">
      <c r="B217" s="327"/>
      <c r="C217" s="255"/>
      <c r="D217" s="255"/>
      <c r="E217" s="255"/>
      <c r="F217" s="278">
        <v>3</v>
      </c>
      <c r="G217" s="316"/>
      <c r="H217" s="307" t="s">
        <v>2140</v>
      </c>
      <c r="I217" s="307"/>
      <c r="J217" s="307"/>
      <c r="K217" s="328"/>
    </row>
    <row r="218" s="1" customFormat="1" ht="15" customHeight="1">
      <c r="B218" s="327"/>
      <c r="C218" s="255"/>
      <c r="D218" s="255"/>
      <c r="E218" s="255"/>
      <c r="F218" s="278">
        <v>4</v>
      </c>
      <c r="G218" s="316"/>
      <c r="H218" s="307" t="s">
        <v>2141</v>
      </c>
      <c r="I218" s="307"/>
      <c r="J218" s="307"/>
      <c r="K218" s="328"/>
    </row>
    <row r="219" s="1" customFormat="1" ht="12.75" customHeight="1">
      <c r="B219" s="329"/>
      <c r="C219" s="330"/>
      <c r="D219" s="330"/>
      <c r="E219" s="330"/>
      <c r="F219" s="330"/>
      <c r="G219" s="330"/>
      <c r="H219" s="330"/>
      <c r="I219" s="330"/>
      <c r="J219" s="330"/>
      <c r="K219" s="331"/>
    </row>
  </sheetData>
  <sheetProtection autoFilter="0" deleteColumns="0" deleteRows="0" formatCells="0" formatColumns="0" formatRows="0" insertColumns="0" insertHyperlinks="0" insertRows="0" pivotTables="0" sort="0"/>
  <mergeCells count="77"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D47:J47"/>
    <mergeCell ref="E48:J48"/>
    <mergeCell ref="E49:J49"/>
    <mergeCell ref="E50:J50"/>
    <mergeCell ref="D51:J51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102:J102"/>
    <mergeCell ref="C122:J122"/>
    <mergeCell ref="C147:J147"/>
    <mergeCell ref="C165:J165"/>
    <mergeCell ref="C200:J200"/>
    <mergeCell ref="H201:J201"/>
    <mergeCell ref="H203:J203"/>
    <mergeCell ref="H204:J204"/>
    <mergeCell ref="H205:J205"/>
    <mergeCell ref="H206:J206"/>
    <mergeCell ref="H207:J207"/>
    <mergeCell ref="H209:J209"/>
    <mergeCell ref="H211:J211"/>
    <mergeCell ref="H215:J215"/>
    <mergeCell ref="H217:J217"/>
    <mergeCell ref="H218:J218"/>
    <mergeCell ref="H216:J216"/>
    <mergeCell ref="H213:J213"/>
    <mergeCell ref="H212:J212"/>
    <mergeCell ref="H210:J210"/>
  </mergeCells>
  <pageMargins left="0.5902778" right="0.5902778" top="0.5902778" bottom="0.5902778" header="0" footer="0"/>
  <pageSetup r:id="rId1" paperSize="9" orientation="portrait" scale="77" fitToHeight="0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851563" style="1" customWidth="1"/>
    <col min="2" max="2" width="1.148438" style="1" customWidth="1"/>
    <col min="3" max="3" width="4.421875" style="1" customWidth="1"/>
    <col min="4" max="4" width="4.574219" style="1" customWidth="1"/>
    <col min="5" max="5" width="18.28125" style="1" customWidth="1"/>
    <col min="6" max="6" width="108.0039" style="1" customWidth="1"/>
    <col min="7" max="7" width="8.003906" style="1" customWidth="1"/>
    <col min="8" max="8" width="15.00391" style="1" customWidth="1"/>
    <col min="9" max="9" width="16.85156" style="1" customWidth="1"/>
    <col min="10" max="10" width="23.85156" style="1" customWidth="1"/>
    <col min="11" max="11" width="23.85156" style="1" customWidth="1"/>
    <col min="12" max="12" width="10.00391" style="1" customWidth="1"/>
    <col min="13" max="13" width="11.57422" style="1" hidden="1" customWidth="1"/>
    <col min="14" max="14" width="9.140625" style="1" hidden="1"/>
    <col min="15" max="15" width="15.14063" style="1" hidden="1" customWidth="1"/>
    <col min="16" max="16" width="15.14063" style="1" hidden="1" customWidth="1"/>
    <col min="17" max="17" width="15.14063" style="1" hidden="1" customWidth="1"/>
    <col min="18" max="18" width="15.14063" style="1" hidden="1" customWidth="1"/>
    <col min="19" max="19" width="15.14063" style="1" hidden="1" customWidth="1"/>
    <col min="20" max="20" width="15.14063" style="1" hidden="1" customWidth="1"/>
    <col min="21" max="21" width="17.42188" style="1" hidden="1" customWidth="1"/>
    <col min="22" max="22" width="13.14063" style="1" customWidth="1"/>
    <col min="23" max="23" width="17.42188" style="1" customWidth="1"/>
    <col min="24" max="24" width="13.14063" style="1" customWidth="1"/>
    <col min="25" max="25" width="16.00391" style="1" customWidth="1"/>
    <col min="26" max="26" width="11.71094" style="1" customWidth="1"/>
    <col min="27" max="27" width="16.00391" style="1" customWidth="1"/>
    <col min="28" max="28" width="17.42188" style="1" customWidth="1"/>
    <col min="29" max="29" width="11.71094" style="1" customWidth="1"/>
    <col min="30" max="30" width="16.00391" style="1" customWidth="1"/>
    <col min="31" max="31" width="17.42188" style="1" customWidth="1"/>
    <col min="44" max="44" width="9.140625" style="1" hidden="1"/>
    <col min="45" max="45" width="9.140625" style="1" hidden="1"/>
    <col min="46" max="46" width="9.140625" style="1" hidden="1"/>
    <col min="47" max="47" width="9.140625" style="1" hidden="1"/>
    <col min="48" max="48" width="9.140625" style="1" hidden="1"/>
    <col min="49" max="49" width="9.140625" style="1" hidden="1"/>
    <col min="50" max="50" width="9.140625" style="1" hidden="1"/>
    <col min="51" max="51" width="9.140625" style="1" hidden="1"/>
    <col min="52" max="52" width="9.140625" style="1" hidden="1"/>
    <col min="53" max="53" width="9.140625" style="1" hidden="1"/>
    <col min="54" max="54" width="9.140625" style="1" hidden="1"/>
    <col min="55" max="55" width="9.140625" style="1" hidden="1"/>
    <col min="56" max="56" width="9.140625" style="1" hidden="1"/>
    <col min="57" max="57" width="9.140625" style="1" hidden="1"/>
    <col min="58" max="58" width="9.140625" style="1" hidden="1"/>
    <col min="59" max="59" width="9.140625" style="1" hidden="1"/>
    <col min="60" max="60" width="9.140625" style="1" hidden="1"/>
    <col min="61" max="61" width="9.140625" style="1" hidden="1"/>
    <col min="62" max="62" width="9.140625" style="1" hidden="1"/>
    <col min="63" max="63" width="9.140625" style="1" hidden="1"/>
    <col min="64" max="64" width="9.140625" style="1" hidden="1"/>
    <col min="65" max="65" width="9.140625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81</v>
      </c>
    </row>
    <row r="3" s="1" customFormat="1" ht="6.96" customHeight="1">
      <c r="B3" s="127"/>
      <c r="C3" s="128"/>
      <c r="D3" s="128"/>
      <c r="E3" s="128"/>
      <c r="F3" s="128"/>
      <c r="G3" s="128"/>
      <c r="H3" s="128"/>
      <c r="I3" s="128"/>
      <c r="J3" s="128"/>
      <c r="K3" s="128"/>
      <c r="L3" s="19"/>
      <c r="AT3" s="16" t="s">
        <v>80</v>
      </c>
    </row>
    <row r="4" s="1" customFormat="1" ht="24.96" customHeight="1">
      <c r="B4" s="19"/>
      <c r="D4" s="129" t="s">
        <v>107</v>
      </c>
      <c r="L4" s="19"/>
      <c r="M4" s="130" t="s">
        <v>10</v>
      </c>
      <c r="AT4" s="16" t="s">
        <v>4</v>
      </c>
    </row>
    <row r="5" s="1" customFormat="1" ht="6.96" customHeight="1">
      <c r="B5" s="19"/>
      <c r="L5" s="19"/>
    </row>
    <row r="6" s="1" customFormat="1" ht="12" customHeight="1">
      <c r="B6" s="19"/>
      <c r="D6" s="131" t="s">
        <v>16</v>
      </c>
      <c r="L6" s="19"/>
    </row>
    <row r="7" s="1" customFormat="1" ht="14.4" customHeight="1">
      <c r="B7" s="19"/>
      <c r="E7" s="132" t="str">
        <f>'Rekapitulace stavby'!K6</f>
        <v>Stavební úpravy bytového domu ul. Partyzánská č. p. 302 v Pudlově</v>
      </c>
      <c r="F7" s="131"/>
      <c r="G7" s="131"/>
      <c r="H7" s="131"/>
      <c r="L7" s="19"/>
    </row>
    <row r="8" s="2" customFormat="1" ht="12" customHeight="1">
      <c r="A8" s="37"/>
      <c r="B8" s="43"/>
      <c r="C8" s="37"/>
      <c r="D8" s="131" t="s">
        <v>108</v>
      </c>
      <c r="E8" s="37"/>
      <c r="F8" s="37"/>
      <c r="G8" s="37"/>
      <c r="H8" s="37"/>
      <c r="I8" s="37"/>
      <c r="J8" s="37"/>
      <c r="K8" s="37"/>
      <c r="L8" s="133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5.6" customHeight="1">
      <c r="A9" s="37"/>
      <c r="B9" s="43"/>
      <c r="C9" s="37"/>
      <c r="D9" s="37"/>
      <c r="E9" s="134" t="s">
        <v>109</v>
      </c>
      <c r="F9" s="37"/>
      <c r="G9" s="37"/>
      <c r="H9" s="37"/>
      <c r="I9" s="37"/>
      <c r="J9" s="37"/>
      <c r="K9" s="37"/>
      <c r="L9" s="133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43"/>
      <c r="C10" s="37"/>
      <c r="D10" s="37"/>
      <c r="E10" s="37"/>
      <c r="F10" s="37"/>
      <c r="G10" s="37"/>
      <c r="H10" s="37"/>
      <c r="I10" s="37"/>
      <c r="J10" s="37"/>
      <c r="K10" s="37"/>
      <c r="L10" s="133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43"/>
      <c r="C11" s="37"/>
      <c r="D11" s="131" t="s">
        <v>18</v>
      </c>
      <c r="E11" s="37"/>
      <c r="F11" s="135" t="s">
        <v>19</v>
      </c>
      <c r="G11" s="37"/>
      <c r="H11" s="37"/>
      <c r="I11" s="131" t="s">
        <v>20</v>
      </c>
      <c r="J11" s="135" t="s">
        <v>19</v>
      </c>
      <c r="K11" s="37"/>
      <c r="L11" s="133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43"/>
      <c r="C12" s="37"/>
      <c r="D12" s="131" t="s">
        <v>21</v>
      </c>
      <c r="E12" s="37"/>
      <c r="F12" s="135" t="s">
        <v>22</v>
      </c>
      <c r="G12" s="37"/>
      <c r="H12" s="37"/>
      <c r="I12" s="131" t="s">
        <v>23</v>
      </c>
      <c r="J12" s="136" t="str">
        <f>'Rekapitulace stavby'!AN8</f>
        <v>26. 11. 2022</v>
      </c>
      <c r="K12" s="37"/>
      <c r="L12" s="133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43"/>
      <c r="C13" s="37"/>
      <c r="D13" s="37"/>
      <c r="E13" s="37"/>
      <c r="F13" s="37"/>
      <c r="G13" s="37"/>
      <c r="H13" s="37"/>
      <c r="I13" s="37"/>
      <c r="J13" s="37"/>
      <c r="K13" s="37"/>
      <c r="L13" s="133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43"/>
      <c r="C14" s="37"/>
      <c r="D14" s="131" t="s">
        <v>25</v>
      </c>
      <c r="E14" s="37"/>
      <c r="F14" s="37"/>
      <c r="G14" s="37"/>
      <c r="H14" s="37"/>
      <c r="I14" s="131" t="s">
        <v>26</v>
      </c>
      <c r="J14" s="135" t="s">
        <v>19</v>
      </c>
      <c r="K14" s="37"/>
      <c r="L14" s="133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43"/>
      <c r="C15" s="37"/>
      <c r="D15" s="37"/>
      <c r="E15" s="135" t="s">
        <v>27</v>
      </c>
      <c r="F15" s="37"/>
      <c r="G15" s="37"/>
      <c r="H15" s="37"/>
      <c r="I15" s="131" t="s">
        <v>28</v>
      </c>
      <c r="J15" s="135" t="s">
        <v>19</v>
      </c>
      <c r="K15" s="37"/>
      <c r="L15" s="133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43"/>
      <c r="C16" s="37"/>
      <c r="D16" s="37"/>
      <c r="E16" s="37"/>
      <c r="F16" s="37"/>
      <c r="G16" s="37"/>
      <c r="H16" s="37"/>
      <c r="I16" s="37"/>
      <c r="J16" s="37"/>
      <c r="K16" s="37"/>
      <c r="L16" s="133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43"/>
      <c r="C17" s="37"/>
      <c r="D17" s="131" t="s">
        <v>29</v>
      </c>
      <c r="E17" s="37"/>
      <c r="F17" s="37"/>
      <c r="G17" s="37"/>
      <c r="H17" s="37"/>
      <c r="I17" s="131" t="s">
        <v>26</v>
      </c>
      <c r="J17" s="32" t="str">
        <f>'Rekapitulace stavby'!AN13</f>
        <v>Vyplň údaj</v>
      </c>
      <c r="K17" s="37"/>
      <c r="L17" s="133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43"/>
      <c r="C18" s="37"/>
      <c r="D18" s="37"/>
      <c r="E18" s="32" t="str">
        <f>'Rekapitulace stavby'!E14</f>
        <v>Vyplň údaj</v>
      </c>
      <c r="F18" s="135"/>
      <c r="G18" s="135"/>
      <c r="H18" s="135"/>
      <c r="I18" s="131" t="s">
        <v>28</v>
      </c>
      <c r="J18" s="32" t="str">
        <f>'Rekapitulace stavby'!AN14</f>
        <v>Vyplň údaj</v>
      </c>
      <c r="K18" s="37"/>
      <c r="L18" s="133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43"/>
      <c r="C19" s="37"/>
      <c r="D19" s="37"/>
      <c r="E19" s="37"/>
      <c r="F19" s="37"/>
      <c r="G19" s="37"/>
      <c r="H19" s="37"/>
      <c r="I19" s="37"/>
      <c r="J19" s="37"/>
      <c r="K19" s="37"/>
      <c r="L19" s="133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43"/>
      <c r="C20" s="37"/>
      <c r="D20" s="131" t="s">
        <v>31</v>
      </c>
      <c r="E20" s="37"/>
      <c r="F20" s="37"/>
      <c r="G20" s="37"/>
      <c r="H20" s="37"/>
      <c r="I20" s="131" t="s">
        <v>26</v>
      </c>
      <c r="J20" s="135" t="s">
        <v>19</v>
      </c>
      <c r="K20" s="37"/>
      <c r="L20" s="133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43"/>
      <c r="C21" s="37"/>
      <c r="D21" s="37"/>
      <c r="E21" s="135" t="s">
        <v>32</v>
      </c>
      <c r="F21" s="37"/>
      <c r="G21" s="37"/>
      <c r="H21" s="37"/>
      <c r="I21" s="131" t="s">
        <v>28</v>
      </c>
      <c r="J21" s="135" t="s">
        <v>19</v>
      </c>
      <c r="K21" s="37"/>
      <c r="L21" s="133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43"/>
      <c r="C22" s="37"/>
      <c r="D22" s="37"/>
      <c r="E22" s="37"/>
      <c r="F22" s="37"/>
      <c r="G22" s="37"/>
      <c r="H22" s="37"/>
      <c r="I22" s="37"/>
      <c r="J22" s="37"/>
      <c r="K22" s="37"/>
      <c r="L22" s="133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43"/>
      <c r="C23" s="37"/>
      <c r="D23" s="131" t="s">
        <v>34</v>
      </c>
      <c r="E23" s="37"/>
      <c r="F23" s="37"/>
      <c r="G23" s="37"/>
      <c r="H23" s="37"/>
      <c r="I23" s="131" t="s">
        <v>26</v>
      </c>
      <c r="J23" s="135" t="s">
        <v>19</v>
      </c>
      <c r="K23" s="37"/>
      <c r="L23" s="133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43"/>
      <c r="C24" s="37"/>
      <c r="D24" s="37"/>
      <c r="E24" s="135" t="s">
        <v>35</v>
      </c>
      <c r="F24" s="37"/>
      <c r="G24" s="37"/>
      <c r="H24" s="37"/>
      <c r="I24" s="131" t="s">
        <v>28</v>
      </c>
      <c r="J24" s="135" t="s">
        <v>19</v>
      </c>
      <c r="K24" s="37"/>
      <c r="L24" s="133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43"/>
      <c r="C25" s="37"/>
      <c r="D25" s="37"/>
      <c r="E25" s="37"/>
      <c r="F25" s="37"/>
      <c r="G25" s="37"/>
      <c r="H25" s="37"/>
      <c r="I25" s="37"/>
      <c r="J25" s="37"/>
      <c r="K25" s="37"/>
      <c r="L25" s="133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43"/>
      <c r="C26" s="37"/>
      <c r="D26" s="131" t="s">
        <v>36</v>
      </c>
      <c r="E26" s="37"/>
      <c r="F26" s="37"/>
      <c r="G26" s="37"/>
      <c r="H26" s="37"/>
      <c r="I26" s="37"/>
      <c r="J26" s="37"/>
      <c r="K26" s="37"/>
      <c r="L26" s="133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4.4" customHeight="1">
      <c r="A27" s="137"/>
      <c r="B27" s="138"/>
      <c r="C27" s="137"/>
      <c r="D27" s="137"/>
      <c r="E27" s="139" t="s">
        <v>19</v>
      </c>
      <c r="F27" s="139"/>
      <c r="G27" s="139"/>
      <c r="H27" s="139"/>
      <c r="I27" s="137"/>
      <c r="J27" s="137"/>
      <c r="K27" s="137"/>
      <c r="L27" s="140"/>
      <c r="S27" s="137"/>
      <c r="T27" s="137"/>
      <c r="U27" s="137"/>
      <c r="V27" s="137"/>
      <c r="W27" s="137"/>
      <c r="X27" s="137"/>
      <c r="Y27" s="137"/>
      <c r="Z27" s="137"/>
      <c r="AA27" s="137"/>
      <c r="AB27" s="137"/>
      <c r="AC27" s="137"/>
      <c r="AD27" s="137"/>
      <c r="AE27" s="137"/>
    </row>
    <row r="28" s="2" customFormat="1" ht="6.96" customHeight="1">
      <c r="A28" s="37"/>
      <c r="B28" s="43"/>
      <c r="C28" s="37"/>
      <c r="D28" s="37"/>
      <c r="E28" s="37"/>
      <c r="F28" s="37"/>
      <c r="G28" s="37"/>
      <c r="H28" s="37"/>
      <c r="I28" s="37"/>
      <c r="J28" s="37"/>
      <c r="K28" s="37"/>
      <c r="L28" s="133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43"/>
      <c r="C29" s="37"/>
      <c r="D29" s="141"/>
      <c r="E29" s="141"/>
      <c r="F29" s="141"/>
      <c r="G29" s="141"/>
      <c r="H29" s="141"/>
      <c r="I29" s="141"/>
      <c r="J29" s="141"/>
      <c r="K29" s="141"/>
      <c r="L29" s="133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25.44" customHeight="1">
      <c r="A30" s="37"/>
      <c r="B30" s="43"/>
      <c r="C30" s="37"/>
      <c r="D30" s="142" t="s">
        <v>38</v>
      </c>
      <c r="E30" s="37"/>
      <c r="F30" s="37"/>
      <c r="G30" s="37"/>
      <c r="H30" s="37"/>
      <c r="I30" s="37"/>
      <c r="J30" s="143">
        <f>ROUND(J103, 2)</f>
        <v>0</v>
      </c>
      <c r="K30" s="37"/>
      <c r="L30" s="133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43"/>
      <c r="C31" s="37"/>
      <c r="D31" s="141"/>
      <c r="E31" s="141"/>
      <c r="F31" s="141"/>
      <c r="G31" s="141"/>
      <c r="H31" s="141"/>
      <c r="I31" s="141"/>
      <c r="J31" s="141"/>
      <c r="K31" s="141"/>
      <c r="L31" s="133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43"/>
      <c r="C32" s="37"/>
      <c r="D32" s="37"/>
      <c r="E32" s="37"/>
      <c r="F32" s="144" t="s">
        <v>40</v>
      </c>
      <c r="G32" s="37"/>
      <c r="H32" s="37"/>
      <c r="I32" s="144" t="s">
        <v>39</v>
      </c>
      <c r="J32" s="144" t="s">
        <v>41</v>
      </c>
      <c r="K32" s="37"/>
      <c r="L32" s="133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43"/>
      <c r="C33" s="37"/>
      <c r="D33" s="145" t="s">
        <v>42</v>
      </c>
      <c r="E33" s="131" t="s">
        <v>43</v>
      </c>
      <c r="F33" s="146">
        <f>ROUND((SUM(BE103:BE692)),  2)</f>
        <v>0</v>
      </c>
      <c r="G33" s="37"/>
      <c r="H33" s="37"/>
      <c r="I33" s="147">
        <v>0.20999999999999999</v>
      </c>
      <c r="J33" s="146">
        <f>ROUND(((SUM(BE103:BE692))*I33),  2)</f>
        <v>0</v>
      </c>
      <c r="K33" s="37"/>
      <c r="L33" s="133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43"/>
      <c r="C34" s="37"/>
      <c r="D34" s="37"/>
      <c r="E34" s="131" t="s">
        <v>44</v>
      </c>
      <c r="F34" s="146">
        <f>ROUND((SUM(BF103:BF692)),  2)</f>
        <v>0</v>
      </c>
      <c r="G34" s="37"/>
      <c r="H34" s="37"/>
      <c r="I34" s="147">
        <v>0.14999999999999999</v>
      </c>
      <c r="J34" s="146">
        <f>ROUND(((SUM(BF103:BF692))*I34),  2)</f>
        <v>0</v>
      </c>
      <c r="K34" s="37"/>
      <c r="L34" s="133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43"/>
      <c r="C35" s="37"/>
      <c r="D35" s="37"/>
      <c r="E35" s="131" t="s">
        <v>45</v>
      </c>
      <c r="F35" s="146">
        <f>ROUND((SUM(BG103:BG692)),  2)</f>
        <v>0</v>
      </c>
      <c r="G35" s="37"/>
      <c r="H35" s="37"/>
      <c r="I35" s="147">
        <v>0.20999999999999999</v>
      </c>
      <c r="J35" s="146">
        <f>0</f>
        <v>0</v>
      </c>
      <c r="K35" s="37"/>
      <c r="L35" s="133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43"/>
      <c r="C36" s="37"/>
      <c r="D36" s="37"/>
      <c r="E36" s="131" t="s">
        <v>46</v>
      </c>
      <c r="F36" s="146">
        <f>ROUND((SUM(BH103:BH692)),  2)</f>
        <v>0</v>
      </c>
      <c r="G36" s="37"/>
      <c r="H36" s="37"/>
      <c r="I36" s="147">
        <v>0.14999999999999999</v>
      </c>
      <c r="J36" s="146">
        <f>0</f>
        <v>0</v>
      </c>
      <c r="K36" s="37"/>
      <c r="L36" s="133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43"/>
      <c r="C37" s="37"/>
      <c r="D37" s="37"/>
      <c r="E37" s="131" t="s">
        <v>47</v>
      </c>
      <c r="F37" s="146">
        <f>ROUND((SUM(BI103:BI692)),  2)</f>
        <v>0</v>
      </c>
      <c r="G37" s="37"/>
      <c r="H37" s="37"/>
      <c r="I37" s="147">
        <v>0</v>
      </c>
      <c r="J37" s="146">
        <f>0</f>
        <v>0</v>
      </c>
      <c r="K37" s="37"/>
      <c r="L37" s="133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6.96" customHeight="1">
      <c r="A38" s="37"/>
      <c r="B38" s="43"/>
      <c r="C38" s="37"/>
      <c r="D38" s="37"/>
      <c r="E38" s="37"/>
      <c r="F38" s="37"/>
      <c r="G38" s="37"/>
      <c r="H38" s="37"/>
      <c r="I38" s="37"/>
      <c r="J38" s="37"/>
      <c r="K38" s="37"/>
      <c r="L38" s="133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2" customFormat="1" ht="25.44" customHeight="1">
      <c r="A39" s="37"/>
      <c r="B39" s="43"/>
      <c r="C39" s="148"/>
      <c r="D39" s="149" t="s">
        <v>48</v>
      </c>
      <c r="E39" s="150"/>
      <c r="F39" s="150"/>
      <c r="G39" s="151" t="s">
        <v>49</v>
      </c>
      <c r="H39" s="152" t="s">
        <v>50</v>
      </c>
      <c r="I39" s="150"/>
      <c r="J39" s="153">
        <f>SUM(J30:J37)</f>
        <v>0</v>
      </c>
      <c r="K39" s="154"/>
      <c r="L39" s="133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14.4" customHeight="1">
      <c r="A40" s="37"/>
      <c r="B40" s="155"/>
      <c r="C40" s="156"/>
      <c r="D40" s="156"/>
      <c r="E40" s="156"/>
      <c r="F40" s="156"/>
      <c r="G40" s="156"/>
      <c r="H40" s="156"/>
      <c r="I40" s="156"/>
      <c r="J40" s="156"/>
      <c r="K40" s="156"/>
      <c r="L40" s="133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4" s="2" customFormat="1" ht="6.96" customHeight="1">
      <c r="A44" s="37"/>
      <c r="B44" s="157"/>
      <c r="C44" s="158"/>
      <c r="D44" s="158"/>
      <c r="E44" s="158"/>
      <c r="F44" s="158"/>
      <c r="G44" s="158"/>
      <c r="H44" s="158"/>
      <c r="I44" s="158"/>
      <c r="J44" s="158"/>
      <c r="K44" s="158"/>
      <c r="L44" s="133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</row>
    <row r="45" s="2" customFormat="1" ht="24.96" customHeight="1">
      <c r="A45" s="37"/>
      <c r="B45" s="38"/>
      <c r="C45" s="22" t="s">
        <v>110</v>
      </c>
      <c r="D45" s="39"/>
      <c r="E45" s="39"/>
      <c r="F45" s="39"/>
      <c r="G45" s="39"/>
      <c r="H45" s="39"/>
      <c r="I45" s="39"/>
      <c r="J45" s="39"/>
      <c r="K45" s="39"/>
      <c r="L45" s="133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</row>
    <row r="46" s="2" customFormat="1" ht="6.96" customHeight="1">
      <c r="A46" s="37"/>
      <c r="B46" s="38"/>
      <c r="C46" s="39"/>
      <c r="D46" s="39"/>
      <c r="E46" s="39"/>
      <c r="F46" s="39"/>
      <c r="G46" s="39"/>
      <c r="H46" s="39"/>
      <c r="I46" s="39"/>
      <c r="J46" s="39"/>
      <c r="K46" s="39"/>
      <c r="L46" s="133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</row>
    <row r="47" s="2" customFormat="1" ht="12" customHeight="1">
      <c r="A47" s="37"/>
      <c r="B47" s="38"/>
      <c r="C47" s="31" t="s">
        <v>16</v>
      </c>
      <c r="D47" s="39"/>
      <c r="E47" s="39"/>
      <c r="F47" s="39"/>
      <c r="G47" s="39"/>
      <c r="H47" s="39"/>
      <c r="I47" s="39"/>
      <c r="J47" s="39"/>
      <c r="K47" s="39"/>
      <c r="L47" s="133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</row>
    <row r="48" s="2" customFormat="1" ht="14.4" customHeight="1">
      <c r="A48" s="37"/>
      <c r="B48" s="38"/>
      <c r="C48" s="39"/>
      <c r="D48" s="39"/>
      <c r="E48" s="159" t="str">
        <f>E7</f>
        <v>Stavební úpravy bytového domu ul. Partyzánská č. p. 302 v Pudlově</v>
      </c>
      <c r="F48" s="31"/>
      <c r="G48" s="31"/>
      <c r="H48" s="31"/>
      <c r="I48" s="39"/>
      <c r="J48" s="39"/>
      <c r="K48" s="39"/>
      <c r="L48" s="133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</row>
    <row r="49" s="2" customFormat="1" ht="12" customHeight="1">
      <c r="A49" s="37"/>
      <c r="B49" s="38"/>
      <c r="C49" s="31" t="s">
        <v>108</v>
      </c>
      <c r="D49" s="39"/>
      <c r="E49" s="39"/>
      <c r="F49" s="39"/>
      <c r="G49" s="39"/>
      <c r="H49" s="39"/>
      <c r="I49" s="39"/>
      <c r="J49" s="39"/>
      <c r="K49" s="39"/>
      <c r="L49" s="133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</row>
    <row r="50" s="2" customFormat="1" ht="15.6" customHeight="1">
      <c r="A50" s="37"/>
      <c r="B50" s="38"/>
      <c r="C50" s="39"/>
      <c r="D50" s="39"/>
      <c r="E50" s="68" t="str">
        <f>E9</f>
        <v>E.2.01.1. - Pozemní objekty budov</v>
      </c>
      <c r="F50" s="39"/>
      <c r="G50" s="39"/>
      <c r="H50" s="39"/>
      <c r="I50" s="39"/>
      <c r="J50" s="39"/>
      <c r="K50" s="39"/>
      <c r="L50" s="133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</row>
    <row r="51" s="2" customFormat="1" ht="6.96" customHeight="1">
      <c r="A51" s="37"/>
      <c r="B51" s="38"/>
      <c r="C51" s="39"/>
      <c r="D51" s="39"/>
      <c r="E51" s="39"/>
      <c r="F51" s="39"/>
      <c r="G51" s="39"/>
      <c r="H51" s="39"/>
      <c r="I51" s="39"/>
      <c r="J51" s="39"/>
      <c r="K51" s="39"/>
      <c r="L51" s="133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</row>
    <row r="52" s="2" customFormat="1" ht="12" customHeight="1">
      <c r="A52" s="37"/>
      <c r="B52" s="38"/>
      <c r="C52" s="31" t="s">
        <v>21</v>
      </c>
      <c r="D52" s="39"/>
      <c r="E52" s="39"/>
      <c r="F52" s="26" t="str">
        <f>F12</f>
        <v>Partyzánská 302</v>
      </c>
      <c r="G52" s="39"/>
      <c r="H52" s="39"/>
      <c r="I52" s="31" t="s">
        <v>23</v>
      </c>
      <c r="J52" s="71" t="str">
        <f>IF(J12="","",J12)</f>
        <v>26. 11. 2022</v>
      </c>
      <c r="K52" s="39"/>
      <c r="L52" s="133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</row>
    <row r="53" s="2" customFormat="1" ht="6.96" customHeight="1">
      <c r="A53" s="37"/>
      <c r="B53" s="38"/>
      <c r="C53" s="39"/>
      <c r="D53" s="39"/>
      <c r="E53" s="39"/>
      <c r="F53" s="39"/>
      <c r="G53" s="39"/>
      <c r="H53" s="39"/>
      <c r="I53" s="39"/>
      <c r="J53" s="39"/>
      <c r="K53" s="39"/>
      <c r="L53" s="133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</row>
    <row r="54" s="2" customFormat="1" ht="15.6" customHeight="1">
      <c r="A54" s="37"/>
      <c r="B54" s="38"/>
      <c r="C54" s="31" t="s">
        <v>25</v>
      </c>
      <c r="D54" s="39"/>
      <c r="E54" s="39"/>
      <c r="F54" s="26" t="str">
        <f>E15</f>
        <v>Město Bohumín</v>
      </c>
      <c r="G54" s="39"/>
      <c r="H54" s="39"/>
      <c r="I54" s="31" t="s">
        <v>31</v>
      </c>
      <c r="J54" s="35" t="str">
        <f>E21</f>
        <v>BENUTA PRO s.r.o.</v>
      </c>
      <c r="K54" s="39"/>
      <c r="L54" s="133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</row>
    <row r="55" s="2" customFormat="1" ht="15.6" customHeight="1">
      <c r="A55" s="37"/>
      <c r="B55" s="38"/>
      <c r="C55" s="31" t="s">
        <v>29</v>
      </c>
      <c r="D55" s="39"/>
      <c r="E55" s="39"/>
      <c r="F55" s="26" t="str">
        <f>IF(E18="","",E18)</f>
        <v>Vyplň údaj</v>
      </c>
      <c r="G55" s="39"/>
      <c r="H55" s="39"/>
      <c r="I55" s="31" t="s">
        <v>34</v>
      </c>
      <c r="J55" s="35" t="str">
        <f>E24</f>
        <v>Ing. T. Pacola</v>
      </c>
      <c r="K55" s="39"/>
      <c r="L55" s="133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</row>
    <row r="56" s="2" customFormat="1" ht="10.32" customHeight="1">
      <c r="A56" s="37"/>
      <c r="B56" s="38"/>
      <c r="C56" s="39"/>
      <c r="D56" s="39"/>
      <c r="E56" s="39"/>
      <c r="F56" s="39"/>
      <c r="G56" s="39"/>
      <c r="H56" s="39"/>
      <c r="I56" s="39"/>
      <c r="J56" s="39"/>
      <c r="K56" s="39"/>
      <c r="L56" s="133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</row>
    <row r="57" s="2" customFormat="1" ht="29.28" customHeight="1">
      <c r="A57" s="37"/>
      <c r="B57" s="38"/>
      <c r="C57" s="160" t="s">
        <v>111</v>
      </c>
      <c r="D57" s="161"/>
      <c r="E57" s="161"/>
      <c r="F57" s="161"/>
      <c r="G57" s="161"/>
      <c r="H57" s="161"/>
      <c r="I57" s="161"/>
      <c r="J57" s="162" t="s">
        <v>112</v>
      </c>
      <c r="K57" s="161"/>
      <c r="L57" s="133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</row>
    <row r="58" s="2" customFormat="1" ht="10.32" customHeight="1">
      <c r="A58" s="37"/>
      <c r="B58" s="38"/>
      <c r="C58" s="39"/>
      <c r="D58" s="39"/>
      <c r="E58" s="39"/>
      <c r="F58" s="39"/>
      <c r="G58" s="39"/>
      <c r="H58" s="39"/>
      <c r="I58" s="39"/>
      <c r="J58" s="39"/>
      <c r="K58" s="39"/>
      <c r="L58" s="133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</row>
    <row r="59" s="2" customFormat="1" ht="22.8" customHeight="1">
      <c r="A59" s="37"/>
      <c r="B59" s="38"/>
      <c r="C59" s="163" t="s">
        <v>70</v>
      </c>
      <c r="D59" s="39"/>
      <c r="E59" s="39"/>
      <c r="F59" s="39"/>
      <c r="G59" s="39"/>
      <c r="H59" s="39"/>
      <c r="I59" s="39"/>
      <c r="J59" s="101">
        <f>J103</f>
        <v>0</v>
      </c>
      <c r="K59" s="39"/>
      <c r="L59" s="133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U59" s="16" t="s">
        <v>113</v>
      </c>
    </row>
    <row r="60" s="9" customFormat="1" ht="24.96" customHeight="1">
      <c r="A60" s="9"/>
      <c r="B60" s="164"/>
      <c r="C60" s="165"/>
      <c r="D60" s="166" t="s">
        <v>114</v>
      </c>
      <c r="E60" s="167"/>
      <c r="F60" s="167"/>
      <c r="G60" s="167"/>
      <c r="H60" s="167"/>
      <c r="I60" s="167"/>
      <c r="J60" s="168">
        <f>J104</f>
        <v>0</v>
      </c>
      <c r="K60" s="165"/>
      <c r="L60" s="16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0"/>
      <c r="C61" s="171"/>
      <c r="D61" s="172" t="s">
        <v>115</v>
      </c>
      <c r="E61" s="173"/>
      <c r="F61" s="173"/>
      <c r="G61" s="173"/>
      <c r="H61" s="173"/>
      <c r="I61" s="173"/>
      <c r="J61" s="174">
        <f>J105</f>
        <v>0</v>
      </c>
      <c r="K61" s="171"/>
      <c r="L61" s="175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0"/>
      <c r="C62" s="171"/>
      <c r="D62" s="172" t="s">
        <v>116</v>
      </c>
      <c r="E62" s="173"/>
      <c r="F62" s="173"/>
      <c r="G62" s="173"/>
      <c r="H62" s="173"/>
      <c r="I62" s="173"/>
      <c r="J62" s="174">
        <f>J117</f>
        <v>0</v>
      </c>
      <c r="K62" s="171"/>
      <c r="L62" s="175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0"/>
      <c r="C63" s="171"/>
      <c r="D63" s="172" t="s">
        <v>117</v>
      </c>
      <c r="E63" s="173"/>
      <c r="F63" s="173"/>
      <c r="G63" s="173"/>
      <c r="H63" s="173"/>
      <c r="I63" s="173"/>
      <c r="J63" s="174">
        <f>J150</f>
        <v>0</v>
      </c>
      <c r="K63" s="171"/>
      <c r="L63" s="175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0"/>
      <c r="C64" s="171"/>
      <c r="D64" s="172" t="s">
        <v>118</v>
      </c>
      <c r="E64" s="173"/>
      <c r="F64" s="173"/>
      <c r="G64" s="173"/>
      <c r="H64" s="173"/>
      <c r="I64" s="173"/>
      <c r="J64" s="174">
        <f>J161</f>
        <v>0</v>
      </c>
      <c r="K64" s="171"/>
      <c r="L64" s="175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70"/>
      <c r="C65" s="171"/>
      <c r="D65" s="172" t="s">
        <v>119</v>
      </c>
      <c r="E65" s="173"/>
      <c r="F65" s="173"/>
      <c r="G65" s="173"/>
      <c r="H65" s="173"/>
      <c r="I65" s="173"/>
      <c r="J65" s="174">
        <f>J167</f>
        <v>0</v>
      </c>
      <c r="K65" s="171"/>
      <c r="L65" s="175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70"/>
      <c r="C66" s="171"/>
      <c r="D66" s="172" t="s">
        <v>120</v>
      </c>
      <c r="E66" s="173"/>
      <c r="F66" s="173"/>
      <c r="G66" s="173"/>
      <c r="H66" s="173"/>
      <c r="I66" s="173"/>
      <c r="J66" s="174">
        <f>J248</f>
        <v>0</v>
      </c>
      <c r="K66" s="171"/>
      <c r="L66" s="175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4.88" customHeight="1">
      <c r="A67" s="10"/>
      <c r="B67" s="170"/>
      <c r="C67" s="171"/>
      <c r="D67" s="172" t="s">
        <v>121</v>
      </c>
      <c r="E67" s="173"/>
      <c r="F67" s="173"/>
      <c r="G67" s="173"/>
      <c r="H67" s="173"/>
      <c r="I67" s="173"/>
      <c r="J67" s="174">
        <f>J309</f>
        <v>0</v>
      </c>
      <c r="K67" s="171"/>
      <c r="L67" s="175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70"/>
      <c r="C68" s="171"/>
      <c r="D68" s="172" t="s">
        <v>122</v>
      </c>
      <c r="E68" s="173"/>
      <c r="F68" s="173"/>
      <c r="G68" s="173"/>
      <c r="H68" s="173"/>
      <c r="I68" s="173"/>
      <c r="J68" s="174">
        <f>J324</f>
        <v>0</v>
      </c>
      <c r="K68" s="171"/>
      <c r="L68" s="175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9" customFormat="1" ht="24.96" customHeight="1">
      <c r="A69" s="9"/>
      <c r="B69" s="164"/>
      <c r="C69" s="165"/>
      <c r="D69" s="166" t="s">
        <v>123</v>
      </c>
      <c r="E69" s="167"/>
      <c r="F69" s="167"/>
      <c r="G69" s="167"/>
      <c r="H69" s="167"/>
      <c r="I69" s="167"/>
      <c r="J69" s="168">
        <f>J327</f>
        <v>0</v>
      </c>
      <c r="K69" s="165"/>
      <c r="L69" s="16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</row>
    <row r="70" s="10" customFormat="1" ht="19.92" customHeight="1">
      <c r="A70" s="10"/>
      <c r="B70" s="170"/>
      <c r="C70" s="171"/>
      <c r="D70" s="172" t="s">
        <v>124</v>
      </c>
      <c r="E70" s="173"/>
      <c r="F70" s="173"/>
      <c r="G70" s="173"/>
      <c r="H70" s="173"/>
      <c r="I70" s="173"/>
      <c r="J70" s="174">
        <f>J328</f>
        <v>0</v>
      </c>
      <c r="K70" s="171"/>
      <c r="L70" s="175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10" customFormat="1" ht="19.92" customHeight="1">
      <c r="A71" s="10"/>
      <c r="B71" s="170"/>
      <c r="C71" s="171"/>
      <c r="D71" s="172" t="s">
        <v>125</v>
      </c>
      <c r="E71" s="173"/>
      <c r="F71" s="173"/>
      <c r="G71" s="173"/>
      <c r="H71" s="173"/>
      <c r="I71" s="173"/>
      <c r="J71" s="174">
        <f>J336</f>
        <v>0</v>
      </c>
      <c r="K71" s="171"/>
      <c r="L71" s="175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10" customFormat="1" ht="19.92" customHeight="1">
      <c r="A72" s="10"/>
      <c r="B72" s="170"/>
      <c r="C72" s="171"/>
      <c r="D72" s="172" t="s">
        <v>126</v>
      </c>
      <c r="E72" s="173"/>
      <c r="F72" s="173"/>
      <c r="G72" s="173"/>
      <c r="H72" s="173"/>
      <c r="I72" s="173"/>
      <c r="J72" s="174">
        <f>J365</f>
        <v>0</v>
      </c>
      <c r="K72" s="171"/>
      <c r="L72" s="175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</row>
    <row r="73" s="10" customFormat="1" ht="19.92" customHeight="1">
      <c r="A73" s="10"/>
      <c r="B73" s="170"/>
      <c r="C73" s="171"/>
      <c r="D73" s="172" t="s">
        <v>127</v>
      </c>
      <c r="E73" s="173"/>
      <c r="F73" s="173"/>
      <c r="G73" s="173"/>
      <c r="H73" s="173"/>
      <c r="I73" s="173"/>
      <c r="J73" s="174">
        <f>J414</f>
        <v>0</v>
      </c>
      <c r="K73" s="171"/>
      <c r="L73" s="175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</row>
    <row r="74" s="10" customFormat="1" ht="19.92" customHeight="1">
      <c r="A74" s="10"/>
      <c r="B74" s="170"/>
      <c r="C74" s="171"/>
      <c r="D74" s="172" t="s">
        <v>128</v>
      </c>
      <c r="E74" s="173"/>
      <c r="F74" s="173"/>
      <c r="G74" s="173"/>
      <c r="H74" s="173"/>
      <c r="I74" s="173"/>
      <c r="J74" s="174">
        <f>J426</f>
        <v>0</v>
      </c>
      <c r="K74" s="171"/>
      <c r="L74" s="175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</row>
    <row r="75" s="10" customFormat="1" ht="19.92" customHeight="1">
      <c r="A75" s="10"/>
      <c r="B75" s="170"/>
      <c r="C75" s="171"/>
      <c r="D75" s="172" t="s">
        <v>129</v>
      </c>
      <c r="E75" s="173"/>
      <c r="F75" s="173"/>
      <c r="G75" s="173"/>
      <c r="H75" s="173"/>
      <c r="I75" s="173"/>
      <c r="J75" s="174">
        <f>J479</f>
        <v>0</v>
      </c>
      <c r="K75" s="171"/>
      <c r="L75" s="175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</row>
    <row r="76" s="10" customFormat="1" ht="19.92" customHeight="1">
      <c r="A76" s="10"/>
      <c r="B76" s="170"/>
      <c r="C76" s="171"/>
      <c r="D76" s="172" t="s">
        <v>130</v>
      </c>
      <c r="E76" s="173"/>
      <c r="F76" s="173"/>
      <c r="G76" s="173"/>
      <c r="H76" s="173"/>
      <c r="I76" s="173"/>
      <c r="J76" s="174">
        <f>J496</f>
        <v>0</v>
      </c>
      <c r="K76" s="171"/>
      <c r="L76" s="175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</row>
    <row r="77" s="10" customFormat="1" ht="19.92" customHeight="1">
      <c r="A77" s="10"/>
      <c r="B77" s="170"/>
      <c r="C77" s="171"/>
      <c r="D77" s="172" t="s">
        <v>131</v>
      </c>
      <c r="E77" s="173"/>
      <c r="F77" s="173"/>
      <c r="G77" s="173"/>
      <c r="H77" s="173"/>
      <c r="I77" s="173"/>
      <c r="J77" s="174">
        <f>J553</f>
        <v>0</v>
      </c>
      <c r="K77" s="171"/>
      <c r="L77" s="175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</row>
    <row r="78" s="10" customFormat="1" ht="19.92" customHeight="1">
      <c r="A78" s="10"/>
      <c r="B78" s="170"/>
      <c r="C78" s="171"/>
      <c r="D78" s="172" t="s">
        <v>132</v>
      </c>
      <c r="E78" s="173"/>
      <c r="F78" s="173"/>
      <c r="G78" s="173"/>
      <c r="H78" s="173"/>
      <c r="I78" s="173"/>
      <c r="J78" s="174">
        <f>J589</f>
        <v>0</v>
      </c>
      <c r="K78" s="171"/>
      <c r="L78" s="175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</row>
    <row r="79" s="10" customFormat="1" ht="19.92" customHeight="1">
      <c r="A79" s="10"/>
      <c r="B79" s="170"/>
      <c r="C79" s="171"/>
      <c r="D79" s="172" t="s">
        <v>133</v>
      </c>
      <c r="E79" s="173"/>
      <c r="F79" s="173"/>
      <c r="G79" s="173"/>
      <c r="H79" s="173"/>
      <c r="I79" s="173"/>
      <c r="J79" s="174">
        <f>J611</f>
        <v>0</v>
      </c>
      <c r="K79" s="171"/>
      <c r="L79" s="175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</row>
    <row r="80" s="10" customFormat="1" ht="19.92" customHeight="1">
      <c r="A80" s="10"/>
      <c r="B80" s="170"/>
      <c r="C80" s="171"/>
      <c r="D80" s="172" t="s">
        <v>134</v>
      </c>
      <c r="E80" s="173"/>
      <c r="F80" s="173"/>
      <c r="G80" s="173"/>
      <c r="H80" s="173"/>
      <c r="I80" s="173"/>
      <c r="J80" s="174">
        <f>J614</f>
        <v>0</v>
      </c>
      <c r="K80" s="171"/>
      <c r="L80" s="175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</row>
    <row r="81" s="10" customFormat="1" ht="19.92" customHeight="1">
      <c r="A81" s="10"/>
      <c r="B81" s="170"/>
      <c r="C81" s="171"/>
      <c r="D81" s="172" t="s">
        <v>135</v>
      </c>
      <c r="E81" s="173"/>
      <c r="F81" s="173"/>
      <c r="G81" s="173"/>
      <c r="H81" s="173"/>
      <c r="I81" s="173"/>
      <c r="J81" s="174">
        <f>J628</f>
        <v>0</v>
      </c>
      <c r="K81" s="171"/>
      <c r="L81" s="175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</row>
    <row r="82" s="10" customFormat="1" ht="19.92" customHeight="1">
      <c r="A82" s="10"/>
      <c r="B82" s="170"/>
      <c r="C82" s="171"/>
      <c r="D82" s="172" t="s">
        <v>136</v>
      </c>
      <c r="E82" s="173"/>
      <c r="F82" s="173"/>
      <c r="G82" s="173"/>
      <c r="H82" s="173"/>
      <c r="I82" s="173"/>
      <c r="J82" s="174">
        <f>J648</f>
        <v>0</v>
      </c>
      <c r="K82" s="171"/>
      <c r="L82" s="175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</row>
    <row r="83" s="10" customFormat="1" ht="19.92" customHeight="1">
      <c r="A83" s="10"/>
      <c r="B83" s="170"/>
      <c r="C83" s="171"/>
      <c r="D83" s="172" t="s">
        <v>137</v>
      </c>
      <c r="E83" s="173"/>
      <c r="F83" s="173"/>
      <c r="G83" s="173"/>
      <c r="H83" s="173"/>
      <c r="I83" s="173"/>
      <c r="J83" s="174">
        <f>J667</f>
        <v>0</v>
      </c>
      <c r="K83" s="171"/>
      <c r="L83" s="175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</row>
    <row r="84" s="2" customFormat="1" ht="21.84" customHeight="1">
      <c r="A84" s="37"/>
      <c r="B84" s="38"/>
      <c r="C84" s="39"/>
      <c r="D84" s="39"/>
      <c r="E84" s="39"/>
      <c r="F84" s="39"/>
      <c r="G84" s="39"/>
      <c r="H84" s="39"/>
      <c r="I84" s="39"/>
      <c r="J84" s="39"/>
      <c r="K84" s="39"/>
      <c r="L84" s="133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6.96" customHeight="1">
      <c r="A85" s="37"/>
      <c r="B85" s="58"/>
      <c r="C85" s="59"/>
      <c r="D85" s="59"/>
      <c r="E85" s="59"/>
      <c r="F85" s="59"/>
      <c r="G85" s="59"/>
      <c r="H85" s="59"/>
      <c r="I85" s="59"/>
      <c r="J85" s="59"/>
      <c r="K85" s="59"/>
      <c r="L85" s="133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9" s="2" customFormat="1" ht="6.96" customHeight="1">
      <c r="A89" s="37"/>
      <c r="B89" s="60"/>
      <c r="C89" s="61"/>
      <c r="D89" s="61"/>
      <c r="E89" s="61"/>
      <c r="F89" s="61"/>
      <c r="G89" s="61"/>
      <c r="H89" s="61"/>
      <c r="I89" s="61"/>
      <c r="J89" s="61"/>
      <c r="K89" s="61"/>
      <c r="L89" s="133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24.96" customHeight="1">
      <c r="A90" s="37"/>
      <c r="B90" s="38"/>
      <c r="C90" s="22" t="s">
        <v>138</v>
      </c>
      <c r="D90" s="39"/>
      <c r="E90" s="39"/>
      <c r="F90" s="39"/>
      <c r="G90" s="39"/>
      <c r="H90" s="39"/>
      <c r="I90" s="39"/>
      <c r="J90" s="39"/>
      <c r="K90" s="39"/>
      <c r="L90" s="133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6.96" customHeight="1">
      <c r="A91" s="37"/>
      <c r="B91" s="38"/>
      <c r="C91" s="39"/>
      <c r="D91" s="39"/>
      <c r="E91" s="39"/>
      <c r="F91" s="39"/>
      <c r="G91" s="39"/>
      <c r="H91" s="39"/>
      <c r="I91" s="39"/>
      <c r="J91" s="39"/>
      <c r="K91" s="39"/>
      <c r="L91" s="133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12" customHeight="1">
      <c r="A92" s="37"/>
      <c r="B92" s="38"/>
      <c r="C92" s="31" t="s">
        <v>16</v>
      </c>
      <c r="D92" s="39"/>
      <c r="E92" s="39"/>
      <c r="F92" s="39"/>
      <c r="G92" s="39"/>
      <c r="H92" s="39"/>
      <c r="I92" s="39"/>
      <c r="J92" s="39"/>
      <c r="K92" s="39"/>
      <c r="L92" s="133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4.4" customHeight="1">
      <c r="A93" s="37"/>
      <c r="B93" s="38"/>
      <c r="C93" s="39"/>
      <c r="D93" s="39"/>
      <c r="E93" s="159" t="str">
        <f>E7</f>
        <v>Stavební úpravy bytového domu ul. Partyzánská č. p. 302 v Pudlově</v>
      </c>
      <c r="F93" s="31"/>
      <c r="G93" s="31"/>
      <c r="H93" s="31"/>
      <c r="I93" s="39"/>
      <c r="J93" s="39"/>
      <c r="K93" s="39"/>
      <c r="L93" s="133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12" customHeight="1">
      <c r="A94" s="37"/>
      <c r="B94" s="38"/>
      <c r="C94" s="31" t="s">
        <v>108</v>
      </c>
      <c r="D94" s="39"/>
      <c r="E94" s="39"/>
      <c r="F94" s="39"/>
      <c r="G94" s="39"/>
      <c r="H94" s="39"/>
      <c r="I94" s="39"/>
      <c r="J94" s="39"/>
      <c r="K94" s="39"/>
      <c r="L94" s="133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5.6" customHeight="1">
      <c r="A95" s="37"/>
      <c r="B95" s="38"/>
      <c r="C95" s="39"/>
      <c r="D95" s="39"/>
      <c r="E95" s="68" t="str">
        <f>E9</f>
        <v>E.2.01.1. - Pozemní objekty budov</v>
      </c>
      <c r="F95" s="39"/>
      <c r="G95" s="39"/>
      <c r="H95" s="39"/>
      <c r="I95" s="39"/>
      <c r="J95" s="39"/>
      <c r="K95" s="39"/>
      <c r="L95" s="133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6.96" customHeight="1">
      <c r="A96" s="37"/>
      <c r="B96" s="38"/>
      <c r="C96" s="39"/>
      <c r="D96" s="39"/>
      <c r="E96" s="39"/>
      <c r="F96" s="39"/>
      <c r="G96" s="39"/>
      <c r="H96" s="39"/>
      <c r="I96" s="39"/>
      <c r="J96" s="39"/>
      <c r="K96" s="39"/>
      <c r="L96" s="133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</row>
    <row r="97" s="2" customFormat="1" ht="12" customHeight="1">
      <c r="A97" s="37"/>
      <c r="B97" s="38"/>
      <c r="C97" s="31" t="s">
        <v>21</v>
      </c>
      <c r="D97" s="39"/>
      <c r="E97" s="39"/>
      <c r="F97" s="26" t="str">
        <f>F12</f>
        <v>Partyzánská 302</v>
      </c>
      <c r="G97" s="39"/>
      <c r="H97" s="39"/>
      <c r="I97" s="31" t="s">
        <v>23</v>
      </c>
      <c r="J97" s="71" t="str">
        <f>IF(J12="","",J12)</f>
        <v>26. 11. 2022</v>
      </c>
      <c r="K97" s="39"/>
      <c r="L97" s="133"/>
      <c r="S97" s="37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</row>
    <row r="98" s="2" customFormat="1" ht="6.96" customHeight="1">
      <c r="A98" s="37"/>
      <c r="B98" s="38"/>
      <c r="C98" s="39"/>
      <c r="D98" s="39"/>
      <c r="E98" s="39"/>
      <c r="F98" s="39"/>
      <c r="G98" s="39"/>
      <c r="H98" s="39"/>
      <c r="I98" s="39"/>
      <c r="J98" s="39"/>
      <c r="K98" s="39"/>
      <c r="L98" s="133"/>
      <c r="S98" s="37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</row>
    <row r="99" s="2" customFormat="1" ht="15.6" customHeight="1">
      <c r="A99" s="37"/>
      <c r="B99" s="38"/>
      <c r="C99" s="31" t="s">
        <v>25</v>
      </c>
      <c r="D99" s="39"/>
      <c r="E99" s="39"/>
      <c r="F99" s="26" t="str">
        <f>E15</f>
        <v>Město Bohumín</v>
      </c>
      <c r="G99" s="39"/>
      <c r="H99" s="39"/>
      <c r="I99" s="31" t="s">
        <v>31</v>
      </c>
      <c r="J99" s="35" t="str">
        <f>E21</f>
        <v>BENUTA PRO s.r.o.</v>
      </c>
      <c r="K99" s="39"/>
      <c r="L99" s="133"/>
      <c r="S99" s="37"/>
      <c r="T99" s="37"/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</row>
    <row r="100" s="2" customFormat="1" ht="15.6" customHeight="1">
      <c r="A100" s="37"/>
      <c r="B100" s="38"/>
      <c r="C100" s="31" t="s">
        <v>29</v>
      </c>
      <c r="D100" s="39"/>
      <c r="E100" s="39"/>
      <c r="F100" s="26" t="str">
        <f>IF(E18="","",E18)</f>
        <v>Vyplň údaj</v>
      </c>
      <c r="G100" s="39"/>
      <c r="H100" s="39"/>
      <c r="I100" s="31" t="s">
        <v>34</v>
      </c>
      <c r="J100" s="35" t="str">
        <f>E24</f>
        <v>Ing. T. Pacola</v>
      </c>
      <c r="K100" s="39"/>
      <c r="L100" s="133"/>
      <c r="S100" s="37"/>
      <c r="T100" s="37"/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</row>
    <row r="101" s="2" customFormat="1" ht="10.32" customHeight="1">
      <c r="A101" s="37"/>
      <c r="B101" s="38"/>
      <c r="C101" s="39"/>
      <c r="D101" s="39"/>
      <c r="E101" s="39"/>
      <c r="F101" s="39"/>
      <c r="G101" s="39"/>
      <c r="H101" s="39"/>
      <c r="I101" s="39"/>
      <c r="J101" s="39"/>
      <c r="K101" s="39"/>
      <c r="L101" s="133"/>
      <c r="S101" s="37"/>
      <c r="T101" s="37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</row>
    <row r="102" s="11" customFormat="1" ht="29.28" customHeight="1">
      <c r="A102" s="176"/>
      <c r="B102" s="177"/>
      <c r="C102" s="178" t="s">
        <v>139</v>
      </c>
      <c r="D102" s="179" t="s">
        <v>57</v>
      </c>
      <c r="E102" s="179" t="s">
        <v>53</v>
      </c>
      <c r="F102" s="179" t="s">
        <v>54</v>
      </c>
      <c r="G102" s="179" t="s">
        <v>140</v>
      </c>
      <c r="H102" s="179" t="s">
        <v>141</v>
      </c>
      <c r="I102" s="179" t="s">
        <v>142</v>
      </c>
      <c r="J102" s="179" t="s">
        <v>112</v>
      </c>
      <c r="K102" s="180" t="s">
        <v>143</v>
      </c>
      <c r="L102" s="181"/>
      <c r="M102" s="91" t="s">
        <v>19</v>
      </c>
      <c r="N102" s="92" t="s">
        <v>42</v>
      </c>
      <c r="O102" s="92" t="s">
        <v>144</v>
      </c>
      <c r="P102" s="92" t="s">
        <v>145</v>
      </c>
      <c r="Q102" s="92" t="s">
        <v>146</v>
      </c>
      <c r="R102" s="92" t="s">
        <v>147</v>
      </c>
      <c r="S102" s="92" t="s">
        <v>148</v>
      </c>
      <c r="T102" s="93" t="s">
        <v>149</v>
      </c>
      <c r="U102" s="176"/>
      <c r="V102" s="176"/>
      <c r="W102" s="176"/>
      <c r="X102" s="176"/>
      <c r="Y102" s="176"/>
      <c r="Z102" s="176"/>
      <c r="AA102" s="176"/>
      <c r="AB102" s="176"/>
      <c r="AC102" s="176"/>
      <c r="AD102" s="176"/>
      <c r="AE102" s="176"/>
    </row>
    <row r="103" s="2" customFormat="1" ht="22.8" customHeight="1">
      <c r="A103" s="37"/>
      <c r="B103" s="38"/>
      <c r="C103" s="98" t="s">
        <v>150</v>
      </c>
      <c r="D103" s="39"/>
      <c r="E103" s="39"/>
      <c r="F103" s="39"/>
      <c r="G103" s="39"/>
      <c r="H103" s="39"/>
      <c r="I103" s="39"/>
      <c r="J103" s="182">
        <f>BK103</f>
        <v>0</v>
      </c>
      <c r="K103" s="39"/>
      <c r="L103" s="43"/>
      <c r="M103" s="94"/>
      <c r="N103" s="183"/>
      <c r="O103" s="95"/>
      <c r="P103" s="184">
        <f>P104+P327</f>
        <v>0</v>
      </c>
      <c r="Q103" s="95"/>
      <c r="R103" s="184">
        <f>R104+R327</f>
        <v>248.10137345999999</v>
      </c>
      <c r="S103" s="95"/>
      <c r="T103" s="185">
        <f>T104+T327</f>
        <v>151.91475450000002</v>
      </c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  <c r="AT103" s="16" t="s">
        <v>71</v>
      </c>
      <c r="AU103" s="16" t="s">
        <v>113</v>
      </c>
      <c r="BK103" s="186">
        <f>BK104+BK327</f>
        <v>0</v>
      </c>
    </row>
    <row r="104" s="12" customFormat="1" ht="25.92" customHeight="1">
      <c r="A104" s="12"/>
      <c r="B104" s="187"/>
      <c r="C104" s="188"/>
      <c r="D104" s="189" t="s">
        <v>71</v>
      </c>
      <c r="E104" s="190" t="s">
        <v>151</v>
      </c>
      <c r="F104" s="190" t="s">
        <v>152</v>
      </c>
      <c r="G104" s="188"/>
      <c r="H104" s="188"/>
      <c r="I104" s="191"/>
      <c r="J104" s="192">
        <f>BK104</f>
        <v>0</v>
      </c>
      <c r="K104" s="188"/>
      <c r="L104" s="193"/>
      <c r="M104" s="194"/>
      <c r="N104" s="195"/>
      <c r="O104" s="195"/>
      <c r="P104" s="196">
        <f>P105+P117+P150+P161+P167+P248+P324</f>
        <v>0</v>
      </c>
      <c r="Q104" s="195"/>
      <c r="R104" s="196">
        <f>R105+R117+R150+R161+R167+R248+R324</f>
        <v>163.40944464</v>
      </c>
      <c r="S104" s="195"/>
      <c r="T104" s="197">
        <f>T105+T117+T150+T161+T167+T248+T324</f>
        <v>123.089456</v>
      </c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R104" s="198" t="s">
        <v>80</v>
      </c>
      <c r="AT104" s="199" t="s">
        <v>71</v>
      </c>
      <c r="AU104" s="199" t="s">
        <v>72</v>
      </c>
      <c r="AY104" s="198" t="s">
        <v>153</v>
      </c>
      <c r="BK104" s="200">
        <f>BK105+BK117+BK150+BK161+BK167+BK248+BK324</f>
        <v>0</v>
      </c>
    </row>
    <row r="105" s="12" customFormat="1" ht="22.8" customHeight="1">
      <c r="A105" s="12"/>
      <c r="B105" s="187"/>
      <c r="C105" s="188"/>
      <c r="D105" s="189" t="s">
        <v>71</v>
      </c>
      <c r="E105" s="201" t="s">
        <v>80</v>
      </c>
      <c r="F105" s="201" t="s">
        <v>154</v>
      </c>
      <c r="G105" s="188"/>
      <c r="H105" s="188"/>
      <c r="I105" s="191"/>
      <c r="J105" s="202">
        <f>BK105</f>
        <v>0</v>
      </c>
      <c r="K105" s="188"/>
      <c r="L105" s="193"/>
      <c r="M105" s="194"/>
      <c r="N105" s="195"/>
      <c r="O105" s="195"/>
      <c r="P105" s="196">
        <f>SUM(P106:P116)</f>
        <v>0</v>
      </c>
      <c r="Q105" s="195"/>
      <c r="R105" s="196">
        <f>SUM(R106:R116)</f>
        <v>0</v>
      </c>
      <c r="S105" s="195"/>
      <c r="T105" s="197">
        <f>SUM(T106:T116)</f>
        <v>0</v>
      </c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R105" s="198" t="s">
        <v>80</v>
      </c>
      <c r="AT105" s="199" t="s">
        <v>71</v>
      </c>
      <c r="AU105" s="199" t="s">
        <v>80</v>
      </c>
      <c r="AY105" s="198" t="s">
        <v>153</v>
      </c>
      <c r="BK105" s="200">
        <f>SUM(BK106:BK116)</f>
        <v>0</v>
      </c>
    </row>
    <row r="106" s="2" customFormat="1" ht="22.2" customHeight="1">
      <c r="A106" s="37"/>
      <c r="B106" s="38"/>
      <c r="C106" s="203" t="s">
        <v>80</v>
      </c>
      <c r="D106" s="203" t="s">
        <v>155</v>
      </c>
      <c r="E106" s="204" t="s">
        <v>156</v>
      </c>
      <c r="F106" s="205" t="s">
        <v>157</v>
      </c>
      <c r="G106" s="206" t="s">
        <v>158</v>
      </c>
      <c r="H106" s="207">
        <v>16.734000000000002</v>
      </c>
      <c r="I106" s="208"/>
      <c r="J106" s="209">
        <f>ROUND(I106*H106,2)</f>
        <v>0</v>
      </c>
      <c r="K106" s="205" t="s">
        <v>159</v>
      </c>
      <c r="L106" s="43"/>
      <c r="M106" s="210" t="s">
        <v>19</v>
      </c>
      <c r="N106" s="211" t="s">
        <v>44</v>
      </c>
      <c r="O106" s="83"/>
      <c r="P106" s="212">
        <f>O106*H106</f>
        <v>0</v>
      </c>
      <c r="Q106" s="212">
        <v>0</v>
      </c>
      <c r="R106" s="212">
        <f>Q106*H106</f>
        <v>0</v>
      </c>
      <c r="S106" s="212">
        <v>0</v>
      </c>
      <c r="T106" s="213">
        <f>S106*H106</f>
        <v>0</v>
      </c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  <c r="AR106" s="214" t="s">
        <v>160</v>
      </c>
      <c r="AT106" s="214" t="s">
        <v>155</v>
      </c>
      <c r="AU106" s="214" t="s">
        <v>85</v>
      </c>
      <c r="AY106" s="16" t="s">
        <v>153</v>
      </c>
      <c r="BE106" s="215">
        <f>IF(N106="základní",J106,0)</f>
        <v>0</v>
      </c>
      <c r="BF106" s="215">
        <f>IF(N106="snížená",J106,0)</f>
        <v>0</v>
      </c>
      <c r="BG106" s="215">
        <f>IF(N106="zákl. přenesená",J106,0)</f>
        <v>0</v>
      </c>
      <c r="BH106" s="215">
        <f>IF(N106="sníž. přenesená",J106,0)</f>
        <v>0</v>
      </c>
      <c r="BI106" s="215">
        <f>IF(N106="nulová",J106,0)</f>
        <v>0</v>
      </c>
      <c r="BJ106" s="16" t="s">
        <v>85</v>
      </c>
      <c r="BK106" s="215">
        <f>ROUND(I106*H106,2)</f>
        <v>0</v>
      </c>
      <c r="BL106" s="16" t="s">
        <v>160</v>
      </c>
      <c r="BM106" s="214" t="s">
        <v>161</v>
      </c>
    </row>
    <row r="107" s="2" customFormat="1">
      <c r="A107" s="37"/>
      <c r="B107" s="38"/>
      <c r="C107" s="39"/>
      <c r="D107" s="216" t="s">
        <v>162</v>
      </c>
      <c r="E107" s="39"/>
      <c r="F107" s="217" t="s">
        <v>163</v>
      </c>
      <c r="G107" s="39"/>
      <c r="H107" s="39"/>
      <c r="I107" s="218"/>
      <c r="J107" s="39"/>
      <c r="K107" s="39"/>
      <c r="L107" s="43"/>
      <c r="M107" s="219"/>
      <c r="N107" s="220"/>
      <c r="O107" s="83"/>
      <c r="P107" s="83"/>
      <c r="Q107" s="83"/>
      <c r="R107" s="83"/>
      <c r="S107" s="83"/>
      <c r="T107" s="84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  <c r="AT107" s="16" t="s">
        <v>162</v>
      </c>
      <c r="AU107" s="16" t="s">
        <v>85</v>
      </c>
    </row>
    <row r="108" s="2" customFormat="1" ht="22.2" customHeight="1">
      <c r="A108" s="37"/>
      <c r="B108" s="38"/>
      <c r="C108" s="203" t="s">
        <v>85</v>
      </c>
      <c r="D108" s="203" t="s">
        <v>155</v>
      </c>
      <c r="E108" s="204" t="s">
        <v>164</v>
      </c>
      <c r="F108" s="205" t="s">
        <v>165</v>
      </c>
      <c r="G108" s="206" t="s">
        <v>158</v>
      </c>
      <c r="H108" s="207">
        <v>9.0299999999999994</v>
      </c>
      <c r="I108" s="208"/>
      <c r="J108" s="209">
        <f>ROUND(I108*H108,2)</f>
        <v>0</v>
      </c>
      <c r="K108" s="205" t="s">
        <v>166</v>
      </c>
      <c r="L108" s="43"/>
      <c r="M108" s="210" t="s">
        <v>19</v>
      </c>
      <c r="N108" s="211" t="s">
        <v>44</v>
      </c>
      <c r="O108" s="83"/>
      <c r="P108" s="212">
        <f>O108*H108</f>
        <v>0</v>
      </c>
      <c r="Q108" s="212">
        <v>0</v>
      </c>
      <c r="R108" s="212">
        <f>Q108*H108</f>
        <v>0</v>
      </c>
      <c r="S108" s="212">
        <v>0</v>
      </c>
      <c r="T108" s="213">
        <f>S108*H108</f>
        <v>0</v>
      </c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  <c r="AR108" s="214" t="s">
        <v>160</v>
      </c>
      <c r="AT108" s="214" t="s">
        <v>155</v>
      </c>
      <c r="AU108" s="214" t="s">
        <v>85</v>
      </c>
      <c r="AY108" s="16" t="s">
        <v>153</v>
      </c>
      <c r="BE108" s="215">
        <f>IF(N108="základní",J108,0)</f>
        <v>0</v>
      </c>
      <c r="BF108" s="215">
        <f>IF(N108="snížená",J108,0)</f>
        <v>0</v>
      </c>
      <c r="BG108" s="215">
        <f>IF(N108="zákl. přenesená",J108,0)</f>
        <v>0</v>
      </c>
      <c r="BH108" s="215">
        <f>IF(N108="sníž. přenesená",J108,0)</f>
        <v>0</v>
      </c>
      <c r="BI108" s="215">
        <f>IF(N108="nulová",J108,0)</f>
        <v>0</v>
      </c>
      <c r="BJ108" s="16" t="s">
        <v>85</v>
      </c>
      <c r="BK108" s="215">
        <f>ROUND(I108*H108,2)</f>
        <v>0</v>
      </c>
      <c r="BL108" s="16" t="s">
        <v>160</v>
      </c>
      <c r="BM108" s="214" t="s">
        <v>160</v>
      </c>
    </row>
    <row r="109" s="2" customFormat="1" ht="30" customHeight="1">
      <c r="A109" s="37"/>
      <c r="B109" s="38"/>
      <c r="C109" s="203" t="s">
        <v>167</v>
      </c>
      <c r="D109" s="203" t="s">
        <v>155</v>
      </c>
      <c r="E109" s="204" t="s">
        <v>168</v>
      </c>
      <c r="F109" s="205" t="s">
        <v>169</v>
      </c>
      <c r="G109" s="206" t="s">
        <v>158</v>
      </c>
      <c r="H109" s="207">
        <v>9.0299999999999994</v>
      </c>
      <c r="I109" s="208"/>
      <c r="J109" s="209">
        <f>ROUND(I109*H109,2)</f>
        <v>0</v>
      </c>
      <c r="K109" s="205" t="s">
        <v>159</v>
      </c>
      <c r="L109" s="43"/>
      <c r="M109" s="210" t="s">
        <v>19</v>
      </c>
      <c r="N109" s="211" t="s">
        <v>44</v>
      </c>
      <c r="O109" s="83"/>
      <c r="P109" s="212">
        <f>O109*H109</f>
        <v>0</v>
      </c>
      <c r="Q109" s="212">
        <v>0</v>
      </c>
      <c r="R109" s="212">
        <f>Q109*H109</f>
        <v>0</v>
      </c>
      <c r="S109" s="212">
        <v>0</v>
      </c>
      <c r="T109" s="213">
        <f>S109*H109</f>
        <v>0</v>
      </c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  <c r="AR109" s="214" t="s">
        <v>160</v>
      </c>
      <c r="AT109" s="214" t="s">
        <v>155</v>
      </c>
      <c r="AU109" s="214" t="s">
        <v>85</v>
      </c>
      <c r="AY109" s="16" t="s">
        <v>153</v>
      </c>
      <c r="BE109" s="215">
        <f>IF(N109="základní",J109,0)</f>
        <v>0</v>
      </c>
      <c r="BF109" s="215">
        <f>IF(N109="snížená",J109,0)</f>
        <v>0</v>
      </c>
      <c r="BG109" s="215">
        <f>IF(N109="zákl. přenesená",J109,0)</f>
        <v>0</v>
      </c>
      <c r="BH109" s="215">
        <f>IF(N109="sníž. přenesená",J109,0)</f>
        <v>0</v>
      </c>
      <c r="BI109" s="215">
        <f>IF(N109="nulová",J109,0)</f>
        <v>0</v>
      </c>
      <c r="BJ109" s="16" t="s">
        <v>85</v>
      </c>
      <c r="BK109" s="215">
        <f>ROUND(I109*H109,2)</f>
        <v>0</v>
      </c>
      <c r="BL109" s="16" t="s">
        <v>160</v>
      </c>
      <c r="BM109" s="214" t="s">
        <v>170</v>
      </c>
    </row>
    <row r="110" s="2" customFormat="1">
      <c r="A110" s="37"/>
      <c r="B110" s="38"/>
      <c r="C110" s="39"/>
      <c r="D110" s="216" t="s">
        <v>162</v>
      </c>
      <c r="E110" s="39"/>
      <c r="F110" s="217" t="s">
        <v>171</v>
      </c>
      <c r="G110" s="39"/>
      <c r="H110" s="39"/>
      <c r="I110" s="218"/>
      <c r="J110" s="39"/>
      <c r="K110" s="39"/>
      <c r="L110" s="43"/>
      <c r="M110" s="219"/>
      <c r="N110" s="220"/>
      <c r="O110" s="83"/>
      <c r="P110" s="83"/>
      <c r="Q110" s="83"/>
      <c r="R110" s="83"/>
      <c r="S110" s="83"/>
      <c r="T110" s="84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  <c r="AT110" s="16" t="s">
        <v>162</v>
      </c>
      <c r="AU110" s="16" t="s">
        <v>85</v>
      </c>
    </row>
    <row r="111" s="2" customFormat="1" ht="22.2" customHeight="1">
      <c r="A111" s="37"/>
      <c r="B111" s="38"/>
      <c r="C111" s="203" t="s">
        <v>160</v>
      </c>
      <c r="D111" s="203" t="s">
        <v>155</v>
      </c>
      <c r="E111" s="204" t="s">
        <v>172</v>
      </c>
      <c r="F111" s="205" t="s">
        <v>173</v>
      </c>
      <c r="G111" s="206" t="s">
        <v>174</v>
      </c>
      <c r="H111" s="207">
        <v>17.157</v>
      </c>
      <c r="I111" s="208"/>
      <c r="J111" s="209">
        <f>ROUND(I111*H111,2)</f>
        <v>0</v>
      </c>
      <c r="K111" s="205" t="s">
        <v>159</v>
      </c>
      <c r="L111" s="43"/>
      <c r="M111" s="210" t="s">
        <v>19</v>
      </c>
      <c r="N111" s="211" t="s">
        <v>44</v>
      </c>
      <c r="O111" s="83"/>
      <c r="P111" s="212">
        <f>O111*H111</f>
        <v>0</v>
      </c>
      <c r="Q111" s="212">
        <v>0</v>
      </c>
      <c r="R111" s="212">
        <f>Q111*H111</f>
        <v>0</v>
      </c>
      <c r="S111" s="212">
        <v>0</v>
      </c>
      <c r="T111" s="213">
        <f>S111*H111</f>
        <v>0</v>
      </c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  <c r="AR111" s="214" t="s">
        <v>160</v>
      </c>
      <c r="AT111" s="214" t="s">
        <v>155</v>
      </c>
      <c r="AU111" s="214" t="s">
        <v>85</v>
      </c>
      <c r="AY111" s="16" t="s">
        <v>153</v>
      </c>
      <c r="BE111" s="215">
        <f>IF(N111="základní",J111,0)</f>
        <v>0</v>
      </c>
      <c r="BF111" s="215">
        <f>IF(N111="snížená",J111,0)</f>
        <v>0</v>
      </c>
      <c r="BG111" s="215">
        <f>IF(N111="zákl. přenesená",J111,0)</f>
        <v>0</v>
      </c>
      <c r="BH111" s="215">
        <f>IF(N111="sníž. přenesená",J111,0)</f>
        <v>0</v>
      </c>
      <c r="BI111" s="215">
        <f>IF(N111="nulová",J111,0)</f>
        <v>0</v>
      </c>
      <c r="BJ111" s="16" t="s">
        <v>85</v>
      </c>
      <c r="BK111" s="215">
        <f>ROUND(I111*H111,2)</f>
        <v>0</v>
      </c>
      <c r="BL111" s="16" t="s">
        <v>160</v>
      </c>
      <c r="BM111" s="214" t="s">
        <v>175</v>
      </c>
    </row>
    <row r="112" s="2" customFormat="1">
      <c r="A112" s="37"/>
      <c r="B112" s="38"/>
      <c r="C112" s="39"/>
      <c r="D112" s="216" t="s">
        <v>162</v>
      </c>
      <c r="E112" s="39"/>
      <c r="F112" s="217" t="s">
        <v>176</v>
      </c>
      <c r="G112" s="39"/>
      <c r="H112" s="39"/>
      <c r="I112" s="218"/>
      <c r="J112" s="39"/>
      <c r="K112" s="39"/>
      <c r="L112" s="43"/>
      <c r="M112" s="219"/>
      <c r="N112" s="220"/>
      <c r="O112" s="83"/>
      <c r="P112" s="83"/>
      <c r="Q112" s="83"/>
      <c r="R112" s="83"/>
      <c r="S112" s="83"/>
      <c r="T112" s="84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  <c r="AT112" s="16" t="s">
        <v>162</v>
      </c>
      <c r="AU112" s="16" t="s">
        <v>85</v>
      </c>
    </row>
    <row r="113" s="2" customFormat="1" ht="19.8" customHeight="1">
      <c r="A113" s="37"/>
      <c r="B113" s="38"/>
      <c r="C113" s="203" t="s">
        <v>177</v>
      </c>
      <c r="D113" s="203" t="s">
        <v>155</v>
      </c>
      <c r="E113" s="204" t="s">
        <v>178</v>
      </c>
      <c r="F113" s="205" t="s">
        <v>179</v>
      </c>
      <c r="G113" s="206" t="s">
        <v>158</v>
      </c>
      <c r="H113" s="207">
        <v>9.0299999999999994</v>
      </c>
      <c r="I113" s="208"/>
      <c r="J113" s="209">
        <f>ROUND(I113*H113,2)</f>
        <v>0</v>
      </c>
      <c r="K113" s="205" t="s">
        <v>159</v>
      </c>
      <c r="L113" s="43"/>
      <c r="M113" s="210" t="s">
        <v>19</v>
      </c>
      <c r="N113" s="211" t="s">
        <v>44</v>
      </c>
      <c r="O113" s="83"/>
      <c r="P113" s="212">
        <f>O113*H113</f>
        <v>0</v>
      </c>
      <c r="Q113" s="212">
        <v>0</v>
      </c>
      <c r="R113" s="212">
        <f>Q113*H113</f>
        <v>0</v>
      </c>
      <c r="S113" s="212">
        <v>0</v>
      </c>
      <c r="T113" s="213">
        <f>S113*H113</f>
        <v>0</v>
      </c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  <c r="AR113" s="214" t="s">
        <v>160</v>
      </c>
      <c r="AT113" s="214" t="s">
        <v>155</v>
      </c>
      <c r="AU113" s="214" t="s">
        <v>85</v>
      </c>
      <c r="AY113" s="16" t="s">
        <v>153</v>
      </c>
      <c r="BE113" s="215">
        <f>IF(N113="základní",J113,0)</f>
        <v>0</v>
      </c>
      <c r="BF113" s="215">
        <f>IF(N113="snížená",J113,0)</f>
        <v>0</v>
      </c>
      <c r="BG113" s="215">
        <f>IF(N113="zákl. přenesená",J113,0)</f>
        <v>0</v>
      </c>
      <c r="BH113" s="215">
        <f>IF(N113="sníž. přenesená",J113,0)</f>
        <v>0</v>
      </c>
      <c r="BI113" s="215">
        <f>IF(N113="nulová",J113,0)</f>
        <v>0</v>
      </c>
      <c r="BJ113" s="16" t="s">
        <v>85</v>
      </c>
      <c r="BK113" s="215">
        <f>ROUND(I113*H113,2)</f>
        <v>0</v>
      </c>
      <c r="BL113" s="16" t="s">
        <v>160</v>
      </c>
      <c r="BM113" s="214" t="s">
        <v>180</v>
      </c>
    </row>
    <row r="114" s="2" customFormat="1">
      <c r="A114" s="37"/>
      <c r="B114" s="38"/>
      <c r="C114" s="39"/>
      <c r="D114" s="216" t="s">
        <v>162</v>
      </c>
      <c r="E114" s="39"/>
      <c r="F114" s="217" t="s">
        <v>181</v>
      </c>
      <c r="G114" s="39"/>
      <c r="H114" s="39"/>
      <c r="I114" s="218"/>
      <c r="J114" s="39"/>
      <c r="K114" s="39"/>
      <c r="L114" s="43"/>
      <c r="M114" s="219"/>
      <c r="N114" s="220"/>
      <c r="O114" s="83"/>
      <c r="P114" s="83"/>
      <c r="Q114" s="83"/>
      <c r="R114" s="83"/>
      <c r="S114" s="83"/>
      <c r="T114" s="84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  <c r="AT114" s="16" t="s">
        <v>162</v>
      </c>
      <c r="AU114" s="16" t="s">
        <v>85</v>
      </c>
    </row>
    <row r="115" s="2" customFormat="1" ht="22.2" customHeight="1">
      <c r="A115" s="37"/>
      <c r="B115" s="38"/>
      <c r="C115" s="203" t="s">
        <v>182</v>
      </c>
      <c r="D115" s="203" t="s">
        <v>155</v>
      </c>
      <c r="E115" s="204" t="s">
        <v>183</v>
      </c>
      <c r="F115" s="205" t="s">
        <v>184</v>
      </c>
      <c r="G115" s="206" t="s">
        <v>158</v>
      </c>
      <c r="H115" s="207">
        <v>9.0299999999999994</v>
      </c>
      <c r="I115" s="208"/>
      <c r="J115" s="209">
        <f>ROUND(I115*H115,2)</f>
        <v>0</v>
      </c>
      <c r="K115" s="205" t="s">
        <v>159</v>
      </c>
      <c r="L115" s="43"/>
      <c r="M115" s="210" t="s">
        <v>19</v>
      </c>
      <c r="N115" s="211" t="s">
        <v>44</v>
      </c>
      <c r="O115" s="83"/>
      <c r="P115" s="212">
        <f>O115*H115</f>
        <v>0</v>
      </c>
      <c r="Q115" s="212">
        <v>0</v>
      </c>
      <c r="R115" s="212">
        <f>Q115*H115</f>
        <v>0</v>
      </c>
      <c r="S115" s="212">
        <v>0</v>
      </c>
      <c r="T115" s="213">
        <f>S115*H115</f>
        <v>0</v>
      </c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  <c r="AR115" s="214" t="s">
        <v>160</v>
      </c>
      <c r="AT115" s="214" t="s">
        <v>155</v>
      </c>
      <c r="AU115" s="214" t="s">
        <v>85</v>
      </c>
      <c r="AY115" s="16" t="s">
        <v>153</v>
      </c>
      <c r="BE115" s="215">
        <f>IF(N115="základní",J115,0)</f>
        <v>0</v>
      </c>
      <c r="BF115" s="215">
        <f>IF(N115="snížená",J115,0)</f>
        <v>0</v>
      </c>
      <c r="BG115" s="215">
        <f>IF(N115="zákl. přenesená",J115,0)</f>
        <v>0</v>
      </c>
      <c r="BH115" s="215">
        <f>IF(N115="sníž. přenesená",J115,0)</f>
        <v>0</v>
      </c>
      <c r="BI115" s="215">
        <f>IF(N115="nulová",J115,0)</f>
        <v>0</v>
      </c>
      <c r="BJ115" s="16" t="s">
        <v>85</v>
      </c>
      <c r="BK115" s="215">
        <f>ROUND(I115*H115,2)</f>
        <v>0</v>
      </c>
      <c r="BL115" s="16" t="s">
        <v>160</v>
      </c>
      <c r="BM115" s="214" t="s">
        <v>182</v>
      </c>
    </row>
    <row r="116" s="2" customFormat="1">
      <c r="A116" s="37"/>
      <c r="B116" s="38"/>
      <c r="C116" s="39"/>
      <c r="D116" s="216" t="s">
        <v>162</v>
      </c>
      <c r="E116" s="39"/>
      <c r="F116" s="217" t="s">
        <v>185</v>
      </c>
      <c r="G116" s="39"/>
      <c r="H116" s="39"/>
      <c r="I116" s="218"/>
      <c r="J116" s="39"/>
      <c r="K116" s="39"/>
      <c r="L116" s="43"/>
      <c r="M116" s="219"/>
      <c r="N116" s="220"/>
      <c r="O116" s="83"/>
      <c r="P116" s="83"/>
      <c r="Q116" s="83"/>
      <c r="R116" s="83"/>
      <c r="S116" s="83"/>
      <c r="T116" s="84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  <c r="AT116" s="16" t="s">
        <v>162</v>
      </c>
      <c r="AU116" s="16" t="s">
        <v>85</v>
      </c>
    </row>
    <row r="117" s="12" customFormat="1" ht="22.8" customHeight="1">
      <c r="A117" s="12"/>
      <c r="B117" s="187"/>
      <c r="C117" s="188"/>
      <c r="D117" s="189" t="s">
        <v>71</v>
      </c>
      <c r="E117" s="201" t="s">
        <v>167</v>
      </c>
      <c r="F117" s="201" t="s">
        <v>186</v>
      </c>
      <c r="G117" s="188"/>
      <c r="H117" s="188"/>
      <c r="I117" s="191"/>
      <c r="J117" s="202">
        <f>BK117</f>
        <v>0</v>
      </c>
      <c r="K117" s="188"/>
      <c r="L117" s="193"/>
      <c r="M117" s="194"/>
      <c r="N117" s="195"/>
      <c r="O117" s="195"/>
      <c r="P117" s="196">
        <f>SUM(P118:P149)</f>
        <v>0</v>
      </c>
      <c r="Q117" s="195"/>
      <c r="R117" s="196">
        <f>SUM(R118:R149)</f>
        <v>63.39212182</v>
      </c>
      <c r="S117" s="195"/>
      <c r="T117" s="197">
        <f>SUM(T118:T149)</f>
        <v>0</v>
      </c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R117" s="198" t="s">
        <v>80</v>
      </c>
      <c r="AT117" s="199" t="s">
        <v>71</v>
      </c>
      <c r="AU117" s="199" t="s">
        <v>80</v>
      </c>
      <c r="AY117" s="198" t="s">
        <v>153</v>
      </c>
      <c r="BK117" s="200">
        <f>SUM(BK118:BK149)</f>
        <v>0</v>
      </c>
    </row>
    <row r="118" s="2" customFormat="1" ht="19.8" customHeight="1">
      <c r="A118" s="37"/>
      <c r="B118" s="38"/>
      <c r="C118" s="203" t="s">
        <v>187</v>
      </c>
      <c r="D118" s="203" t="s">
        <v>155</v>
      </c>
      <c r="E118" s="204" t="s">
        <v>188</v>
      </c>
      <c r="F118" s="205" t="s">
        <v>189</v>
      </c>
      <c r="G118" s="206" t="s">
        <v>158</v>
      </c>
      <c r="H118" s="207">
        <v>9.7349999999999994</v>
      </c>
      <c r="I118" s="208"/>
      <c r="J118" s="209">
        <f>ROUND(I118*H118,2)</f>
        <v>0</v>
      </c>
      <c r="K118" s="205" t="s">
        <v>159</v>
      </c>
      <c r="L118" s="43"/>
      <c r="M118" s="210" t="s">
        <v>19</v>
      </c>
      <c r="N118" s="211" t="s">
        <v>44</v>
      </c>
      <c r="O118" s="83"/>
      <c r="P118" s="212">
        <f>O118*H118</f>
        <v>0</v>
      </c>
      <c r="Q118" s="212">
        <v>1.3271500000000001</v>
      </c>
      <c r="R118" s="212">
        <f>Q118*H118</f>
        <v>12.91980525</v>
      </c>
      <c r="S118" s="212">
        <v>0</v>
      </c>
      <c r="T118" s="213">
        <f>S118*H118</f>
        <v>0</v>
      </c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  <c r="AR118" s="214" t="s">
        <v>160</v>
      </c>
      <c r="AT118" s="214" t="s">
        <v>155</v>
      </c>
      <c r="AU118" s="214" t="s">
        <v>85</v>
      </c>
      <c r="AY118" s="16" t="s">
        <v>153</v>
      </c>
      <c r="BE118" s="215">
        <f>IF(N118="základní",J118,0)</f>
        <v>0</v>
      </c>
      <c r="BF118" s="215">
        <f>IF(N118="snížená",J118,0)</f>
        <v>0</v>
      </c>
      <c r="BG118" s="215">
        <f>IF(N118="zákl. přenesená",J118,0)</f>
        <v>0</v>
      </c>
      <c r="BH118" s="215">
        <f>IF(N118="sníž. přenesená",J118,0)</f>
        <v>0</v>
      </c>
      <c r="BI118" s="215">
        <f>IF(N118="nulová",J118,0)</f>
        <v>0</v>
      </c>
      <c r="BJ118" s="16" t="s">
        <v>85</v>
      </c>
      <c r="BK118" s="215">
        <f>ROUND(I118*H118,2)</f>
        <v>0</v>
      </c>
      <c r="BL118" s="16" t="s">
        <v>160</v>
      </c>
      <c r="BM118" s="214" t="s">
        <v>190</v>
      </c>
    </row>
    <row r="119" s="2" customFormat="1">
      <c r="A119" s="37"/>
      <c r="B119" s="38"/>
      <c r="C119" s="39"/>
      <c r="D119" s="216" t="s">
        <v>162</v>
      </c>
      <c r="E119" s="39"/>
      <c r="F119" s="217" t="s">
        <v>191</v>
      </c>
      <c r="G119" s="39"/>
      <c r="H119" s="39"/>
      <c r="I119" s="218"/>
      <c r="J119" s="39"/>
      <c r="K119" s="39"/>
      <c r="L119" s="43"/>
      <c r="M119" s="219"/>
      <c r="N119" s="220"/>
      <c r="O119" s="83"/>
      <c r="P119" s="83"/>
      <c r="Q119" s="83"/>
      <c r="R119" s="83"/>
      <c r="S119" s="83"/>
      <c r="T119" s="84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  <c r="AT119" s="16" t="s">
        <v>162</v>
      </c>
      <c r="AU119" s="16" t="s">
        <v>85</v>
      </c>
    </row>
    <row r="120" s="2" customFormat="1" ht="22.2" customHeight="1">
      <c r="A120" s="37"/>
      <c r="B120" s="38"/>
      <c r="C120" s="203" t="s">
        <v>192</v>
      </c>
      <c r="D120" s="203" t="s">
        <v>155</v>
      </c>
      <c r="E120" s="204" t="s">
        <v>193</v>
      </c>
      <c r="F120" s="205" t="s">
        <v>194</v>
      </c>
      <c r="G120" s="206" t="s">
        <v>195</v>
      </c>
      <c r="H120" s="207">
        <v>1.962</v>
      </c>
      <c r="I120" s="208"/>
      <c r="J120" s="209">
        <f>ROUND(I120*H120,2)</f>
        <v>0</v>
      </c>
      <c r="K120" s="205" t="s">
        <v>159</v>
      </c>
      <c r="L120" s="43"/>
      <c r="M120" s="210" t="s">
        <v>19</v>
      </c>
      <c r="N120" s="211" t="s">
        <v>44</v>
      </c>
      <c r="O120" s="83"/>
      <c r="P120" s="212">
        <f>O120*H120</f>
        <v>0</v>
      </c>
      <c r="Q120" s="212">
        <v>0.28450999999999999</v>
      </c>
      <c r="R120" s="212">
        <f>Q120*H120</f>
        <v>0.55820861999999993</v>
      </c>
      <c r="S120" s="212">
        <v>0</v>
      </c>
      <c r="T120" s="213">
        <f>S120*H120</f>
        <v>0</v>
      </c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  <c r="AR120" s="214" t="s">
        <v>160</v>
      </c>
      <c r="AT120" s="214" t="s">
        <v>155</v>
      </c>
      <c r="AU120" s="214" t="s">
        <v>85</v>
      </c>
      <c r="AY120" s="16" t="s">
        <v>153</v>
      </c>
      <c r="BE120" s="215">
        <f>IF(N120="základní",J120,0)</f>
        <v>0</v>
      </c>
      <c r="BF120" s="215">
        <f>IF(N120="snížená",J120,0)</f>
        <v>0</v>
      </c>
      <c r="BG120" s="215">
        <f>IF(N120="zákl. přenesená",J120,0)</f>
        <v>0</v>
      </c>
      <c r="BH120" s="215">
        <f>IF(N120="sníž. přenesená",J120,0)</f>
        <v>0</v>
      </c>
      <c r="BI120" s="215">
        <f>IF(N120="nulová",J120,0)</f>
        <v>0</v>
      </c>
      <c r="BJ120" s="16" t="s">
        <v>85</v>
      </c>
      <c r="BK120" s="215">
        <f>ROUND(I120*H120,2)</f>
        <v>0</v>
      </c>
      <c r="BL120" s="16" t="s">
        <v>160</v>
      </c>
      <c r="BM120" s="214" t="s">
        <v>196</v>
      </c>
    </row>
    <row r="121" s="2" customFormat="1">
      <c r="A121" s="37"/>
      <c r="B121" s="38"/>
      <c r="C121" s="39"/>
      <c r="D121" s="216" t="s">
        <v>162</v>
      </c>
      <c r="E121" s="39"/>
      <c r="F121" s="217" t="s">
        <v>197</v>
      </c>
      <c r="G121" s="39"/>
      <c r="H121" s="39"/>
      <c r="I121" s="218"/>
      <c r="J121" s="39"/>
      <c r="K121" s="39"/>
      <c r="L121" s="43"/>
      <c r="M121" s="219"/>
      <c r="N121" s="220"/>
      <c r="O121" s="83"/>
      <c r="P121" s="83"/>
      <c r="Q121" s="83"/>
      <c r="R121" s="83"/>
      <c r="S121" s="83"/>
      <c r="T121" s="84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T121" s="16" t="s">
        <v>162</v>
      </c>
      <c r="AU121" s="16" t="s">
        <v>85</v>
      </c>
    </row>
    <row r="122" s="2" customFormat="1" ht="22.2" customHeight="1">
      <c r="A122" s="37"/>
      <c r="B122" s="38"/>
      <c r="C122" s="203" t="s">
        <v>198</v>
      </c>
      <c r="D122" s="203" t="s">
        <v>155</v>
      </c>
      <c r="E122" s="204" t="s">
        <v>199</v>
      </c>
      <c r="F122" s="205" t="s">
        <v>200</v>
      </c>
      <c r="G122" s="206" t="s">
        <v>195</v>
      </c>
      <c r="H122" s="207">
        <v>51.799999999999997</v>
      </c>
      <c r="I122" s="208"/>
      <c r="J122" s="209">
        <f>ROUND(I122*H122,2)</f>
        <v>0</v>
      </c>
      <c r="K122" s="205" t="s">
        <v>159</v>
      </c>
      <c r="L122" s="43"/>
      <c r="M122" s="210" t="s">
        <v>19</v>
      </c>
      <c r="N122" s="211" t="s">
        <v>44</v>
      </c>
      <c r="O122" s="83"/>
      <c r="P122" s="212">
        <f>O122*H122</f>
        <v>0</v>
      </c>
      <c r="Q122" s="212">
        <v>0.23291999999999999</v>
      </c>
      <c r="R122" s="212">
        <f>Q122*H122</f>
        <v>12.065255999999998</v>
      </c>
      <c r="S122" s="212">
        <v>0</v>
      </c>
      <c r="T122" s="213">
        <f>S122*H122</f>
        <v>0</v>
      </c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R122" s="214" t="s">
        <v>160</v>
      </c>
      <c r="AT122" s="214" t="s">
        <v>155</v>
      </c>
      <c r="AU122" s="214" t="s">
        <v>85</v>
      </c>
      <c r="AY122" s="16" t="s">
        <v>153</v>
      </c>
      <c r="BE122" s="215">
        <f>IF(N122="základní",J122,0)</f>
        <v>0</v>
      </c>
      <c r="BF122" s="215">
        <f>IF(N122="snížená",J122,0)</f>
        <v>0</v>
      </c>
      <c r="BG122" s="215">
        <f>IF(N122="zákl. přenesená",J122,0)</f>
        <v>0</v>
      </c>
      <c r="BH122" s="215">
        <f>IF(N122="sníž. přenesená",J122,0)</f>
        <v>0</v>
      </c>
      <c r="BI122" s="215">
        <f>IF(N122="nulová",J122,0)</f>
        <v>0</v>
      </c>
      <c r="BJ122" s="16" t="s">
        <v>85</v>
      </c>
      <c r="BK122" s="215">
        <f>ROUND(I122*H122,2)</f>
        <v>0</v>
      </c>
      <c r="BL122" s="16" t="s">
        <v>160</v>
      </c>
      <c r="BM122" s="214" t="s">
        <v>201</v>
      </c>
    </row>
    <row r="123" s="2" customFormat="1">
      <c r="A123" s="37"/>
      <c r="B123" s="38"/>
      <c r="C123" s="39"/>
      <c r="D123" s="216" t="s">
        <v>162</v>
      </c>
      <c r="E123" s="39"/>
      <c r="F123" s="217" t="s">
        <v>202</v>
      </c>
      <c r="G123" s="39"/>
      <c r="H123" s="39"/>
      <c r="I123" s="218"/>
      <c r="J123" s="39"/>
      <c r="K123" s="39"/>
      <c r="L123" s="43"/>
      <c r="M123" s="219"/>
      <c r="N123" s="220"/>
      <c r="O123" s="83"/>
      <c r="P123" s="83"/>
      <c r="Q123" s="83"/>
      <c r="R123" s="83"/>
      <c r="S123" s="83"/>
      <c r="T123" s="84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T123" s="16" t="s">
        <v>162</v>
      </c>
      <c r="AU123" s="16" t="s">
        <v>85</v>
      </c>
    </row>
    <row r="124" s="2" customFormat="1" ht="22.2" customHeight="1">
      <c r="A124" s="37"/>
      <c r="B124" s="38"/>
      <c r="C124" s="203" t="s">
        <v>203</v>
      </c>
      <c r="D124" s="203" t="s">
        <v>155</v>
      </c>
      <c r="E124" s="204" t="s">
        <v>204</v>
      </c>
      <c r="F124" s="205" t="s">
        <v>205</v>
      </c>
      <c r="G124" s="206" t="s">
        <v>195</v>
      </c>
      <c r="H124" s="207">
        <v>30.100000000000001</v>
      </c>
      <c r="I124" s="208"/>
      <c r="J124" s="209">
        <f>ROUND(I124*H124,2)</f>
        <v>0</v>
      </c>
      <c r="K124" s="205" t="s">
        <v>19</v>
      </c>
      <c r="L124" s="43"/>
      <c r="M124" s="210" t="s">
        <v>19</v>
      </c>
      <c r="N124" s="211" t="s">
        <v>44</v>
      </c>
      <c r="O124" s="83"/>
      <c r="P124" s="212">
        <f>O124*H124</f>
        <v>0</v>
      </c>
      <c r="Q124" s="212">
        <v>0.41913</v>
      </c>
      <c r="R124" s="212">
        <f>Q124*H124</f>
        <v>12.615813000000001</v>
      </c>
      <c r="S124" s="212">
        <v>0</v>
      </c>
      <c r="T124" s="213">
        <f>S124*H124</f>
        <v>0</v>
      </c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R124" s="214" t="s">
        <v>160</v>
      </c>
      <c r="AT124" s="214" t="s">
        <v>155</v>
      </c>
      <c r="AU124" s="214" t="s">
        <v>85</v>
      </c>
      <c r="AY124" s="16" t="s">
        <v>153</v>
      </c>
      <c r="BE124" s="215">
        <f>IF(N124="základní",J124,0)</f>
        <v>0</v>
      </c>
      <c r="BF124" s="215">
        <f>IF(N124="snížená",J124,0)</f>
        <v>0</v>
      </c>
      <c r="BG124" s="215">
        <f>IF(N124="zákl. přenesená",J124,0)</f>
        <v>0</v>
      </c>
      <c r="BH124" s="215">
        <f>IF(N124="sníž. přenesená",J124,0)</f>
        <v>0</v>
      </c>
      <c r="BI124" s="215">
        <f>IF(N124="nulová",J124,0)</f>
        <v>0</v>
      </c>
      <c r="BJ124" s="16" t="s">
        <v>85</v>
      </c>
      <c r="BK124" s="215">
        <f>ROUND(I124*H124,2)</f>
        <v>0</v>
      </c>
      <c r="BL124" s="16" t="s">
        <v>160</v>
      </c>
      <c r="BM124" s="214" t="s">
        <v>206</v>
      </c>
    </row>
    <row r="125" s="2" customFormat="1" ht="22.2" customHeight="1">
      <c r="A125" s="37"/>
      <c r="B125" s="38"/>
      <c r="C125" s="203" t="s">
        <v>207</v>
      </c>
      <c r="D125" s="203" t="s">
        <v>155</v>
      </c>
      <c r="E125" s="204" t="s">
        <v>208</v>
      </c>
      <c r="F125" s="205" t="s">
        <v>209</v>
      </c>
      <c r="G125" s="206" t="s">
        <v>210</v>
      </c>
      <c r="H125" s="207">
        <v>30</v>
      </c>
      <c r="I125" s="208"/>
      <c r="J125" s="209">
        <f>ROUND(I125*H125,2)</f>
        <v>0</v>
      </c>
      <c r="K125" s="205" t="s">
        <v>159</v>
      </c>
      <c r="L125" s="43"/>
      <c r="M125" s="210" t="s">
        <v>19</v>
      </c>
      <c r="N125" s="211" t="s">
        <v>44</v>
      </c>
      <c r="O125" s="83"/>
      <c r="P125" s="212">
        <f>O125*H125</f>
        <v>0</v>
      </c>
      <c r="Q125" s="212">
        <v>0.026280000000000001</v>
      </c>
      <c r="R125" s="212">
        <f>Q125*H125</f>
        <v>0.78839999999999999</v>
      </c>
      <c r="S125" s="212">
        <v>0</v>
      </c>
      <c r="T125" s="213">
        <f>S125*H125</f>
        <v>0</v>
      </c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R125" s="214" t="s">
        <v>160</v>
      </c>
      <c r="AT125" s="214" t="s">
        <v>155</v>
      </c>
      <c r="AU125" s="214" t="s">
        <v>85</v>
      </c>
      <c r="AY125" s="16" t="s">
        <v>153</v>
      </c>
      <c r="BE125" s="215">
        <f>IF(N125="základní",J125,0)</f>
        <v>0</v>
      </c>
      <c r="BF125" s="215">
        <f>IF(N125="snížená",J125,0)</f>
        <v>0</v>
      </c>
      <c r="BG125" s="215">
        <f>IF(N125="zákl. přenesená",J125,0)</f>
        <v>0</v>
      </c>
      <c r="BH125" s="215">
        <f>IF(N125="sníž. přenesená",J125,0)</f>
        <v>0</v>
      </c>
      <c r="BI125" s="215">
        <f>IF(N125="nulová",J125,0)</f>
        <v>0</v>
      </c>
      <c r="BJ125" s="16" t="s">
        <v>85</v>
      </c>
      <c r="BK125" s="215">
        <f>ROUND(I125*H125,2)</f>
        <v>0</v>
      </c>
      <c r="BL125" s="16" t="s">
        <v>160</v>
      </c>
      <c r="BM125" s="214" t="s">
        <v>211</v>
      </c>
    </row>
    <row r="126" s="2" customFormat="1">
      <c r="A126" s="37"/>
      <c r="B126" s="38"/>
      <c r="C126" s="39"/>
      <c r="D126" s="216" t="s">
        <v>162</v>
      </c>
      <c r="E126" s="39"/>
      <c r="F126" s="217" t="s">
        <v>212</v>
      </c>
      <c r="G126" s="39"/>
      <c r="H126" s="39"/>
      <c r="I126" s="218"/>
      <c r="J126" s="39"/>
      <c r="K126" s="39"/>
      <c r="L126" s="43"/>
      <c r="M126" s="219"/>
      <c r="N126" s="220"/>
      <c r="O126" s="83"/>
      <c r="P126" s="83"/>
      <c r="Q126" s="83"/>
      <c r="R126" s="83"/>
      <c r="S126" s="83"/>
      <c r="T126" s="84"/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T126" s="16" t="s">
        <v>162</v>
      </c>
      <c r="AU126" s="16" t="s">
        <v>85</v>
      </c>
    </row>
    <row r="127" s="2" customFormat="1" ht="22.2" customHeight="1">
      <c r="A127" s="37"/>
      <c r="B127" s="38"/>
      <c r="C127" s="203" t="s">
        <v>211</v>
      </c>
      <c r="D127" s="203" t="s">
        <v>155</v>
      </c>
      <c r="E127" s="204" t="s">
        <v>213</v>
      </c>
      <c r="F127" s="205" t="s">
        <v>214</v>
      </c>
      <c r="G127" s="206" t="s">
        <v>210</v>
      </c>
      <c r="H127" s="207">
        <v>4</v>
      </c>
      <c r="I127" s="208"/>
      <c r="J127" s="209">
        <f>ROUND(I127*H127,2)</f>
        <v>0</v>
      </c>
      <c r="K127" s="205" t="s">
        <v>159</v>
      </c>
      <c r="L127" s="43"/>
      <c r="M127" s="210" t="s">
        <v>19</v>
      </c>
      <c r="N127" s="211" t="s">
        <v>44</v>
      </c>
      <c r="O127" s="83"/>
      <c r="P127" s="212">
        <f>O127*H127</f>
        <v>0</v>
      </c>
      <c r="Q127" s="212">
        <v>0.094310000000000005</v>
      </c>
      <c r="R127" s="212">
        <f>Q127*H127</f>
        <v>0.37724000000000002</v>
      </c>
      <c r="S127" s="212">
        <v>0</v>
      </c>
      <c r="T127" s="213">
        <f>S127*H127</f>
        <v>0</v>
      </c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R127" s="214" t="s">
        <v>160</v>
      </c>
      <c r="AT127" s="214" t="s">
        <v>155</v>
      </c>
      <c r="AU127" s="214" t="s">
        <v>85</v>
      </c>
      <c r="AY127" s="16" t="s">
        <v>153</v>
      </c>
      <c r="BE127" s="215">
        <f>IF(N127="základní",J127,0)</f>
        <v>0</v>
      </c>
      <c r="BF127" s="215">
        <f>IF(N127="snížená",J127,0)</f>
        <v>0</v>
      </c>
      <c r="BG127" s="215">
        <f>IF(N127="zákl. přenesená",J127,0)</f>
        <v>0</v>
      </c>
      <c r="BH127" s="215">
        <f>IF(N127="sníž. přenesená",J127,0)</f>
        <v>0</v>
      </c>
      <c r="BI127" s="215">
        <f>IF(N127="nulová",J127,0)</f>
        <v>0</v>
      </c>
      <c r="BJ127" s="16" t="s">
        <v>85</v>
      </c>
      <c r="BK127" s="215">
        <f>ROUND(I127*H127,2)</f>
        <v>0</v>
      </c>
      <c r="BL127" s="16" t="s">
        <v>160</v>
      </c>
      <c r="BM127" s="214" t="s">
        <v>215</v>
      </c>
    </row>
    <row r="128" s="2" customFormat="1">
      <c r="A128" s="37"/>
      <c r="B128" s="38"/>
      <c r="C128" s="39"/>
      <c r="D128" s="216" t="s">
        <v>162</v>
      </c>
      <c r="E128" s="39"/>
      <c r="F128" s="217" t="s">
        <v>216</v>
      </c>
      <c r="G128" s="39"/>
      <c r="H128" s="39"/>
      <c r="I128" s="218"/>
      <c r="J128" s="39"/>
      <c r="K128" s="39"/>
      <c r="L128" s="43"/>
      <c r="M128" s="219"/>
      <c r="N128" s="220"/>
      <c r="O128" s="83"/>
      <c r="P128" s="83"/>
      <c r="Q128" s="83"/>
      <c r="R128" s="83"/>
      <c r="S128" s="83"/>
      <c r="T128" s="84"/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T128" s="16" t="s">
        <v>162</v>
      </c>
      <c r="AU128" s="16" t="s">
        <v>85</v>
      </c>
    </row>
    <row r="129" s="2" customFormat="1" ht="19.8" customHeight="1">
      <c r="A129" s="37"/>
      <c r="B129" s="38"/>
      <c r="C129" s="203" t="s">
        <v>217</v>
      </c>
      <c r="D129" s="203" t="s">
        <v>155</v>
      </c>
      <c r="E129" s="204" t="s">
        <v>218</v>
      </c>
      <c r="F129" s="205" t="s">
        <v>219</v>
      </c>
      <c r="G129" s="206" t="s">
        <v>210</v>
      </c>
      <c r="H129" s="207">
        <v>4</v>
      </c>
      <c r="I129" s="208"/>
      <c r="J129" s="209">
        <f>ROUND(I129*H129,2)</f>
        <v>0</v>
      </c>
      <c r="K129" s="205" t="s">
        <v>159</v>
      </c>
      <c r="L129" s="43"/>
      <c r="M129" s="210" t="s">
        <v>19</v>
      </c>
      <c r="N129" s="211" t="s">
        <v>44</v>
      </c>
      <c r="O129" s="83"/>
      <c r="P129" s="212">
        <f>O129*H129</f>
        <v>0</v>
      </c>
      <c r="Q129" s="212">
        <v>0.10138999999999999</v>
      </c>
      <c r="R129" s="212">
        <f>Q129*H129</f>
        <v>0.40555999999999998</v>
      </c>
      <c r="S129" s="212">
        <v>0</v>
      </c>
      <c r="T129" s="213">
        <f>S129*H129</f>
        <v>0</v>
      </c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R129" s="214" t="s">
        <v>160</v>
      </c>
      <c r="AT129" s="214" t="s">
        <v>155</v>
      </c>
      <c r="AU129" s="214" t="s">
        <v>85</v>
      </c>
      <c r="AY129" s="16" t="s">
        <v>153</v>
      </c>
      <c r="BE129" s="215">
        <f>IF(N129="základní",J129,0)</f>
        <v>0</v>
      </c>
      <c r="BF129" s="215">
        <f>IF(N129="snížená",J129,0)</f>
        <v>0</v>
      </c>
      <c r="BG129" s="215">
        <f>IF(N129="zákl. přenesená",J129,0)</f>
        <v>0</v>
      </c>
      <c r="BH129" s="215">
        <f>IF(N129="sníž. přenesená",J129,0)</f>
        <v>0</v>
      </c>
      <c r="BI129" s="215">
        <f>IF(N129="nulová",J129,0)</f>
        <v>0</v>
      </c>
      <c r="BJ129" s="16" t="s">
        <v>85</v>
      </c>
      <c r="BK129" s="215">
        <f>ROUND(I129*H129,2)</f>
        <v>0</v>
      </c>
      <c r="BL129" s="16" t="s">
        <v>160</v>
      </c>
      <c r="BM129" s="214" t="s">
        <v>220</v>
      </c>
    </row>
    <row r="130" s="2" customFormat="1">
      <c r="A130" s="37"/>
      <c r="B130" s="38"/>
      <c r="C130" s="39"/>
      <c r="D130" s="216" t="s">
        <v>162</v>
      </c>
      <c r="E130" s="39"/>
      <c r="F130" s="217" t="s">
        <v>221</v>
      </c>
      <c r="G130" s="39"/>
      <c r="H130" s="39"/>
      <c r="I130" s="218"/>
      <c r="J130" s="39"/>
      <c r="K130" s="39"/>
      <c r="L130" s="43"/>
      <c r="M130" s="219"/>
      <c r="N130" s="220"/>
      <c r="O130" s="83"/>
      <c r="P130" s="83"/>
      <c r="Q130" s="83"/>
      <c r="R130" s="83"/>
      <c r="S130" s="83"/>
      <c r="T130" s="84"/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T130" s="16" t="s">
        <v>162</v>
      </c>
      <c r="AU130" s="16" t="s">
        <v>85</v>
      </c>
    </row>
    <row r="131" s="2" customFormat="1" ht="22.2" customHeight="1">
      <c r="A131" s="37"/>
      <c r="B131" s="38"/>
      <c r="C131" s="203" t="s">
        <v>222</v>
      </c>
      <c r="D131" s="203" t="s">
        <v>155</v>
      </c>
      <c r="E131" s="204" t="s">
        <v>223</v>
      </c>
      <c r="F131" s="205" t="s">
        <v>224</v>
      </c>
      <c r="G131" s="206" t="s">
        <v>210</v>
      </c>
      <c r="H131" s="207">
        <v>4</v>
      </c>
      <c r="I131" s="208"/>
      <c r="J131" s="209">
        <f>ROUND(I131*H131,2)</f>
        <v>0</v>
      </c>
      <c r="K131" s="205" t="s">
        <v>159</v>
      </c>
      <c r="L131" s="43"/>
      <c r="M131" s="210" t="s">
        <v>19</v>
      </c>
      <c r="N131" s="211" t="s">
        <v>44</v>
      </c>
      <c r="O131" s="83"/>
      <c r="P131" s="212">
        <f>O131*H131</f>
        <v>0</v>
      </c>
      <c r="Q131" s="212">
        <v>0.15648999999999999</v>
      </c>
      <c r="R131" s="212">
        <f>Q131*H131</f>
        <v>0.62595999999999996</v>
      </c>
      <c r="S131" s="212">
        <v>0</v>
      </c>
      <c r="T131" s="213">
        <f>S131*H131</f>
        <v>0</v>
      </c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R131" s="214" t="s">
        <v>160</v>
      </c>
      <c r="AT131" s="214" t="s">
        <v>155</v>
      </c>
      <c r="AU131" s="214" t="s">
        <v>85</v>
      </c>
      <c r="AY131" s="16" t="s">
        <v>153</v>
      </c>
      <c r="BE131" s="215">
        <f>IF(N131="základní",J131,0)</f>
        <v>0</v>
      </c>
      <c r="BF131" s="215">
        <f>IF(N131="snížená",J131,0)</f>
        <v>0</v>
      </c>
      <c r="BG131" s="215">
        <f>IF(N131="zákl. přenesená",J131,0)</f>
        <v>0</v>
      </c>
      <c r="BH131" s="215">
        <f>IF(N131="sníž. přenesená",J131,0)</f>
        <v>0</v>
      </c>
      <c r="BI131" s="215">
        <f>IF(N131="nulová",J131,0)</f>
        <v>0</v>
      </c>
      <c r="BJ131" s="16" t="s">
        <v>85</v>
      </c>
      <c r="BK131" s="215">
        <f>ROUND(I131*H131,2)</f>
        <v>0</v>
      </c>
      <c r="BL131" s="16" t="s">
        <v>160</v>
      </c>
      <c r="BM131" s="214" t="s">
        <v>225</v>
      </c>
    </row>
    <row r="132" s="2" customFormat="1">
      <c r="A132" s="37"/>
      <c r="B132" s="38"/>
      <c r="C132" s="39"/>
      <c r="D132" s="216" t="s">
        <v>162</v>
      </c>
      <c r="E132" s="39"/>
      <c r="F132" s="217" t="s">
        <v>226</v>
      </c>
      <c r="G132" s="39"/>
      <c r="H132" s="39"/>
      <c r="I132" s="218"/>
      <c r="J132" s="39"/>
      <c r="K132" s="39"/>
      <c r="L132" s="43"/>
      <c r="M132" s="219"/>
      <c r="N132" s="220"/>
      <c r="O132" s="83"/>
      <c r="P132" s="83"/>
      <c r="Q132" s="83"/>
      <c r="R132" s="83"/>
      <c r="S132" s="83"/>
      <c r="T132" s="84"/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T132" s="16" t="s">
        <v>162</v>
      </c>
      <c r="AU132" s="16" t="s">
        <v>85</v>
      </c>
    </row>
    <row r="133" s="2" customFormat="1" ht="19.8" customHeight="1">
      <c r="A133" s="37"/>
      <c r="B133" s="38"/>
      <c r="C133" s="203" t="s">
        <v>8</v>
      </c>
      <c r="D133" s="203" t="s">
        <v>155</v>
      </c>
      <c r="E133" s="204" t="s">
        <v>227</v>
      </c>
      <c r="F133" s="205" t="s">
        <v>228</v>
      </c>
      <c r="G133" s="206" t="s">
        <v>210</v>
      </c>
      <c r="H133" s="207">
        <v>4</v>
      </c>
      <c r="I133" s="208"/>
      <c r="J133" s="209">
        <f>ROUND(I133*H133,2)</f>
        <v>0</v>
      </c>
      <c r="K133" s="205" t="s">
        <v>159</v>
      </c>
      <c r="L133" s="43"/>
      <c r="M133" s="210" t="s">
        <v>19</v>
      </c>
      <c r="N133" s="211" t="s">
        <v>44</v>
      </c>
      <c r="O133" s="83"/>
      <c r="P133" s="212">
        <f>O133*H133</f>
        <v>0</v>
      </c>
      <c r="Q133" s="212">
        <v>0.19649</v>
      </c>
      <c r="R133" s="212">
        <f>Q133*H133</f>
        <v>0.78595999999999999</v>
      </c>
      <c r="S133" s="212">
        <v>0</v>
      </c>
      <c r="T133" s="213">
        <f>S133*H133</f>
        <v>0</v>
      </c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R133" s="214" t="s">
        <v>160</v>
      </c>
      <c r="AT133" s="214" t="s">
        <v>155</v>
      </c>
      <c r="AU133" s="214" t="s">
        <v>85</v>
      </c>
      <c r="AY133" s="16" t="s">
        <v>153</v>
      </c>
      <c r="BE133" s="215">
        <f>IF(N133="základní",J133,0)</f>
        <v>0</v>
      </c>
      <c r="BF133" s="215">
        <f>IF(N133="snížená",J133,0)</f>
        <v>0</v>
      </c>
      <c r="BG133" s="215">
        <f>IF(N133="zákl. přenesená",J133,0)</f>
        <v>0</v>
      </c>
      <c r="BH133" s="215">
        <f>IF(N133="sníž. přenesená",J133,0)</f>
        <v>0</v>
      </c>
      <c r="BI133" s="215">
        <f>IF(N133="nulová",J133,0)</f>
        <v>0</v>
      </c>
      <c r="BJ133" s="16" t="s">
        <v>85</v>
      </c>
      <c r="BK133" s="215">
        <f>ROUND(I133*H133,2)</f>
        <v>0</v>
      </c>
      <c r="BL133" s="16" t="s">
        <v>160</v>
      </c>
      <c r="BM133" s="214" t="s">
        <v>229</v>
      </c>
    </row>
    <row r="134" s="2" customFormat="1">
      <c r="A134" s="37"/>
      <c r="B134" s="38"/>
      <c r="C134" s="39"/>
      <c r="D134" s="216" t="s">
        <v>162</v>
      </c>
      <c r="E134" s="39"/>
      <c r="F134" s="217" t="s">
        <v>230</v>
      </c>
      <c r="G134" s="39"/>
      <c r="H134" s="39"/>
      <c r="I134" s="218"/>
      <c r="J134" s="39"/>
      <c r="K134" s="39"/>
      <c r="L134" s="43"/>
      <c r="M134" s="219"/>
      <c r="N134" s="220"/>
      <c r="O134" s="83"/>
      <c r="P134" s="83"/>
      <c r="Q134" s="83"/>
      <c r="R134" s="83"/>
      <c r="S134" s="83"/>
      <c r="T134" s="84"/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T134" s="16" t="s">
        <v>162</v>
      </c>
      <c r="AU134" s="16" t="s">
        <v>85</v>
      </c>
    </row>
    <row r="135" s="2" customFormat="1" ht="30" customHeight="1">
      <c r="A135" s="37"/>
      <c r="B135" s="38"/>
      <c r="C135" s="203" t="s">
        <v>231</v>
      </c>
      <c r="D135" s="203" t="s">
        <v>155</v>
      </c>
      <c r="E135" s="204" t="s">
        <v>232</v>
      </c>
      <c r="F135" s="205" t="s">
        <v>233</v>
      </c>
      <c r="G135" s="206" t="s">
        <v>195</v>
      </c>
      <c r="H135" s="207">
        <v>12.4</v>
      </c>
      <c r="I135" s="208"/>
      <c r="J135" s="209">
        <f>ROUND(I135*H135,2)</f>
        <v>0</v>
      </c>
      <c r="K135" s="205" t="s">
        <v>159</v>
      </c>
      <c r="L135" s="43"/>
      <c r="M135" s="210" t="s">
        <v>19</v>
      </c>
      <c r="N135" s="211" t="s">
        <v>44</v>
      </c>
      <c r="O135" s="83"/>
      <c r="P135" s="212">
        <f>O135*H135</f>
        <v>0</v>
      </c>
      <c r="Q135" s="212">
        <v>0.01052</v>
      </c>
      <c r="R135" s="212">
        <f>Q135*H135</f>
        <v>0.13044800000000001</v>
      </c>
      <c r="S135" s="212">
        <v>0</v>
      </c>
      <c r="T135" s="213">
        <f>S135*H135</f>
        <v>0</v>
      </c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R135" s="214" t="s">
        <v>160</v>
      </c>
      <c r="AT135" s="214" t="s">
        <v>155</v>
      </c>
      <c r="AU135" s="214" t="s">
        <v>85</v>
      </c>
      <c r="AY135" s="16" t="s">
        <v>153</v>
      </c>
      <c r="BE135" s="215">
        <f>IF(N135="základní",J135,0)</f>
        <v>0</v>
      </c>
      <c r="BF135" s="215">
        <f>IF(N135="snížená",J135,0)</f>
        <v>0</v>
      </c>
      <c r="BG135" s="215">
        <f>IF(N135="zákl. přenesená",J135,0)</f>
        <v>0</v>
      </c>
      <c r="BH135" s="215">
        <f>IF(N135="sníž. přenesená",J135,0)</f>
        <v>0</v>
      </c>
      <c r="BI135" s="215">
        <f>IF(N135="nulová",J135,0)</f>
        <v>0</v>
      </c>
      <c r="BJ135" s="16" t="s">
        <v>85</v>
      </c>
      <c r="BK135" s="215">
        <f>ROUND(I135*H135,2)</f>
        <v>0</v>
      </c>
      <c r="BL135" s="16" t="s">
        <v>160</v>
      </c>
      <c r="BM135" s="214" t="s">
        <v>234</v>
      </c>
    </row>
    <row r="136" s="2" customFormat="1">
      <c r="A136" s="37"/>
      <c r="B136" s="38"/>
      <c r="C136" s="39"/>
      <c r="D136" s="216" t="s">
        <v>162</v>
      </c>
      <c r="E136" s="39"/>
      <c r="F136" s="217" t="s">
        <v>235</v>
      </c>
      <c r="G136" s="39"/>
      <c r="H136" s="39"/>
      <c r="I136" s="218"/>
      <c r="J136" s="39"/>
      <c r="K136" s="39"/>
      <c r="L136" s="43"/>
      <c r="M136" s="219"/>
      <c r="N136" s="220"/>
      <c r="O136" s="83"/>
      <c r="P136" s="83"/>
      <c r="Q136" s="83"/>
      <c r="R136" s="83"/>
      <c r="S136" s="83"/>
      <c r="T136" s="84"/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T136" s="16" t="s">
        <v>162</v>
      </c>
      <c r="AU136" s="16" t="s">
        <v>85</v>
      </c>
    </row>
    <row r="137" s="2" customFormat="1" ht="30" customHeight="1">
      <c r="A137" s="37"/>
      <c r="B137" s="38"/>
      <c r="C137" s="203" t="s">
        <v>236</v>
      </c>
      <c r="D137" s="203" t="s">
        <v>155</v>
      </c>
      <c r="E137" s="204" t="s">
        <v>237</v>
      </c>
      <c r="F137" s="205" t="s">
        <v>238</v>
      </c>
      <c r="G137" s="206" t="s">
        <v>195</v>
      </c>
      <c r="H137" s="207">
        <v>12.4</v>
      </c>
      <c r="I137" s="208"/>
      <c r="J137" s="209">
        <f>ROUND(I137*H137,2)</f>
        <v>0</v>
      </c>
      <c r="K137" s="205" t="s">
        <v>159</v>
      </c>
      <c r="L137" s="43"/>
      <c r="M137" s="210" t="s">
        <v>19</v>
      </c>
      <c r="N137" s="211" t="s">
        <v>44</v>
      </c>
      <c r="O137" s="83"/>
      <c r="P137" s="212">
        <f>O137*H137</f>
        <v>0</v>
      </c>
      <c r="Q137" s="212">
        <v>0</v>
      </c>
      <c r="R137" s="212">
        <f>Q137*H137</f>
        <v>0</v>
      </c>
      <c r="S137" s="212">
        <v>0</v>
      </c>
      <c r="T137" s="213">
        <f>S137*H137</f>
        <v>0</v>
      </c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R137" s="214" t="s">
        <v>160</v>
      </c>
      <c r="AT137" s="214" t="s">
        <v>155</v>
      </c>
      <c r="AU137" s="214" t="s">
        <v>85</v>
      </c>
      <c r="AY137" s="16" t="s">
        <v>153</v>
      </c>
      <c r="BE137" s="215">
        <f>IF(N137="základní",J137,0)</f>
        <v>0</v>
      </c>
      <c r="BF137" s="215">
        <f>IF(N137="snížená",J137,0)</f>
        <v>0</v>
      </c>
      <c r="BG137" s="215">
        <f>IF(N137="zákl. přenesená",J137,0)</f>
        <v>0</v>
      </c>
      <c r="BH137" s="215">
        <f>IF(N137="sníž. přenesená",J137,0)</f>
        <v>0</v>
      </c>
      <c r="BI137" s="215">
        <f>IF(N137="nulová",J137,0)</f>
        <v>0</v>
      </c>
      <c r="BJ137" s="16" t="s">
        <v>85</v>
      </c>
      <c r="BK137" s="215">
        <f>ROUND(I137*H137,2)</f>
        <v>0</v>
      </c>
      <c r="BL137" s="16" t="s">
        <v>160</v>
      </c>
      <c r="BM137" s="214" t="s">
        <v>239</v>
      </c>
    </row>
    <row r="138" s="2" customFormat="1">
      <c r="A138" s="37"/>
      <c r="B138" s="38"/>
      <c r="C138" s="39"/>
      <c r="D138" s="216" t="s">
        <v>162</v>
      </c>
      <c r="E138" s="39"/>
      <c r="F138" s="217" t="s">
        <v>240</v>
      </c>
      <c r="G138" s="39"/>
      <c r="H138" s="39"/>
      <c r="I138" s="218"/>
      <c r="J138" s="39"/>
      <c r="K138" s="39"/>
      <c r="L138" s="43"/>
      <c r="M138" s="219"/>
      <c r="N138" s="220"/>
      <c r="O138" s="83"/>
      <c r="P138" s="83"/>
      <c r="Q138" s="83"/>
      <c r="R138" s="83"/>
      <c r="S138" s="83"/>
      <c r="T138" s="84"/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T138" s="16" t="s">
        <v>162</v>
      </c>
      <c r="AU138" s="16" t="s">
        <v>85</v>
      </c>
    </row>
    <row r="139" s="2" customFormat="1" ht="19.8" customHeight="1">
      <c r="A139" s="37"/>
      <c r="B139" s="38"/>
      <c r="C139" s="203" t="s">
        <v>241</v>
      </c>
      <c r="D139" s="203" t="s">
        <v>155</v>
      </c>
      <c r="E139" s="204" t="s">
        <v>242</v>
      </c>
      <c r="F139" s="205" t="s">
        <v>243</v>
      </c>
      <c r="G139" s="206" t="s">
        <v>174</v>
      </c>
      <c r="H139" s="207">
        <v>0.23000000000000001</v>
      </c>
      <c r="I139" s="208"/>
      <c r="J139" s="209">
        <f>ROUND(I139*H139,2)</f>
        <v>0</v>
      </c>
      <c r="K139" s="205" t="s">
        <v>159</v>
      </c>
      <c r="L139" s="43"/>
      <c r="M139" s="210" t="s">
        <v>19</v>
      </c>
      <c r="N139" s="211" t="s">
        <v>44</v>
      </c>
      <c r="O139" s="83"/>
      <c r="P139" s="212">
        <f>O139*H139</f>
        <v>0</v>
      </c>
      <c r="Q139" s="212">
        <v>1.04575</v>
      </c>
      <c r="R139" s="212">
        <f>Q139*H139</f>
        <v>0.2405225</v>
      </c>
      <c r="S139" s="212">
        <v>0</v>
      </c>
      <c r="T139" s="213">
        <f>S139*H139</f>
        <v>0</v>
      </c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R139" s="214" t="s">
        <v>160</v>
      </c>
      <c r="AT139" s="214" t="s">
        <v>155</v>
      </c>
      <c r="AU139" s="214" t="s">
        <v>85</v>
      </c>
      <c r="AY139" s="16" t="s">
        <v>153</v>
      </c>
      <c r="BE139" s="215">
        <f>IF(N139="základní",J139,0)</f>
        <v>0</v>
      </c>
      <c r="BF139" s="215">
        <f>IF(N139="snížená",J139,0)</f>
        <v>0</v>
      </c>
      <c r="BG139" s="215">
        <f>IF(N139="zákl. přenesená",J139,0)</f>
        <v>0</v>
      </c>
      <c r="BH139" s="215">
        <f>IF(N139="sníž. přenesená",J139,0)</f>
        <v>0</v>
      </c>
      <c r="BI139" s="215">
        <f>IF(N139="nulová",J139,0)</f>
        <v>0</v>
      </c>
      <c r="BJ139" s="16" t="s">
        <v>85</v>
      </c>
      <c r="BK139" s="215">
        <f>ROUND(I139*H139,2)</f>
        <v>0</v>
      </c>
      <c r="BL139" s="16" t="s">
        <v>160</v>
      </c>
      <c r="BM139" s="214" t="s">
        <v>244</v>
      </c>
    </row>
    <row r="140" s="2" customFormat="1">
      <c r="A140" s="37"/>
      <c r="B140" s="38"/>
      <c r="C140" s="39"/>
      <c r="D140" s="216" t="s">
        <v>162</v>
      </c>
      <c r="E140" s="39"/>
      <c r="F140" s="217" t="s">
        <v>245</v>
      </c>
      <c r="G140" s="39"/>
      <c r="H140" s="39"/>
      <c r="I140" s="218"/>
      <c r="J140" s="39"/>
      <c r="K140" s="39"/>
      <c r="L140" s="43"/>
      <c r="M140" s="219"/>
      <c r="N140" s="220"/>
      <c r="O140" s="83"/>
      <c r="P140" s="83"/>
      <c r="Q140" s="83"/>
      <c r="R140" s="83"/>
      <c r="S140" s="83"/>
      <c r="T140" s="84"/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T140" s="16" t="s">
        <v>162</v>
      </c>
      <c r="AU140" s="16" t="s">
        <v>85</v>
      </c>
    </row>
    <row r="141" s="2" customFormat="1" ht="22.2" customHeight="1">
      <c r="A141" s="37"/>
      <c r="B141" s="38"/>
      <c r="C141" s="203" t="s">
        <v>246</v>
      </c>
      <c r="D141" s="203" t="s">
        <v>155</v>
      </c>
      <c r="E141" s="204" t="s">
        <v>247</v>
      </c>
      <c r="F141" s="205" t="s">
        <v>248</v>
      </c>
      <c r="G141" s="206" t="s">
        <v>174</v>
      </c>
      <c r="H141" s="207">
        <v>7.7919999999999998</v>
      </c>
      <c r="I141" s="208"/>
      <c r="J141" s="209">
        <f>ROUND(I141*H141,2)</f>
        <v>0</v>
      </c>
      <c r="K141" s="205" t="s">
        <v>159</v>
      </c>
      <c r="L141" s="43"/>
      <c r="M141" s="210" t="s">
        <v>19</v>
      </c>
      <c r="N141" s="211" t="s">
        <v>44</v>
      </c>
      <c r="O141" s="83"/>
      <c r="P141" s="212">
        <f>O141*H141</f>
        <v>0</v>
      </c>
      <c r="Q141" s="212">
        <v>0.017090000000000001</v>
      </c>
      <c r="R141" s="212">
        <f>Q141*H141</f>
        <v>0.13316528</v>
      </c>
      <c r="S141" s="212">
        <v>0</v>
      </c>
      <c r="T141" s="213">
        <f>S141*H141</f>
        <v>0</v>
      </c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R141" s="214" t="s">
        <v>160</v>
      </c>
      <c r="AT141" s="214" t="s">
        <v>155</v>
      </c>
      <c r="AU141" s="214" t="s">
        <v>85</v>
      </c>
      <c r="AY141" s="16" t="s">
        <v>153</v>
      </c>
      <c r="BE141" s="215">
        <f>IF(N141="základní",J141,0)</f>
        <v>0</v>
      </c>
      <c r="BF141" s="215">
        <f>IF(N141="snížená",J141,0)</f>
        <v>0</v>
      </c>
      <c r="BG141" s="215">
        <f>IF(N141="zákl. přenesená",J141,0)</f>
        <v>0</v>
      </c>
      <c r="BH141" s="215">
        <f>IF(N141="sníž. přenesená",J141,0)</f>
        <v>0</v>
      </c>
      <c r="BI141" s="215">
        <f>IF(N141="nulová",J141,0)</f>
        <v>0</v>
      </c>
      <c r="BJ141" s="16" t="s">
        <v>85</v>
      </c>
      <c r="BK141" s="215">
        <f>ROUND(I141*H141,2)</f>
        <v>0</v>
      </c>
      <c r="BL141" s="16" t="s">
        <v>160</v>
      </c>
      <c r="BM141" s="214" t="s">
        <v>249</v>
      </c>
    </row>
    <row r="142" s="2" customFormat="1">
      <c r="A142" s="37"/>
      <c r="B142" s="38"/>
      <c r="C142" s="39"/>
      <c r="D142" s="216" t="s">
        <v>162</v>
      </c>
      <c r="E142" s="39"/>
      <c r="F142" s="217" t="s">
        <v>250</v>
      </c>
      <c r="G142" s="39"/>
      <c r="H142" s="39"/>
      <c r="I142" s="218"/>
      <c r="J142" s="39"/>
      <c r="K142" s="39"/>
      <c r="L142" s="43"/>
      <c r="M142" s="219"/>
      <c r="N142" s="220"/>
      <c r="O142" s="83"/>
      <c r="P142" s="83"/>
      <c r="Q142" s="83"/>
      <c r="R142" s="83"/>
      <c r="S142" s="83"/>
      <c r="T142" s="84"/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T142" s="16" t="s">
        <v>162</v>
      </c>
      <c r="AU142" s="16" t="s">
        <v>85</v>
      </c>
    </row>
    <row r="143" s="2" customFormat="1" ht="14.4" customHeight="1">
      <c r="A143" s="37"/>
      <c r="B143" s="38"/>
      <c r="C143" s="221" t="s">
        <v>251</v>
      </c>
      <c r="D143" s="221" t="s">
        <v>252</v>
      </c>
      <c r="E143" s="222" t="s">
        <v>253</v>
      </c>
      <c r="F143" s="223" t="s">
        <v>254</v>
      </c>
      <c r="G143" s="224" t="s">
        <v>174</v>
      </c>
      <c r="H143" s="225">
        <v>7.7919999999999998</v>
      </c>
      <c r="I143" s="226"/>
      <c r="J143" s="227">
        <f>ROUND(I143*H143,2)</f>
        <v>0</v>
      </c>
      <c r="K143" s="223" t="s">
        <v>159</v>
      </c>
      <c r="L143" s="228"/>
      <c r="M143" s="229" t="s">
        <v>19</v>
      </c>
      <c r="N143" s="230" t="s">
        <v>44</v>
      </c>
      <c r="O143" s="83"/>
      <c r="P143" s="212">
        <f>O143*H143</f>
        <v>0</v>
      </c>
      <c r="Q143" s="212">
        <v>1</v>
      </c>
      <c r="R143" s="212">
        <f>Q143*H143</f>
        <v>7.7919999999999998</v>
      </c>
      <c r="S143" s="212">
        <v>0</v>
      </c>
      <c r="T143" s="213">
        <f>S143*H143</f>
        <v>0</v>
      </c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R143" s="214" t="s">
        <v>255</v>
      </c>
      <c r="AT143" s="214" t="s">
        <v>252</v>
      </c>
      <c r="AU143" s="214" t="s">
        <v>85</v>
      </c>
      <c r="AY143" s="16" t="s">
        <v>153</v>
      </c>
      <c r="BE143" s="215">
        <f>IF(N143="základní",J143,0)</f>
        <v>0</v>
      </c>
      <c r="BF143" s="215">
        <f>IF(N143="snížená",J143,0)</f>
        <v>0</v>
      </c>
      <c r="BG143" s="215">
        <f>IF(N143="zákl. přenesená",J143,0)</f>
        <v>0</v>
      </c>
      <c r="BH143" s="215">
        <f>IF(N143="sníž. přenesená",J143,0)</f>
        <v>0</v>
      </c>
      <c r="BI143" s="215">
        <f>IF(N143="nulová",J143,0)</f>
        <v>0</v>
      </c>
      <c r="BJ143" s="16" t="s">
        <v>85</v>
      </c>
      <c r="BK143" s="215">
        <f>ROUND(I143*H143,2)</f>
        <v>0</v>
      </c>
      <c r="BL143" s="16" t="s">
        <v>231</v>
      </c>
      <c r="BM143" s="214" t="s">
        <v>256</v>
      </c>
    </row>
    <row r="144" s="2" customFormat="1" ht="22.2" customHeight="1">
      <c r="A144" s="37"/>
      <c r="B144" s="38"/>
      <c r="C144" s="203" t="s">
        <v>7</v>
      </c>
      <c r="D144" s="203" t="s">
        <v>155</v>
      </c>
      <c r="E144" s="204" t="s">
        <v>257</v>
      </c>
      <c r="F144" s="205" t="s">
        <v>258</v>
      </c>
      <c r="G144" s="206" t="s">
        <v>195</v>
      </c>
      <c r="H144" s="207">
        <v>11.699999999999999</v>
      </c>
      <c r="I144" s="208"/>
      <c r="J144" s="209">
        <f>ROUND(I144*H144,2)</f>
        <v>0</v>
      </c>
      <c r="K144" s="205" t="s">
        <v>159</v>
      </c>
      <c r="L144" s="43"/>
      <c r="M144" s="210" t="s">
        <v>19</v>
      </c>
      <c r="N144" s="211" t="s">
        <v>44</v>
      </c>
      <c r="O144" s="83"/>
      <c r="P144" s="212">
        <f>O144*H144</f>
        <v>0</v>
      </c>
      <c r="Q144" s="212">
        <v>0.080610000000000001</v>
      </c>
      <c r="R144" s="212">
        <f>Q144*H144</f>
        <v>0.943137</v>
      </c>
      <c r="S144" s="212">
        <v>0</v>
      </c>
      <c r="T144" s="213">
        <f>S144*H144</f>
        <v>0</v>
      </c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R144" s="214" t="s">
        <v>160</v>
      </c>
      <c r="AT144" s="214" t="s">
        <v>155</v>
      </c>
      <c r="AU144" s="214" t="s">
        <v>85</v>
      </c>
      <c r="AY144" s="16" t="s">
        <v>153</v>
      </c>
      <c r="BE144" s="215">
        <f>IF(N144="základní",J144,0)</f>
        <v>0</v>
      </c>
      <c r="BF144" s="215">
        <f>IF(N144="snížená",J144,0)</f>
        <v>0</v>
      </c>
      <c r="BG144" s="215">
        <f>IF(N144="zákl. přenesená",J144,0)</f>
        <v>0</v>
      </c>
      <c r="BH144" s="215">
        <f>IF(N144="sníž. přenesená",J144,0)</f>
        <v>0</v>
      </c>
      <c r="BI144" s="215">
        <f>IF(N144="nulová",J144,0)</f>
        <v>0</v>
      </c>
      <c r="BJ144" s="16" t="s">
        <v>85</v>
      </c>
      <c r="BK144" s="215">
        <f>ROUND(I144*H144,2)</f>
        <v>0</v>
      </c>
      <c r="BL144" s="16" t="s">
        <v>160</v>
      </c>
      <c r="BM144" s="214" t="s">
        <v>259</v>
      </c>
    </row>
    <row r="145" s="2" customFormat="1">
      <c r="A145" s="37"/>
      <c r="B145" s="38"/>
      <c r="C145" s="39"/>
      <c r="D145" s="216" t="s">
        <v>162</v>
      </c>
      <c r="E145" s="39"/>
      <c r="F145" s="217" t="s">
        <v>260</v>
      </c>
      <c r="G145" s="39"/>
      <c r="H145" s="39"/>
      <c r="I145" s="218"/>
      <c r="J145" s="39"/>
      <c r="K145" s="39"/>
      <c r="L145" s="43"/>
      <c r="M145" s="219"/>
      <c r="N145" s="220"/>
      <c r="O145" s="83"/>
      <c r="P145" s="83"/>
      <c r="Q145" s="83"/>
      <c r="R145" s="83"/>
      <c r="S145" s="83"/>
      <c r="T145" s="84"/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T145" s="16" t="s">
        <v>162</v>
      </c>
      <c r="AU145" s="16" t="s">
        <v>85</v>
      </c>
    </row>
    <row r="146" s="2" customFormat="1" ht="22.2" customHeight="1">
      <c r="A146" s="37"/>
      <c r="B146" s="38"/>
      <c r="C146" s="203" t="s">
        <v>261</v>
      </c>
      <c r="D146" s="203" t="s">
        <v>155</v>
      </c>
      <c r="E146" s="204" t="s">
        <v>262</v>
      </c>
      <c r="F146" s="205" t="s">
        <v>263</v>
      </c>
      <c r="G146" s="206" t="s">
        <v>195</v>
      </c>
      <c r="H146" s="207">
        <v>126.42100000000001</v>
      </c>
      <c r="I146" s="208"/>
      <c r="J146" s="209">
        <f>ROUND(I146*H146,2)</f>
        <v>0</v>
      </c>
      <c r="K146" s="205" t="s">
        <v>159</v>
      </c>
      <c r="L146" s="43"/>
      <c r="M146" s="210" t="s">
        <v>19</v>
      </c>
      <c r="N146" s="211" t="s">
        <v>44</v>
      </c>
      <c r="O146" s="83"/>
      <c r="P146" s="212">
        <f>O146*H146</f>
        <v>0</v>
      </c>
      <c r="Q146" s="212">
        <v>0.058970000000000002</v>
      </c>
      <c r="R146" s="212">
        <f>Q146*H146</f>
        <v>7.4550463700000007</v>
      </c>
      <c r="S146" s="212">
        <v>0</v>
      </c>
      <c r="T146" s="213">
        <f>S146*H146</f>
        <v>0</v>
      </c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R146" s="214" t="s">
        <v>160</v>
      </c>
      <c r="AT146" s="214" t="s">
        <v>155</v>
      </c>
      <c r="AU146" s="214" t="s">
        <v>85</v>
      </c>
      <c r="AY146" s="16" t="s">
        <v>153</v>
      </c>
      <c r="BE146" s="215">
        <f>IF(N146="základní",J146,0)</f>
        <v>0</v>
      </c>
      <c r="BF146" s="215">
        <f>IF(N146="snížená",J146,0)</f>
        <v>0</v>
      </c>
      <c r="BG146" s="215">
        <f>IF(N146="zákl. přenesená",J146,0)</f>
        <v>0</v>
      </c>
      <c r="BH146" s="215">
        <f>IF(N146="sníž. přenesená",J146,0)</f>
        <v>0</v>
      </c>
      <c r="BI146" s="215">
        <f>IF(N146="nulová",J146,0)</f>
        <v>0</v>
      </c>
      <c r="BJ146" s="16" t="s">
        <v>85</v>
      </c>
      <c r="BK146" s="215">
        <f>ROUND(I146*H146,2)</f>
        <v>0</v>
      </c>
      <c r="BL146" s="16" t="s">
        <v>160</v>
      </c>
      <c r="BM146" s="214" t="s">
        <v>241</v>
      </c>
    </row>
    <row r="147" s="2" customFormat="1">
      <c r="A147" s="37"/>
      <c r="B147" s="38"/>
      <c r="C147" s="39"/>
      <c r="D147" s="216" t="s">
        <v>162</v>
      </c>
      <c r="E147" s="39"/>
      <c r="F147" s="217" t="s">
        <v>264</v>
      </c>
      <c r="G147" s="39"/>
      <c r="H147" s="39"/>
      <c r="I147" s="218"/>
      <c r="J147" s="39"/>
      <c r="K147" s="39"/>
      <c r="L147" s="43"/>
      <c r="M147" s="219"/>
      <c r="N147" s="220"/>
      <c r="O147" s="83"/>
      <c r="P147" s="83"/>
      <c r="Q147" s="83"/>
      <c r="R147" s="83"/>
      <c r="S147" s="83"/>
      <c r="T147" s="84"/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T147" s="16" t="s">
        <v>162</v>
      </c>
      <c r="AU147" s="16" t="s">
        <v>85</v>
      </c>
    </row>
    <row r="148" s="2" customFormat="1" ht="22.2" customHeight="1">
      <c r="A148" s="37"/>
      <c r="B148" s="38"/>
      <c r="C148" s="203" t="s">
        <v>265</v>
      </c>
      <c r="D148" s="203" t="s">
        <v>155</v>
      </c>
      <c r="E148" s="204" t="s">
        <v>266</v>
      </c>
      <c r="F148" s="205" t="s">
        <v>267</v>
      </c>
      <c r="G148" s="206" t="s">
        <v>195</v>
      </c>
      <c r="H148" s="207">
        <v>73.379999999999995</v>
      </c>
      <c r="I148" s="208"/>
      <c r="J148" s="209">
        <f>ROUND(I148*H148,2)</f>
        <v>0</v>
      </c>
      <c r="K148" s="205" t="s">
        <v>159</v>
      </c>
      <c r="L148" s="43"/>
      <c r="M148" s="210" t="s">
        <v>19</v>
      </c>
      <c r="N148" s="211" t="s">
        <v>44</v>
      </c>
      <c r="O148" s="83"/>
      <c r="P148" s="212">
        <f>O148*H148</f>
        <v>0</v>
      </c>
      <c r="Q148" s="212">
        <v>0.07571</v>
      </c>
      <c r="R148" s="212">
        <f>Q148*H148</f>
        <v>5.5555997999999995</v>
      </c>
      <c r="S148" s="212">
        <v>0</v>
      </c>
      <c r="T148" s="213">
        <f>S148*H148</f>
        <v>0</v>
      </c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R148" s="214" t="s">
        <v>160</v>
      </c>
      <c r="AT148" s="214" t="s">
        <v>155</v>
      </c>
      <c r="AU148" s="214" t="s">
        <v>85</v>
      </c>
      <c r="AY148" s="16" t="s">
        <v>153</v>
      </c>
      <c r="BE148" s="215">
        <f>IF(N148="základní",J148,0)</f>
        <v>0</v>
      </c>
      <c r="BF148" s="215">
        <f>IF(N148="snížená",J148,0)</f>
        <v>0</v>
      </c>
      <c r="BG148" s="215">
        <f>IF(N148="zákl. přenesená",J148,0)</f>
        <v>0</v>
      </c>
      <c r="BH148" s="215">
        <f>IF(N148="sníž. přenesená",J148,0)</f>
        <v>0</v>
      </c>
      <c r="BI148" s="215">
        <f>IF(N148="nulová",J148,0)</f>
        <v>0</v>
      </c>
      <c r="BJ148" s="16" t="s">
        <v>85</v>
      </c>
      <c r="BK148" s="215">
        <f>ROUND(I148*H148,2)</f>
        <v>0</v>
      </c>
      <c r="BL148" s="16" t="s">
        <v>160</v>
      </c>
      <c r="BM148" s="214" t="s">
        <v>268</v>
      </c>
    </row>
    <row r="149" s="2" customFormat="1">
      <c r="A149" s="37"/>
      <c r="B149" s="38"/>
      <c r="C149" s="39"/>
      <c r="D149" s="216" t="s">
        <v>162</v>
      </c>
      <c r="E149" s="39"/>
      <c r="F149" s="217" t="s">
        <v>269</v>
      </c>
      <c r="G149" s="39"/>
      <c r="H149" s="39"/>
      <c r="I149" s="218"/>
      <c r="J149" s="39"/>
      <c r="K149" s="39"/>
      <c r="L149" s="43"/>
      <c r="M149" s="219"/>
      <c r="N149" s="220"/>
      <c r="O149" s="83"/>
      <c r="P149" s="83"/>
      <c r="Q149" s="83"/>
      <c r="R149" s="83"/>
      <c r="S149" s="83"/>
      <c r="T149" s="84"/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T149" s="16" t="s">
        <v>162</v>
      </c>
      <c r="AU149" s="16" t="s">
        <v>85</v>
      </c>
    </row>
    <row r="150" s="12" customFormat="1" ht="22.8" customHeight="1">
      <c r="A150" s="12"/>
      <c r="B150" s="187"/>
      <c r="C150" s="188"/>
      <c r="D150" s="189" t="s">
        <v>71</v>
      </c>
      <c r="E150" s="201" t="s">
        <v>160</v>
      </c>
      <c r="F150" s="201" t="s">
        <v>270</v>
      </c>
      <c r="G150" s="188"/>
      <c r="H150" s="188"/>
      <c r="I150" s="191"/>
      <c r="J150" s="202">
        <f>BK150</f>
        <v>0</v>
      </c>
      <c r="K150" s="188"/>
      <c r="L150" s="193"/>
      <c r="M150" s="194"/>
      <c r="N150" s="195"/>
      <c r="O150" s="195"/>
      <c r="P150" s="196">
        <f>SUM(P151:P160)</f>
        <v>0</v>
      </c>
      <c r="Q150" s="195"/>
      <c r="R150" s="196">
        <f>SUM(R151:R160)</f>
        <v>22.475975340000002</v>
      </c>
      <c r="S150" s="195"/>
      <c r="T150" s="197">
        <f>SUM(T151:T160)</f>
        <v>0</v>
      </c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R150" s="198" t="s">
        <v>80</v>
      </c>
      <c r="AT150" s="199" t="s">
        <v>71</v>
      </c>
      <c r="AU150" s="199" t="s">
        <v>80</v>
      </c>
      <c r="AY150" s="198" t="s">
        <v>153</v>
      </c>
      <c r="BK150" s="200">
        <f>SUM(BK151:BK160)</f>
        <v>0</v>
      </c>
    </row>
    <row r="151" s="2" customFormat="1" ht="19.8" customHeight="1">
      <c r="A151" s="37"/>
      <c r="B151" s="38"/>
      <c r="C151" s="203" t="s">
        <v>271</v>
      </c>
      <c r="D151" s="203" t="s">
        <v>155</v>
      </c>
      <c r="E151" s="204" t="s">
        <v>272</v>
      </c>
      <c r="F151" s="205" t="s">
        <v>273</v>
      </c>
      <c r="G151" s="206" t="s">
        <v>210</v>
      </c>
      <c r="H151" s="207">
        <v>66</v>
      </c>
      <c r="I151" s="208"/>
      <c r="J151" s="209">
        <f>ROUND(I151*H151,2)</f>
        <v>0</v>
      </c>
      <c r="K151" s="205" t="s">
        <v>159</v>
      </c>
      <c r="L151" s="43"/>
      <c r="M151" s="210" t="s">
        <v>19</v>
      </c>
      <c r="N151" s="211" t="s">
        <v>44</v>
      </c>
      <c r="O151" s="83"/>
      <c r="P151" s="212">
        <f>O151*H151</f>
        <v>0</v>
      </c>
      <c r="Q151" s="212">
        <v>0.022780000000000002</v>
      </c>
      <c r="R151" s="212">
        <f>Q151*H151</f>
        <v>1.5034800000000002</v>
      </c>
      <c r="S151" s="212">
        <v>0</v>
      </c>
      <c r="T151" s="213">
        <f>S151*H151</f>
        <v>0</v>
      </c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R151" s="214" t="s">
        <v>160</v>
      </c>
      <c r="AT151" s="214" t="s">
        <v>155</v>
      </c>
      <c r="AU151" s="214" t="s">
        <v>85</v>
      </c>
      <c r="AY151" s="16" t="s">
        <v>153</v>
      </c>
      <c r="BE151" s="215">
        <f>IF(N151="základní",J151,0)</f>
        <v>0</v>
      </c>
      <c r="BF151" s="215">
        <f>IF(N151="snížená",J151,0)</f>
        <v>0</v>
      </c>
      <c r="BG151" s="215">
        <f>IF(N151="zákl. přenesená",J151,0)</f>
        <v>0</v>
      </c>
      <c r="BH151" s="215">
        <f>IF(N151="sníž. přenesená",J151,0)</f>
        <v>0</v>
      </c>
      <c r="BI151" s="215">
        <f>IF(N151="nulová",J151,0)</f>
        <v>0</v>
      </c>
      <c r="BJ151" s="16" t="s">
        <v>85</v>
      </c>
      <c r="BK151" s="215">
        <f>ROUND(I151*H151,2)</f>
        <v>0</v>
      </c>
      <c r="BL151" s="16" t="s">
        <v>160</v>
      </c>
      <c r="BM151" s="214" t="s">
        <v>274</v>
      </c>
    </row>
    <row r="152" s="2" customFormat="1">
      <c r="A152" s="37"/>
      <c r="B152" s="38"/>
      <c r="C152" s="39"/>
      <c r="D152" s="216" t="s">
        <v>162</v>
      </c>
      <c r="E152" s="39"/>
      <c r="F152" s="217" t="s">
        <v>275</v>
      </c>
      <c r="G152" s="39"/>
      <c r="H152" s="39"/>
      <c r="I152" s="218"/>
      <c r="J152" s="39"/>
      <c r="K152" s="39"/>
      <c r="L152" s="43"/>
      <c r="M152" s="219"/>
      <c r="N152" s="220"/>
      <c r="O152" s="83"/>
      <c r="P152" s="83"/>
      <c r="Q152" s="83"/>
      <c r="R152" s="83"/>
      <c r="S152" s="83"/>
      <c r="T152" s="84"/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T152" s="16" t="s">
        <v>162</v>
      </c>
      <c r="AU152" s="16" t="s">
        <v>85</v>
      </c>
    </row>
    <row r="153" s="2" customFormat="1" ht="14.4" customHeight="1">
      <c r="A153" s="37"/>
      <c r="B153" s="38"/>
      <c r="C153" s="203" t="s">
        <v>276</v>
      </c>
      <c r="D153" s="203" t="s">
        <v>155</v>
      </c>
      <c r="E153" s="204" t="s">
        <v>277</v>
      </c>
      <c r="F153" s="205" t="s">
        <v>278</v>
      </c>
      <c r="G153" s="206" t="s">
        <v>158</v>
      </c>
      <c r="H153" s="207">
        <v>8.1270000000000007</v>
      </c>
      <c r="I153" s="208"/>
      <c r="J153" s="209">
        <f>ROUND(I153*H153,2)</f>
        <v>0</v>
      </c>
      <c r="K153" s="205" t="s">
        <v>159</v>
      </c>
      <c r="L153" s="43"/>
      <c r="M153" s="210" t="s">
        <v>19</v>
      </c>
      <c r="N153" s="211" t="s">
        <v>44</v>
      </c>
      <c r="O153" s="83"/>
      <c r="P153" s="212">
        <f>O153*H153</f>
        <v>0</v>
      </c>
      <c r="Q153" s="212">
        <v>2.5019800000000001</v>
      </c>
      <c r="R153" s="212">
        <f>Q153*H153</f>
        <v>20.333591460000001</v>
      </c>
      <c r="S153" s="212">
        <v>0</v>
      </c>
      <c r="T153" s="213">
        <f>S153*H153</f>
        <v>0</v>
      </c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R153" s="214" t="s">
        <v>160</v>
      </c>
      <c r="AT153" s="214" t="s">
        <v>155</v>
      </c>
      <c r="AU153" s="214" t="s">
        <v>85</v>
      </c>
      <c r="AY153" s="16" t="s">
        <v>153</v>
      </c>
      <c r="BE153" s="215">
        <f>IF(N153="základní",J153,0)</f>
        <v>0</v>
      </c>
      <c r="BF153" s="215">
        <f>IF(N153="snížená",J153,0)</f>
        <v>0</v>
      </c>
      <c r="BG153" s="215">
        <f>IF(N153="zákl. přenesená",J153,0)</f>
        <v>0</v>
      </c>
      <c r="BH153" s="215">
        <f>IF(N153="sníž. přenesená",J153,0)</f>
        <v>0</v>
      </c>
      <c r="BI153" s="215">
        <f>IF(N153="nulová",J153,0)</f>
        <v>0</v>
      </c>
      <c r="BJ153" s="16" t="s">
        <v>85</v>
      </c>
      <c r="BK153" s="215">
        <f>ROUND(I153*H153,2)</f>
        <v>0</v>
      </c>
      <c r="BL153" s="16" t="s">
        <v>160</v>
      </c>
      <c r="BM153" s="214" t="s">
        <v>271</v>
      </c>
    </row>
    <row r="154" s="2" customFormat="1">
      <c r="A154" s="37"/>
      <c r="B154" s="38"/>
      <c r="C154" s="39"/>
      <c r="D154" s="216" t="s">
        <v>162</v>
      </c>
      <c r="E154" s="39"/>
      <c r="F154" s="217" t="s">
        <v>279</v>
      </c>
      <c r="G154" s="39"/>
      <c r="H154" s="39"/>
      <c r="I154" s="218"/>
      <c r="J154" s="39"/>
      <c r="K154" s="39"/>
      <c r="L154" s="43"/>
      <c r="M154" s="219"/>
      <c r="N154" s="220"/>
      <c r="O154" s="83"/>
      <c r="P154" s="83"/>
      <c r="Q154" s="83"/>
      <c r="R154" s="83"/>
      <c r="S154" s="83"/>
      <c r="T154" s="84"/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T154" s="16" t="s">
        <v>162</v>
      </c>
      <c r="AU154" s="16" t="s">
        <v>85</v>
      </c>
    </row>
    <row r="155" s="2" customFormat="1" ht="14.4" customHeight="1">
      <c r="A155" s="37"/>
      <c r="B155" s="38"/>
      <c r="C155" s="203" t="s">
        <v>280</v>
      </c>
      <c r="D155" s="203" t="s">
        <v>155</v>
      </c>
      <c r="E155" s="204" t="s">
        <v>281</v>
      </c>
      <c r="F155" s="205" t="s">
        <v>282</v>
      </c>
      <c r="G155" s="206" t="s">
        <v>195</v>
      </c>
      <c r="H155" s="207">
        <v>18.059999999999999</v>
      </c>
      <c r="I155" s="208"/>
      <c r="J155" s="209">
        <f>ROUND(I155*H155,2)</f>
        <v>0</v>
      </c>
      <c r="K155" s="205" t="s">
        <v>159</v>
      </c>
      <c r="L155" s="43"/>
      <c r="M155" s="210" t="s">
        <v>19</v>
      </c>
      <c r="N155" s="211" t="s">
        <v>44</v>
      </c>
      <c r="O155" s="83"/>
      <c r="P155" s="212">
        <f>O155*H155</f>
        <v>0</v>
      </c>
      <c r="Q155" s="212">
        <v>0.0057600000000000004</v>
      </c>
      <c r="R155" s="212">
        <f>Q155*H155</f>
        <v>0.1040256</v>
      </c>
      <c r="S155" s="212">
        <v>0</v>
      </c>
      <c r="T155" s="213">
        <f>S155*H155</f>
        <v>0</v>
      </c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R155" s="214" t="s">
        <v>160</v>
      </c>
      <c r="AT155" s="214" t="s">
        <v>155</v>
      </c>
      <c r="AU155" s="214" t="s">
        <v>85</v>
      </c>
      <c r="AY155" s="16" t="s">
        <v>153</v>
      </c>
      <c r="BE155" s="215">
        <f>IF(N155="základní",J155,0)</f>
        <v>0</v>
      </c>
      <c r="BF155" s="215">
        <f>IF(N155="snížená",J155,0)</f>
        <v>0</v>
      </c>
      <c r="BG155" s="215">
        <f>IF(N155="zákl. přenesená",J155,0)</f>
        <v>0</v>
      </c>
      <c r="BH155" s="215">
        <f>IF(N155="sníž. přenesená",J155,0)</f>
        <v>0</v>
      </c>
      <c r="BI155" s="215">
        <f>IF(N155="nulová",J155,0)</f>
        <v>0</v>
      </c>
      <c r="BJ155" s="16" t="s">
        <v>85</v>
      </c>
      <c r="BK155" s="215">
        <f>ROUND(I155*H155,2)</f>
        <v>0</v>
      </c>
      <c r="BL155" s="16" t="s">
        <v>160</v>
      </c>
      <c r="BM155" s="214" t="s">
        <v>280</v>
      </c>
    </row>
    <row r="156" s="2" customFormat="1">
      <c r="A156" s="37"/>
      <c r="B156" s="38"/>
      <c r="C156" s="39"/>
      <c r="D156" s="216" t="s">
        <v>162</v>
      </c>
      <c r="E156" s="39"/>
      <c r="F156" s="217" t="s">
        <v>283</v>
      </c>
      <c r="G156" s="39"/>
      <c r="H156" s="39"/>
      <c r="I156" s="218"/>
      <c r="J156" s="39"/>
      <c r="K156" s="39"/>
      <c r="L156" s="43"/>
      <c r="M156" s="219"/>
      <c r="N156" s="220"/>
      <c r="O156" s="83"/>
      <c r="P156" s="83"/>
      <c r="Q156" s="83"/>
      <c r="R156" s="83"/>
      <c r="S156" s="83"/>
      <c r="T156" s="84"/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T156" s="16" t="s">
        <v>162</v>
      </c>
      <c r="AU156" s="16" t="s">
        <v>85</v>
      </c>
    </row>
    <row r="157" s="2" customFormat="1" ht="14.4" customHeight="1">
      <c r="A157" s="37"/>
      <c r="B157" s="38"/>
      <c r="C157" s="203" t="s">
        <v>284</v>
      </c>
      <c r="D157" s="203" t="s">
        <v>155</v>
      </c>
      <c r="E157" s="204" t="s">
        <v>285</v>
      </c>
      <c r="F157" s="205" t="s">
        <v>286</v>
      </c>
      <c r="G157" s="206" t="s">
        <v>195</v>
      </c>
      <c r="H157" s="207">
        <v>18.059999999999999</v>
      </c>
      <c r="I157" s="208"/>
      <c r="J157" s="209">
        <f>ROUND(I157*H157,2)</f>
        <v>0</v>
      </c>
      <c r="K157" s="205" t="s">
        <v>159</v>
      </c>
      <c r="L157" s="43"/>
      <c r="M157" s="210" t="s">
        <v>19</v>
      </c>
      <c r="N157" s="211" t="s">
        <v>44</v>
      </c>
      <c r="O157" s="83"/>
      <c r="P157" s="212">
        <f>O157*H157</f>
        <v>0</v>
      </c>
      <c r="Q157" s="212">
        <v>0</v>
      </c>
      <c r="R157" s="212">
        <f>Q157*H157</f>
        <v>0</v>
      </c>
      <c r="S157" s="212">
        <v>0</v>
      </c>
      <c r="T157" s="213">
        <f>S157*H157</f>
        <v>0</v>
      </c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R157" s="214" t="s">
        <v>160</v>
      </c>
      <c r="AT157" s="214" t="s">
        <v>155</v>
      </c>
      <c r="AU157" s="214" t="s">
        <v>85</v>
      </c>
      <c r="AY157" s="16" t="s">
        <v>153</v>
      </c>
      <c r="BE157" s="215">
        <f>IF(N157="základní",J157,0)</f>
        <v>0</v>
      </c>
      <c r="BF157" s="215">
        <f>IF(N157="snížená",J157,0)</f>
        <v>0</v>
      </c>
      <c r="BG157" s="215">
        <f>IF(N157="zákl. přenesená",J157,0)</f>
        <v>0</v>
      </c>
      <c r="BH157" s="215">
        <f>IF(N157="sníž. přenesená",J157,0)</f>
        <v>0</v>
      </c>
      <c r="BI157" s="215">
        <f>IF(N157="nulová",J157,0)</f>
        <v>0</v>
      </c>
      <c r="BJ157" s="16" t="s">
        <v>85</v>
      </c>
      <c r="BK157" s="215">
        <f>ROUND(I157*H157,2)</f>
        <v>0</v>
      </c>
      <c r="BL157" s="16" t="s">
        <v>160</v>
      </c>
      <c r="BM157" s="214" t="s">
        <v>287</v>
      </c>
    </row>
    <row r="158" s="2" customFormat="1">
      <c r="A158" s="37"/>
      <c r="B158" s="38"/>
      <c r="C158" s="39"/>
      <c r="D158" s="216" t="s">
        <v>162</v>
      </c>
      <c r="E158" s="39"/>
      <c r="F158" s="217" t="s">
        <v>288</v>
      </c>
      <c r="G158" s="39"/>
      <c r="H158" s="39"/>
      <c r="I158" s="218"/>
      <c r="J158" s="39"/>
      <c r="K158" s="39"/>
      <c r="L158" s="43"/>
      <c r="M158" s="219"/>
      <c r="N158" s="220"/>
      <c r="O158" s="83"/>
      <c r="P158" s="83"/>
      <c r="Q158" s="83"/>
      <c r="R158" s="83"/>
      <c r="S158" s="83"/>
      <c r="T158" s="84"/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T158" s="16" t="s">
        <v>162</v>
      </c>
      <c r="AU158" s="16" t="s">
        <v>85</v>
      </c>
    </row>
    <row r="159" s="2" customFormat="1" ht="14.4" customHeight="1">
      <c r="A159" s="37"/>
      <c r="B159" s="38"/>
      <c r="C159" s="203" t="s">
        <v>287</v>
      </c>
      <c r="D159" s="203" t="s">
        <v>155</v>
      </c>
      <c r="E159" s="204" t="s">
        <v>289</v>
      </c>
      <c r="F159" s="205" t="s">
        <v>290</v>
      </c>
      <c r="G159" s="206" t="s">
        <v>174</v>
      </c>
      <c r="H159" s="207">
        <v>0.50800000000000001</v>
      </c>
      <c r="I159" s="208"/>
      <c r="J159" s="209">
        <f>ROUND(I159*H159,2)</f>
        <v>0</v>
      </c>
      <c r="K159" s="205" t="s">
        <v>159</v>
      </c>
      <c r="L159" s="43"/>
      <c r="M159" s="210" t="s">
        <v>19</v>
      </c>
      <c r="N159" s="211" t="s">
        <v>44</v>
      </c>
      <c r="O159" s="83"/>
      <c r="P159" s="212">
        <f>O159*H159</f>
        <v>0</v>
      </c>
      <c r="Q159" s="212">
        <v>1.05291</v>
      </c>
      <c r="R159" s="212">
        <f>Q159*H159</f>
        <v>0.53487828000000004</v>
      </c>
      <c r="S159" s="212">
        <v>0</v>
      </c>
      <c r="T159" s="213">
        <f>S159*H159</f>
        <v>0</v>
      </c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R159" s="214" t="s">
        <v>160</v>
      </c>
      <c r="AT159" s="214" t="s">
        <v>155</v>
      </c>
      <c r="AU159" s="214" t="s">
        <v>85</v>
      </c>
      <c r="AY159" s="16" t="s">
        <v>153</v>
      </c>
      <c r="BE159" s="215">
        <f>IF(N159="základní",J159,0)</f>
        <v>0</v>
      </c>
      <c r="BF159" s="215">
        <f>IF(N159="snížená",J159,0)</f>
        <v>0</v>
      </c>
      <c r="BG159" s="215">
        <f>IF(N159="zákl. přenesená",J159,0)</f>
        <v>0</v>
      </c>
      <c r="BH159" s="215">
        <f>IF(N159="sníž. přenesená",J159,0)</f>
        <v>0</v>
      </c>
      <c r="BI159" s="215">
        <f>IF(N159="nulová",J159,0)</f>
        <v>0</v>
      </c>
      <c r="BJ159" s="16" t="s">
        <v>85</v>
      </c>
      <c r="BK159" s="215">
        <f>ROUND(I159*H159,2)</f>
        <v>0</v>
      </c>
      <c r="BL159" s="16" t="s">
        <v>160</v>
      </c>
      <c r="BM159" s="214" t="s">
        <v>291</v>
      </c>
    </row>
    <row r="160" s="2" customFormat="1">
      <c r="A160" s="37"/>
      <c r="B160" s="38"/>
      <c r="C160" s="39"/>
      <c r="D160" s="216" t="s">
        <v>162</v>
      </c>
      <c r="E160" s="39"/>
      <c r="F160" s="217" t="s">
        <v>292</v>
      </c>
      <c r="G160" s="39"/>
      <c r="H160" s="39"/>
      <c r="I160" s="218"/>
      <c r="J160" s="39"/>
      <c r="K160" s="39"/>
      <c r="L160" s="43"/>
      <c r="M160" s="219"/>
      <c r="N160" s="220"/>
      <c r="O160" s="83"/>
      <c r="P160" s="83"/>
      <c r="Q160" s="83"/>
      <c r="R160" s="83"/>
      <c r="S160" s="83"/>
      <c r="T160" s="84"/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T160" s="16" t="s">
        <v>162</v>
      </c>
      <c r="AU160" s="16" t="s">
        <v>85</v>
      </c>
    </row>
    <row r="161" s="12" customFormat="1" ht="22.8" customHeight="1">
      <c r="A161" s="12"/>
      <c r="B161" s="187"/>
      <c r="C161" s="188"/>
      <c r="D161" s="189" t="s">
        <v>71</v>
      </c>
      <c r="E161" s="201" t="s">
        <v>177</v>
      </c>
      <c r="F161" s="201" t="s">
        <v>293</v>
      </c>
      <c r="G161" s="188"/>
      <c r="H161" s="188"/>
      <c r="I161" s="191"/>
      <c r="J161" s="202">
        <f>BK161</f>
        <v>0</v>
      </c>
      <c r="K161" s="188"/>
      <c r="L161" s="193"/>
      <c r="M161" s="194"/>
      <c r="N161" s="195"/>
      <c r="O161" s="195"/>
      <c r="P161" s="196">
        <f>SUM(P162:P166)</f>
        <v>0</v>
      </c>
      <c r="Q161" s="195"/>
      <c r="R161" s="196">
        <f>SUM(R162:R166)</f>
        <v>3.0405600000000002</v>
      </c>
      <c r="S161" s="195"/>
      <c r="T161" s="197">
        <f>SUM(T162:T166)</f>
        <v>0</v>
      </c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  <c r="AR161" s="198" t="s">
        <v>80</v>
      </c>
      <c r="AT161" s="199" t="s">
        <v>71</v>
      </c>
      <c r="AU161" s="199" t="s">
        <v>80</v>
      </c>
      <c r="AY161" s="198" t="s">
        <v>153</v>
      </c>
      <c r="BK161" s="200">
        <f>SUM(BK162:BK166)</f>
        <v>0</v>
      </c>
    </row>
    <row r="162" s="2" customFormat="1" ht="22.2" customHeight="1">
      <c r="A162" s="37"/>
      <c r="B162" s="38"/>
      <c r="C162" s="203" t="s">
        <v>294</v>
      </c>
      <c r="D162" s="203" t="s">
        <v>155</v>
      </c>
      <c r="E162" s="204" t="s">
        <v>295</v>
      </c>
      <c r="F162" s="205" t="s">
        <v>296</v>
      </c>
      <c r="G162" s="206" t="s">
        <v>195</v>
      </c>
      <c r="H162" s="207">
        <v>15.449999999999999</v>
      </c>
      <c r="I162" s="208"/>
      <c r="J162" s="209">
        <f>ROUND(I162*H162,2)</f>
        <v>0</v>
      </c>
      <c r="K162" s="205" t="s">
        <v>159</v>
      </c>
      <c r="L162" s="43"/>
      <c r="M162" s="210" t="s">
        <v>19</v>
      </c>
      <c r="N162" s="211" t="s">
        <v>44</v>
      </c>
      <c r="O162" s="83"/>
      <c r="P162" s="212">
        <f>O162*H162</f>
        <v>0</v>
      </c>
      <c r="Q162" s="212">
        <v>0</v>
      </c>
      <c r="R162" s="212">
        <f>Q162*H162</f>
        <v>0</v>
      </c>
      <c r="S162" s="212">
        <v>0</v>
      </c>
      <c r="T162" s="213">
        <f>S162*H162</f>
        <v>0</v>
      </c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R162" s="214" t="s">
        <v>160</v>
      </c>
      <c r="AT162" s="214" t="s">
        <v>155</v>
      </c>
      <c r="AU162" s="214" t="s">
        <v>85</v>
      </c>
      <c r="AY162" s="16" t="s">
        <v>153</v>
      </c>
      <c r="BE162" s="215">
        <f>IF(N162="základní",J162,0)</f>
        <v>0</v>
      </c>
      <c r="BF162" s="215">
        <f>IF(N162="snížená",J162,0)</f>
        <v>0</v>
      </c>
      <c r="BG162" s="215">
        <f>IF(N162="zákl. přenesená",J162,0)</f>
        <v>0</v>
      </c>
      <c r="BH162" s="215">
        <f>IF(N162="sníž. přenesená",J162,0)</f>
        <v>0</v>
      </c>
      <c r="BI162" s="215">
        <f>IF(N162="nulová",J162,0)</f>
        <v>0</v>
      </c>
      <c r="BJ162" s="16" t="s">
        <v>85</v>
      </c>
      <c r="BK162" s="215">
        <f>ROUND(I162*H162,2)</f>
        <v>0</v>
      </c>
      <c r="BL162" s="16" t="s">
        <v>160</v>
      </c>
      <c r="BM162" s="214" t="s">
        <v>297</v>
      </c>
    </row>
    <row r="163" s="2" customFormat="1">
      <c r="A163" s="37"/>
      <c r="B163" s="38"/>
      <c r="C163" s="39"/>
      <c r="D163" s="216" t="s">
        <v>162</v>
      </c>
      <c r="E163" s="39"/>
      <c r="F163" s="217" t="s">
        <v>298</v>
      </c>
      <c r="G163" s="39"/>
      <c r="H163" s="39"/>
      <c r="I163" s="218"/>
      <c r="J163" s="39"/>
      <c r="K163" s="39"/>
      <c r="L163" s="43"/>
      <c r="M163" s="219"/>
      <c r="N163" s="220"/>
      <c r="O163" s="83"/>
      <c r="P163" s="83"/>
      <c r="Q163" s="83"/>
      <c r="R163" s="83"/>
      <c r="S163" s="83"/>
      <c r="T163" s="84"/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T163" s="16" t="s">
        <v>162</v>
      </c>
      <c r="AU163" s="16" t="s">
        <v>85</v>
      </c>
    </row>
    <row r="164" s="2" customFormat="1" ht="34.8" customHeight="1">
      <c r="A164" s="37"/>
      <c r="B164" s="38"/>
      <c r="C164" s="203" t="s">
        <v>291</v>
      </c>
      <c r="D164" s="203" t="s">
        <v>155</v>
      </c>
      <c r="E164" s="204" t="s">
        <v>299</v>
      </c>
      <c r="F164" s="205" t="s">
        <v>300</v>
      </c>
      <c r="G164" s="206" t="s">
        <v>195</v>
      </c>
      <c r="H164" s="207">
        <v>15.449999999999999</v>
      </c>
      <c r="I164" s="208"/>
      <c r="J164" s="209">
        <f>ROUND(I164*H164,2)</f>
        <v>0</v>
      </c>
      <c r="K164" s="205" t="s">
        <v>159</v>
      </c>
      <c r="L164" s="43"/>
      <c r="M164" s="210" t="s">
        <v>19</v>
      </c>
      <c r="N164" s="211" t="s">
        <v>44</v>
      </c>
      <c r="O164" s="83"/>
      <c r="P164" s="212">
        <f>O164*H164</f>
        <v>0</v>
      </c>
      <c r="Q164" s="212">
        <v>0.088800000000000004</v>
      </c>
      <c r="R164" s="212">
        <f>Q164*H164</f>
        <v>1.3719600000000001</v>
      </c>
      <c r="S164" s="212">
        <v>0</v>
      </c>
      <c r="T164" s="213">
        <f>S164*H164</f>
        <v>0</v>
      </c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R164" s="214" t="s">
        <v>160</v>
      </c>
      <c r="AT164" s="214" t="s">
        <v>155</v>
      </c>
      <c r="AU164" s="214" t="s">
        <v>85</v>
      </c>
      <c r="AY164" s="16" t="s">
        <v>153</v>
      </c>
      <c r="BE164" s="215">
        <f>IF(N164="základní",J164,0)</f>
        <v>0</v>
      </c>
      <c r="BF164" s="215">
        <f>IF(N164="snížená",J164,0)</f>
        <v>0</v>
      </c>
      <c r="BG164" s="215">
        <f>IF(N164="zákl. přenesená",J164,0)</f>
        <v>0</v>
      </c>
      <c r="BH164" s="215">
        <f>IF(N164="sníž. přenesená",J164,0)</f>
        <v>0</v>
      </c>
      <c r="BI164" s="215">
        <f>IF(N164="nulová",J164,0)</f>
        <v>0</v>
      </c>
      <c r="BJ164" s="16" t="s">
        <v>85</v>
      </c>
      <c r="BK164" s="215">
        <f>ROUND(I164*H164,2)</f>
        <v>0</v>
      </c>
      <c r="BL164" s="16" t="s">
        <v>160</v>
      </c>
      <c r="BM164" s="214" t="s">
        <v>301</v>
      </c>
    </row>
    <row r="165" s="2" customFormat="1">
      <c r="A165" s="37"/>
      <c r="B165" s="38"/>
      <c r="C165" s="39"/>
      <c r="D165" s="216" t="s">
        <v>162</v>
      </c>
      <c r="E165" s="39"/>
      <c r="F165" s="217" t="s">
        <v>302</v>
      </c>
      <c r="G165" s="39"/>
      <c r="H165" s="39"/>
      <c r="I165" s="218"/>
      <c r="J165" s="39"/>
      <c r="K165" s="39"/>
      <c r="L165" s="43"/>
      <c r="M165" s="219"/>
      <c r="N165" s="220"/>
      <c r="O165" s="83"/>
      <c r="P165" s="83"/>
      <c r="Q165" s="83"/>
      <c r="R165" s="83"/>
      <c r="S165" s="83"/>
      <c r="T165" s="84"/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T165" s="16" t="s">
        <v>162</v>
      </c>
      <c r="AU165" s="16" t="s">
        <v>85</v>
      </c>
    </row>
    <row r="166" s="2" customFormat="1" ht="14.4" customHeight="1">
      <c r="A166" s="37"/>
      <c r="B166" s="38"/>
      <c r="C166" s="221" t="s">
        <v>303</v>
      </c>
      <c r="D166" s="221" t="s">
        <v>252</v>
      </c>
      <c r="E166" s="222" t="s">
        <v>304</v>
      </c>
      <c r="F166" s="223" t="s">
        <v>305</v>
      </c>
      <c r="G166" s="224" t="s">
        <v>195</v>
      </c>
      <c r="H166" s="225">
        <v>15.449999999999999</v>
      </c>
      <c r="I166" s="226"/>
      <c r="J166" s="227">
        <f>ROUND(I166*H166,2)</f>
        <v>0</v>
      </c>
      <c r="K166" s="223" t="s">
        <v>159</v>
      </c>
      <c r="L166" s="228"/>
      <c r="M166" s="229" t="s">
        <v>19</v>
      </c>
      <c r="N166" s="230" t="s">
        <v>44</v>
      </c>
      <c r="O166" s="83"/>
      <c r="P166" s="212">
        <f>O166*H166</f>
        <v>0</v>
      </c>
      <c r="Q166" s="212">
        <v>0.108</v>
      </c>
      <c r="R166" s="212">
        <f>Q166*H166</f>
        <v>1.6685999999999999</v>
      </c>
      <c r="S166" s="212">
        <v>0</v>
      </c>
      <c r="T166" s="213">
        <f>S166*H166</f>
        <v>0</v>
      </c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R166" s="214" t="s">
        <v>192</v>
      </c>
      <c r="AT166" s="214" t="s">
        <v>252</v>
      </c>
      <c r="AU166" s="214" t="s">
        <v>85</v>
      </c>
      <c r="AY166" s="16" t="s">
        <v>153</v>
      </c>
      <c r="BE166" s="215">
        <f>IF(N166="základní",J166,0)</f>
        <v>0</v>
      </c>
      <c r="BF166" s="215">
        <f>IF(N166="snížená",J166,0)</f>
        <v>0</v>
      </c>
      <c r="BG166" s="215">
        <f>IF(N166="zákl. přenesená",J166,0)</f>
        <v>0</v>
      </c>
      <c r="BH166" s="215">
        <f>IF(N166="sníž. přenesená",J166,0)</f>
        <v>0</v>
      </c>
      <c r="BI166" s="215">
        <f>IF(N166="nulová",J166,0)</f>
        <v>0</v>
      </c>
      <c r="BJ166" s="16" t="s">
        <v>85</v>
      </c>
      <c r="BK166" s="215">
        <f>ROUND(I166*H166,2)</f>
        <v>0</v>
      </c>
      <c r="BL166" s="16" t="s">
        <v>160</v>
      </c>
      <c r="BM166" s="214" t="s">
        <v>306</v>
      </c>
    </row>
    <row r="167" s="12" customFormat="1" ht="22.8" customHeight="1">
      <c r="A167" s="12"/>
      <c r="B167" s="187"/>
      <c r="C167" s="188"/>
      <c r="D167" s="189" t="s">
        <v>71</v>
      </c>
      <c r="E167" s="201" t="s">
        <v>182</v>
      </c>
      <c r="F167" s="201" t="s">
        <v>307</v>
      </c>
      <c r="G167" s="188"/>
      <c r="H167" s="188"/>
      <c r="I167" s="191"/>
      <c r="J167" s="202">
        <f>BK167</f>
        <v>0</v>
      </c>
      <c r="K167" s="188"/>
      <c r="L167" s="193"/>
      <c r="M167" s="194"/>
      <c r="N167" s="195"/>
      <c r="O167" s="195"/>
      <c r="P167" s="196">
        <f>SUM(P168:P247)</f>
        <v>0</v>
      </c>
      <c r="Q167" s="195"/>
      <c r="R167" s="196">
        <f>SUM(R168:R247)</f>
        <v>71.220027919999993</v>
      </c>
      <c r="S167" s="195"/>
      <c r="T167" s="197">
        <f>SUM(T168:T247)</f>
        <v>0</v>
      </c>
      <c r="U167" s="12"/>
      <c r="V167" s="12"/>
      <c r="W167" s="12"/>
      <c r="X167" s="12"/>
      <c r="Y167" s="12"/>
      <c r="Z167" s="12"/>
      <c r="AA167" s="12"/>
      <c r="AB167" s="12"/>
      <c r="AC167" s="12"/>
      <c r="AD167" s="12"/>
      <c r="AE167" s="12"/>
      <c r="AR167" s="198" t="s">
        <v>80</v>
      </c>
      <c r="AT167" s="199" t="s">
        <v>71</v>
      </c>
      <c r="AU167" s="199" t="s">
        <v>80</v>
      </c>
      <c r="AY167" s="198" t="s">
        <v>153</v>
      </c>
      <c r="BK167" s="200">
        <f>SUM(BK168:BK247)</f>
        <v>0</v>
      </c>
    </row>
    <row r="168" s="2" customFormat="1" ht="14.4" customHeight="1">
      <c r="A168" s="37"/>
      <c r="B168" s="38"/>
      <c r="C168" s="203" t="s">
        <v>255</v>
      </c>
      <c r="D168" s="203" t="s">
        <v>155</v>
      </c>
      <c r="E168" s="204" t="s">
        <v>308</v>
      </c>
      <c r="F168" s="205" t="s">
        <v>309</v>
      </c>
      <c r="G168" s="206" t="s">
        <v>195</v>
      </c>
      <c r="H168" s="207">
        <v>330.55500000000001</v>
      </c>
      <c r="I168" s="208"/>
      <c r="J168" s="209">
        <f>ROUND(I168*H168,2)</f>
        <v>0</v>
      </c>
      <c r="K168" s="205" t="s">
        <v>159</v>
      </c>
      <c r="L168" s="43"/>
      <c r="M168" s="210" t="s">
        <v>19</v>
      </c>
      <c r="N168" s="211" t="s">
        <v>44</v>
      </c>
      <c r="O168" s="83"/>
      <c r="P168" s="212">
        <f>O168*H168</f>
        <v>0</v>
      </c>
      <c r="Q168" s="212">
        <v>0.0040000000000000001</v>
      </c>
      <c r="R168" s="212">
        <f>Q168*H168</f>
        <v>1.32222</v>
      </c>
      <c r="S168" s="212">
        <v>0</v>
      </c>
      <c r="T168" s="213">
        <f>S168*H168</f>
        <v>0</v>
      </c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R168" s="214" t="s">
        <v>160</v>
      </c>
      <c r="AT168" s="214" t="s">
        <v>155</v>
      </c>
      <c r="AU168" s="214" t="s">
        <v>85</v>
      </c>
      <c r="AY168" s="16" t="s">
        <v>153</v>
      </c>
      <c r="BE168" s="215">
        <f>IF(N168="základní",J168,0)</f>
        <v>0</v>
      </c>
      <c r="BF168" s="215">
        <f>IF(N168="snížená",J168,0)</f>
        <v>0</v>
      </c>
      <c r="BG168" s="215">
        <f>IF(N168="zákl. přenesená",J168,0)</f>
        <v>0</v>
      </c>
      <c r="BH168" s="215">
        <f>IF(N168="sníž. přenesená",J168,0)</f>
        <v>0</v>
      </c>
      <c r="BI168" s="215">
        <f>IF(N168="nulová",J168,0)</f>
        <v>0</v>
      </c>
      <c r="BJ168" s="16" t="s">
        <v>85</v>
      </c>
      <c r="BK168" s="215">
        <f>ROUND(I168*H168,2)</f>
        <v>0</v>
      </c>
      <c r="BL168" s="16" t="s">
        <v>160</v>
      </c>
      <c r="BM168" s="214" t="s">
        <v>255</v>
      </c>
    </row>
    <row r="169" s="2" customFormat="1">
      <c r="A169" s="37"/>
      <c r="B169" s="38"/>
      <c r="C169" s="39"/>
      <c r="D169" s="216" t="s">
        <v>162</v>
      </c>
      <c r="E169" s="39"/>
      <c r="F169" s="217" t="s">
        <v>310</v>
      </c>
      <c r="G169" s="39"/>
      <c r="H169" s="39"/>
      <c r="I169" s="218"/>
      <c r="J169" s="39"/>
      <c r="K169" s="39"/>
      <c r="L169" s="43"/>
      <c r="M169" s="219"/>
      <c r="N169" s="220"/>
      <c r="O169" s="83"/>
      <c r="P169" s="83"/>
      <c r="Q169" s="83"/>
      <c r="R169" s="83"/>
      <c r="S169" s="83"/>
      <c r="T169" s="84"/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T169" s="16" t="s">
        <v>162</v>
      </c>
      <c r="AU169" s="16" t="s">
        <v>85</v>
      </c>
    </row>
    <row r="170" s="2" customFormat="1" ht="22.2" customHeight="1">
      <c r="A170" s="37"/>
      <c r="B170" s="38"/>
      <c r="C170" s="203" t="s">
        <v>311</v>
      </c>
      <c r="D170" s="203" t="s">
        <v>155</v>
      </c>
      <c r="E170" s="204" t="s">
        <v>312</v>
      </c>
      <c r="F170" s="205" t="s">
        <v>313</v>
      </c>
      <c r="G170" s="206" t="s">
        <v>195</v>
      </c>
      <c r="H170" s="207">
        <v>78.599999999999994</v>
      </c>
      <c r="I170" s="208"/>
      <c r="J170" s="209">
        <f>ROUND(I170*H170,2)</f>
        <v>0</v>
      </c>
      <c r="K170" s="205" t="s">
        <v>159</v>
      </c>
      <c r="L170" s="43"/>
      <c r="M170" s="210" t="s">
        <v>19</v>
      </c>
      <c r="N170" s="211" t="s">
        <v>44</v>
      </c>
      <c r="O170" s="83"/>
      <c r="P170" s="212">
        <f>O170*H170</f>
        <v>0</v>
      </c>
      <c r="Q170" s="212">
        <v>0.0040000000000000001</v>
      </c>
      <c r="R170" s="212">
        <f>Q170*H170</f>
        <v>0.31439999999999996</v>
      </c>
      <c r="S170" s="212">
        <v>0</v>
      </c>
      <c r="T170" s="213">
        <f>S170*H170</f>
        <v>0</v>
      </c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  <c r="AR170" s="214" t="s">
        <v>160</v>
      </c>
      <c r="AT170" s="214" t="s">
        <v>155</v>
      </c>
      <c r="AU170" s="214" t="s">
        <v>85</v>
      </c>
      <c r="AY170" s="16" t="s">
        <v>153</v>
      </c>
      <c r="BE170" s="215">
        <f>IF(N170="základní",J170,0)</f>
        <v>0</v>
      </c>
      <c r="BF170" s="215">
        <f>IF(N170="snížená",J170,0)</f>
        <v>0</v>
      </c>
      <c r="BG170" s="215">
        <f>IF(N170="zákl. přenesená",J170,0)</f>
        <v>0</v>
      </c>
      <c r="BH170" s="215">
        <f>IF(N170="sníž. přenesená",J170,0)</f>
        <v>0</v>
      </c>
      <c r="BI170" s="215">
        <f>IF(N170="nulová",J170,0)</f>
        <v>0</v>
      </c>
      <c r="BJ170" s="16" t="s">
        <v>85</v>
      </c>
      <c r="BK170" s="215">
        <f>ROUND(I170*H170,2)</f>
        <v>0</v>
      </c>
      <c r="BL170" s="16" t="s">
        <v>160</v>
      </c>
      <c r="BM170" s="214" t="s">
        <v>314</v>
      </c>
    </row>
    <row r="171" s="2" customFormat="1">
      <c r="A171" s="37"/>
      <c r="B171" s="38"/>
      <c r="C171" s="39"/>
      <c r="D171" s="216" t="s">
        <v>162</v>
      </c>
      <c r="E171" s="39"/>
      <c r="F171" s="217" t="s">
        <v>315</v>
      </c>
      <c r="G171" s="39"/>
      <c r="H171" s="39"/>
      <c r="I171" s="218"/>
      <c r="J171" s="39"/>
      <c r="K171" s="39"/>
      <c r="L171" s="43"/>
      <c r="M171" s="219"/>
      <c r="N171" s="220"/>
      <c r="O171" s="83"/>
      <c r="P171" s="83"/>
      <c r="Q171" s="83"/>
      <c r="R171" s="83"/>
      <c r="S171" s="83"/>
      <c r="T171" s="84"/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T171" s="16" t="s">
        <v>162</v>
      </c>
      <c r="AU171" s="16" t="s">
        <v>85</v>
      </c>
    </row>
    <row r="172" s="2" customFormat="1" ht="19.8" customHeight="1">
      <c r="A172" s="37"/>
      <c r="B172" s="38"/>
      <c r="C172" s="203" t="s">
        <v>316</v>
      </c>
      <c r="D172" s="203" t="s">
        <v>155</v>
      </c>
      <c r="E172" s="204" t="s">
        <v>317</v>
      </c>
      <c r="F172" s="205" t="s">
        <v>318</v>
      </c>
      <c r="G172" s="206" t="s">
        <v>210</v>
      </c>
      <c r="H172" s="207">
        <v>16</v>
      </c>
      <c r="I172" s="208"/>
      <c r="J172" s="209">
        <f>ROUND(I172*H172,2)</f>
        <v>0</v>
      </c>
      <c r="K172" s="205" t="s">
        <v>159</v>
      </c>
      <c r="L172" s="43"/>
      <c r="M172" s="210" t="s">
        <v>19</v>
      </c>
      <c r="N172" s="211" t="s">
        <v>44</v>
      </c>
      <c r="O172" s="83"/>
      <c r="P172" s="212">
        <f>O172*H172</f>
        <v>0</v>
      </c>
      <c r="Q172" s="212">
        <v>0.0092999999999999992</v>
      </c>
      <c r="R172" s="212">
        <f>Q172*H172</f>
        <v>0.14879999999999999</v>
      </c>
      <c r="S172" s="212">
        <v>0</v>
      </c>
      <c r="T172" s="213">
        <f>S172*H172</f>
        <v>0</v>
      </c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  <c r="AE172" s="37"/>
      <c r="AR172" s="214" t="s">
        <v>160</v>
      </c>
      <c r="AT172" s="214" t="s">
        <v>155</v>
      </c>
      <c r="AU172" s="214" t="s">
        <v>85</v>
      </c>
      <c r="AY172" s="16" t="s">
        <v>153</v>
      </c>
      <c r="BE172" s="215">
        <f>IF(N172="základní",J172,0)</f>
        <v>0</v>
      </c>
      <c r="BF172" s="215">
        <f>IF(N172="snížená",J172,0)</f>
        <v>0</v>
      </c>
      <c r="BG172" s="215">
        <f>IF(N172="zákl. přenesená",J172,0)</f>
        <v>0</v>
      </c>
      <c r="BH172" s="215">
        <f>IF(N172="sníž. přenesená",J172,0)</f>
        <v>0</v>
      </c>
      <c r="BI172" s="215">
        <f>IF(N172="nulová",J172,0)</f>
        <v>0</v>
      </c>
      <c r="BJ172" s="16" t="s">
        <v>85</v>
      </c>
      <c r="BK172" s="215">
        <f>ROUND(I172*H172,2)</f>
        <v>0</v>
      </c>
      <c r="BL172" s="16" t="s">
        <v>160</v>
      </c>
      <c r="BM172" s="214" t="s">
        <v>319</v>
      </c>
    </row>
    <row r="173" s="2" customFormat="1">
      <c r="A173" s="37"/>
      <c r="B173" s="38"/>
      <c r="C173" s="39"/>
      <c r="D173" s="216" t="s">
        <v>162</v>
      </c>
      <c r="E173" s="39"/>
      <c r="F173" s="217" t="s">
        <v>320</v>
      </c>
      <c r="G173" s="39"/>
      <c r="H173" s="39"/>
      <c r="I173" s="218"/>
      <c r="J173" s="39"/>
      <c r="K173" s="39"/>
      <c r="L173" s="43"/>
      <c r="M173" s="219"/>
      <c r="N173" s="220"/>
      <c r="O173" s="83"/>
      <c r="P173" s="83"/>
      <c r="Q173" s="83"/>
      <c r="R173" s="83"/>
      <c r="S173" s="83"/>
      <c r="T173" s="84"/>
      <c r="U173" s="37"/>
      <c r="V173" s="37"/>
      <c r="W173" s="37"/>
      <c r="X173" s="37"/>
      <c r="Y173" s="37"/>
      <c r="Z173" s="37"/>
      <c r="AA173" s="37"/>
      <c r="AB173" s="37"/>
      <c r="AC173" s="37"/>
      <c r="AD173" s="37"/>
      <c r="AE173" s="37"/>
      <c r="AT173" s="16" t="s">
        <v>162</v>
      </c>
      <c r="AU173" s="16" t="s">
        <v>85</v>
      </c>
    </row>
    <row r="174" s="2" customFormat="1" ht="22.2" customHeight="1">
      <c r="A174" s="37"/>
      <c r="B174" s="38"/>
      <c r="C174" s="203" t="s">
        <v>321</v>
      </c>
      <c r="D174" s="203" t="s">
        <v>155</v>
      </c>
      <c r="E174" s="204" t="s">
        <v>322</v>
      </c>
      <c r="F174" s="205" t="s">
        <v>323</v>
      </c>
      <c r="G174" s="206" t="s">
        <v>195</v>
      </c>
      <c r="H174" s="207">
        <v>330.56</v>
      </c>
      <c r="I174" s="208"/>
      <c r="J174" s="209">
        <f>ROUND(I174*H174,2)</f>
        <v>0</v>
      </c>
      <c r="K174" s="205" t="s">
        <v>159</v>
      </c>
      <c r="L174" s="43"/>
      <c r="M174" s="210" t="s">
        <v>19</v>
      </c>
      <c r="N174" s="211" t="s">
        <v>44</v>
      </c>
      <c r="O174" s="83"/>
      <c r="P174" s="212">
        <f>O174*H174</f>
        <v>0</v>
      </c>
      <c r="Q174" s="212">
        <v>0.028199999999999999</v>
      </c>
      <c r="R174" s="212">
        <f>Q174*H174</f>
        <v>9.3217920000000003</v>
      </c>
      <c r="S174" s="212">
        <v>0</v>
      </c>
      <c r="T174" s="213">
        <f>S174*H174</f>
        <v>0</v>
      </c>
      <c r="U174" s="37"/>
      <c r="V174" s="37"/>
      <c r="W174" s="37"/>
      <c r="X174" s="37"/>
      <c r="Y174" s="37"/>
      <c r="Z174" s="37"/>
      <c r="AA174" s="37"/>
      <c r="AB174" s="37"/>
      <c r="AC174" s="37"/>
      <c r="AD174" s="37"/>
      <c r="AE174" s="37"/>
      <c r="AR174" s="214" t="s">
        <v>160</v>
      </c>
      <c r="AT174" s="214" t="s">
        <v>155</v>
      </c>
      <c r="AU174" s="214" t="s">
        <v>85</v>
      </c>
      <c r="AY174" s="16" t="s">
        <v>153</v>
      </c>
      <c r="BE174" s="215">
        <f>IF(N174="základní",J174,0)</f>
        <v>0</v>
      </c>
      <c r="BF174" s="215">
        <f>IF(N174="snížená",J174,0)</f>
        <v>0</v>
      </c>
      <c r="BG174" s="215">
        <f>IF(N174="zákl. přenesená",J174,0)</f>
        <v>0</v>
      </c>
      <c r="BH174" s="215">
        <f>IF(N174="sníž. přenesená",J174,0)</f>
        <v>0</v>
      </c>
      <c r="BI174" s="215">
        <f>IF(N174="nulová",J174,0)</f>
        <v>0</v>
      </c>
      <c r="BJ174" s="16" t="s">
        <v>85</v>
      </c>
      <c r="BK174" s="215">
        <f>ROUND(I174*H174,2)</f>
        <v>0</v>
      </c>
      <c r="BL174" s="16" t="s">
        <v>160</v>
      </c>
      <c r="BM174" s="214" t="s">
        <v>324</v>
      </c>
    </row>
    <row r="175" s="2" customFormat="1">
      <c r="A175" s="37"/>
      <c r="B175" s="38"/>
      <c r="C175" s="39"/>
      <c r="D175" s="216" t="s">
        <v>162</v>
      </c>
      <c r="E175" s="39"/>
      <c r="F175" s="217" t="s">
        <v>325</v>
      </c>
      <c r="G175" s="39"/>
      <c r="H175" s="39"/>
      <c r="I175" s="218"/>
      <c r="J175" s="39"/>
      <c r="K175" s="39"/>
      <c r="L175" s="43"/>
      <c r="M175" s="219"/>
      <c r="N175" s="220"/>
      <c r="O175" s="83"/>
      <c r="P175" s="83"/>
      <c r="Q175" s="83"/>
      <c r="R175" s="83"/>
      <c r="S175" s="83"/>
      <c r="T175" s="84"/>
      <c r="U175" s="37"/>
      <c r="V175" s="37"/>
      <c r="W175" s="37"/>
      <c r="X175" s="37"/>
      <c r="Y175" s="37"/>
      <c r="Z175" s="37"/>
      <c r="AA175" s="37"/>
      <c r="AB175" s="37"/>
      <c r="AC175" s="37"/>
      <c r="AD175" s="37"/>
      <c r="AE175" s="37"/>
      <c r="AT175" s="16" t="s">
        <v>162</v>
      </c>
      <c r="AU175" s="16" t="s">
        <v>85</v>
      </c>
    </row>
    <row r="176" s="2" customFormat="1" ht="22.2" customHeight="1">
      <c r="A176" s="37"/>
      <c r="B176" s="38"/>
      <c r="C176" s="203" t="s">
        <v>326</v>
      </c>
      <c r="D176" s="203" t="s">
        <v>155</v>
      </c>
      <c r="E176" s="204" t="s">
        <v>327</v>
      </c>
      <c r="F176" s="205" t="s">
        <v>328</v>
      </c>
      <c r="G176" s="206" t="s">
        <v>195</v>
      </c>
      <c r="H176" s="207">
        <v>943.76499999999999</v>
      </c>
      <c r="I176" s="208"/>
      <c r="J176" s="209">
        <f>ROUND(I176*H176,2)</f>
        <v>0</v>
      </c>
      <c r="K176" s="205" t="s">
        <v>159</v>
      </c>
      <c r="L176" s="43"/>
      <c r="M176" s="210" t="s">
        <v>19</v>
      </c>
      <c r="N176" s="211" t="s">
        <v>44</v>
      </c>
      <c r="O176" s="83"/>
      <c r="P176" s="212">
        <f>O176*H176</f>
        <v>0</v>
      </c>
      <c r="Q176" s="212">
        <v>0.0049399999999999999</v>
      </c>
      <c r="R176" s="212">
        <f>Q176*H176</f>
        <v>4.6621990999999996</v>
      </c>
      <c r="S176" s="212">
        <v>0</v>
      </c>
      <c r="T176" s="213">
        <f>S176*H176</f>
        <v>0</v>
      </c>
      <c r="U176" s="37"/>
      <c r="V176" s="37"/>
      <c r="W176" s="37"/>
      <c r="X176" s="37"/>
      <c r="Y176" s="37"/>
      <c r="Z176" s="37"/>
      <c r="AA176" s="37"/>
      <c r="AB176" s="37"/>
      <c r="AC176" s="37"/>
      <c r="AD176" s="37"/>
      <c r="AE176" s="37"/>
      <c r="AR176" s="214" t="s">
        <v>160</v>
      </c>
      <c r="AT176" s="214" t="s">
        <v>155</v>
      </c>
      <c r="AU176" s="214" t="s">
        <v>85</v>
      </c>
      <c r="AY176" s="16" t="s">
        <v>153</v>
      </c>
      <c r="BE176" s="215">
        <f>IF(N176="základní",J176,0)</f>
        <v>0</v>
      </c>
      <c r="BF176" s="215">
        <f>IF(N176="snížená",J176,0)</f>
        <v>0</v>
      </c>
      <c r="BG176" s="215">
        <f>IF(N176="zákl. přenesená",J176,0)</f>
        <v>0</v>
      </c>
      <c r="BH176" s="215">
        <f>IF(N176="sníž. přenesená",J176,0)</f>
        <v>0</v>
      </c>
      <c r="BI176" s="215">
        <f>IF(N176="nulová",J176,0)</f>
        <v>0</v>
      </c>
      <c r="BJ176" s="16" t="s">
        <v>85</v>
      </c>
      <c r="BK176" s="215">
        <f>ROUND(I176*H176,2)</f>
        <v>0</v>
      </c>
      <c r="BL176" s="16" t="s">
        <v>160</v>
      </c>
      <c r="BM176" s="214" t="s">
        <v>316</v>
      </c>
    </row>
    <row r="177" s="2" customFormat="1">
      <c r="A177" s="37"/>
      <c r="B177" s="38"/>
      <c r="C177" s="39"/>
      <c r="D177" s="216" t="s">
        <v>162</v>
      </c>
      <c r="E177" s="39"/>
      <c r="F177" s="217" t="s">
        <v>329</v>
      </c>
      <c r="G177" s="39"/>
      <c r="H177" s="39"/>
      <c r="I177" s="218"/>
      <c r="J177" s="39"/>
      <c r="K177" s="39"/>
      <c r="L177" s="43"/>
      <c r="M177" s="219"/>
      <c r="N177" s="220"/>
      <c r="O177" s="83"/>
      <c r="P177" s="83"/>
      <c r="Q177" s="83"/>
      <c r="R177" s="83"/>
      <c r="S177" s="83"/>
      <c r="T177" s="84"/>
      <c r="U177" s="37"/>
      <c r="V177" s="37"/>
      <c r="W177" s="37"/>
      <c r="X177" s="37"/>
      <c r="Y177" s="37"/>
      <c r="Z177" s="37"/>
      <c r="AA177" s="37"/>
      <c r="AB177" s="37"/>
      <c r="AC177" s="37"/>
      <c r="AD177" s="37"/>
      <c r="AE177" s="37"/>
      <c r="AT177" s="16" t="s">
        <v>162</v>
      </c>
      <c r="AU177" s="16" t="s">
        <v>85</v>
      </c>
    </row>
    <row r="178" s="2" customFormat="1" ht="14.4" customHeight="1">
      <c r="A178" s="37"/>
      <c r="B178" s="38"/>
      <c r="C178" s="203" t="s">
        <v>330</v>
      </c>
      <c r="D178" s="203" t="s">
        <v>155</v>
      </c>
      <c r="E178" s="204" t="s">
        <v>331</v>
      </c>
      <c r="F178" s="205" t="s">
        <v>332</v>
      </c>
      <c r="G178" s="206" t="s">
        <v>195</v>
      </c>
      <c r="H178" s="207">
        <v>943.75999999999999</v>
      </c>
      <c r="I178" s="208"/>
      <c r="J178" s="209">
        <f>ROUND(I178*H178,2)</f>
        <v>0</v>
      </c>
      <c r="K178" s="205" t="s">
        <v>159</v>
      </c>
      <c r="L178" s="43"/>
      <c r="M178" s="210" t="s">
        <v>19</v>
      </c>
      <c r="N178" s="211" t="s">
        <v>44</v>
      </c>
      <c r="O178" s="83"/>
      <c r="P178" s="212">
        <f>O178*H178</f>
        <v>0</v>
      </c>
      <c r="Q178" s="212">
        <v>0.0040000000000000001</v>
      </c>
      <c r="R178" s="212">
        <f>Q178*H178</f>
        <v>3.7750400000000002</v>
      </c>
      <c r="S178" s="212">
        <v>0</v>
      </c>
      <c r="T178" s="213">
        <f>S178*H178</f>
        <v>0</v>
      </c>
      <c r="U178" s="37"/>
      <c r="V178" s="37"/>
      <c r="W178" s="37"/>
      <c r="X178" s="37"/>
      <c r="Y178" s="37"/>
      <c r="Z178" s="37"/>
      <c r="AA178" s="37"/>
      <c r="AB178" s="37"/>
      <c r="AC178" s="37"/>
      <c r="AD178" s="37"/>
      <c r="AE178" s="37"/>
      <c r="AR178" s="214" t="s">
        <v>160</v>
      </c>
      <c r="AT178" s="214" t="s">
        <v>155</v>
      </c>
      <c r="AU178" s="214" t="s">
        <v>85</v>
      </c>
      <c r="AY178" s="16" t="s">
        <v>153</v>
      </c>
      <c r="BE178" s="215">
        <f>IF(N178="základní",J178,0)</f>
        <v>0</v>
      </c>
      <c r="BF178" s="215">
        <f>IF(N178="snížená",J178,0)</f>
        <v>0</v>
      </c>
      <c r="BG178" s="215">
        <f>IF(N178="zákl. přenesená",J178,0)</f>
        <v>0</v>
      </c>
      <c r="BH178" s="215">
        <f>IF(N178="sníž. přenesená",J178,0)</f>
        <v>0</v>
      </c>
      <c r="BI178" s="215">
        <f>IF(N178="nulová",J178,0)</f>
        <v>0</v>
      </c>
      <c r="BJ178" s="16" t="s">
        <v>85</v>
      </c>
      <c r="BK178" s="215">
        <f>ROUND(I178*H178,2)</f>
        <v>0</v>
      </c>
      <c r="BL178" s="16" t="s">
        <v>160</v>
      </c>
      <c r="BM178" s="214" t="s">
        <v>326</v>
      </c>
    </row>
    <row r="179" s="2" customFormat="1">
      <c r="A179" s="37"/>
      <c r="B179" s="38"/>
      <c r="C179" s="39"/>
      <c r="D179" s="216" t="s">
        <v>162</v>
      </c>
      <c r="E179" s="39"/>
      <c r="F179" s="217" t="s">
        <v>333</v>
      </c>
      <c r="G179" s="39"/>
      <c r="H179" s="39"/>
      <c r="I179" s="218"/>
      <c r="J179" s="39"/>
      <c r="K179" s="39"/>
      <c r="L179" s="43"/>
      <c r="M179" s="219"/>
      <c r="N179" s="220"/>
      <c r="O179" s="83"/>
      <c r="P179" s="83"/>
      <c r="Q179" s="83"/>
      <c r="R179" s="83"/>
      <c r="S179" s="83"/>
      <c r="T179" s="84"/>
      <c r="U179" s="37"/>
      <c r="V179" s="37"/>
      <c r="W179" s="37"/>
      <c r="X179" s="37"/>
      <c r="Y179" s="37"/>
      <c r="Z179" s="37"/>
      <c r="AA179" s="37"/>
      <c r="AB179" s="37"/>
      <c r="AC179" s="37"/>
      <c r="AD179" s="37"/>
      <c r="AE179" s="37"/>
      <c r="AT179" s="16" t="s">
        <v>162</v>
      </c>
      <c r="AU179" s="16" t="s">
        <v>85</v>
      </c>
    </row>
    <row r="180" s="2" customFormat="1" ht="19.8" customHeight="1">
      <c r="A180" s="37"/>
      <c r="B180" s="38"/>
      <c r="C180" s="203" t="s">
        <v>334</v>
      </c>
      <c r="D180" s="203" t="s">
        <v>155</v>
      </c>
      <c r="E180" s="204" t="s">
        <v>335</v>
      </c>
      <c r="F180" s="205" t="s">
        <v>336</v>
      </c>
      <c r="G180" s="206" t="s">
        <v>210</v>
      </c>
      <c r="H180" s="207">
        <v>14</v>
      </c>
      <c r="I180" s="208"/>
      <c r="J180" s="209">
        <f>ROUND(I180*H180,2)</f>
        <v>0</v>
      </c>
      <c r="K180" s="205" t="s">
        <v>159</v>
      </c>
      <c r="L180" s="43"/>
      <c r="M180" s="210" t="s">
        <v>19</v>
      </c>
      <c r="N180" s="211" t="s">
        <v>44</v>
      </c>
      <c r="O180" s="83"/>
      <c r="P180" s="212">
        <f>O180*H180</f>
        <v>0</v>
      </c>
      <c r="Q180" s="212">
        <v>0.0094999999999999998</v>
      </c>
      <c r="R180" s="212">
        <f>Q180*H180</f>
        <v>0.13300000000000001</v>
      </c>
      <c r="S180" s="212">
        <v>0</v>
      </c>
      <c r="T180" s="213">
        <f>S180*H180</f>
        <v>0</v>
      </c>
      <c r="U180" s="37"/>
      <c r="V180" s="37"/>
      <c r="W180" s="37"/>
      <c r="X180" s="37"/>
      <c r="Y180" s="37"/>
      <c r="Z180" s="37"/>
      <c r="AA180" s="37"/>
      <c r="AB180" s="37"/>
      <c r="AC180" s="37"/>
      <c r="AD180" s="37"/>
      <c r="AE180" s="37"/>
      <c r="AR180" s="214" t="s">
        <v>160</v>
      </c>
      <c r="AT180" s="214" t="s">
        <v>155</v>
      </c>
      <c r="AU180" s="214" t="s">
        <v>85</v>
      </c>
      <c r="AY180" s="16" t="s">
        <v>153</v>
      </c>
      <c r="BE180" s="215">
        <f>IF(N180="základní",J180,0)</f>
        <v>0</v>
      </c>
      <c r="BF180" s="215">
        <f>IF(N180="snížená",J180,0)</f>
        <v>0</v>
      </c>
      <c r="BG180" s="215">
        <f>IF(N180="zákl. přenesená",J180,0)</f>
        <v>0</v>
      </c>
      <c r="BH180" s="215">
        <f>IF(N180="sníž. přenesená",J180,0)</f>
        <v>0</v>
      </c>
      <c r="BI180" s="215">
        <f>IF(N180="nulová",J180,0)</f>
        <v>0</v>
      </c>
      <c r="BJ180" s="16" t="s">
        <v>85</v>
      </c>
      <c r="BK180" s="215">
        <f>ROUND(I180*H180,2)</f>
        <v>0</v>
      </c>
      <c r="BL180" s="16" t="s">
        <v>160</v>
      </c>
      <c r="BM180" s="214" t="s">
        <v>337</v>
      </c>
    </row>
    <row r="181" s="2" customFormat="1">
      <c r="A181" s="37"/>
      <c r="B181" s="38"/>
      <c r="C181" s="39"/>
      <c r="D181" s="216" t="s">
        <v>162</v>
      </c>
      <c r="E181" s="39"/>
      <c r="F181" s="217" t="s">
        <v>338</v>
      </c>
      <c r="G181" s="39"/>
      <c r="H181" s="39"/>
      <c r="I181" s="218"/>
      <c r="J181" s="39"/>
      <c r="K181" s="39"/>
      <c r="L181" s="43"/>
      <c r="M181" s="219"/>
      <c r="N181" s="220"/>
      <c r="O181" s="83"/>
      <c r="P181" s="83"/>
      <c r="Q181" s="83"/>
      <c r="R181" s="83"/>
      <c r="S181" s="83"/>
      <c r="T181" s="84"/>
      <c r="U181" s="37"/>
      <c r="V181" s="37"/>
      <c r="W181" s="37"/>
      <c r="X181" s="37"/>
      <c r="Y181" s="37"/>
      <c r="Z181" s="37"/>
      <c r="AA181" s="37"/>
      <c r="AB181" s="37"/>
      <c r="AC181" s="37"/>
      <c r="AD181" s="37"/>
      <c r="AE181" s="37"/>
      <c r="AT181" s="16" t="s">
        <v>162</v>
      </c>
      <c r="AU181" s="16" t="s">
        <v>85</v>
      </c>
    </row>
    <row r="182" s="2" customFormat="1" ht="22.2" customHeight="1">
      <c r="A182" s="37"/>
      <c r="B182" s="38"/>
      <c r="C182" s="203" t="s">
        <v>339</v>
      </c>
      <c r="D182" s="203" t="s">
        <v>155</v>
      </c>
      <c r="E182" s="204" t="s">
        <v>340</v>
      </c>
      <c r="F182" s="205" t="s">
        <v>341</v>
      </c>
      <c r="G182" s="206" t="s">
        <v>195</v>
      </c>
      <c r="H182" s="207">
        <v>38.909999999999997</v>
      </c>
      <c r="I182" s="208"/>
      <c r="J182" s="209">
        <f>ROUND(I182*H182,2)</f>
        <v>0</v>
      </c>
      <c r="K182" s="205" t="s">
        <v>159</v>
      </c>
      <c r="L182" s="43"/>
      <c r="M182" s="210" t="s">
        <v>19</v>
      </c>
      <c r="N182" s="211" t="s">
        <v>44</v>
      </c>
      <c r="O182" s="83"/>
      <c r="P182" s="212">
        <f>O182*H182</f>
        <v>0</v>
      </c>
      <c r="Q182" s="212">
        <v>0.015400000000000001</v>
      </c>
      <c r="R182" s="212">
        <f>Q182*H182</f>
        <v>0.59921399999999991</v>
      </c>
      <c r="S182" s="212">
        <v>0</v>
      </c>
      <c r="T182" s="213">
        <f>S182*H182</f>
        <v>0</v>
      </c>
      <c r="U182" s="37"/>
      <c r="V182" s="37"/>
      <c r="W182" s="37"/>
      <c r="X182" s="37"/>
      <c r="Y182" s="37"/>
      <c r="Z182" s="37"/>
      <c r="AA182" s="37"/>
      <c r="AB182" s="37"/>
      <c r="AC182" s="37"/>
      <c r="AD182" s="37"/>
      <c r="AE182" s="37"/>
      <c r="AR182" s="214" t="s">
        <v>160</v>
      </c>
      <c r="AT182" s="214" t="s">
        <v>155</v>
      </c>
      <c r="AU182" s="214" t="s">
        <v>85</v>
      </c>
      <c r="AY182" s="16" t="s">
        <v>153</v>
      </c>
      <c r="BE182" s="215">
        <f>IF(N182="základní",J182,0)</f>
        <v>0</v>
      </c>
      <c r="BF182" s="215">
        <f>IF(N182="snížená",J182,0)</f>
        <v>0</v>
      </c>
      <c r="BG182" s="215">
        <f>IF(N182="zákl. přenesená",J182,0)</f>
        <v>0</v>
      </c>
      <c r="BH182" s="215">
        <f>IF(N182="sníž. přenesená",J182,0)</f>
        <v>0</v>
      </c>
      <c r="BI182" s="215">
        <f>IF(N182="nulová",J182,0)</f>
        <v>0</v>
      </c>
      <c r="BJ182" s="16" t="s">
        <v>85</v>
      </c>
      <c r="BK182" s="215">
        <f>ROUND(I182*H182,2)</f>
        <v>0</v>
      </c>
      <c r="BL182" s="16" t="s">
        <v>160</v>
      </c>
      <c r="BM182" s="214" t="s">
        <v>334</v>
      </c>
    </row>
    <row r="183" s="2" customFormat="1">
      <c r="A183" s="37"/>
      <c r="B183" s="38"/>
      <c r="C183" s="39"/>
      <c r="D183" s="216" t="s">
        <v>162</v>
      </c>
      <c r="E183" s="39"/>
      <c r="F183" s="217" t="s">
        <v>342</v>
      </c>
      <c r="G183" s="39"/>
      <c r="H183" s="39"/>
      <c r="I183" s="218"/>
      <c r="J183" s="39"/>
      <c r="K183" s="39"/>
      <c r="L183" s="43"/>
      <c r="M183" s="219"/>
      <c r="N183" s="220"/>
      <c r="O183" s="83"/>
      <c r="P183" s="83"/>
      <c r="Q183" s="83"/>
      <c r="R183" s="83"/>
      <c r="S183" s="83"/>
      <c r="T183" s="84"/>
      <c r="U183" s="37"/>
      <c r="V183" s="37"/>
      <c r="W183" s="37"/>
      <c r="X183" s="37"/>
      <c r="Y183" s="37"/>
      <c r="Z183" s="37"/>
      <c r="AA183" s="37"/>
      <c r="AB183" s="37"/>
      <c r="AC183" s="37"/>
      <c r="AD183" s="37"/>
      <c r="AE183" s="37"/>
      <c r="AT183" s="16" t="s">
        <v>162</v>
      </c>
      <c r="AU183" s="16" t="s">
        <v>85</v>
      </c>
    </row>
    <row r="184" s="2" customFormat="1" ht="22.2" customHeight="1">
      <c r="A184" s="37"/>
      <c r="B184" s="38"/>
      <c r="C184" s="203" t="s">
        <v>343</v>
      </c>
      <c r="D184" s="203" t="s">
        <v>155</v>
      </c>
      <c r="E184" s="204" t="s">
        <v>344</v>
      </c>
      <c r="F184" s="205" t="s">
        <v>345</v>
      </c>
      <c r="G184" s="206" t="s">
        <v>195</v>
      </c>
      <c r="H184" s="207">
        <v>77.799999999999997</v>
      </c>
      <c r="I184" s="208"/>
      <c r="J184" s="209">
        <f>ROUND(I184*H184,2)</f>
        <v>0</v>
      </c>
      <c r="K184" s="205" t="s">
        <v>159</v>
      </c>
      <c r="L184" s="43"/>
      <c r="M184" s="210" t="s">
        <v>19</v>
      </c>
      <c r="N184" s="211" t="s">
        <v>44</v>
      </c>
      <c r="O184" s="83"/>
      <c r="P184" s="212">
        <f>O184*H184</f>
        <v>0</v>
      </c>
      <c r="Q184" s="212">
        <v>0.0079000000000000008</v>
      </c>
      <c r="R184" s="212">
        <f>Q184*H184</f>
        <v>0.61462000000000006</v>
      </c>
      <c r="S184" s="212">
        <v>0</v>
      </c>
      <c r="T184" s="213">
        <f>S184*H184</f>
        <v>0</v>
      </c>
      <c r="U184" s="37"/>
      <c r="V184" s="37"/>
      <c r="W184" s="37"/>
      <c r="X184" s="37"/>
      <c r="Y184" s="37"/>
      <c r="Z184" s="37"/>
      <c r="AA184" s="37"/>
      <c r="AB184" s="37"/>
      <c r="AC184" s="37"/>
      <c r="AD184" s="37"/>
      <c r="AE184" s="37"/>
      <c r="AR184" s="214" t="s">
        <v>160</v>
      </c>
      <c r="AT184" s="214" t="s">
        <v>155</v>
      </c>
      <c r="AU184" s="214" t="s">
        <v>85</v>
      </c>
      <c r="AY184" s="16" t="s">
        <v>153</v>
      </c>
      <c r="BE184" s="215">
        <f>IF(N184="základní",J184,0)</f>
        <v>0</v>
      </c>
      <c r="BF184" s="215">
        <f>IF(N184="snížená",J184,0)</f>
        <v>0</v>
      </c>
      <c r="BG184" s="215">
        <f>IF(N184="zákl. přenesená",J184,0)</f>
        <v>0</v>
      </c>
      <c r="BH184" s="215">
        <f>IF(N184="sníž. přenesená",J184,0)</f>
        <v>0</v>
      </c>
      <c r="BI184" s="215">
        <f>IF(N184="nulová",J184,0)</f>
        <v>0</v>
      </c>
      <c r="BJ184" s="16" t="s">
        <v>85</v>
      </c>
      <c r="BK184" s="215">
        <f>ROUND(I184*H184,2)</f>
        <v>0</v>
      </c>
      <c r="BL184" s="16" t="s">
        <v>160</v>
      </c>
      <c r="BM184" s="214" t="s">
        <v>343</v>
      </c>
    </row>
    <row r="185" s="2" customFormat="1">
      <c r="A185" s="37"/>
      <c r="B185" s="38"/>
      <c r="C185" s="39"/>
      <c r="D185" s="216" t="s">
        <v>162</v>
      </c>
      <c r="E185" s="39"/>
      <c r="F185" s="217" t="s">
        <v>346</v>
      </c>
      <c r="G185" s="39"/>
      <c r="H185" s="39"/>
      <c r="I185" s="218"/>
      <c r="J185" s="39"/>
      <c r="K185" s="39"/>
      <c r="L185" s="43"/>
      <c r="M185" s="219"/>
      <c r="N185" s="220"/>
      <c r="O185" s="83"/>
      <c r="P185" s="83"/>
      <c r="Q185" s="83"/>
      <c r="R185" s="83"/>
      <c r="S185" s="83"/>
      <c r="T185" s="84"/>
      <c r="U185" s="37"/>
      <c r="V185" s="37"/>
      <c r="W185" s="37"/>
      <c r="X185" s="37"/>
      <c r="Y185" s="37"/>
      <c r="Z185" s="37"/>
      <c r="AA185" s="37"/>
      <c r="AB185" s="37"/>
      <c r="AC185" s="37"/>
      <c r="AD185" s="37"/>
      <c r="AE185" s="37"/>
      <c r="AT185" s="16" t="s">
        <v>162</v>
      </c>
      <c r="AU185" s="16" t="s">
        <v>85</v>
      </c>
    </row>
    <row r="186" s="2" customFormat="1" ht="14.4" customHeight="1">
      <c r="A186" s="37"/>
      <c r="B186" s="38"/>
      <c r="C186" s="203" t="s">
        <v>347</v>
      </c>
      <c r="D186" s="203" t="s">
        <v>155</v>
      </c>
      <c r="E186" s="204" t="s">
        <v>348</v>
      </c>
      <c r="F186" s="205" t="s">
        <v>349</v>
      </c>
      <c r="G186" s="206" t="s">
        <v>195</v>
      </c>
      <c r="H186" s="207">
        <v>26</v>
      </c>
      <c r="I186" s="208"/>
      <c r="J186" s="209">
        <f>ROUND(I186*H186,2)</f>
        <v>0</v>
      </c>
      <c r="K186" s="205" t="s">
        <v>159</v>
      </c>
      <c r="L186" s="43"/>
      <c r="M186" s="210" t="s">
        <v>19</v>
      </c>
      <c r="N186" s="211" t="s">
        <v>44</v>
      </c>
      <c r="O186" s="83"/>
      <c r="P186" s="212">
        <f>O186*H186</f>
        <v>0</v>
      </c>
      <c r="Q186" s="212">
        <v>0.038899999999999997</v>
      </c>
      <c r="R186" s="212">
        <f>Q186*H186</f>
        <v>1.0113999999999999</v>
      </c>
      <c r="S186" s="212">
        <v>0</v>
      </c>
      <c r="T186" s="213">
        <f>S186*H186</f>
        <v>0</v>
      </c>
      <c r="U186" s="37"/>
      <c r="V186" s="37"/>
      <c r="W186" s="37"/>
      <c r="X186" s="37"/>
      <c r="Y186" s="37"/>
      <c r="Z186" s="37"/>
      <c r="AA186" s="37"/>
      <c r="AB186" s="37"/>
      <c r="AC186" s="37"/>
      <c r="AD186" s="37"/>
      <c r="AE186" s="37"/>
      <c r="AR186" s="214" t="s">
        <v>160</v>
      </c>
      <c r="AT186" s="214" t="s">
        <v>155</v>
      </c>
      <c r="AU186" s="214" t="s">
        <v>85</v>
      </c>
      <c r="AY186" s="16" t="s">
        <v>153</v>
      </c>
      <c r="BE186" s="215">
        <f>IF(N186="základní",J186,0)</f>
        <v>0</v>
      </c>
      <c r="BF186" s="215">
        <f>IF(N186="snížená",J186,0)</f>
        <v>0</v>
      </c>
      <c r="BG186" s="215">
        <f>IF(N186="zákl. přenesená",J186,0)</f>
        <v>0</v>
      </c>
      <c r="BH186" s="215">
        <f>IF(N186="sníž. přenesená",J186,0)</f>
        <v>0</v>
      </c>
      <c r="BI186" s="215">
        <f>IF(N186="nulová",J186,0)</f>
        <v>0</v>
      </c>
      <c r="BJ186" s="16" t="s">
        <v>85</v>
      </c>
      <c r="BK186" s="215">
        <f>ROUND(I186*H186,2)</f>
        <v>0</v>
      </c>
      <c r="BL186" s="16" t="s">
        <v>160</v>
      </c>
      <c r="BM186" s="214" t="s">
        <v>350</v>
      </c>
    </row>
    <row r="187" s="2" customFormat="1">
      <c r="A187" s="37"/>
      <c r="B187" s="38"/>
      <c r="C187" s="39"/>
      <c r="D187" s="216" t="s">
        <v>162</v>
      </c>
      <c r="E187" s="39"/>
      <c r="F187" s="217" t="s">
        <v>351</v>
      </c>
      <c r="G187" s="39"/>
      <c r="H187" s="39"/>
      <c r="I187" s="218"/>
      <c r="J187" s="39"/>
      <c r="K187" s="39"/>
      <c r="L187" s="43"/>
      <c r="M187" s="219"/>
      <c r="N187" s="220"/>
      <c r="O187" s="83"/>
      <c r="P187" s="83"/>
      <c r="Q187" s="83"/>
      <c r="R187" s="83"/>
      <c r="S187" s="83"/>
      <c r="T187" s="84"/>
      <c r="U187" s="37"/>
      <c r="V187" s="37"/>
      <c r="W187" s="37"/>
      <c r="X187" s="37"/>
      <c r="Y187" s="37"/>
      <c r="Z187" s="37"/>
      <c r="AA187" s="37"/>
      <c r="AB187" s="37"/>
      <c r="AC187" s="37"/>
      <c r="AD187" s="37"/>
      <c r="AE187" s="37"/>
      <c r="AT187" s="16" t="s">
        <v>162</v>
      </c>
      <c r="AU187" s="16" t="s">
        <v>85</v>
      </c>
    </row>
    <row r="188" s="2" customFormat="1" ht="14.4" customHeight="1">
      <c r="A188" s="37"/>
      <c r="B188" s="38"/>
      <c r="C188" s="203" t="s">
        <v>352</v>
      </c>
      <c r="D188" s="203" t="s">
        <v>155</v>
      </c>
      <c r="E188" s="204" t="s">
        <v>353</v>
      </c>
      <c r="F188" s="205" t="s">
        <v>354</v>
      </c>
      <c r="G188" s="206" t="s">
        <v>195</v>
      </c>
      <c r="H188" s="207">
        <v>26</v>
      </c>
      <c r="I188" s="208"/>
      <c r="J188" s="209">
        <f>ROUND(I188*H188,2)</f>
        <v>0</v>
      </c>
      <c r="K188" s="205" t="s">
        <v>159</v>
      </c>
      <c r="L188" s="43"/>
      <c r="M188" s="210" t="s">
        <v>19</v>
      </c>
      <c r="N188" s="211" t="s">
        <v>44</v>
      </c>
      <c r="O188" s="83"/>
      <c r="P188" s="212">
        <f>O188*H188</f>
        <v>0</v>
      </c>
      <c r="Q188" s="212">
        <v>0.041529999999999997</v>
      </c>
      <c r="R188" s="212">
        <f>Q188*H188</f>
        <v>1.07978</v>
      </c>
      <c r="S188" s="212">
        <v>0</v>
      </c>
      <c r="T188" s="213">
        <f>S188*H188</f>
        <v>0</v>
      </c>
      <c r="U188" s="37"/>
      <c r="V188" s="37"/>
      <c r="W188" s="37"/>
      <c r="X188" s="37"/>
      <c r="Y188" s="37"/>
      <c r="Z188" s="37"/>
      <c r="AA188" s="37"/>
      <c r="AB188" s="37"/>
      <c r="AC188" s="37"/>
      <c r="AD188" s="37"/>
      <c r="AE188" s="37"/>
      <c r="AR188" s="214" t="s">
        <v>160</v>
      </c>
      <c r="AT188" s="214" t="s">
        <v>155</v>
      </c>
      <c r="AU188" s="214" t="s">
        <v>85</v>
      </c>
      <c r="AY188" s="16" t="s">
        <v>153</v>
      </c>
      <c r="BE188" s="215">
        <f>IF(N188="základní",J188,0)</f>
        <v>0</v>
      </c>
      <c r="BF188" s="215">
        <f>IF(N188="snížená",J188,0)</f>
        <v>0</v>
      </c>
      <c r="BG188" s="215">
        <f>IF(N188="zákl. přenesená",J188,0)</f>
        <v>0</v>
      </c>
      <c r="BH188" s="215">
        <f>IF(N188="sníž. přenesená",J188,0)</f>
        <v>0</v>
      </c>
      <c r="BI188" s="215">
        <f>IF(N188="nulová",J188,0)</f>
        <v>0</v>
      </c>
      <c r="BJ188" s="16" t="s">
        <v>85</v>
      </c>
      <c r="BK188" s="215">
        <f>ROUND(I188*H188,2)</f>
        <v>0</v>
      </c>
      <c r="BL188" s="16" t="s">
        <v>160</v>
      </c>
      <c r="BM188" s="214" t="s">
        <v>352</v>
      </c>
    </row>
    <row r="189" s="2" customFormat="1">
      <c r="A189" s="37"/>
      <c r="B189" s="38"/>
      <c r="C189" s="39"/>
      <c r="D189" s="216" t="s">
        <v>162</v>
      </c>
      <c r="E189" s="39"/>
      <c r="F189" s="217" t="s">
        <v>355</v>
      </c>
      <c r="G189" s="39"/>
      <c r="H189" s="39"/>
      <c r="I189" s="218"/>
      <c r="J189" s="39"/>
      <c r="K189" s="39"/>
      <c r="L189" s="43"/>
      <c r="M189" s="219"/>
      <c r="N189" s="220"/>
      <c r="O189" s="83"/>
      <c r="P189" s="83"/>
      <c r="Q189" s="83"/>
      <c r="R189" s="83"/>
      <c r="S189" s="83"/>
      <c r="T189" s="84"/>
      <c r="U189" s="37"/>
      <c r="V189" s="37"/>
      <c r="W189" s="37"/>
      <c r="X189" s="37"/>
      <c r="Y189" s="37"/>
      <c r="Z189" s="37"/>
      <c r="AA189" s="37"/>
      <c r="AB189" s="37"/>
      <c r="AC189" s="37"/>
      <c r="AD189" s="37"/>
      <c r="AE189" s="37"/>
      <c r="AT189" s="16" t="s">
        <v>162</v>
      </c>
      <c r="AU189" s="16" t="s">
        <v>85</v>
      </c>
    </row>
    <row r="190" s="2" customFormat="1" ht="14.4" customHeight="1">
      <c r="A190" s="37"/>
      <c r="B190" s="38"/>
      <c r="C190" s="203" t="s">
        <v>356</v>
      </c>
      <c r="D190" s="203" t="s">
        <v>155</v>
      </c>
      <c r="E190" s="204" t="s">
        <v>357</v>
      </c>
      <c r="F190" s="205" t="s">
        <v>358</v>
      </c>
      <c r="G190" s="206" t="s">
        <v>195</v>
      </c>
      <c r="H190" s="207">
        <v>20.91</v>
      </c>
      <c r="I190" s="208"/>
      <c r="J190" s="209">
        <f>ROUND(I190*H190,2)</f>
        <v>0</v>
      </c>
      <c r="K190" s="205" t="s">
        <v>159</v>
      </c>
      <c r="L190" s="43"/>
      <c r="M190" s="210" t="s">
        <v>19</v>
      </c>
      <c r="N190" s="211" t="s">
        <v>44</v>
      </c>
      <c r="O190" s="83"/>
      <c r="P190" s="212">
        <f>O190*H190</f>
        <v>0</v>
      </c>
      <c r="Q190" s="212">
        <v>0.016760000000000001</v>
      </c>
      <c r="R190" s="212">
        <f>Q190*H190</f>
        <v>0.35045160000000003</v>
      </c>
      <c r="S190" s="212">
        <v>0</v>
      </c>
      <c r="T190" s="213">
        <f>S190*H190</f>
        <v>0</v>
      </c>
      <c r="U190" s="37"/>
      <c r="V190" s="37"/>
      <c r="W190" s="37"/>
      <c r="X190" s="37"/>
      <c r="Y190" s="37"/>
      <c r="Z190" s="37"/>
      <c r="AA190" s="37"/>
      <c r="AB190" s="37"/>
      <c r="AC190" s="37"/>
      <c r="AD190" s="37"/>
      <c r="AE190" s="37"/>
      <c r="AR190" s="214" t="s">
        <v>160</v>
      </c>
      <c r="AT190" s="214" t="s">
        <v>155</v>
      </c>
      <c r="AU190" s="214" t="s">
        <v>85</v>
      </c>
      <c r="AY190" s="16" t="s">
        <v>153</v>
      </c>
      <c r="BE190" s="215">
        <f>IF(N190="základní",J190,0)</f>
        <v>0</v>
      </c>
      <c r="BF190" s="215">
        <f>IF(N190="snížená",J190,0)</f>
        <v>0</v>
      </c>
      <c r="BG190" s="215">
        <f>IF(N190="zákl. přenesená",J190,0)</f>
        <v>0</v>
      </c>
      <c r="BH190" s="215">
        <f>IF(N190="sníž. přenesená",J190,0)</f>
        <v>0</v>
      </c>
      <c r="BI190" s="215">
        <f>IF(N190="nulová",J190,0)</f>
        <v>0</v>
      </c>
      <c r="BJ190" s="16" t="s">
        <v>85</v>
      </c>
      <c r="BK190" s="215">
        <f>ROUND(I190*H190,2)</f>
        <v>0</v>
      </c>
      <c r="BL190" s="16" t="s">
        <v>160</v>
      </c>
      <c r="BM190" s="214" t="s">
        <v>359</v>
      </c>
    </row>
    <row r="191" s="2" customFormat="1">
      <c r="A191" s="37"/>
      <c r="B191" s="38"/>
      <c r="C191" s="39"/>
      <c r="D191" s="216" t="s">
        <v>162</v>
      </c>
      <c r="E191" s="39"/>
      <c r="F191" s="217" t="s">
        <v>360</v>
      </c>
      <c r="G191" s="39"/>
      <c r="H191" s="39"/>
      <c r="I191" s="218"/>
      <c r="J191" s="39"/>
      <c r="K191" s="39"/>
      <c r="L191" s="43"/>
      <c r="M191" s="219"/>
      <c r="N191" s="220"/>
      <c r="O191" s="83"/>
      <c r="P191" s="83"/>
      <c r="Q191" s="83"/>
      <c r="R191" s="83"/>
      <c r="S191" s="83"/>
      <c r="T191" s="84"/>
      <c r="U191" s="37"/>
      <c r="V191" s="37"/>
      <c r="W191" s="37"/>
      <c r="X191" s="37"/>
      <c r="Y191" s="37"/>
      <c r="Z191" s="37"/>
      <c r="AA191" s="37"/>
      <c r="AB191" s="37"/>
      <c r="AC191" s="37"/>
      <c r="AD191" s="37"/>
      <c r="AE191" s="37"/>
      <c r="AT191" s="16" t="s">
        <v>162</v>
      </c>
      <c r="AU191" s="16" t="s">
        <v>85</v>
      </c>
    </row>
    <row r="192" s="2" customFormat="1" ht="22.2" customHeight="1">
      <c r="A192" s="37"/>
      <c r="B192" s="38"/>
      <c r="C192" s="203" t="s">
        <v>361</v>
      </c>
      <c r="D192" s="203" t="s">
        <v>155</v>
      </c>
      <c r="E192" s="204" t="s">
        <v>362</v>
      </c>
      <c r="F192" s="205" t="s">
        <v>363</v>
      </c>
      <c r="G192" s="206" t="s">
        <v>195</v>
      </c>
      <c r="H192" s="207">
        <v>67.920000000000002</v>
      </c>
      <c r="I192" s="208"/>
      <c r="J192" s="209">
        <f>ROUND(I192*H192,2)</f>
        <v>0</v>
      </c>
      <c r="K192" s="205" t="s">
        <v>166</v>
      </c>
      <c r="L192" s="43"/>
      <c r="M192" s="210" t="s">
        <v>19</v>
      </c>
      <c r="N192" s="211" t="s">
        <v>44</v>
      </c>
      <c r="O192" s="83"/>
      <c r="P192" s="212">
        <f>O192*H192</f>
        <v>0</v>
      </c>
      <c r="Q192" s="212">
        <v>0.034500000000000003</v>
      </c>
      <c r="R192" s="212">
        <f>Q192*H192</f>
        <v>2.3432400000000002</v>
      </c>
      <c r="S192" s="212">
        <v>0</v>
      </c>
      <c r="T192" s="213">
        <f>S192*H192</f>
        <v>0</v>
      </c>
      <c r="U192" s="37"/>
      <c r="V192" s="37"/>
      <c r="W192" s="37"/>
      <c r="X192" s="37"/>
      <c r="Y192" s="37"/>
      <c r="Z192" s="37"/>
      <c r="AA192" s="37"/>
      <c r="AB192" s="37"/>
      <c r="AC192" s="37"/>
      <c r="AD192" s="37"/>
      <c r="AE192" s="37"/>
      <c r="AR192" s="214" t="s">
        <v>160</v>
      </c>
      <c r="AT192" s="214" t="s">
        <v>155</v>
      </c>
      <c r="AU192" s="214" t="s">
        <v>85</v>
      </c>
      <c r="AY192" s="16" t="s">
        <v>153</v>
      </c>
      <c r="BE192" s="215">
        <f>IF(N192="základní",J192,0)</f>
        <v>0</v>
      </c>
      <c r="BF192" s="215">
        <f>IF(N192="snížená",J192,0)</f>
        <v>0</v>
      </c>
      <c r="BG192" s="215">
        <f>IF(N192="zákl. přenesená",J192,0)</f>
        <v>0</v>
      </c>
      <c r="BH192" s="215">
        <f>IF(N192="sníž. přenesená",J192,0)</f>
        <v>0</v>
      </c>
      <c r="BI192" s="215">
        <f>IF(N192="nulová",J192,0)</f>
        <v>0</v>
      </c>
      <c r="BJ192" s="16" t="s">
        <v>85</v>
      </c>
      <c r="BK192" s="215">
        <f>ROUND(I192*H192,2)</f>
        <v>0</v>
      </c>
      <c r="BL192" s="16" t="s">
        <v>160</v>
      </c>
      <c r="BM192" s="214" t="s">
        <v>364</v>
      </c>
    </row>
    <row r="193" s="2" customFormat="1" ht="14.4" customHeight="1">
      <c r="A193" s="37"/>
      <c r="B193" s="38"/>
      <c r="C193" s="203" t="s">
        <v>365</v>
      </c>
      <c r="D193" s="203" t="s">
        <v>155</v>
      </c>
      <c r="E193" s="204" t="s">
        <v>366</v>
      </c>
      <c r="F193" s="205" t="s">
        <v>367</v>
      </c>
      <c r="G193" s="206" t="s">
        <v>195</v>
      </c>
      <c r="H193" s="207">
        <v>67.920000000000002</v>
      </c>
      <c r="I193" s="208"/>
      <c r="J193" s="209">
        <f>ROUND(I193*H193,2)</f>
        <v>0</v>
      </c>
      <c r="K193" s="205" t="s">
        <v>166</v>
      </c>
      <c r="L193" s="43"/>
      <c r="M193" s="210" t="s">
        <v>19</v>
      </c>
      <c r="N193" s="211" t="s">
        <v>44</v>
      </c>
      <c r="O193" s="83"/>
      <c r="P193" s="212">
        <f>O193*H193</f>
        <v>0</v>
      </c>
      <c r="Q193" s="212">
        <v>0.016</v>
      </c>
      <c r="R193" s="212">
        <f>Q193*H193</f>
        <v>1.0867200000000001</v>
      </c>
      <c r="S193" s="212">
        <v>0</v>
      </c>
      <c r="T193" s="213">
        <f>S193*H193</f>
        <v>0</v>
      </c>
      <c r="U193" s="37"/>
      <c r="V193" s="37"/>
      <c r="W193" s="37"/>
      <c r="X193" s="37"/>
      <c r="Y193" s="37"/>
      <c r="Z193" s="37"/>
      <c r="AA193" s="37"/>
      <c r="AB193" s="37"/>
      <c r="AC193" s="37"/>
      <c r="AD193" s="37"/>
      <c r="AE193" s="37"/>
      <c r="AR193" s="214" t="s">
        <v>160</v>
      </c>
      <c r="AT193" s="214" t="s">
        <v>155</v>
      </c>
      <c r="AU193" s="214" t="s">
        <v>85</v>
      </c>
      <c r="AY193" s="16" t="s">
        <v>153</v>
      </c>
      <c r="BE193" s="215">
        <f>IF(N193="základní",J193,0)</f>
        <v>0</v>
      </c>
      <c r="BF193" s="215">
        <f>IF(N193="snížená",J193,0)</f>
        <v>0</v>
      </c>
      <c r="BG193" s="215">
        <f>IF(N193="zákl. přenesená",J193,0)</f>
        <v>0</v>
      </c>
      <c r="BH193" s="215">
        <f>IF(N193="sníž. přenesená",J193,0)</f>
        <v>0</v>
      </c>
      <c r="BI193" s="215">
        <f>IF(N193="nulová",J193,0)</f>
        <v>0</v>
      </c>
      <c r="BJ193" s="16" t="s">
        <v>85</v>
      </c>
      <c r="BK193" s="215">
        <f>ROUND(I193*H193,2)</f>
        <v>0</v>
      </c>
      <c r="BL193" s="16" t="s">
        <v>160</v>
      </c>
      <c r="BM193" s="214" t="s">
        <v>368</v>
      </c>
    </row>
    <row r="194" s="2" customFormat="1" ht="19.8" customHeight="1">
      <c r="A194" s="37"/>
      <c r="B194" s="38"/>
      <c r="C194" s="203" t="s">
        <v>359</v>
      </c>
      <c r="D194" s="203" t="s">
        <v>155</v>
      </c>
      <c r="E194" s="204" t="s">
        <v>369</v>
      </c>
      <c r="F194" s="205" t="s">
        <v>370</v>
      </c>
      <c r="G194" s="206" t="s">
        <v>195</v>
      </c>
      <c r="H194" s="207">
        <v>466.21800000000002</v>
      </c>
      <c r="I194" s="208"/>
      <c r="J194" s="209">
        <f>ROUND(I194*H194,2)</f>
        <v>0</v>
      </c>
      <c r="K194" s="205" t="s">
        <v>159</v>
      </c>
      <c r="L194" s="43"/>
      <c r="M194" s="210" t="s">
        <v>19</v>
      </c>
      <c r="N194" s="211" t="s">
        <v>44</v>
      </c>
      <c r="O194" s="83"/>
      <c r="P194" s="212">
        <f>O194*H194</f>
        <v>0</v>
      </c>
      <c r="Q194" s="212">
        <v>0.0064999999999999997</v>
      </c>
      <c r="R194" s="212">
        <f>Q194*H194</f>
        <v>3.0304169999999999</v>
      </c>
      <c r="S194" s="212">
        <v>0</v>
      </c>
      <c r="T194" s="213">
        <f>S194*H194</f>
        <v>0</v>
      </c>
      <c r="U194" s="37"/>
      <c r="V194" s="37"/>
      <c r="W194" s="37"/>
      <c r="X194" s="37"/>
      <c r="Y194" s="37"/>
      <c r="Z194" s="37"/>
      <c r="AA194" s="37"/>
      <c r="AB194" s="37"/>
      <c r="AC194" s="37"/>
      <c r="AD194" s="37"/>
      <c r="AE194" s="37"/>
      <c r="AR194" s="214" t="s">
        <v>160</v>
      </c>
      <c r="AT194" s="214" t="s">
        <v>155</v>
      </c>
      <c r="AU194" s="214" t="s">
        <v>85</v>
      </c>
      <c r="AY194" s="16" t="s">
        <v>153</v>
      </c>
      <c r="BE194" s="215">
        <f>IF(N194="základní",J194,0)</f>
        <v>0</v>
      </c>
      <c r="BF194" s="215">
        <f>IF(N194="snížená",J194,0)</f>
        <v>0</v>
      </c>
      <c r="BG194" s="215">
        <f>IF(N194="zákl. přenesená",J194,0)</f>
        <v>0</v>
      </c>
      <c r="BH194" s="215">
        <f>IF(N194="sníž. přenesená",J194,0)</f>
        <v>0</v>
      </c>
      <c r="BI194" s="215">
        <f>IF(N194="nulová",J194,0)</f>
        <v>0</v>
      </c>
      <c r="BJ194" s="16" t="s">
        <v>85</v>
      </c>
      <c r="BK194" s="215">
        <f>ROUND(I194*H194,2)</f>
        <v>0</v>
      </c>
      <c r="BL194" s="16" t="s">
        <v>160</v>
      </c>
      <c r="BM194" s="214" t="s">
        <v>371</v>
      </c>
    </row>
    <row r="195" s="2" customFormat="1">
      <c r="A195" s="37"/>
      <c r="B195" s="38"/>
      <c r="C195" s="39"/>
      <c r="D195" s="216" t="s">
        <v>162</v>
      </c>
      <c r="E195" s="39"/>
      <c r="F195" s="217" t="s">
        <v>372</v>
      </c>
      <c r="G195" s="39"/>
      <c r="H195" s="39"/>
      <c r="I195" s="218"/>
      <c r="J195" s="39"/>
      <c r="K195" s="39"/>
      <c r="L195" s="43"/>
      <c r="M195" s="219"/>
      <c r="N195" s="220"/>
      <c r="O195" s="83"/>
      <c r="P195" s="83"/>
      <c r="Q195" s="83"/>
      <c r="R195" s="83"/>
      <c r="S195" s="83"/>
      <c r="T195" s="84"/>
      <c r="U195" s="37"/>
      <c r="V195" s="37"/>
      <c r="W195" s="37"/>
      <c r="X195" s="37"/>
      <c r="Y195" s="37"/>
      <c r="Z195" s="37"/>
      <c r="AA195" s="37"/>
      <c r="AB195" s="37"/>
      <c r="AC195" s="37"/>
      <c r="AD195" s="37"/>
      <c r="AE195" s="37"/>
      <c r="AT195" s="16" t="s">
        <v>162</v>
      </c>
      <c r="AU195" s="16" t="s">
        <v>85</v>
      </c>
    </row>
    <row r="196" s="2" customFormat="1" ht="19.8" customHeight="1">
      <c r="A196" s="37"/>
      <c r="B196" s="38"/>
      <c r="C196" s="203" t="s">
        <v>373</v>
      </c>
      <c r="D196" s="203" t="s">
        <v>155</v>
      </c>
      <c r="E196" s="204" t="s">
        <v>374</v>
      </c>
      <c r="F196" s="205" t="s">
        <v>375</v>
      </c>
      <c r="G196" s="206" t="s">
        <v>195</v>
      </c>
      <c r="H196" s="207">
        <v>466.21800000000002</v>
      </c>
      <c r="I196" s="208"/>
      <c r="J196" s="209">
        <f>ROUND(I196*H196,2)</f>
        <v>0</v>
      </c>
      <c r="K196" s="205" t="s">
        <v>159</v>
      </c>
      <c r="L196" s="43"/>
      <c r="M196" s="210" t="s">
        <v>19</v>
      </c>
      <c r="N196" s="211" t="s">
        <v>44</v>
      </c>
      <c r="O196" s="83"/>
      <c r="P196" s="212">
        <f>O196*H196</f>
        <v>0</v>
      </c>
      <c r="Q196" s="212">
        <v>0.020480000000000002</v>
      </c>
      <c r="R196" s="212">
        <f>Q196*H196</f>
        <v>9.5481446400000003</v>
      </c>
      <c r="S196" s="212">
        <v>0</v>
      </c>
      <c r="T196" s="213">
        <f>S196*H196</f>
        <v>0</v>
      </c>
      <c r="U196" s="37"/>
      <c r="V196" s="37"/>
      <c r="W196" s="37"/>
      <c r="X196" s="37"/>
      <c r="Y196" s="37"/>
      <c r="Z196" s="37"/>
      <c r="AA196" s="37"/>
      <c r="AB196" s="37"/>
      <c r="AC196" s="37"/>
      <c r="AD196" s="37"/>
      <c r="AE196" s="37"/>
      <c r="AR196" s="214" t="s">
        <v>160</v>
      </c>
      <c r="AT196" s="214" t="s">
        <v>155</v>
      </c>
      <c r="AU196" s="214" t="s">
        <v>85</v>
      </c>
      <c r="AY196" s="16" t="s">
        <v>153</v>
      </c>
      <c r="BE196" s="215">
        <f>IF(N196="základní",J196,0)</f>
        <v>0</v>
      </c>
      <c r="BF196" s="215">
        <f>IF(N196="snížená",J196,0)</f>
        <v>0</v>
      </c>
      <c r="BG196" s="215">
        <f>IF(N196="zákl. přenesená",J196,0)</f>
        <v>0</v>
      </c>
      <c r="BH196" s="215">
        <f>IF(N196="sníž. přenesená",J196,0)</f>
        <v>0</v>
      </c>
      <c r="BI196" s="215">
        <f>IF(N196="nulová",J196,0)</f>
        <v>0</v>
      </c>
      <c r="BJ196" s="16" t="s">
        <v>85</v>
      </c>
      <c r="BK196" s="215">
        <f>ROUND(I196*H196,2)</f>
        <v>0</v>
      </c>
      <c r="BL196" s="16" t="s">
        <v>160</v>
      </c>
      <c r="BM196" s="214" t="s">
        <v>376</v>
      </c>
    </row>
    <row r="197" s="2" customFormat="1">
      <c r="A197" s="37"/>
      <c r="B197" s="38"/>
      <c r="C197" s="39"/>
      <c r="D197" s="216" t="s">
        <v>162</v>
      </c>
      <c r="E197" s="39"/>
      <c r="F197" s="217" t="s">
        <v>377</v>
      </c>
      <c r="G197" s="39"/>
      <c r="H197" s="39"/>
      <c r="I197" s="218"/>
      <c r="J197" s="39"/>
      <c r="K197" s="39"/>
      <c r="L197" s="43"/>
      <c r="M197" s="219"/>
      <c r="N197" s="220"/>
      <c r="O197" s="83"/>
      <c r="P197" s="83"/>
      <c r="Q197" s="83"/>
      <c r="R197" s="83"/>
      <c r="S197" s="83"/>
      <c r="T197" s="84"/>
      <c r="U197" s="37"/>
      <c r="V197" s="37"/>
      <c r="W197" s="37"/>
      <c r="X197" s="37"/>
      <c r="Y197" s="37"/>
      <c r="Z197" s="37"/>
      <c r="AA197" s="37"/>
      <c r="AB197" s="37"/>
      <c r="AC197" s="37"/>
      <c r="AD197" s="37"/>
      <c r="AE197" s="37"/>
      <c r="AT197" s="16" t="s">
        <v>162</v>
      </c>
      <c r="AU197" s="16" t="s">
        <v>85</v>
      </c>
    </row>
    <row r="198" s="2" customFormat="1" ht="14.4" customHeight="1">
      <c r="A198" s="37"/>
      <c r="B198" s="38"/>
      <c r="C198" s="203" t="s">
        <v>364</v>
      </c>
      <c r="D198" s="203" t="s">
        <v>155</v>
      </c>
      <c r="E198" s="204" t="s">
        <v>378</v>
      </c>
      <c r="F198" s="205" t="s">
        <v>379</v>
      </c>
      <c r="G198" s="206" t="s">
        <v>195</v>
      </c>
      <c r="H198" s="207">
        <v>662.04999999999995</v>
      </c>
      <c r="I198" s="208"/>
      <c r="J198" s="209">
        <f>ROUND(I198*H198,2)</f>
        <v>0</v>
      </c>
      <c r="K198" s="205" t="s">
        <v>380</v>
      </c>
      <c r="L198" s="43"/>
      <c r="M198" s="210" t="s">
        <v>19</v>
      </c>
      <c r="N198" s="211" t="s">
        <v>44</v>
      </c>
      <c r="O198" s="83"/>
      <c r="P198" s="212">
        <f>O198*H198</f>
        <v>0</v>
      </c>
      <c r="Q198" s="212">
        <v>0.0054599999999999996</v>
      </c>
      <c r="R198" s="212">
        <f>Q198*H198</f>
        <v>3.6147929999999993</v>
      </c>
      <c r="S198" s="212">
        <v>0</v>
      </c>
      <c r="T198" s="213">
        <f>S198*H198</f>
        <v>0</v>
      </c>
      <c r="U198" s="37"/>
      <c r="V198" s="37"/>
      <c r="W198" s="37"/>
      <c r="X198" s="37"/>
      <c r="Y198" s="37"/>
      <c r="Z198" s="37"/>
      <c r="AA198" s="37"/>
      <c r="AB198" s="37"/>
      <c r="AC198" s="37"/>
      <c r="AD198" s="37"/>
      <c r="AE198" s="37"/>
      <c r="AR198" s="214" t="s">
        <v>160</v>
      </c>
      <c r="AT198" s="214" t="s">
        <v>155</v>
      </c>
      <c r="AU198" s="214" t="s">
        <v>85</v>
      </c>
      <c r="AY198" s="16" t="s">
        <v>153</v>
      </c>
      <c r="BE198" s="215">
        <f>IF(N198="základní",J198,0)</f>
        <v>0</v>
      </c>
      <c r="BF198" s="215">
        <f>IF(N198="snížená",J198,0)</f>
        <v>0</v>
      </c>
      <c r="BG198" s="215">
        <f>IF(N198="zákl. přenesená",J198,0)</f>
        <v>0</v>
      </c>
      <c r="BH198" s="215">
        <f>IF(N198="sníž. přenesená",J198,0)</f>
        <v>0</v>
      </c>
      <c r="BI198" s="215">
        <f>IF(N198="nulová",J198,0)</f>
        <v>0</v>
      </c>
      <c r="BJ198" s="16" t="s">
        <v>85</v>
      </c>
      <c r="BK198" s="215">
        <f>ROUND(I198*H198,2)</f>
        <v>0</v>
      </c>
      <c r="BL198" s="16" t="s">
        <v>160</v>
      </c>
      <c r="BM198" s="214" t="s">
        <v>381</v>
      </c>
    </row>
    <row r="199" s="2" customFormat="1">
      <c r="A199" s="37"/>
      <c r="B199" s="38"/>
      <c r="C199" s="39"/>
      <c r="D199" s="216" t="s">
        <v>162</v>
      </c>
      <c r="E199" s="39"/>
      <c r="F199" s="217" t="s">
        <v>382</v>
      </c>
      <c r="G199" s="39"/>
      <c r="H199" s="39"/>
      <c r="I199" s="218"/>
      <c r="J199" s="39"/>
      <c r="K199" s="39"/>
      <c r="L199" s="43"/>
      <c r="M199" s="219"/>
      <c r="N199" s="220"/>
      <c r="O199" s="83"/>
      <c r="P199" s="83"/>
      <c r="Q199" s="83"/>
      <c r="R199" s="83"/>
      <c r="S199" s="83"/>
      <c r="T199" s="84"/>
      <c r="U199" s="37"/>
      <c r="V199" s="37"/>
      <c r="W199" s="37"/>
      <c r="X199" s="37"/>
      <c r="Y199" s="37"/>
      <c r="Z199" s="37"/>
      <c r="AA199" s="37"/>
      <c r="AB199" s="37"/>
      <c r="AC199" s="37"/>
      <c r="AD199" s="37"/>
      <c r="AE199" s="37"/>
      <c r="AT199" s="16" t="s">
        <v>162</v>
      </c>
      <c r="AU199" s="16" t="s">
        <v>85</v>
      </c>
    </row>
    <row r="200" s="2" customFormat="1" ht="22.2" customHeight="1">
      <c r="A200" s="37"/>
      <c r="B200" s="38"/>
      <c r="C200" s="203" t="s">
        <v>383</v>
      </c>
      <c r="D200" s="203" t="s">
        <v>155</v>
      </c>
      <c r="E200" s="204" t="s">
        <v>384</v>
      </c>
      <c r="F200" s="205" t="s">
        <v>385</v>
      </c>
      <c r="G200" s="206" t="s">
        <v>195</v>
      </c>
      <c r="H200" s="207">
        <v>662.04999999999995</v>
      </c>
      <c r="I200" s="208"/>
      <c r="J200" s="209">
        <f>ROUND(I200*H200,2)</f>
        <v>0</v>
      </c>
      <c r="K200" s="205" t="s">
        <v>380</v>
      </c>
      <c r="L200" s="43"/>
      <c r="M200" s="210" t="s">
        <v>19</v>
      </c>
      <c r="N200" s="211" t="s">
        <v>44</v>
      </c>
      <c r="O200" s="83"/>
      <c r="P200" s="212">
        <f>O200*H200</f>
        <v>0</v>
      </c>
      <c r="Q200" s="212">
        <v>0.00027999999999999998</v>
      </c>
      <c r="R200" s="212">
        <f>Q200*H200</f>
        <v>0.18537399999999998</v>
      </c>
      <c r="S200" s="212">
        <v>0</v>
      </c>
      <c r="T200" s="213">
        <f>S200*H200</f>
        <v>0</v>
      </c>
      <c r="U200" s="37"/>
      <c r="V200" s="37"/>
      <c r="W200" s="37"/>
      <c r="X200" s="37"/>
      <c r="Y200" s="37"/>
      <c r="Z200" s="37"/>
      <c r="AA200" s="37"/>
      <c r="AB200" s="37"/>
      <c r="AC200" s="37"/>
      <c r="AD200" s="37"/>
      <c r="AE200" s="37"/>
      <c r="AR200" s="214" t="s">
        <v>160</v>
      </c>
      <c r="AT200" s="214" t="s">
        <v>155</v>
      </c>
      <c r="AU200" s="214" t="s">
        <v>85</v>
      </c>
      <c r="AY200" s="16" t="s">
        <v>153</v>
      </c>
      <c r="BE200" s="215">
        <f>IF(N200="základní",J200,0)</f>
        <v>0</v>
      </c>
      <c r="BF200" s="215">
        <f>IF(N200="snížená",J200,0)</f>
        <v>0</v>
      </c>
      <c r="BG200" s="215">
        <f>IF(N200="zákl. přenesená",J200,0)</f>
        <v>0</v>
      </c>
      <c r="BH200" s="215">
        <f>IF(N200="sníž. přenesená",J200,0)</f>
        <v>0</v>
      </c>
      <c r="BI200" s="215">
        <f>IF(N200="nulová",J200,0)</f>
        <v>0</v>
      </c>
      <c r="BJ200" s="16" t="s">
        <v>85</v>
      </c>
      <c r="BK200" s="215">
        <f>ROUND(I200*H200,2)</f>
        <v>0</v>
      </c>
      <c r="BL200" s="16" t="s">
        <v>160</v>
      </c>
      <c r="BM200" s="214" t="s">
        <v>386</v>
      </c>
    </row>
    <row r="201" s="2" customFormat="1">
      <c r="A201" s="37"/>
      <c r="B201" s="38"/>
      <c r="C201" s="39"/>
      <c r="D201" s="216" t="s">
        <v>162</v>
      </c>
      <c r="E201" s="39"/>
      <c r="F201" s="217" t="s">
        <v>387</v>
      </c>
      <c r="G201" s="39"/>
      <c r="H201" s="39"/>
      <c r="I201" s="218"/>
      <c r="J201" s="39"/>
      <c r="K201" s="39"/>
      <c r="L201" s="43"/>
      <c r="M201" s="219"/>
      <c r="N201" s="220"/>
      <c r="O201" s="83"/>
      <c r="P201" s="83"/>
      <c r="Q201" s="83"/>
      <c r="R201" s="83"/>
      <c r="S201" s="83"/>
      <c r="T201" s="84"/>
      <c r="U201" s="37"/>
      <c r="V201" s="37"/>
      <c r="W201" s="37"/>
      <c r="X201" s="37"/>
      <c r="Y201" s="37"/>
      <c r="Z201" s="37"/>
      <c r="AA201" s="37"/>
      <c r="AB201" s="37"/>
      <c r="AC201" s="37"/>
      <c r="AD201" s="37"/>
      <c r="AE201" s="37"/>
      <c r="AT201" s="16" t="s">
        <v>162</v>
      </c>
      <c r="AU201" s="16" t="s">
        <v>85</v>
      </c>
    </row>
    <row r="202" s="2" customFormat="1" ht="34.8" customHeight="1">
      <c r="A202" s="37"/>
      <c r="B202" s="38"/>
      <c r="C202" s="203" t="s">
        <v>368</v>
      </c>
      <c r="D202" s="203" t="s">
        <v>155</v>
      </c>
      <c r="E202" s="204" t="s">
        <v>388</v>
      </c>
      <c r="F202" s="205" t="s">
        <v>389</v>
      </c>
      <c r="G202" s="206" t="s">
        <v>195</v>
      </c>
      <c r="H202" s="207">
        <v>93.474000000000004</v>
      </c>
      <c r="I202" s="208"/>
      <c r="J202" s="209">
        <f>ROUND(I202*H202,2)</f>
        <v>0</v>
      </c>
      <c r="K202" s="205" t="s">
        <v>159</v>
      </c>
      <c r="L202" s="43"/>
      <c r="M202" s="210" t="s">
        <v>19</v>
      </c>
      <c r="N202" s="211" t="s">
        <v>44</v>
      </c>
      <c r="O202" s="83"/>
      <c r="P202" s="212">
        <f>O202*H202</f>
        <v>0</v>
      </c>
      <c r="Q202" s="212">
        <v>0.0085199999999999998</v>
      </c>
      <c r="R202" s="212">
        <f>Q202*H202</f>
        <v>0.79639848000000002</v>
      </c>
      <c r="S202" s="212">
        <v>0</v>
      </c>
      <c r="T202" s="213">
        <f>S202*H202</f>
        <v>0</v>
      </c>
      <c r="U202" s="37"/>
      <c r="V202" s="37"/>
      <c r="W202" s="37"/>
      <c r="X202" s="37"/>
      <c r="Y202" s="37"/>
      <c r="Z202" s="37"/>
      <c r="AA202" s="37"/>
      <c r="AB202" s="37"/>
      <c r="AC202" s="37"/>
      <c r="AD202" s="37"/>
      <c r="AE202" s="37"/>
      <c r="AR202" s="214" t="s">
        <v>160</v>
      </c>
      <c r="AT202" s="214" t="s">
        <v>155</v>
      </c>
      <c r="AU202" s="214" t="s">
        <v>85</v>
      </c>
      <c r="AY202" s="16" t="s">
        <v>153</v>
      </c>
      <c r="BE202" s="215">
        <f>IF(N202="základní",J202,0)</f>
        <v>0</v>
      </c>
      <c r="BF202" s="215">
        <f>IF(N202="snížená",J202,0)</f>
        <v>0</v>
      </c>
      <c r="BG202" s="215">
        <f>IF(N202="zákl. přenesená",J202,0)</f>
        <v>0</v>
      </c>
      <c r="BH202" s="215">
        <f>IF(N202="sníž. přenesená",J202,0)</f>
        <v>0</v>
      </c>
      <c r="BI202" s="215">
        <f>IF(N202="nulová",J202,0)</f>
        <v>0</v>
      </c>
      <c r="BJ202" s="16" t="s">
        <v>85</v>
      </c>
      <c r="BK202" s="215">
        <f>ROUND(I202*H202,2)</f>
        <v>0</v>
      </c>
      <c r="BL202" s="16" t="s">
        <v>160</v>
      </c>
      <c r="BM202" s="214" t="s">
        <v>390</v>
      </c>
    </row>
    <row r="203" s="2" customFormat="1">
      <c r="A203" s="37"/>
      <c r="B203" s="38"/>
      <c r="C203" s="39"/>
      <c r="D203" s="216" t="s">
        <v>162</v>
      </c>
      <c r="E203" s="39"/>
      <c r="F203" s="217" t="s">
        <v>391</v>
      </c>
      <c r="G203" s="39"/>
      <c r="H203" s="39"/>
      <c r="I203" s="218"/>
      <c r="J203" s="39"/>
      <c r="K203" s="39"/>
      <c r="L203" s="43"/>
      <c r="M203" s="219"/>
      <c r="N203" s="220"/>
      <c r="O203" s="83"/>
      <c r="P203" s="83"/>
      <c r="Q203" s="83"/>
      <c r="R203" s="83"/>
      <c r="S203" s="83"/>
      <c r="T203" s="84"/>
      <c r="U203" s="37"/>
      <c r="V203" s="37"/>
      <c r="W203" s="37"/>
      <c r="X203" s="37"/>
      <c r="Y203" s="37"/>
      <c r="Z203" s="37"/>
      <c r="AA203" s="37"/>
      <c r="AB203" s="37"/>
      <c r="AC203" s="37"/>
      <c r="AD203" s="37"/>
      <c r="AE203" s="37"/>
      <c r="AT203" s="16" t="s">
        <v>162</v>
      </c>
      <c r="AU203" s="16" t="s">
        <v>85</v>
      </c>
    </row>
    <row r="204" s="2" customFormat="1" ht="14.4" customHeight="1">
      <c r="A204" s="37"/>
      <c r="B204" s="38"/>
      <c r="C204" s="221" t="s">
        <v>392</v>
      </c>
      <c r="D204" s="221" t="s">
        <v>252</v>
      </c>
      <c r="E204" s="222" t="s">
        <v>393</v>
      </c>
      <c r="F204" s="223" t="s">
        <v>394</v>
      </c>
      <c r="G204" s="224" t="s">
        <v>195</v>
      </c>
      <c r="H204" s="225">
        <v>98.147999999999996</v>
      </c>
      <c r="I204" s="226"/>
      <c r="J204" s="227">
        <f>ROUND(I204*H204,2)</f>
        <v>0</v>
      </c>
      <c r="K204" s="223" t="s">
        <v>159</v>
      </c>
      <c r="L204" s="228"/>
      <c r="M204" s="229" t="s">
        <v>19</v>
      </c>
      <c r="N204" s="230" t="s">
        <v>44</v>
      </c>
      <c r="O204" s="83"/>
      <c r="P204" s="212">
        <f>O204*H204</f>
        <v>0</v>
      </c>
      <c r="Q204" s="212">
        <v>0.0035999999999999999</v>
      </c>
      <c r="R204" s="212">
        <f>Q204*H204</f>
        <v>0.3533328</v>
      </c>
      <c r="S204" s="212">
        <v>0</v>
      </c>
      <c r="T204" s="213">
        <f>S204*H204</f>
        <v>0</v>
      </c>
      <c r="U204" s="37"/>
      <c r="V204" s="37"/>
      <c r="W204" s="37"/>
      <c r="X204" s="37"/>
      <c r="Y204" s="37"/>
      <c r="Z204" s="37"/>
      <c r="AA204" s="37"/>
      <c r="AB204" s="37"/>
      <c r="AC204" s="37"/>
      <c r="AD204" s="37"/>
      <c r="AE204" s="37"/>
      <c r="AR204" s="214" t="s">
        <v>192</v>
      </c>
      <c r="AT204" s="214" t="s">
        <v>252</v>
      </c>
      <c r="AU204" s="214" t="s">
        <v>85</v>
      </c>
      <c r="AY204" s="16" t="s">
        <v>153</v>
      </c>
      <c r="BE204" s="215">
        <f>IF(N204="základní",J204,0)</f>
        <v>0</v>
      </c>
      <c r="BF204" s="215">
        <f>IF(N204="snížená",J204,0)</f>
        <v>0</v>
      </c>
      <c r="BG204" s="215">
        <f>IF(N204="zákl. přenesená",J204,0)</f>
        <v>0</v>
      </c>
      <c r="BH204" s="215">
        <f>IF(N204="sníž. přenesená",J204,0)</f>
        <v>0</v>
      </c>
      <c r="BI204" s="215">
        <f>IF(N204="nulová",J204,0)</f>
        <v>0</v>
      </c>
      <c r="BJ204" s="16" t="s">
        <v>85</v>
      </c>
      <c r="BK204" s="215">
        <f>ROUND(I204*H204,2)</f>
        <v>0</v>
      </c>
      <c r="BL204" s="16" t="s">
        <v>160</v>
      </c>
      <c r="BM204" s="214" t="s">
        <v>395</v>
      </c>
    </row>
    <row r="205" s="2" customFormat="1" ht="34.8" customHeight="1">
      <c r="A205" s="37"/>
      <c r="B205" s="38"/>
      <c r="C205" s="203" t="s">
        <v>371</v>
      </c>
      <c r="D205" s="203" t="s">
        <v>155</v>
      </c>
      <c r="E205" s="204" t="s">
        <v>396</v>
      </c>
      <c r="F205" s="205" t="s">
        <v>397</v>
      </c>
      <c r="G205" s="206" t="s">
        <v>195</v>
      </c>
      <c r="H205" s="207">
        <v>662.05600000000004</v>
      </c>
      <c r="I205" s="208"/>
      <c r="J205" s="209">
        <f>ROUND(I205*H205,2)</f>
        <v>0</v>
      </c>
      <c r="K205" s="205" t="s">
        <v>159</v>
      </c>
      <c r="L205" s="43"/>
      <c r="M205" s="210" t="s">
        <v>19</v>
      </c>
      <c r="N205" s="211" t="s">
        <v>44</v>
      </c>
      <c r="O205" s="83"/>
      <c r="P205" s="212">
        <f>O205*H205</f>
        <v>0</v>
      </c>
      <c r="Q205" s="212">
        <v>0.0086800000000000002</v>
      </c>
      <c r="R205" s="212">
        <f>Q205*H205</f>
        <v>5.7466460800000005</v>
      </c>
      <c r="S205" s="212">
        <v>0</v>
      </c>
      <c r="T205" s="213">
        <f>S205*H205</f>
        <v>0</v>
      </c>
      <c r="U205" s="37"/>
      <c r="V205" s="37"/>
      <c r="W205" s="37"/>
      <c r="X205" s="37"/>
      <c r="Y205" s="37"/>
      <c r="Z205" s="37"/>
      <c r="AA205" s="37"/>
      <c r="AB205" s="37"/>
      <c r="AC205" s="37"/>
      <c r="AD205" s="37"/>
      <c r="AE205" s="37"/>
      <c r="AR205" s="214" t="s">
        <v>160</v>
      </c>
      <c r="AT205" s="214" t="s">
        <v>155</v>
      </c>
      <c r="AU205" s="214" t="s">
        <v>85</v>
      </c>
      <c r="AY205" s="16" t="s">
        <v>153</v>
      </c>
      <c r="BE205" s="215">
        <f>IF(N205="základní",J205,0)</f>
        <v>0</v>
      </c>
      <c r="BF205" s="215">
        <f>IF(N205="snížená",J205,0)</f>
        <v>0</v>
      </c>
      <c r="BG205" s="215">
        <f>IF(N205="zákl. přenesená",J205,0)</f>
        <v>0</v>
      </c>
      <c r="BH205" s="215">
        <f>IF(N205="sníž. přenesená",J205,0)</f>
        <v>0</v>
      </c>
      <c r="BI205" s="215">
        <f>IF(N205="nulová",J205,0)</f>
        <v>0</v>
      </c>
      <c r="BJ205" s="16" t="s">
        <v>85</v>
      </c>
      <c r="BK205" s="215">
        <f>ROUND(I205*H205,2)</f>
        <v>0</v>
      </c>
      <c r="BL205" s="16" t="s">
        <v>160</v>
      </c>
      <c r="BM205" s="214" t="s">
        <v>398</v>
      </c>
    </row>
    <row r="206" s="2" customFormat="1">
      <c r="A206" s="37"/>
      <c r="B206" s="38"/>
      <c r="C206" s="39"/>
      <c r="D206" s="216" t="s">
        <v>162</v>
      </c>
      <c r="E206" s="39"/>
      <c r="F206" s="217" t="s">
        <v>399</v>
      </c>
      <c r="G206" s="39"/>
      <c r="H206" s="39"/>
      <c r="I206" s="218"/>
      <c r="J206" s="39"/>
      <c r="K206" s="39"/>
      <c r="L206" s="43"/>
      <c r="M206" s="219"/>
      <c r="N206" s="220"/>
      <c r="O206" s="83"/>
      <c r="P206" s="83"/>
      <c r="Q206" s="83"/>
      <c r="R206" s="83"/>
      <c r="S206" s="83"/>
      <c r="T206" s="84"/>
      <c r="U206" s="37"/>
      <c r="V206" s="37"/>
      <c r="W206" s="37"/>
      <c r="X206" s="37"/>
      <c r="Y206" s="37"/>
      <c r="Z206" s="37"/>
      <c r="AA206" s="37"/>
      <c r="AB206" s="37"/>
      <c r="AC206" s="37"/>
      <c r="AD206" s="37"/>
      <c r="AE206" s="37"/>
      <c r="AT206" s="16" t="s">
        <v>162</v>
      </c>
      <c r="AU206" s="16" t="s">
        <v>85</v>
      </c>
    </row>
    <row r="207" s="2" customFormat="1" ht="14.4" customHeight="1">
      <c r="A207" s="37"/>
      <c r="B207" s="38"/>
      <c r="C207" s="221" t="s">
        <v>400</v>
      </c>
      <c r="D207" s="221" t="s">
        <v>252</v>
      </c>
      <c r="E207" s="222" t="s">
        <v>401</v>
      </c>
      <c r="F207" s="223" t="s">
        <v>402</v>
      </c>
      <c r="G207" s="224" t="s">
        <v>195</v>
      </c>
      <c r="H207" s="225">
        <v>695.15899999999999</v>
      </c>
      <c r="I207" s="226"/>
      <c r="J207" s="227">
        <f>ROUND(I207*H207,2)</f>
        <v>0</v>
      </c>
      <c r="K207" s="223" t="s">
        <v>159</v>
      </c>
      <c r="L207" s="228"/>
      <c r="M207" s="229" t="s">
        <v>19</v>
      </c>
      <c r="N207" s="230" t="s">
        <v>44</v>
      </c>
      <c r="O207" s="83"/>
      <c r="P207" s="212">
        <f>O207*H207</f>
        <v>0</v>
      </c>
      <c r="Q207" s="212">
        <v>0.0030000000000000001</v>
      </c>
      <c r="R207" s="212">
        <f>Q207*H207</f>
        <v>2.085477</v>
      </c>
      <c r="S207" s="212">
        <v>0</v>
      </c>
      <c r="T207" s="213">
        <f>S207*H207</f>
        <v>0</v>
      </c>
      <c r="U207" s="37"/>
      <c r="V207" s="37"/>
      <c r="W207" s="37"/>
      <c r="X207" s="37"/>
      <c r="Y207" s="37"/>
      <c r="Z207" s="37"/>
      <c r="AA207" s="37"/>
      <c r="AB207" s="37"/>
      <c r="AC207" s="37"/>
      <c r="AD207" s="37"/>
      <c r="AE207" s="37"/>
      <c r="AR207" s="214" t="s">
        <v>192</v>
      </c>
      <c r="AT207" s="214" t="s">
        <v>252</v>
      </c>
      <c r="AU207" s="214" t="s">
        <v>85</v>
      </c>
      <c r="AY207" s="16" t="s">
        <v>153</v>
      </c>
      <c r="BE207" s="215">
        <f>IF(N207="základní",J207,0)</f>
        <v>0</v>
      </c>
      <c r="BF207" s="215">
        <f>IF(N207="snížená",J207,0)</f>
        <v>0</v>
      </c>
      <c r="BG207" s="215">
        <f>IF(N207="zákl. přenesená",J207,0)</f>
        <v>0</v>
      </c>
      <c r="BH207" s="215">
        <f>IF(N207="sníž. přenesená",J207,0)</f>
        <v>0</v>
      </c>
      <c r="BI207" s="215">
        <f>IF(N207="nulová",J207,0)</f>
        <v>0</v>
      </c>
      <c r="BJ207" s="16" t="s">
        <v>85</v>
      </c>
      <c r="BK207" s="215">
        <f>ROUND(I207*H207,2)</f>
        <v>0</v>
      </c>
      <c r="BL207" s="16" t="s">
        <v>160</v>
      </c>
      <c r="BM207" s="214" t="s">
        <v>403</v>
      </c>
    </row>
    <row r="208" s="2" customFormat="1" ht="22.2" customHeight="1">
      <c r="A208" s="37"/>
      <c r="B208" s="38"/>
      <c r="C208" s="203" t="s">
        <v>376</v>
      </c>
      <c r="D208" s="203" t="s">
        <v>155</v>
      </c>
      <c r="E208" s="204" t="s">
        <v>404</v>
      </c>
      <c r="F208" s="205" t="s">
        <v>405</v>
      </c>
      <c r="G208" s="206" t="s">
        <v>406</v>
      </c>
      <c r="H208" s="207">
        <v>189.68000000000001</v>
      </c>
      <c r="I208" s="208"/>
      <c r="J208" s="209">
        <f>ROUND(I208*H208,2)</f>
        <v>0</v>
      </c>
      <c r="K208" s="205" t="s">
        <v>159</v>
      </c>
      <c r="L208" s="43"/>
      <c r="M208" s="210" t="s">
        <v>19</v>
      </c>
      <c r="N208" s="211" t="s">
        <v>44</v>
      </c>
      <c r="O208" s="83"/>
      <c r="P208" s="212">
        <f>O208*H208</f>
        <v>0</v>
      </c>
      <c r="Q208" s="212">
        <v>0.0033899999999999998</v>
      </c>
      <c r="R208" s="212">
        <f>Q208*H208</f>
        <v>0.64301520000000001</v>
      </c>
      <c r="S208" s="212">
        <v>0</v>
      </c>
      <c r="T208" s="213">
        <f>S208*H208</f>
        <v>0</v>
      </c>
      <c r="U208" s="37"/>
      <c r="V208" s="37"/>
      <c r="W208" s="37"/>
      <c r="X208" s="37"/>
      <c r="Y208" s="37"/>
      <c r="Z208" s="37"/>
      <c r="AA208" s="37"/>
      <c r="AB208" s="37"/>
      <c r="AC208" s="37"/>
      <c r="AD208" s="37"/>
      <c r="AE208" s="37"/>
      <c r="AR208" s="214" t="s">
        <v>160</v>
      </c>
      <c r="AT208" s="214" t="s">
        <v>155</v>
      </c>
      <c r="AU208" s="214" t="s">
        <v>85</v>
      </c>
      <c r="AY208" s="16" t="s">
        <v>153</v>
      </c>
      <c r="BE208" s="215">
        <f>IF(N208="základní",J208,0)</f>
        <v>0</v>
      </c>
      <c r="BF208" s="215">
        <f>IF(N208="snížená",J208,0)</f>
        <v>0</v>
      </c>
      <c r="BG208" s="215">
        <f>IF(N208="zákl. přenesená",J208,0)</f>
        <v>0</v>
      </c>
      <c r="BH208" s="215">
        <f>IF(N208="sníž. přenesená",J208,0)</f>
        <v>0</v>
      </c>
      <c r="BI208" s="215">
        <f>IF(N208="nulová",J208,0)</f>
        <v>0</v>
      </c>
      <c r="BJ208" s="16" t="s">
        <v>85</v>
      </c>
      <c r="BK208" s="215">
        <f>ROUND(I208*H208,2)</f>
        <v>0</v>
      </c>
      <c r="BL208" s="16" t="s">
        <v>160</v>
      </c>
      <c r="BM208" s="214" t="s">
        <v>407</v>
      </c>
    </row>
    <row r="209" s="2" customFormat="1">
      <c r="A209" s="37"/>
      <c r="B209" s="38"/>
      <c r="C209" s="39"/>
      <c r="D209" s="216" t="s">
        <v>162</v>
      </c>
      <c r="E209" s="39"/>
      <c r="F209" s="217" t="s">
        <v>408</v>
      </c>
      <c r="G209" s="39"/>
      <c r="H209" s="39"/>
      <c r="I209" s="218"/>
      <c r="J209" s="39"/>
      <c r="K209" s="39"/>
      <c r="L209" s="43"/>
      <c r="M209" s="219"/>
      <c r="N209" s="220"/>
      <c r="O209" s="83"/>
      <c r="P209" s="83"/>
      <c r="Q209" s="83"/>
      <c r="R209" s="83"/>
      <c r="S209" s="83"/>
      <c r="T209" s="84"/>
      <c r="U209" s="37"/>
      <c r="V209" s="37"/>
      <c r="W209" s="37"/>
      <c r="X209" s="37"/>
      <c r="Y209" s="37"/>
      <c r="Z209" s="37"/>
      <c r="AA209" s="37"/>
      <c r="AB209" s="37"/>
      <c r="AC209" s="37"/>
      <c r="AD209" s="37"/>
      <c r="AE209" s="37"/>
      <c r="AT209" s="16" t="s">
        <v>162</v>
      </c>
      <c r="AU209" s="16" t="s">
        <v>85</v>
      </c>
    </row>
    <row r="210" s="2" customFormat="1" ht="14.4" customHeight="1">
      <c r="A210" s="37"/>
      <c r="B210" s="38"/>
      <c r="C210" s="221" t="s">
        <v>409</v>
      </c>
      <c r="D210" s="221" t="s">
        <v>252</v>
      </c>
      <c r="E210" s="222" t="s">
        <v>410</v>
      </c>
      <c r="F210" s="223" t="s">
        <v>411</v>
      </c>
      <c r="G210" s="224" t="s">
        <v>195</v>
      </c>
      <c r="H210" s="225">
        <v>73.191999999999993</v>
      </c>
      <c r="I210" s="226"/>
      <c r="J210" s="227">
        <f>ROUND(I210*H210,2)</f>
        <v>0</v>
      </c>
      <c r="K210" s="223" t="s">
        <v>159</v>
      </c>
      <c r="L210" s="228"/>
      <c r="M210" s="229" t="s">
        <v>19</v>
      </c>
      <c r="N210" s="230" t="s">
        <v>44</v>
      </c>
      <c r="O210" s="83"/>
      <c r="P210" s="212">
        <f>O210*H210</f>
        <v>0</v>
      </c>
      <c r="Q210" s="212">
        <v>0.00029999999999999997</v>
      </c>
      <c r="R210" s="212">
        <f>Q210*H210</f>
        <v>0.021957599999999997</v>
      </c>
      <c r="S210" s="212">
        <v>0</v>
      </c>
      <c r="T210" s="213">
        <f>S210*H210</f>
        <v>0</v>
      </c>
      <c r="U210" s="37"/>
      <c r="V210" s="37"/>
      <c r="W210" s="37"/>
      <c r="X210" s="37"/>
      <c r="Y210" s="37"/>
      <c r="Z210" s="37"/>
      <c r="AA210" s="37"/>
      <c r="AB210" s="37"/>
      <c r="AC210" s="37"/>
      <c r="AD210" s="37"/>
      <c r="AE210" s="37"/>
      <c r="AR210" s="214" t="s">
        <v>192</v>
      </c>
      <c r="AT210" s="214" t="s">
        <v>252</v>
      </c>
      <c r="AU210" s="214" t="s">
        <v>85</v>
      </c>
      <c r="AY210" s="16" t="s">
        <v>153</v>
      </c>
      <c r="BE210" s="215">
        <f>IF(N210="základní",J210,0)</f>
        <v>0</v>
      </c>
      <c r="BF210" s="215">
        <f>IF(N210="snížená",J210,0)</f>
        <v>0</v>
      </c>
      <c r="BG210" s="215">
        <f>IF(N210="zákl. přenesená",J210,0)</f>
        <v>0</v>
      </c>
      <c r="BH210" s="215">
        <f>IF(N210="sníž. přenesená",J210,0)</f>
        <v>0</v>
      </c>
      <c r="BI210" s="215">
        <f>IF(N210="nulová",J210,0)</f>
        <v>0</v>
      </c>
      <c r="BJ210" s="16" t="s">
        <v>85</v>
      </c>
      <c r="BK210" s="215">
        <f>ROUND(I210*H210,2)</f>
        <v>0</v>
      </c>
      <c r="BL210" s="16" t="s">
        <v>160</v>
      </c>
      <c r="BM210" s="214" t="s">
        <v>412</v>
      </c>
    </row>
    <row r="211" s="2" customFormat="1" ht="22.2" customHeight="1">
      <c r="A211" s="37"/>
      <c r="B211" s="38"/>
      <c r="C211" s="203" t="s">
        <v>413</v>
      </c>
      <c r="D211" s="203" t="s">
        <v>155</v>
      </c>
      <c r="E211" s="204" t="s">
        <v>414</v>
      </c>
      <c r="F211" s="205" t="s">
        <v>415</v>
      </c>
      <c r="G211" s="206" t="s">
        <v>195</v>
      </c>
      <c r="H211" s="207">
        <v>496.74000000000001</v>
      </c>
      <c r="I211" s="208"/>
      <c r="J211" s="209">
        <f>ROUND(I211*H211,2)</f>
        <v>0</v>
      </c>
      <c r="K211" s="205" t="s">
        <v>159</v>
      </c>
      <c r="L211" s="43"/>
      <c r="M211" s="210" t="s">
        <v>19</v>
      </c>
      <c r="N211" s="211" t="s">
        <v>44</v>
      </c>
      <c r="O211" s="83"/>
      <c r="P211" s="212">
        <f>O211*H211</f>
        <v>0</v>
      </c>
      <c r="Q211" s="212">
        <v>8.0000000000000007E-05</v>
      </c>
      <c r="R211" s="212">
        <f>Q211*H211</f>
        <v>0.039739200000000002</v>
      </c>
      <c r="S211" s="212">
        <v>0</v>
      </c>
      <c r="T211" s="213">
        <f>S211*H211</f>
        <v>0</v>
      </c>
      <c r="U211" s="37"/>
      <c r="V211" s="37"/>
      <c r="W211" s="37"/>
      <c r="X211" s="37"/>
      <c r="Y211" s="37"/>
      <c r="Z211" s="37"/>
      <c r="AA211" s="37"/>
      <c r="AB211" s="37"/>
      <c r="AC211" s="37"/>
      <c r="AD211" s="37"/>
      <c r="AE211" s="37"/>
      <c r="AR211" s="214" t="s">
        <v>160</v>
      </c>
      <c r="AT211" s="214" t="s">
        <v>155</v>
      </c>
      <c r="AU211" s="214" t="s">
        <v>85</v>
      </c>
      <c r="AY211" s="16" t="s">
        <v>153</v>
      </c>
      <c r="BE211" s="215">
        <f>IF(N211="základní",J211,0)</f>
        <v>0</v>
      </c>
      <c r="BF211" s="215">
        <f>IF(N211="snížená",J211,0)</f>
        <v>0</v>
      </c>
      <c r="BG211" s="215">
        <f>IF(N211="zákl. přenesená",J211,0)</f>
        <v>0</v>
      </c>
      <c r="BH211" s="215">
        <f>IF(N211="sníž. přenesená",J211,0)</f>
        <v>0</v>
      </c>
      <c r="BI211" s="215">
        <f>IF(N211="nulová",J211,0)</f>
        <v>0</v>
      </c>
      <c r="BJ211" s="16" t="s">
        <v>85</v>
      </c>
      <c r="BK211" s="215">
        <f>ROUND(I211*H211,2)</f>
        <v>0</v>
      </c>
      <c r="BL211" s="16" t="s">
        <v>160</v>
      </c>
      <c r="BM211" s="214" t="s">
        <v>416</v>
      </c>
    </row>
    <row r="212" s="2" customFormat="1">
      <c r="A212" s="37"/>
      <c r="B212" s="38"/>
      <c r="C212" s="39"/>
      <c r="D212" s="216" t="s">
        <v>162</v>
      </c>
      <c r="E212" s="39"/>
      <c r="F212" s="217" t="s">
        <v>417</v>
      </c>
      <c r="G212" s="39"/>
      <c r="H212" s="39"/>
      <c r="I212" s="218"/>
      <c r="J212" s="39"/>
      <c r="K212" s="39"/>
      <c r="L212" s="43"/>
      <c r="M212" s="219"/>
      <c r="N212" s="220"/>
      <c r="O212" s="83"/>
      <c r="P212" s="83"/>
      <c r="Q212" s="83"/>
      <c r="R212" s="83"/>
      <c r="S212" s="83"/>
      <c r="T212" s="84"/>
      <c r="U212" s="37"/>
      <c r="V212" s="37"/>
      <c r="W212" s="37"/>
      <c r="X212" s="37"/>
      <c r="Y212" s="37"/>
      <c r="Z212" s="37"/>
      <c r="AA212" s="37"/>
      <c r="AB212" s="37"/>
      <c r="AC212" s="37"/>
      <c r="AD212" s="37"/>
      <c r="AE212" s="37"/>
      <c r="AT212" s="16" t="s">
        <v>162</v>
      </c>
      <c r="AU212" s="16" t="s">
        <v>85</v>
      </c>
    </row>
    <row r="213" s="2" customFormat="1" ht="14.4" customHeight="1">
      <c r="A213" s="37"/>
      <c r="B213" s="38"/>
      <c r="C213" s="203" t="s">
        <v>418</v>
      </c>
      <c r="D213" s="203" t="s">
        <v>155</v>
      </c>
      <c r="E213" s="204" t="s">
        <v>419</v>
      </c>
      <c r="F213" s="205" t="s">
        <v>420</v>
      </c>
      <c r="G213" s="206" t="s">
        <v>406</v>
      </c>
      <c r="H213" s="207">
        <v>587.79999999999995</v>
      </c>
      <c r="I213" s="208"/>
      <c r="J213" s="209">
        <f>ROUND(I213*H213,2)</f>
        <v>0</v>
      </c>
      <c r="K213" s="205" t="s">
        <v>159</v>
      </c>
      <c r="L213" s="43"/>
      <c r="M213" s="210" t="s">
        <v>19</v>
      </c>
      <c r="N213" s="211" t="s">
        <v>44</v>
      </c>
      <c r="O213" s="83"/>
      <c r="P213" s="212">
        <f>O213*H213</f>
        <v>0</v>
      </c>
      <c r="Q213" s="212">
        <v>0</v>
      </c>
      <c r="R213" s="212">
        <f>Q213*H213</f>
        <v>0</v>
      </c>
      <c r="S213" s="212">
        <v>0</v>
      </c>
      <c r="T213" s="213">
        <f>S213*H213</f>
        <v>0</v>
      </c>
      <c r="U213" s="37"/>
      <c r="V213" s="37"/>
      <c r="W213" s="37"/>
      <c r="X213" s="37"/>
      <c r="Y213" s="37"/>
      <c r="Z213" s="37"/>
      <c r="AA213" s="37"/>
      <c r="AB213" s="37"/>
      <c r="AC213" s="37"/>
      <c r="AD213" s="37"/>
      <c r="AE213" s="37"/>
      <c r="AR213" s="214" t="s">
        <v>160</v>
      </c>
      <c r="AT213" s="214" t="s">
        <v>155</v>
      </c>
      <c r="AU213" s="214" t="s">
        <v>85</v>
      </c>
      <c r="AY213" s="16" t="s">
        <v>153</v>
      </c>
      <c r="BE213" s="215">
        <f>IF(N213="základní",J213,0)</f>
        <v>0</v>
      </c>
      <c r="BF213" s="215">
        <f>IF(N213="snížená",J213,0)</f>
        <v>0</v>
      </c>
      <c r="BG213" s="215">
        <f>IF(N213="zákl. přenesená",J213,0)</f>
        <v>0</v>
      </c>
      <c r="BH213" s="215">
        <f>IF(N213="sníž. přenesená",J213,0)</f>
        <v>0</v>
      </c>
      <c r="BI213" s="215">
        <f>IF(N213="nulová",J213,0)</f>
        <v>0</v>
      </c>
      <c r="BJ213" s="16" t="s">
        <v>85</v>
      </c>
      <c r="BK213" s="215">
        <f>ROUND(I213*H213,2)</f>
        <v>0</v>
      </c>
      <c r="BL213" s="16" t="s">
        <v>160</v>
      </c>
      <c r="BM213" s="214" t="s">
        <v>421</v>
      </c>
    </row>
    <row r="214" s="2" customFormat="1">
      <c r="A214" s="37"/>
      <c r="B214" s="38"/>
      <c r="C214" s="39"/>
      <c r="D214" s="216" t="s">
        <v>162</v>
      </c>
      <c r="E214" s="39"/>
      <c r="F214" s="217" t="s">
        <v>422</v>
      </c>
      <c r="G214" s="39"/>
      <c r="H214" s="39"/>
      <c r="I214" s="218"/>
      <c r="J214" s="39"/>
      <c r="K214" s="39"/>
      <c r="L214" s="43"/>
      <c r="M214" s="219"/>
      <c r="N214" s="220"/>
      <c r="O214" s="83"/>
      <c r="P214" s="83"/>
      <c r="Q214" s="83"/>
      <c r="R214" s="83"/>
      <c r="S214" s="83"/>
      <c r="T214" s="84"/>
      <c r="U214" s="37"/>
      <c r="V214" s="37"/>
      <c r="W214" s="37"/>
      <c r="X214" s="37"/>
      <c r="Y214" s="37"/>
      <c r="Z214" s="37"/>
      <c r="AA214" s="37"/>
      <c r="AB214" s="37"/>
      <c r="AC214" s="37"/>
      <c r="AD214" s="37"/>
      <c r="AE214" s="37"/>
      <c r="AT214" s="16" t="s">
        <v>162</v>
      </c>
      <c r="AU214" s="16" t="s">
        <v>85</v>
      </c>
    </row>
    <row r="215" s="2" customFormat="1" ht="14.4" customHeight="1">
      <c r="A215" s="37"/>
      <c r="B215" s="38"/>
      <c r="C215" s="221" t="s">
        <v>423</v>
      </c>
      <c r="D215" s="221" t="s">
        <v>252</v>
      </c>
      <c r="E215" s="222" t="s">
        <v>424</v>
      </c>
      <c r="F215" s="223" t="s">
        <v>425</v>
      </c>
      <c r="G215" s="224" t="s">
        <v>406</v>
      </c>
      <c r="H215" s="225">
        <v>125</v>
      </c>
      <c r="I215" s="226"/>
      <c r="J215" s="227">
        <f>ROUND(I215*H215,2)</f>
        <v>0</v>
      </c>
      <c r="K215" s="223" t="s">
        <v>159</v>
      </c>
      <c r="L215" s="228"/>
      <c r="M215" s="229" t="s">
        <v>19</v>
      </c>
      <c r="N215" s="230" t="s">
        <v>44</v>
      </c>
      <c r="O215" s="83"/>
      <c r="P215" s="212">
        <f>O215*H215</f>
        <v>0</v>
      </c>
      <c r="Q215" s="212">
        <v>3.0000000000000001E-05</v>
      </c>
      <c r="R215" s="212">
        <f>Q215*H215</f>
        <v>0.0037500000000000003</v>
      </c>
      <c r="S215" s="212">
        <v>0</v>
      </c>
      <c r="T215" s="213">
        <f>S215*H215</f>
        <v>0</v>
      </c>
      <c r="U215" s="37"/>
      <c r="V215" s="37"/>
      <c r="W215" s="37"/>
      <c r="X215" s="37"/>
      <c r="Y215" s="37"/>
      <c r="Z215" s="37"/>
      <c r="AA215" s="37"/>
      <c r="AB215" s="37"/>
      <c r="AC215" s="37"/>
      <c r="AD215" s="37"/>
      <c r="AE215" s="37"/>
      <c r="AR215" s="214" t="s">
        <v>192</v>
      </c>
      <c r="AT215" s="214" t="s">
        <v>252</v>
      </c>
      <c r="AU215" s="214" t="s">
        <v>85</v>
      </c>
      <c r="AY215" s="16" t="s">
        <v>153</v>
      </c>
      <c r="BE215" s="215">
        <f>IF(N215="základní",J215,0)</f>
        <v>0</v>
      </c>
      <c r="BF215" s="215">
        <f>IF(N215="snížená",J215,0)</f>
        <v>0</v>
      </c>
      <c r="BG215" s="215">
        <f>IF(N215="zákl. přenesená",J215,0)</f>
        <v>0</v>
      </c>
      <c r="BH215" s="215">
        <f>IF(N215="sníž. přenesená",J215,0)</f>
        <v>0</v>
      </c>
      <c r="BI215" s="215">
        <f>IF(N215="nulová",J215,0)</f>
        <v>0</v>
      </c>
      <c r="BJ215" s="16" t="s">
        <v>85</v>
      </c>
      <c r="BK215" s="215">
        <f>ROUND(I215*H215,2)</f>
        <v>0</v>
      </c>
      <c r="BL215" s="16" t="s">
        <v>160</v>
      </c>
      <c r="BM215" s="214" t="s">
        <v>426</v>
      </c>
    </row>
    <row r="216" s="2" customFormat="1" ht="14.4" customHeight="1">
      <c r="A216" s="37"/>
      <c r="B216" s="38"/>
      <c r="C216" s="221" t="s">
        <v>427</v>
      </c>
      <c r="D216" s="221" t="s">
        <v>252</v>
      </c>
      <c r="E216" s="222" t="s">
        <v>428</v>
      </c>
      <c r="F216" s="223" t="s">
        <v>429</v>
      </c>
      <c r="G216" s="224" t="s">
        <v>406</v>
      </c>
      <c r="H216" s="225">
        <v>48</v>
      </c>
      <c r="I216" s="226"/>
      <c r="J216" s="227">
        <f>ROUND(I216*H216,2)</f>
        <v>0</v>
      </c>
      <c r="K216" s="223" t="s">
        <v>159</v>
      </c>
      <c r="L216" s="228"/>
      <c r="M216" s="229" t="s">
        <v>19</v>
      </c>
      <c r="N216" s="230" t="s">
        <v>44</v>
      </c>
      <c r="O216" s="83"/>
      <c r="P216" s="212">
        <f>O216*H216</f>
        <v>0</v>
      </c>
      <c r="Q216" s="212">
        <v>0.00020000000000000001</v>
      </c>
      <c r="R216" s="212">
        <f>Q216*H216</f>
        <v>0.0096000000000000009</v>
      </c>
      <c r="S216" s="212">
        <v>0</v>
      </c>
      <c r="T216" s="213">
        <f>S216*H216</f>
        <v>0</v>
      </c>
      <c r="U216" s="37"/>
      <c r="V216" s="37"/>
      <c r="W216" s="37"/>
      <c r="X216" s="37"/>
      <c r="Y216" s="37"/>
      <c r="Z216" s="37"/>
      <c r="AA216" s="37"/>
      <c r="AB216" s="37"/>
      <c r="AC216" s="37"/>
      <c r="AD216" s="37"/>
      <c r="AE216" s="37"/>
      <c r="AR216" s="214" t="s">
        <v>192</v>
      </c>
      <c r="AT216" s="214" t="s">
        <v>252</v>
      </c>
      <c r="AU216" s="214" t="s">
        <v>85</v>
      </c>
      <c r="AY216" s="16" t="s">
        <v>153</v>
      </c>
      <c r="BE216" s="215">
        <f>IF(N216="základní",J216,0)</f>
        <v>0</v>
      </c>
      <c r="BF216" s="215">
        <f>IF(N216="snížená",J216,0)</f>
        <v>0</v>
      </c>
      <c r="BG216" s="215">
        <f>IF(N216="zákl. přenesená",J216,0)</f>
        <v>0</v>
      </c>
      <c r="BH216" s="215">
        <f>IF(N216="sníž. přenesená",J216,0)</f>
        <v>0</v>
      </c>
      <c r="BI216" s="215">
        <f>IF(N216="nulová",J216,0)</f>
        <v>0</v>
      </c>
      <c r="BJ216" s="16" t="s">
        <v>85</v>
      </c>
      <c r="BK216" s="215">
        <f>ROUND(I216*H216,2)</f>
        <v>0</v>
      </c>
      <c r="BL216" s="16" t="s">
        <v>160</v>
      </c>
      <c r="BM216" s="214" t="s">
        <v>430</v>
      </c>
    </row>
    <row r="217" s="2" customFormat="1" ht="14.4" customHeight="1">
      <c r="A217" s="37"/>
      <c r="B217" s="38"/>
      <c r="C217" s="221" t="s">
        <v>431</v>
      </c>
      <c r="D217" s="221" t="s">
        <v>252</v>
      </c>
      <c r="E217" s="222" t="s">
        <v>432</v>
      </c>
      <c r="F217" s="223" t="s">
        <v>433</v>
      </c>
      <c r="G217" s="224" t="s">
        <v>406</v>
      </c>
      <c r="H217" s="225">
        <v>189.80000000000001</v>
      </c>
      <c r="I217" s="226"/>
      <c r="J217" s="227">
        <f>ROUND(I217*H217,2)</f>
        <v>0</v>
      </c>
      <c r="K217" s="223" t="s">
        <v>19</v>
      </c>
      <c r="L217" s="228"/>
      <c r="M217" s="229" t="s">
        <v>19</v>
      </c>
      <c r="N217" s="230" t="s">
        <v>44</v>
      </c>
      <c r="O217" s="83"/>
      <c r="P217" s="212">
        <f>O217*H217</f>
        <v>0</v>
      </c>
      <c r="Q217" s="212">
        <v>0.00050000000000000001</v>
      </c>
      <c r="R217" s="212">
        <f>Q217*H217</f>
        <v>0.094900000000000012</v>
      </c>
      <c r="S217" s="212">
        <v>0</v>
      </c>
      <c r="T217" s="213">
        <f>S217*H217</f>
        <v>0</v>
      </c>
      <c r="U217" s="37"/>
      <c r="V217" s="37"/>
      <c r="W217" s="37"/>
      <c r="X217" s="37"/>
      <c r="Y217" s="37"/>
      <c r="Z217" s="37"/>
      <c r="AA217" s="37"/>
      <c r="AB217" s="37"/>
      <c r="AC217" s="37"/>
      <c r="AD217" s="37"/>
      <c r="AE217" s="37"/>
      <c r="AR217" s="214" t="s">
        <v>192</v>
      </c>
      <c r="AT217" s="214" t="s">
        <v>252</v>
      </c>
      <c r="AU217" s="214" t="s">
        <v>85</v>
      </c>
      <c r="AY217" s="16" t="s">
        <v>153</v>
      </c>
      <c r="BE217" s="215">
        <f>IF(N217="základní",J217,0)</f>
        <v>0</v>
      </c>
      <c r="BF217" s="215">
        <f>IF(N217="snížená",J217,0)</f>
        <v>0</v>
      </c>
      <c r="BG217" s="215">
        <f>IF(N217="zákl. přenesená",J217,0)</f>
        <v>0</v>
      </c>
      <c r="BH217" s="215">
        <f>IF(N217="sníž. přenesená",J217,0)</f>
        <v>0</v>
      </c>
      <c r="BI217" s="215">
        <f>IF(N217="nulová",J217,0)</f>
        <v>0</v>
      </c>
      <c r="BJ217" s="16" t="s">
        <v>85</v>
      </c>
      <c r="BK217" s="215">
        <f>ROUND(I217*H217,2)</f>
        <v>0</v>
      </c>
      <c r="BL217" s="16" t="s">
        <v>160</v>
      </c>
      <c r="BM217" s="214" t="s">
        <v>434</v>
      </c>
    </row>
    <row r="218" s="2" customFormat="1" ht="14.4" customHeight="1">
      <c r="A218" s="37"/>
      <c r="B218" s="38"/>
      <c r="C218" s="221" t="s">
        <v>435</v>
      </c>
      <c r="D218" s="221" t="s">
        <v>252</v>
      </c>
      <c r="E218" s="222" t="s">
        <v>436</v>
      </c>
      <c r="F218" s="223" t="s">
        <v>437</v>
      </c>
      <c r="G218" s="224" t="s">
        <v>406</v>
      </c>
      <c r="H218" s="225">
        <v>49.799999999999997</v>
      </c>
      <c r="I218" s="226"/>
      <c r="J218" s="227">
        <f>ROUND(I218*H218,2)</f>
        <v>0</v>
      </c>
      <c r="K218" s="223" t="s">
        <v>159</v>
      </c>
      <c r="L218" s="228"/>
      <c r="M218" s="229" t="s">
        <v>19</v>
      </c>
      <c r="N218" s="230" t="s">
        <v>44</v>
      </c>
      <c r="O218" s="83"/>
      <c r="P218" s="212">
        <f>O218*H218</f>
        <v>0</v>
      </c>
      <c r="Q218" s="212">
        <v>0.00029999999999999997</v>
      </c>
      <c r="R218" s="212">
        <f>Q218*H218</f>
        <v>0.014939999999999998</v>
      </c>
      <c r="S218" s="212">
        <v>0</v>
      </c>
      <c r="T218" s="213">
        <f>S218*H218</f>
        <v>0</v>
      </c>
      <c r="U218" s="37"/>
      <c r="V218" s="37"/>
      <c r="W218" s="37"/>
      <c r="X218" s="37"/>
      <c r="Y218" s="37"/>
      <c r="Z218" s="37"/>
      <c r="AA218" s="37"/>
      <c r="AB218" s="37"/>
      <c r="AC218" s="37"/>
      <c r="AD218" s="37"/>
      <c r="AE218" s="37"/>
      <c r="AR218" s="214" t="s">
        <v>192</v>
      </c>
      <c r="AT218" s="214" t="s">
        <v>252</v>
      </c>
      <c r="AU218" s="214" t="s">
        <v>85</v>
      </c>
      <c r="AY218" s="16" t="s">
        <v>153</v>
      </c>
      <c r="BE218" s="215">
        <f>IF(N218="základní",J218,0)</f>
        <v>0</v>
      </c>
      <c r="BF218" s="215">
        <f>IF(N218="snížená",J218,0)</f>
        <v>0</v>
      </c>
      <c r="BG218" s="215">
        <f>IF(N218="zákl. přenesená",J218,0)</f>
        <v>0</v>
      </c>
      <c r="BH218" s="215">
        <f>IF(N218="sníž. přenesená",J218,0)</f>
        <v>0</v>
      </c>
      <c r="BI218" s="215">
        <f>IF(N218="nulová",J218,0)</f>
        <v>0</v>
      </c>
      <c r="BJ218" s="16" t="s">
        <v>85</v>
      </c>
      <c r="BK218" s="215">
        <f>ROUND(I218*H218,2)</f>
        <v>0</v>
      </c>
      <c r="BL218" s="16" t="s">
        <v>160</v>
      </c>
      <c r="BM218" s="214" t="s">
        <v>438</v>
      </c>
    </row>
    <row r="219" s="2" customFormat="1" ht="14.4" customHeight="1">
      <c r="A219" s="37"/>
      <c r="B219" s="38"/>
      <c r="C219" s="221" t="s">
        <v>439</v>
      </c>
      <c r="D219" s="221" t="s">
        <v>252</v>
      </c>
      <c r="E219" s="222" t="s">
        <v>440</v>
      </c>
      <c r="F219" s="223" t="s">
        <v>441</v>
      </c>
      <c r="G219" s="224" t="s">
        <v>406</v>
      </c>
      <c r="H219" s="225">
        <v>92</v>
      </c>
      <c r="I219" s="226"/>
      <c r="J219" s="227">
        <f>ROUND(I219*H219,2)</f>
        <v>0</v>
      </c>
      <c r="K219" s="223" t="s">
        <v>159</v>
      </c>
      <c r="L219" s="228"/>
      <c r="M219" s="229" t="s">
        <v>19</v>
      </c>
      <c r="N219" s="230" t="s">
        <v>44</v>
      </c>
      <c r="O219" s="83"/>
      <c r="P219" s="212">
        <f>O219*H219</f>
        <v>0</v>
      </c>
      <c r="Q219" s="212">
        <v>4.0000000000000003E-05</v>
      </c>
      <c r="R219" s="212">
        <f>Q219*H219</f>
        <v>0.0036800000000000001</v>
      </c>
      <c r="S219" s="212">
        <v>0</v>
      </c>
      <c r="T219" s="213">
        <f>S219*H219</f>
        <v>0</v>
      </c>
      <c r="U219" s="37"/>
      <c r="V219" s="37"/>
      <c r="W219" s="37"/>
      <c r="X219" s="37"/>
      <c r="Y219" s="37"/>
      <c r="Z219" s="37"/>
      <c r="AA219" s="37"/>
      <c r="AB219" s="37"/>
      <c r="AC219" s="37"/>
      <c r="AD219" s="37"/>
      <c r="AE219" s="37"/>
      <c r="AR219" s="214" t="s">
        <v>192</v>
      </c>
      <c r="AT219" s="214" t="s">
        <v>252</v>
      </c>
      <c r="AU219" s="214" t="s">
        <v>85</v>
      </c>
      <c r="AY219" s="16" t="s">
        <v>153</v>
      </c>
      <c r="BE219" s="215">
        <f>IF(N219="základní",J219,0)</f>
        <v>0</v>
      </c>
      <c r="BF219" s="215">
        <f>IF(N219="snížená",J219,0)</f>
        <v>0</v>
      </c>
      <c r="BG219" s="215">
        <f>IF(N219="zákl. přenesená",J219,0)</f>
        <v>0</v>
      </c>
      <c r="BH219" s="215">
        <f>IF(N219="sníž. přenesená",J219,0)</f>
        <v>0</v>
      </c>
      <c r="BI219" s="215">
        <f>IF(N219="nulová",J219,0)</f>
        <v>0</v>
      </c>
      <c r="BJ219" s="16" t="s">
        <v>85</v>
      </c>
      <c r="BK219" s="215">
        <f>ROUND(I219*H219,2)</f>
        <v>0</v>
      </c>
      <c r="BL219" s="16" t="s">
        <v>160</v>
      </c>
      <c r="BM219" s="214" t="s">
        <v>442</v>
      </c>
    </row>
    <row r="220" s="2" customFormat="1" ht="14.4" customHeight="1">
      <c r="A220" s="37"/>
      <c r="B220" s="38"/>
      <c r="C220" s="221" t="s">
        <v>443</v>
      </c>
      <c r="D220" s="221" t="s">
        <v>252</v>
      </c>
      <c r="E220" s="222" t="s">
        <v>444</v>
      </c>
      <c r="F220" s="223" t="s">
        <v>445</v>
      </c>
      <c r="G220" s="224" t="s">
        <v>406</v>
      </c>
      <c r="H220" s="225">
        <v>83.159999999999997</v>
      </c>
      <c r="I220" s="226"/>
      <c r="J220" s="227">
        <f>ROUND(I220*H220,2)</f>
        <v>0</v>
      </c>
      <c r="K220" s="223" t="s">
        <v>159</v>
      </c>
      <c r="L220" s="228"/>
      <c r="M220" s="229" t="s">
        <v>19</v>
      </c>
      <c r="N220" s="230" t="s">
        <v>44</v>
      </c>
      <c r="O220" s="83"/>
      <c r="P220" s="212">
        <f>O220*H220</f>
        <v>0</v>
      </c>
      <c r="Q220" s="212">
        <v>2.0000000000000002E-05</v>
      </c>
      <c r="R220" s="212">
        <f>Q220*H220</f>
        <v>0.0016632000000000001</v>
      </c>
      <c r="S220" s="212">
        <v>0</v>
      </c>
      <c r="T220" s="213">
        <f>S220*H220</f>
        <v>0</v>
      </c>
      <c r="U220" s="37"/>
      <c r="V220" s="37"/>
      <c r="W220" s="37"/>
      <c r="X220" s="37"/>
      <c r="Y220" s="37"/>
      <c r="Z220" s="37"/>
      <c r="AA220" s="37"/>
      <c r="AB220" s="37"/>
      <c r="AC220" s="37"/>
      <c r="AD220" s="37"/>
      <c r="AE220" s="37"/>
      <c r="AR220" s="214" t="s">
        <v>192</v>
      </c>
      <c r="AT220" s="214" t="s">
        <v>252</v>
      </c>
      <c r="AU220" s="214" t="s">
        <v>85</v>
      </c>
      <c r="AY220" s="16" t="s">
        <v>153</v>
      </c>
      <c r="BE220" s="215">
        <f>IF(N220="základní",J220,0)</f>
        <v>0</v>
      </c>
      <c r="BF220" s="215">
        <f>IF(N220="snížená",J220,0)</f>
        <v>0</v>
      </c>
      <c r="BG220" s="215">
        <f>IF(N220="zákl. přenesená",J220,0)</f>
        <v>0</v>
      </c>
      <c r="BH220" s="215">
        <f>IF(N220="sníž. přenesená",J220,0)</f>
        <v>0</v>
      </c>
      <c r="BI220" s="215">
        <f>IF(N220="nulová",J220,0)</f>
        <v>0</v>
      </c>
      <c r="BJ220" s="16" t="s">
        <v>85</v>
      </c>
      <c r="BK220" s="215">
        <f>ROUND(I220*H220,2)</f>
        <v>0</v>
      </c>
      <c r="BL220" s="16" t="s">
        <v>160</v>
      </c>
      <c r="BM220" s="214" t="s">
        <v>446</v>
      </c>
    </row>
    <row r="221" s="2" customFormat="1" ht="19.8" customHeight="1">
      <c r="A221" s="37"/>
      <c r="B221" s="38"/>
      <c r="C221" s="203" t="s">
        <v>447</v>
      </c>
      <c r="D221" s="203" t="s">
        <v>155</v>
      </c>
      <c r="E221" s="204" t="s">
        <v>448</v>
      </c>
      <c r="F221" s="205" t="s">
        <v>449</v>
      </c>
      <c r="G221" s="206" t="s">
        <v>195</v>
      </c>
      <c r="H221" s="207">
        <v>466.21800000000002</v>
      </c>
      <c r="I221" s="208"/>
      <c r="J221" s="209">
        <f>ROUND(I221*H221,2)</f>
        <v>0</v>
      </c>
      <c r="K221" s="205" t="s">
        <v>159</v>
      </c>
      <c r="L221" s="43"/>
      <c r="M221" s="210" t="s">
        <v>19</v>
      </c>
      <c r="N221" s="211" t="s">
        <v>44</v>
      </c>
      <c r="O221" s="83"/>
      <c r="P221" s="212">
        <f>O221*H221</f>
        <v>0</v>
      </c>
      <c r="Q221" s="212">
        <v>0.011979999999999999</v>
      </c>
      <c r="R221" s="212">
        <f>Q221*H221</f>
        <v>5.5852916400000003</v>
      </c>
      <c r="S221" s="212">
        <v>0</v>
      </c>
      <c r="T221" s="213">
        <f>S221*H221</f>
        <v>0</v>
      </c>
      <c r="U221" s="37"/>
      <c r="V221" s="37"/>
      <c r="W221" s="37"/>
      <c r="X221" s="37"/>
      <c r="Y221" s="37"/>
      <c r="Z221" s="37"/>
      <c r="AA221" s="37"/>
      <c r="AB221" s="37"/>
      <c r="AC221" s="37"/>
      <c r="AD221" s="37"/>
      <c r="AE221" s="37"/>
      <c r="AR221" s="214" t="s">
        <v>160</v>
      </c>
      <c r="AT221" s="214" t="s">
        <v>155</v>
      </c>
      <c r="AU221" s="214" t="s">
        <v>85</v>
      </c>
      <c r="AY221" s="16" t="s">
        <v>153</v>
      </c>
      <c r="BE221" s="215">
        <f>IF(N221="základní",J221,0)</f>
        <v>0</v>
      </c>
      <c r="BF221" s="215">
        <f>IF(N221="snížená",J221,0)</f>
        <v>0</v>
      </c>
      <c r="BG221" s="215">
        <f>IF(N221="zákl. přenesená",J221,0)</f>
        <v>0</v>
      </c>
      <c r="BH221" s="215">
        <f>IF(N221="sníž. přenesená",J221,0)</f>
        <v>0</v>
      </c>
      <c r="BI221" s="215">
        <f>IF(N221="nulová",J221,0)</f>
        <v>0</v>
      </c>
      <c r="BJ221" s="16" t="s">
        <v>85</v>
      </c>
      <c r="BK221" s="215">
        <f>ROUND(I221*H221,2)</f>
        <v>0</v>
      </c>
      <c r="BL221" s="16" t="s">
        <v>160</v>
      </c>
      <c r="BM221" s="214" t="s">
        <v>450</v>
      </c>
    </row>
    <row r="222" s="2" customFormat="1">
      <c r="A222" s="37"/>
      <c r="B222" s="38"/>
      <c r="C222" s="39"/>
      <c r="D222" s="216" t="s">
        <v>162</v>
      </c>
      <c r="E222" s="39"/>
      <c r="F222" s="217" t="s">
        <v>451</v>
      </c>
      <c r="G222" s="39"/>
      <c r="H222" s="39"/>
      <c r="I222" s="218"/>
      <c r="J222" s="39"/>
      <c r="K222" s="39"/>
      <c r="L222" s="43"/>
      <c r="M222" s="219"/>
      <c r="N222" s="220"/>
      <c r="O222" s="83"/>
      <c r="P222" s="83"/>
      <c r="Q222" s="83"/>
      <c r="R222" s="83"/>
      <c r="S222" s="83"/>
      <c r="T222" s="84"/>
      <c r="U222" s="37"/>
      <c r="V222" s="37"/>
      <c r="W222" s="37"/>
      <c r="X222" s="37"/>
      <c r="Y222" s="37"/>
      <c r="Z222" s="37"/>
      <c r="AA222" s="37"/>
      <c r="AB222" s="37"/>
      <c r="AC222" s="37"/>
      <c r="AD222" s="37"/>
      <c r="AE222" s="37"/>
      <c r="AT222" s="16" t="s">
        <v>162</v>
      </c>
      <c r="AU222" s="16" t="s">
        <v>85</v>
      </c>
    </row>
    <row r="223" s="2" customFormat="1" ht="14.4" customHeight="1">
      <c r="A223" s="37"/>
      <c r="B223" s="38"/>
      <c r="C223" s="203" t="s">
        <v>452</v>
      </c>
      <c r="D223" s="203" t="s">
        <v>155</v>
      </c>
      <c r="E223" s="204" t="s">
        <v>453</v>
      </c>
      <c r="F223" s="205" t="s">
        <v>454</v>
      </c>
      <c r="G223" s="206" t="s">
        <v>195</v>
      </c>
      <c r="H223" s="207">
        <v>29.100000000000001</v>
      </c>
      <c r="I223" s="208"/>
      <c r="J223" s="209">
        <f>ROUND(I223*H223,2)</f>
        <v>0</v>
      </c>
      <c r="K223" s="205" t="s">
        <v>159</v>
      </c>
      <c r="L223" s="43"/>
      <c r="M223" s="210" t="s">
        <v>19</v>
      </c>
      <c r="N223" s="211" t="s">
        <v>44</v>
      </c>
      <c r="O223" s="83"/>
      <c r="P223" s="212">
        <f>O223*H223</f>
        <v>0</v>
      </c>
      <c r="Q223" s="212">
        <v>0.0057000000000000002</v>
      </c>
      <c r="R223" s="212">
        <f>Q223*H223</f>
        <v>0.16587000000000002</v>
      </c>
      <c r="S223" s="212">
        <v>0</v>
      </c>
      <c r="T223" s="213">
        <f>S223*H223</f>
        <v>0</v>
      </c>
      <c r="U223" s="37"/>
      <c r="V223" s="37"/>
      <c r="W223" s="37"/>
      <c r="X223" s="37"/>
      <c r="Y223" s="37"/>
      <c r="Z223" s="37"/>
      <c r="AA223" s="37"/>
      <c r="AB223" s="37"/>
      <c r="AC223" s="37"/>
      <c r="AD223" s="37"/>
      <c r="AE223" s="37"/>
      <c r="AR223" s="214" t="s">
        <v>160</v>
      </c>
      <c r="AT223" s="214" t="s">
        <v>155</v>
      </c>
      <c r="AU223" s="214" t="s">
        <v>85</v>
      </c>
      <c r="AY223" s="16" t="s">
        <v>153</v>
      </c>
      <c r="BE223" s="215">
        <f>IF(N223="základní",J223,0)</f>
        <v>0</v>
      </c>
      <c r="BF223" s="215">
        <f>IF(N223="snížená",J223,0)</f>
        <v>0</v>
      </c>
      <c r="BG223" s="215">
        <f>IF(N223="zákl. přenesená",J223,0)</f>
        <v>0</v>
      </c>
      <c r="BH223" s="215">
        <f>IF(N223="sníž. přenesená",J223,0)</f>
        <v>0</v>
      </c>
      <c r="BI223" s="215">
        <f>IF(N223="nulová",J223,0)</f>
        <v>0</v>
      </c>
      <c r="BJ223" s="16" t="s">
        <v>85</v>
      </c>
      <c r="BK223" s="215">
        <f>ROUND(I223*H223,2)</f>
        <v>0</v>
      </c>
      <c r="BL223" s="16" t="s">
        <v>160</v>
      </c>
      <c r="BM223" s="214" t="s">
        <v>455</v>
      </c>
    </row>
    <row r="224" s="2" customFormat="1">
      <c r="A224" s="37"/>
      <c r="B224" s="38"/>
      <c r="C224" s="39"/>
      <c r="D224" s="216" t="s">
        <v>162</v>
      </c>
      <c r="E224" s="39"/>
      <c r="F224" s="217" t="s">
        <v>456</v>
      </c>
      <c r="G224" s="39"/>
      <c r="H224" s="39"/>
      <c r="I224" s="218"/>
      <c r="J224" s="39"/>
      <c r="K224" s="39"/>
      <c r="L224" s="43"/>
      <c r="M224" s="219"/>
      <c r="N224" s="220"/>
      <c r="O224" s="83"/>
      <c r="P224" s="83"/>
      <c r="Q224" s="83"/>
      <c r="R224" s="83"/>
      <c r="S224" s="83"/>
      <c r="T224" s="84"/>
      <c r="U224" s="37"/>
      <c r="V224" s="37"/>
      <c r="W224" s="37"/>
      <c r="X224" s="37"/>
      <c r="Y224" s="37"/>
      <c r="Z224" s="37"/>
      <c r="AA224" s="37"/>
      <c r="AB224" s="37"/>
      <c r="AC224" s="37"/>
      <c r="AD224" s="37"/>
      <c r="AE224" s="37"/>
      <c r="AT224" s="16" t="s">
        <v>162</v>
      </c>
      <c r="AU224" s="16" t="s">
        <v>85</v>
      </c>
    </row>
    <row r="225" s="2" customFormat="1" ht="19.8" customHeight="1">
      <c r="A225" s="37"/>
      <c r="B225" s="38"/>
      <c r="C225" s="203" t="s">
        <v>457</v>
      </c>
      <c r="D225" s="203" t="s">
        <v>155</v>
      </c>
      <c r="E225" s="204" t="s">
        <v>458</v>
      </c>
      <c r="F225" s="205" t="s">
        <v>459</v>
      </c>
      <c r="G225" s="206" t="s">
        <v>195</v>
      </c>
      <c r="H225" s="207">
        <v>735.24000000000001</v>
      </c>
      <c r="I225" s="208"/>
      <c r="J225" s="209">
        <f>ROUND(I225*H225,2)</f>
        <v>0</v>
      </c>
      <c r="K225" s="205" t="s">
        <v>166</v>
      </c>
      <c r="L225" s="43"/>
      <c r="M225" s="210" t="s">
        <v>19</v>
      </c>
      <c r="N225" s="211" t="s">
        <v>44</v>
      </c>
      <c r="O225" s="83"/>
      <c r="P225" s="212">
        <f>O225*H225</f>
        <v>0</v>
      </c>
      <c r="Q225" s="212">
        <v>0.0026800000000000001</v>
      </c>
      <c r="R225" s="212">
        <f>Q225*H225</f>
        <v>1.9704432000000001</v>
      </c>
      <c r="S225" s="212">
        <v>0</v>
      </c>
      <c r="T225" s="213">
        <f>S225*H225</f>
        <v>0</v>
      </c>
      <c r="U225" s="37"/>
      <c r="V225" s="37"/>
      <c r="W225" s="37"/>
      <c r="X225" s="37"/>
      <c r="Y225" s="37"/>
      <c r="Z225" s="37"/>
      <c r="AA225" s="37"/>
      <c r="AB225" s="37"/>
      <c r="AC225" s="37"/>
      <c r="AD225" s="37"/>
      <c r="AE225" s="37"/>
      <c r="AR225" s="214" t="s">
        <v>160</v>
      </c>
      <c r="AT225" s="214" t="s">
        <v>155</v>
      </c>
      <c r="AU225" s="214" t="s">
        <v>85</v>
      </c>
      <c r="AY225" s="16" t="s">
        <v>153</v>
      </c>
      <c r="BE225" s="215">
        <f>IF(N225="základní",J225,0)</f>
        <v>0</v>
      </c>
      <c r="BF225" s="215">
        <f>IF(N225="snížená",J225,0)</f>
        <v>0</v>
      </c>
      <c r="BG225" s="215">
        <f>IF(N225="zákl. přenesená",J225,0)</f>
        <v>0</v>
      </c>
      <c r="BH225" s="215">
        <f>IF(N225="sníž. přenesená",J225,0)</f>
        <v>0</v>
      </c>
      <c r="BI225" s="215">
        <f>IF(N225="nulová",J225,0)</f>
        <v>0</v>
      </c>
      <c r="BJ225" s="16" t="s">
        <v>85</v>
      </c>
      <c r="BK225" s="215">
        <f>ROUND(I225*H225,2)</f>
        <v>0</v>
      </c>
      <c r="BL225" s="16" t="s">
        <v>160</v>
      </c>
      <c r="BM225" s="214" t="s">
        <v>460</v>
      </c>
    </row>
    <row r="226" s="2" customFormat="1" ht="22.2" customHeight="1">
      <c r="A226" s="37"/>
      <c r="B226" s="38"/>
      <c r="C226" s="203" t="s">
        <v>461</v>
      </c>
      <c r="D226" s="203" t="s">
        <v>155</v>
      </c>
      <c r="E226" s="204" t="s">
        <v>462</v>
      </c>
      <c r="F226" s="205" t="s">
        <v>463</v>
      </c>
      <c r="G226" s="206" t="s">
        <v>195</v>
      </c>
      <c r="H226" s="207">
        <v>466.21800000000002</v>
      </c>
      <c r="I226" s="208"/>
      <c r="J226" s="209">
        <f>ROUND(I226*H226,2)</f>
        <v>0</v>
      </c>
      <c r="K226" s="205" t="s">
        <v>159</v>
      </c>
      <c r="L226" s="43"/>
      <c r="M226" s="210" t="s">
        <v>19</v>
      </c>
      <c r="N226" s="211" t="s">
        <v>44</v>
      </c>
      <c r="O226" s="83"/>
      <c r="P226" s="212">
        <f>O226*H226</f>
        <v>0</v>
      </c>
      <c r="Q226" s="212">
        <v>0.00316</v>
      </c>
      <c r="R226" s="212">
        <f>Q226*H226</f>
        <v>1.4732488800000001</v>
      </c>
      <c r="S226" s="212">
        <v>0</v>
      </c>
      <c r="T226" s="213">
        <f>S226*H226</f>
        <v>0</v>
      </c>
      <c r="U226" s="37"/>
      <c r="V226" s="37"/>
      <c r="W226" s="37"/>
      <c r="X226" s="37"/>
      <c r="Y226" s="37"/>
      <c r="Z226" s="37"/>
      <c r="AA226" s="37"/>
      <c r="AB226" s="37"/>
      <c r="AC226" s="37"/>
      <c r="AD226" s="37"/>
      <c r="AE226" s="37"/>
      <c r="AR226" s="214" t="s">
        <v>160</v>
      </c>
      <c r="AT226" s="214" t="s">
        <v>155</v>
      </c>
      <c r="AU226" s="214" t="s">
        <v>85</v>
      </c>
      <c r="AY226" s="16" t="s">
        <v>153</v>
      </c>
      <c r="BE226" s="215">
        <f>IF(N226="základní",J226,0)</f>
        <v>0</v>
      </c>
      <c r="BF226" s="215">
        <f>IF(N226="snížená",J226,0)</f>
        <v>0</v>
      </c>
      <c r="BG226" s="215">
        <f>IF(N226="zákl. přenesená",J226,0)</f>
        <v>0</v>
      </c>
      <c r="BH226" s="215">
        <f>IF(N226="sníž. přenesená",J226,0)</f>
        <v>0</v>
      </c>
      <c r="BI226" s="215">
        <f>IF(N226="nulová",J226,0)</f>
        <v>0</v>
      </c>
      <c r="BJ226" s="16" t="s">
        <v>85</v>
      </c>
      <c r="BK226" s="215">
        <f>ROUND(I226*H226,2)</f>
        <v>0</v>
      </c>
      <c r="BL226" s="16" t="s">
        <v>160</v>
      </c>
      <c r="BM226" s="214" t="s">
        <v>464</v>
      </c>
    </row>
    <row r="227" s="2" customFormat="1">
      <c r="A227" s="37"/>
      <c r="B227" s="38"/>
      <c r="C227" s="39"/>
      <c r="D227" s="216" t="s">
        <v>162</v>
      </c>
      <c r="E227" s="39"/>
      <c r="F227" s="217" t="s">
        <v>465</v>
      </c>
      <c r="G227" s="39"/>
      <c r="H227" s="39"/>
      <c r="I227" s="218"/>
      <c r="J227" s="39"/>
      <c r="K227" s="39"/>
      <c r="L227" s="43"/>
      <c r="M227" s="219"/>
      <c r="N227" s="220"/>
      <c r="O227" s="83"/>
      <c r="P227" s="83"/>
      <c r="Q227" s="83"/>
      <c r="R227" s="83"/>
      <c r="S227" s="83"/>
      <c r="T227" s="84"/>
      <c r="U227" s="37"/>
      <c r="V227" s="37"/>
      <c r="W227" s="37"/>
      <c r="X227" s="37"/>
      <c r="Y227" s="37"/>
      <c r="Z227" s="37"/>
      <c r="AA227" s="37"/>
      <c r="AB227" s="37"/>
      <c r="AC227" s="37"/>
      <c r="AD227" s="37"/>
      <c r="AE227" s="37"/>
      <c r="AT227" s="16" t="s">
        <v>162</v>
      </c>
      <c r="AU227" s="16" t="s">
        <v>85</v>
      </c>
    </row>
    <row r="228" s="2" customFormat="1" ht="22.2" customHeight="1">
      <c r="A228" s="37"/>
      <c r="B228" s="38"/>
      <c r="C228" s="203" t="s">
        <v>466</v>
      </c>
      <c r="D228" s="203" t="s">
        <v>155</v>
      </c>
      <c r="E228" s="204" t="s">
        <v>467</v>
      </c>
      <c r="F228" s="205" t="s">
        <v>468</v>
      </c>
      <c r="G228" s="206" t="s">
        <v>195</v>
      </c>
      <c r="H228" s="207">
        <v>67.439999999999998</v>
      </c>
      <c r="I228" s="208"/>
      <c r="J228" s="209">
        <f>ROUND(I228*H228,2)</f>
        <v>0</v>
      </c>
      <c r="K228" s="205" t="s">
        <v>159</v>
      </c>
      <c r="L228" s="43"/>
      <c r="M228" s="210" t="s">
        <v>19</v>
      </c>
      <c r="N228" s="211" t="s">
        <v>44</v>
      </c>
      <c r="O228" s="83"/>
      <c r="P228" s="212">
        <f>O228*H228</f>
        <v>0</v>
      </c>
      <c r="Q228" s="212">
        <v>0</v>
      </c>
      <c r="R228" s="212">
        <f>Q228*H228</f>
        <v>0</v>
      </c>
      <c r="S228" s="212">
        <v>0</v>
      </c>
      <c r="T228" s="213">
        <f>S228*H228</f>
        <v>0</v>
      </c>
      <c r="U228" s="37"/>
      <c r="V228" s="37"/>
      <c r="W228" s="37"/>
      <c r="X228" s="37"/>
      <c r="Y228" s="37"/>
      <c r="Z228" s="37"/>
      <c r="AA228" s="37"/>
      <c r="AB228" s="37"/>
      <c r="AC228" s="37"/>
      <c r="AD228" s="37"/>
      <c r="AE228" s="37"/>
      <c r="AR228" s="214" t="s">
        <v>160</v>
      </c>
      <c r="AT228" s="214" t="s">
        <v>155</v>
      </c>
      <c r="AU228" s="214" t="s">
        <v>85</v>
      </c>
      <c r="AY228" s="16" t="s">
        <v>153</v>
      </c>
      <c r="BE228" s="215">
        <f>IF(N228="základní",J228,0)</f>
        <v>0</v>
      </c>
      <c r="BF228" s="215">
        <f>IF(N228="snížená",J228,0)</f>
        <v>0</v>
      </c>
      <c r="BG228" s="215">
        <f>IF(N228="zákl. přenesená",J228,0)</f>
        <v>0</v>
      </c>
      <c r="BH228" s="215">
        <f>IF(N228="sníž. přenesená",J228,0)</f>
        <v>0</v>
      </c>
      <c r="BI228" s="215">
        <f>IF(N228="nulová",J228,0)</f>
        <v>0</v>
      </c>
      <c r="BJ228" s="16" t="s">
        <v>85</v>
      </c>
      <c r="BK228" s="215">
        <f>ROUND(I228*H228,2)</f>
        <v>0</v>
      </c>
      <c r="BL228" s="16" t="s">
        <v>160</v>
      </c>
      <c r="BM228" s="214" t="s">
        <v>469</v>
      </c>
    </row>
    <row r="229" s="2" customFormat="1">
      <c r="A229" s="37"/>
      <c r="B229" s="38"/>
      <c r="C229" s="39"/>
      <c r="D229" s="216" t="s">
        <v>162</v>
      </c>
      <c r="E229" s="39"/>
      <c r="F229" s="217" t="s">
        <v>470</v>
      </c>
      <c r="G229" s="39"/>
      <c r="H229" s="39"/>
      <c r="I229" s="218"/>
      <c r="J229" s="39"/>
      <c r="K229" s="39"/>
      <c r="L229" s="43"/>
      <c r="M229" s="219"/>
      <c r="N229" s="220"/>
      <c r="O229" s="83"/>
      <c r="P229" s="83"/>
      <c r="Q229" s="83"/>
      <c r="R229" s="83"/>
      <c r="S229" s="83"/>
      <c r="T229" s="84"/>
      <c r="U229" s="37"/>
      <c r="V229" s="37"/>
      <c r="W229" s="37"/>
      <c r="X229" s="37"/>
      <c r="Y229" s="37"/>
      <c r="Z229" s="37"/>
      <c r="AA229" s="37"/>
      <c r="AB229" s="37"/>
      <c r="AC229" s="37"/>
      <c r="AD229" s="37"/>
      <c r="AE229" s="37"/>
      <c r="AT229" s="16" t="s">
        <v>162</v>
      </c>
      <c r="AU229" s="16" t="s">
        <v>85</v>
      </c>
    </row>
    <row r="230" s="2" customFormat="1" ht="14.4" customHeight="1">
      <c r="A230" s="37"/>
      <c r="B230" s="38"/>
      <c r="C230" s="203" t="s">
        <v>471</v>
      </c>
      <c r="D230" s="203" t="s">
        <v>155</v>
      </c>
      <c r="E230" s="204" t="s">
        <v>472</v>
      </c>
      <c r="F230" s="205" t="s">
        <v>473</v>
      </c>
      <c r="G230" s="206" t="s">
        <v>195</v>
      </c>
      <c r="H230" s="207">
        <v>764.34000000000003</v>
      </c>
      <c r="I230" s="208"/>
      <c r="J230" s="209">
        <f>ROUND(I230*H230,2)</f>
        <v>0</v>
      </c>
      <c r="K230" s="205" t="s">
        <v>159</v>
      </c>
      <c r="L230" s="43"/>
      <c r="M230" s="210" t="s">
        <v>19</v>
      </c>
      <c r="N230" s="211" t="s">
        <v>44</v>
      </c>
      <c r="O230" s="83"/>
      <c r="P230" s="212">
        <f>O230*H230</f>
        <v>0</v>
      </c>
      <c r="Q230" s="212">
        <v>0</v>
      </c>
      <c r="R230" s="212">
        <f>Q230*H230</f>
        <v>0</v>
      </c>
      <c r="S230" s="212">
        <v>0</v>
      </c>
      <c r="T230" s="213">
        <f>S230*H230</f>
        <v>0</v>
      </c>
      <c r="U230" s="37"/>
      <c r="V230" s="37"/>
      <c r="W230" s="37"/>
      <c r="X230" s="37"/>
      <c r="Y230" s="37"/>
      <c r="Z230" s="37"/>
      <c r="AA230" s="37"/>
      <c r="AB230" s="37"/>
      <c r="AC230" s="37"/>
      <c r="AD230" s="37"/>
      <c r="AE230" s="37"/>
      <c r="AR230" s="214" t="s">
        <v>160</v>
      </c>
      <c r="AT230" s="214" t="s">
        <v>155</v>
      </c>
      <c r="AU230" s="214" t="s">
        <v>85</v>
      </c>
      <c r="AY230" s="16" t="s">
        <v>153</v>
      </c>
      <c r="BE230" s="215">
        <f>IF(N230="základní",J230,0)</f>
        <v>0</v>
      </c>
      <c r="BF230" s="215">
        <f>IF(N230="snížená",J230,0)</f>
        <v>0</v>
      </c>
      <c r="BG230" s="215">
        <f>IF(N230="zákl. přenesená",J230,0)</f>
        <v>0</v>
      </c>
      <c r="BH230" s="215">
        <f>IF(N230="sníž. přenesená",J230,0)</f>
        <v>0</v>
      </c>
      <c r="BI230" s="215">
        <f>IF(N230="nulová",J230,0)</f>
        <v>0</v>
      </c>
      <c r="BJ230" s="16" t="s">
        <v>85</v>
      </c>
      <c r="BK230" s="215">
        <f>ROUND(I230*H230,2)</f>
        <v>0</v>
      </c>
      <c r="BL230" s="16" t="s">
        <v>160</v>
      </c>
      <c r="BM230" s="214" t="s">
        <v>474</v>
      </c>
    </row>
    <row r="231" s="2" customFormat="1">
      <c r="A231" s="37"/>
      <c r="B231" s="38"/>
      <c r="C231" s="39"/>
      <c r="D231" s="216" t="s">
        <v>162</v>
      </c>
      <c r="E231" s="39"/>
      <c r="F231" s="217" t="s">
        <v>475</v>
      </c>
      <c r="G231" s="39"/>
      <c r="H231" s="39"/>
      <c r="I231" s="218"/>
      <c r="J231" s="39"/>
      <c r="K231" s="39"/>
      <c r="L231" s="43"/>
      <c r="M231" s="219"/>
      <c r="N231" s="220"/>
      <c r="O231" s="83"/>
      <c r="P231" s="83"/>
      <c r="Q231" s="83"/>
      <c r="R231" s="83"/>
      <c r="S231" s="83"/>
      <c r="T231" s="84"/>
      <c r="U231" s="37"/>
      <c r="V231" s="37"/>
      <c r="W231" s="37"/>
      <c r="X231" s="37"/>
      <c r="Y231" s="37"/>
      <c r="Z231" s="37"/>
      <c r="AA231" s="37"/>
      <c r="AB231" s="37"/>
      <c r="AC231" s="37"/>
      <c r="AD231" s="37"/>
      <c r="AE231" s="37"/>
      <c r="AT231" s="16" t="s">
        <v>162</v>
      </c>
      <c r="AU231" s="16" t="s">
        <v>85</v>
      </c>
    </row>
    <row r="232" s="2" customFormat="1" ht="19.8" customHeight="1">
      <c r="A232" s="37"/>
      <c r="B232" s="38"/>
      <c r="C232" s="203" t="s">
        <v>407</v>
      </c>
      <c r="D232" s="203" t="s">
        <v>155</v>
      </c>
      <c r="E232" s="204" t="s">
        <v>476</v>
      </c>
      <c r="F232" s="205" t="s">
        <v>477</v>
      </c>
      <c r="G232" s="206" t="s">
        <v>195</v>
      </c>
      <c r="H232" s="207">
        <v>145.5</v>
      </c>
      <c r="I232" s="208"/>
      <c r="J232" s="209">
        <f>ROUND(I232*H232,2)</f>
        <v>0</v>
      </c>
      <c r="K232" s="205" t="s">
        <v>159</v>
      </c>
      <c r="L232" s="43"/>
      <c r="M232" s="210" t="s">
        <v>19</v>
      </c>
      <c r="N232" s="211" t="s">
        <v>44</v>
      </c>
      <c r="O232" s="83"/>
      <c r="P232" s="212">
        <f>O232*H232</f>
        <v>0</v>
      </c>
      <c r="Q232" s="212">
        <v>0.03696</v>
      </c>
      <c r="R232" s="212">
        <f>Q232*H232</f>
        <v>5.3776799999999998</v>
      </c>
      <c r="S232" s="212">
        <v>0</v>
      </c>
      <c r="T232" s="213">
        <f>S232*H232</f>
        <v>0</v>
      </c>
      <c r="U232" s="37"/>
      <c r="V232" s="37"/>
      <c r="W232" s="37"/>
      <c r="X232" s="37"/>
      <c r="Y232" s="37"/>
      <c r="Z232" s="37"/>
      <c r="AA232" s="37"/>
      <c r="AB232" s="37"/>
      <c r="AC232" s="37"/>
      <c r="AD232" s="37"/>
      <c r="AE232" s="37"/>
      <c r="AR232" s="214" t="s">
        <v>160</v>
      </c>
      <c r="AT232" s="214" t="s">
        <v>155</v>
      </c>
      <c r="AU232" s="214" t="s">
        <v>85</v>
      </c>
      <c r="AY232" s="16" t="s">
        <v>153</v>
      </c>
      <c r="BE232" s="215">
        <f>IF(N232="základní",J232,0)</f>
        <v>0</v>
      </c>
      <c r="BF232" s="215">
        <f>IF(N232="snížená",J232,0)</f>
        <v>0</v>
      </c>
      <c r="BG232" s="215">
        <f>IF(N232="zákl. přenesená",J232,0)</f>
        <v>0</v>
      </c>
      <c r="BH232" s="215">
        <f>IF(N232="sníž. přenesená",J232,0)</f>
        <v>0</v>
      </c>
      <c r="BI232" s="215">
        <f>IF(N232="nulová",J232,0)</f>
        <v>0</v>
      </c>
      <c r="BJ232" s="16" t="s">
        <v>85</v>
      </c>
      <c r="BK232" s="215">
        <f>ROUND(I232*H232,2)</f>
        <v>0</v>
      </c>
      <c r="BL232" s="16" t="s">
        <v>160</v>
      </c>
      <c r="BM232" s="214" t="s">
        <v>478</v>
      </c>
    </row>
    <row r="233" s="2" customFormat="1">
      <c r="A233" s="37"/>
      <c r="B233" s="38"/>
      <c r="C233" s="39"/>
      <c r="D233" s="216" t="s">
        <v>162</v>
      </c>
      <c r="E233" s="39"/>
      <c r="F233" s="217" t="s">
        <v>479</v>
      </c>
      <c r="G233" s="39"/>
      <c r="H233" s="39"/>
      <c r="I233" s="218"/>
      <c r="J233" s="39"/>
      <c r="K233" s="39"/>
      <c r="L233" s="43"/>
      <c r="M233" s="219"/>
      <c r="N233" s="220"/>
      <c r="O233" s="83"/>
      <c r="P233" s="83"/>
      <c r="Q233" s="83"/>
      <c r="R233" s="83"/>
      <c r="S233" s="83"/>
      <c r="T233" s="84"/>
      <c r="U233" s="37"/>
      <c r="V233" s="37"/>
      <c r="W233" s="37"/>
      <c r="X233" s="37"/>
      <c r="Y233" s="37"/>
      <c r="Z233" s="37"/>
      <c r="AA233" s="37"/>
      <c r="AB233" s="37"/>
      <c r="AC233" s="37"/>
      <c r="AD233" s="37"/>
      <c r="AE233" s="37"/>
      <c r="AT233" s="16" t="s">
        <v>162</v>
      </c>
      <c r="AU233" s="16" t="s">
        <v>85</v>
      </c>
    </row>
    <row r="234" s="2" customFormat="1" ht="14.4" customHeight="1">
      <c r="A234" s="37"/>
      <c r="B234" s="38"/>
      <c r="C234" s="203" t="s">
        <v>480</v>
      </c>
      <c r="D234" s="203" t="s">
        <v>155</v>
      </c>
      <c r="E234" s="204" t="s">
        <v>481</v>
      </c>
      <c r="F234" s="205" t="s">
        <v>482</v>
      </c>
      <c r="G234" s="206" t="s">
        <v>195</v>
      </c>
      <c r="H234" s="207">
        <v>160.05000000000001</v>
      </c>
      <c r="I234" s="208"/>
      <c r="J234" s="209">
        <f>ROUND(I234*H234,2)</f>
        <v>0</v>
      </c>
      <c r="K234" s="205" t="s">
        <v>159</v>
      </c>
      <c r="L234" s="43"/>
      <c r="M234" s="210" t="s">
        <v>19</v>
      </c>
      <c r="N234" s="211" t="s">
        <v>44</v>
      </c>
      <c r="O234" s="83"/>
      <c r="P234" s="212">
        <f>O234*H234</f>
        <v>0</v>
      </c>
      <c r="Q234" s="212">
        <v>0.00012999999999999999</v>
      </c>
      <c r="R234" s="212">
        <f>Q234*H234</f>
        <v>0.020806499999999999</v>
      </c>
      <c r="S234" s="212">
        <v>0</v>
      </c>
      <c r="T234" s="213">
        <f>S234*H234</f>
        <v>0</v>
      </c>
      <c r="U234" s="37"/>
      <c r="V234" s="37"/>
      <c r="W234" s="37"/>
      <c r="X234" s="37"/>
      <c r="Y234" s="37"/>
      <c r="Z234" s="37"/>
      <c r="AA234" s="37"/>
      <c r="AB234" s="37"/>
      <c r="AC234" s="37"/>
      <c r="AD234" s="37"/>
      <c r="AE234" s="37"/>
      <c r="AR234" s="214" t="s">
        <v>160</v>
      </c>
      <c r="AT234" s="214" t="s">
        <v>155</v>
      </c>
      <c r="AU234" s="214" t="s">
        <v>85</v>
      </c>
      <c r="AY234" s="16" t="s">
        <v>153</v>
      </c>
      <c r="BE234" s="215">
        <f>IF(N234="základní",J234,0)</f>
        <v>0</v>
      </c>
      <c r="BF234" s="215">
        <f>IF(N234="snížená",J234,0)</f>
        <v>0</v>
      </c>
      <c r="BG234" s="215">
        <f>IF(N234="zákl. přenesená",J234,0)</f>
        <v>0</v>
      </c>
      <c r="BH234" s="215">
        <f>IF(N234="sníž. přenesená",J234,0)</f>
        <v>0</v>
      </c>
      <c r="BI234" s="215">
        <f>IF(N234="nulová",J234,0)</f>
        <v>0</v>
      </c>
      <c r="BJ234" s="16" t="s">
        <v>85</v>
      </c>
      <c r="BK234" s="215">
        <f>ROUND(I234*H234,2)</f>
        <v>0</v>
      </c>
      <c r="BL234" s="16" t="s">
        <v>160</v>
      </c>
      <c r="BM234" s="214" t="s">
        <v>483</v>
      </c>
    </row>
    <row r="235" s="2" customFormat="1">
      <c r="A235" s="37"/>
      <c r="B235" s="38"/>
      <c r="C235" s="39"/>
      <c r="D235" s="216" t="s">
        <v>162</v>
      </c>
      <c r="E235" s="39"/>
      <c r="F235" s="217" t="s">
        <v>484</v>
      </c>
      <c r="G235" s="39"/>
      <c r="H235" s="39"/>
      <c r="I235" s="218"/>
      <c r="J235" s="39"/>
      <c r="K235" s="39"/>
      <c r="L235" s="43"/>
      <c r="M235" s="219"/>
      <c r="N235" s="220"/>
      <c r="O235" s="83"/>
      <c r="P235" s="83"/>
      <c r="Q235" s="83"/>
      <c r="R235" s="83"/>
      <c r="S235" s="83"/>
      <c r="T235" s="84"/>
      <c r="U235" s="37"/>
      <c r="V235" s="37"/>
      <c r="W235" s="37"/>
      <c r="X235" s="37"/>
      <c r="Y235" s="37"/>
      <c r="Z235" s="37"/>
      <c r="AA235" s="37"/>
      <c r="AB235" s="37"/>
      <c r="AC235" s="37"/>
      <c r="AD235" s="37"/>
      <c r="AE235" s="37"/>
      <c r="AT235" s="16" t="s">
        <v>162</v>
      </c>
      <c r="AU235" s="16" t="s">
        <v>85</v>
      </c>
    </row>
    <row r="236" s="2" customFormat="1" ht="14.4" customHeight="1">
      <c r="A236" s="37"/>
      <c r="B236" s="38"/>
      <c r="C236" s="203" t="s">
        <v>485</v>
      </c>
      <c r="D236" s="203" t="s">
        <v>155</v>
      </c>
      <c r="E236" s="204" t="s">
        <v>486</v>
      </c>
      <c r="F236" s="205" t="s">
        <v>487</v>
      </c>
      <c r="G236" s="206" t="s">
        <v>195</v>
      </c>
      <c r="H236" s="207">
        <v>145.5</v>
      </c>
      <c r="I236" s="208"/>
      <c r="J236" s="209">
        <f>ROUND(I236*H236,2)</f>
        <v>0</v>
      </c>
      <c r="K236" s="205" t="s">
        <v>159</v>
      </c>
      <c r="L236" s="43"/>
      <c r="M236" s="210" t="s">
        <v>19</v>
      </c>
      <c r="N236" s="211" t="s">
        <v>44</v>
      </c>
      <c r="O236" s="83"/>
      <c r="P236" s="212">
        <f>O236*H236</f>
        <v>0</v>
      </c>
      <c r="Q236" s="212">
        <v>0</v>
      </c>
      <c r="R236" s="212">
        <f>Q236*H236</f>
        <v>0</v>
      </c>
      <c r="S236" s="212">
        <v>0</v>
      </c>
      <c r="T236" s="213">
        <f>S236*H236</f>
        <v>0</v>
      </c>
      <c r="U236" s="37"/>
      <c r="V236" s="37"/>
      <c r="W236" s="37"/>
      <c r="X236" s="37"/>
      <c r="Y236" s="37"/>
      <c r="Z236" s="37"/>
      <c r="AA236" s="37"/>
      <c r="AB236" s="37"/>
      <c r="AC236" s="37"/>
      <c r="AD236" s="37"/>
      <c r="AE236" s="37"/>
      <c r="AR236" s="214" t="s">
        <v>160</v>
      </c>
      <c r="AT236" s="214" t="s">
        <v>155</v>
      </c>
      <c r="AU236" s="214" t="s">
        <v>85</v>
      </c>
      <c r="AY236" s="16" t="s">
        <v>153</v>
      </c>
      <c r="BE236" s="215">
        <f>IF(N236="základní",J236,0)</f>
        <v>0</v>
      </c>
      <c r="BF236" s="215">
        <f>IF(N236="snížená",J236,0)</f>
        <v>0</v>
      </c>
      <c r="BG236" s="215">
        <f>IF(N236="zákl. přenesená",J236,0)</f>
        <v>0</v>
      </c>
      <c r="BH236" s="215">
        <f>IF(N236="sníž. přenesená",J236,0)</f>
        <v>0</v>
      </c>
      <c r="BI236" s="215">
        <f>IF(N236="nulová",J236,0)</f>
        <v>0</v>
      </c>
      <c r="BJ236" s="16" t="s">
        <v>85</v>
      </c>
      <c r="BK236" s="215">
        <f>ROUND(I236*H236,2)</f>
        <v>0</v>
      </c>
      <c r="BL236" s="16" t="s">
        <v>160</v>
      </c>
      <c r="BM236" s="214" t="s">
        <v>488</v>
      </c>
    </row>
    <row r="237" s="2" customFormat="1">
      <c r="A237" s="37"/>
      <c r="B237" s="38"/>
      <c r="C237" s="39"/>
      <c r="D237" s="216" t="s">
        <v>162</v>
      </c>
      <c r="E237" s="39"/>
      <c r="F237" s="217" t="s">
        <v>489</v>
      </c>
      <c r="G237" s="39"/>
      <c r="H237" s="39"/>
      <c r="I237" s="218"/>
      <c r="J237" s="39"/>
      <c r="K237" s="39"/>
      <c r="L237" s="43"/>
      <c r="M237" s="219"/>
      <c r="N237" s="220"/>
      <c r="O237" s="83"/>
      <c r="P237" s="83"/>
      <c r="Q237" s="83"/>
      <c r="R237" s="83"/>
      <c r="S237" s="83"/>
      <c r="T237" s="84"/>
      <c r="U237" s="37"/>
      <c r="V237" s="37"/>
      <c r="W237" s="37"/>
      <c r="X237" s="37"/>
      <c r="Y237" s="37"/>
      <c r="Z237" s="37"/>
      <c r="AA237" s="37"/>
      <c r="AB237" s="37"/>
      <c r="AC237" s="37"/>
      <c r="AD237" s="37"/>
      <c r="AE237" s="37"/>
      <c r="AT237" s="16" t="s">
        <v>162</v>
      </c>
      <c r="AU237" s="16" t="s">
        <v>85</v>
      </c>
    </row>
    <row r="238" s="2" customFormat="1" ht="22.2" customHeight="1">
      <c r="A238" s="37"/>
      <c r="B238" s="38"/>
      <c r="C238" s="203" t="s">
        <v>490</v>
      </c>
      <c r="D238" s="203" t="s">
        <v>155</v>
      </c>
      <c r="E238" s="204" t="s">
        <v>491</v>
      </c>
      <c r="F238" s="205" t="s">
        <v>492</v>
      </c>
      <c r="G238" s="206" t="s">
        <v>406</v>
      </c>
      <c r="H238" s="207">
        <v>141.63999999999999</v>
      </c>
      <c r="I238" s="208"/>
      <c r="J238" s="209">
        <f>ROUND(I238*H238,2)</f>
        <v>0</v>
      </c>
      <c r="K238" s="205" t="s">
        <v>159</v>
      </c>
      <c r="L238" s="43"/>
      <c r="M238" s="210" t="s">
        <v>19</v>
      </c>
      <c r="N238" s="211" t="s">
        <v>44</v>
      </c>
      <c r="O238" s="83"/>
      <c r="P238" s="212">
        <f>O238*H238</f>
        <v>0</v>
      </c>
      <c r="Q238" s="212">
        <v>2.0000000000000002E-05</v>
      </c>
      <c r="R238" s="212">
        <f>Q238*H238</f>
        <v>0.0028327999999999999</v>
      </c>
      <c r="S238" s="212">
        <v>0</v>
      </c>
      <c r="T238" s="213">
        <f>S238*H238</f>
        <v>0</v>
      </c>
      <c r="U238" s="37"/>
      <c r="V238" s="37"/>
      <c r="W238" s="37"/>
      <c r="X238" s="37"/>
      <c r="Y238" s="37"/>
      <c r="Z238" s="37"/>
      <c r="AA238" s="37"/>
      <c r="AB238" s="37"/>
      <c r="AC238" s="37"/>
      <c r="AD238" s="37"/>
      <c r="AE238" s="37"/>
      <c r="AR238" s="214" t="s">
        <v>160</v>
      </c>
      <c r="AT238" s="214" t="s">
        <v>155</v>
      </c>
      <c r="AU238" s="214" t="s">
        <v>85</v>
      </c>
      <c r="AY238" s="16" t="s">
        <v>153</v>
      </c>
      <c r="BE238" s="215">
        <f>IF(N238="základní",J238,0)</f>
        <v>0</v>
      </c>
      <c r="BF238" s="215">
        <f>IF(N238="snížená",J238,0)</f>
        <v>0</v>
      </c>
      <c r="BG238" s="215">
        <f>IF(N238="zákl. přenesená",J238,0)</f>
        <v>0</v>
      </c>
      <c r="BH238" s="215">
        <f>IF(N238="sníž. přenesená",J238,0)</f>
        <v>0</v>
      </c>
      <c r="BI238" s="215">
        <f>IF(N238="nulová",J238,0)</f>
        <v>0</v>
      </c>
      <c r="BJ238" s="16" t="s">
        <v>85</v>
      </c>
      <c r="BK238" s="215">
        <f>ROUND(I238*H238,2)</f>
        <v>0</v>
      </c>
      <c r="BL238" s="16" t="s">
        <v>160</v>
      </c>
      <c r="BM238" s="214" t="s">
        <v>493</v>
      </c>
    </row>
    <row r="239" s="2" customFormat="1">
      <c r="A239" s="37"/>
      <c r="B239" s="38"/>
      <c r="C239" s="39"/>
      <c r="D239" s="216" t="s">
        <v>162</v>
      </c>
      <c r="E239" s="39"/>
      <c r="F239" s="217" t="s">
        <v>494</v>
      </c>
      <c r="G239" s="39"/>
      <c r="H239" s="39"/>
      <c r="I239" s="218"/>
      <c r="J239" s="39"/>
      <c r="K239" s="39"/>
      <c r="L239" s="43"/>
      <c r="M239" s="219"/>
      <c r="N239" s="220"/>
      <c r="O239" s="83"/>
      <c r="P239" s="83"/>
      <c r="Q239" s="83"/>
      <c r="R239" s="83"/>
      <c r="S239" s="83"/>
      <c r="T239" s="84"/>
      <c r="U239" s="37"/>
      <c r="V239" s="37"/>
      <c r="W239" s="37"/>
      <c r="X239" s="37"/>
      <c r="Y239" s="37"/>
      <c r="Z239" s="37"/>
      <c r="AA239" s="37"/>
      <c r="AB239" s="37"/>
      <c r="AC239" s="37"/>
      <c r="AD239" s="37"/>
      <c r="AE239" s="37"/>
      <c r="AT239" s="16" t="s">
        <v>162</v>
      </c>
      <c r="AU239" s="16" t="s">
        <v>85</v>
      </c>
    </row>
    <row r="240" s="2" customFormat="1" ht="22.2" customHeight="1">
      <c r="A240" s="37"/>
      <c r="B240" s="38"/>
      <c r="C240" s="203" t="s">
        <v>416</v>
      </c>
      <c r="D240" s="203" t="s">
        <v>155</v>
      </c>
      <c r="E240" s="204" t="s">
        <v>495</v>
      </c>
      <c r="F240" s="205" t="s">
        <v>496</v>
      </c>
      <c r="G240" s="206" t="s">
        <v>210</v>
      </c>
      <c r="H240" s="207">
        <v>30</v>
      </c>
      <c r="I240" s="208"/>
      <c r="J240" s="209">
        <f>ROUND(I240*H240,2)</f>
        <v>0</v>
      </c>
      <c r="K240" s="205" t="s">
        <v>159</v>
      </c>
      <c r="L240" s="43"/>
      <c r="M240" s="210" t="s">
        <v>19</v>
      </c>
      <c r="N240" s="211" t="s">
        <v>44</v>
      </c>
      <c r="O240" s="83"/>
      <c r="P240" s="212">
        <f>O240*H240</f>
        <v>0</v>
      </c>
      <c r="Q240" s="212">
        <v>0.00048000000000000001</v>
      </c>
      <c r="R240" s="212">
        <f>Q240*H240</f>
        <v>0.0144</v>
      </c>
      <c r="S240" s="212">
        <v>0</v>
      </c>
      <c r="T240" s="213">
        <f>S240*H240</f>
        <v>0</v>
      </c>
      <c r="U240" s="37"/>
      <c r="V240" s="37"/>
      <c r="W240" s="37"/>
      <c r="X240" s="37"/>
      <c r="Y240" s="37"/>
      <c r="Z240" s="37"/>
      <c r="AA240" s="37"/>
      <c r="AB240" s="37"/>
      <c r="AC240" s="37"/>
      <c r="AD240" s="37"/>
      <c r="AE240" s="37"/>
      <c r="AR240" s="214" t="s">
        <v>160</v>
      </c>
      <c r="AT240" s="214" t="s">
        <v>155</v>
      </c>
      <c r="AU240" s="214" t="s">
        <v>85</v>
      </c>
      <c r="AY240" s="16" t="s">
        <v>153</v>
      </c>
      <c r="BE240" s="215">
        <f>IF(N240="základní",J240,0)</f>
        <v>0</v>
      </c>
      <c r="BF240" s="215">
        <f>IF(N240="snížená",J240,0)</f>
        <v>0</v>
      </c>
      <c r="BG240" s="215">
        <f>IF(N240="zákl. přenesená",J240,0)</f>
        <v>0</v>
      </c>
      <c r="BH240" s="215">
        <f>IF(N240="sníž. přenesená",J240,0)</f>
        <v>0</v>
      </c>
      <c r="BI240" s="215">
        <f>IF(N240="nulová",J240,0)</f>
        <v>0</v>
      </c>
      <c r="BJ240" s="16" t="s">
        <v>85</v>
      </c>
      <c r="BK240" s="215">
        <f>ROUND(I240*H240,2)</f>
        <v>0</v>
      </c>
      <c r="BL240" s="16" t="s">
        <v>160</v>
      </c>
      <c r="BM240" s="214" t="s">
        <v>497</v>
      </c>
    </row>
    <row r="241" s="2" customFormat="1">
      <c r="A241" s="37"/>
      <c r="B241" s="38"/>
      <c r="C241" s="39"/>
      <c r="D241" s="216" t="s">
        <v>162</v>
      </c>
      <c r="E241" s="39"/>
      <c r="F241" s="217" t="s">
        <v>498</v>
      </c>
      <c r="G241" s="39"/>
      <c r="H241" s="39"/>
      <c r="I241" s="218"/>
      <c r="J241" s="39"/>
      <c r="K241" s="39"/>
      <c r="L241" s="43"/>
      <c r="M241" s="219"/>
      <c r="N241" s="220"/>
      <c r="O241" s="83"/>
      <c r="P241" s="83"/>
      <c r="Q241" s="83"/>
      <c r="R241" s="83"/>
      <c r="S241" s="83"/>
      <c r="T241" s="84"/>
      <c r="U241" s="37"/>
      <c r="V241" s="37"/>
      <c r="W241" s="37"/>
      <c r="X241" s="37"/>
      <c r="Y241" s="37"/>
      <c r="Z241" s="37"/>
      <c r="AA241" s="37"/>
      <c r="AB241" s="37"/>
      <c r="AC241" s="37"/>
      <c r="AD241" s="37"/>
      <c r="AE241" s="37"/>
      <c r="AT241" s="16" t="s">
        <v>162</v>
      </c>
      <c r="AU241" s="16" t="s">
        <v>85</v>
      </c>
    </row>
    <row r="242" s="2" customFormat="1" ht="14.4" customHeight="1">
      <c r="A242" s="37"/>
      <c r="B242" s="38"/>
      <c r="C242" s="221" t="s">
        <v>499</v>
      </c>
      <c r="D242" s="221" t="s">
        <v>252</v>
      </c>
      <c r="E242" s="222" t="s">
        <v>500</v>
      </c>
      <c r="F242" s="223" t="s">
        <v>501</v>
      </c>
      <c r="G242" s="224" t="s">
        <v>210</v>
      </c>
      <c r="H242" s="225">
        <v>12</v>
      </c>
      <c r="I242" s="226"/>
      <c r="J242" s="227">
        <f>ROUND(I242*H242,2)</f>
        <v>0</v>
      </c>
      <c r="K242" s="223" t="s">
        <v>159</v>
      </c>
      <c r="L242" s="228"/>
      <c r="M242" s="229" t="s">
        <v>19</v>
      </c>
      <c r="N242" s="230" t="s">
        <v>44</v>
      </c>
      <c r="O242" s="83"/>
      <c r="P242" s="212">
        <f>O242*H242</f>
        <v>0</v>
      </c>
      <c r="Q242" s="212">
        <v>0.014890000000000001</v>
      </c>
      <c r="R242" s="212">
        <f>Q242*H242</f>
        <v>0.17868000000000001</v>
      </c>
      <c r="S242" s="212">
        <v>0</v>
      </c>
      <c r="T242" s="213">
        <f>S242*H242</f>
        <v>0</v>
      </c>
      <c r="U242" s="37"/>
      <c r="V242" s="37"/>
      <c r="W242" s="37"/>
      <c r="X242" s="37"/>
      <c r="Y242" s="37"/>
      <c r="Z242" s="37"/>
      <c r="AA242" s="37"/>
      <c r="AB242" s="37"/>
      <c r="AC242" s="37"/>
      <c r="AD242" s="37"/>
      <c r="AE242" s="37"/>
      <c r="AR242" s="214" t="s">
        <v>192</v>
      </c>
      <c r="AT242" s="214" t="s">
        <v>252</v>
      </c>
      <c r="AU242" s="214" t="s">
        <v>85</v>
      </c>
      <c r="AY242" s="16" t="s">
        <v>153</v>
      </c>
      <c r="BE242" s="215">
        <f>IF(N242="základní",J242,0)</f>
        <v>0</v>
      </c>
      <c r="BF242" s="215">
        <f>IF(N242="snížená",J242,0)</f>
        <v>0</v>
      </c>
      <c r="BG242" s="215">
        <f>IF(N242="zákl. přenesená",J242,0)</f>
        <v>0</v>
      </c>
      <c r="BH242" s="215">
        <f>IF(N242="sníž. přenesená",J242,0)</f>
        <v>0</v>
      </c>
      <c r="BI242" s="215">
        <f>IF(N242="nulová",J242,0)</f>
        <v>0</v>
      </c>
      <c r="BJ242" s="16" t="s">
        <v>85</v>
      </c>
      <c r="BK242" s="215">
        <f>ROUND(I242*H242,2)</f>
        <v>0</v>
      </c>
      <c r="BL242" s="16" t="s">
        <v>160</v>
      </c>
      <c r="BM242" s="214" t="s">
        <v>502</v>
      </c>
    </row>
    <row r="243" s="2" customFormat="1" ht="14.4" customHeight="1">
      <c r="A243" s="37"/>
      <c r="B243" s="38"/>
      <c r="C243" s="221" t="s">
        <v>503</v>
      </c>
      <c r="D243" s="221" t="s">
        <v>252</v>
      </c>
      <c r="E243" s="222" t="s">
        <v>504</v>
      </c>
      <c r="F243" s="223" t="s">
        <v>505</v>
      </c>
      <c r="G243" s="224" t="s">
        <v>210</v>
      </c>
      <c r="H243" s="225">
        <v>18</v>
      </c>
      <c r="I243" s="226"/>
      <c r="J243" s="227">
        <f>ROUND(I243*H243,2)</f>
        <v>0</v>
      </c>
      <c r="K243" s="223" t="s">
        <v>159</v>
      </c>
      <c r="L243" s="228"/>
      <c r="M243" s="229" t="s">
        <v>19</v>
      </c>
      <c r="N243" s="230" t="s">
        <v>44</v>
      </c>
      <c r="O243" s="83"/>
      <c r="P243" s="212">
        <f>O243*H243</f>
        <v>0</v>
      </c>
      <c r="Q243" s="212">
        <v>0.01521</v>
      </c>
      <c r="R243" s="212">
        <f>Q243*H243</f>
        <v>0.27377999999999997</v>
      </c>
      <c r="S243" s="212">
        <v>0</v>
      </c>
      <c r="T243" s="213">
        <f>S243*H243</f>
        <v>0</v>
      </c>
      <c r="U243" s="37"/>
      <c r="V243" s="37"/>
      <c r="W243" s="37"/>
      <c r="X243" s="37"/>
      <c r="Y243" s="37"/>
      <c r="Z243" s="37"/>
      <c r="AA243" s="37"/>
      <c r="AB243" s="37"/>
      <c r="AC243" s="37"/>
      <c r="AD243" s="37"/>
      <c r="AE243" s="37"/>
      <c r="AR243" s="214" t="s">
        <v>192</v>
      </c>
      <c r="AT243" s="214" t="s">
        <v>252</v>
      </c>
      <c r="AU243" s="214" t="s">
        <v>85</v>
      </c>
      <c r="AY243" s="16" t="s">
        <v>153</v>
      </c>
      <c r="BE243" s="215">
        <f>IF(N243="základní",J243,0)</f>
        <v>0</v>
      </c>
      <c r="BF243" s="215">
        <f>IF(N243="snížená",J243,0)</f>
        <v>0</v>
      </c>
      <c r="BG243" s="215">
        <f>IF(N243="zákl. přenesená",J243,0)</f>
        <v>0</v>
      </c>
      <c r="BH243" s="215">
        <f>IF(N243="sníž. přenesená",J243,0)</f>
        <v>0</v>
      </c>
      <c r="BI243" s="215">
        <f>IF(N243="nulová",J243,0)</f>
        <v>0</v>
      </c>
      <c r="BJ243" s="16" t="s">
        <v>85</v>
      </c>
      <c r="BK243" s="215">
        <f>ROUND(I243*H243,2)</f>
        <v>0</v>
      </c>
      <c r="BL243" s="16" t="s">
        <v>160</v>
      </c>
      <c r="BM243" s="214" t="s">
        <v>506</v>
      </c>
    </row>
    <row r="244" s="2" customFormat="1" ht="22.2" customHeight="1">
      <c r="A244" s="37"/>
      <c r="B244" s="38"/>
      <c r="C244" s="203" t="s">
        <v>507</v>
      </c>
      <c r="D244" s="203" t="s">
        <v>155</v>
      </c>
      <c r="E244" s="204" t="s">
        <v>508</v>
      </c>
      <c r="F244" s="205" t="s">
        <v>509</v>
      </c>
      <c r="G244" s="206" t="s">
        <v>210</v>
      </c>
      <c r="H244" s="207">
        <v>7</v>
      </c>
      <c r="I244" s="208"/>
      <c r="J244" s="209">
        <f>ROUND(I244*H244,2)</f>
        <v>0</v>
      </c>
      <c r="K244" s="205" t="s">
        <v>159</v>
      </c>
      <c r="L244" s="43"/>
      <c r="M244" s="210" t="s">
        <v>19</v>
      </c>
      <c r="N244" s="211" t="s">
        <v>44</v>
      </c>
      <c r="O244" s="83"/>
      <c r="P244" s="212">
        <f>O244*H244</f>
        <v>0</v>
      </c>
      <c r="Q244" s="212">
        <v>0.44169999999999998</v>
      </c>
      <c r="R244" s="212">
        <f>Q244*H244</f>
        <v>3.0918999999999999</v>
      </c>
      <c r="S244" s="212">
        <v>0</v>
      </c>
      <c r="T244" s="213">
        <f>S244*H244</f>
        <v>0</v>
      </c>
      <c r="U244" s="37"/>
      <c r="V244" s="37"/>
      <c r="W244" s="37"/>
      <c r="X244" s="37"/>
      <c r="Y244" s="37"/>
      <c r="Z244" s="37"/>
      <c r="AA244" s="37"/>
      <c r="AB244" s="37"/>
      <c r="AC244" s="37"/>
      <c r="AD244" s="37"/>
      <c r="AE244" s="37"/>
      <c r="AR244" s="214" t="s">
        <v>160</v>
      </c>
      <c r="AT244" s="214" t="s">
        <v>155</v>
      </c>
      <c r="AU244" s="214" t="s">
        <v>85</v>
      </c>
      <c r="AY244" s="16" t="s">
        <v>153</v>
      </c>
      <c r="BE244" s="215">
        <f>IF(N244="základní",J244,0)</f>
        <v>0</v>
      </c>
      <c r="BF244" s="215">
        <f>IF(N244="snížená",J244,0)</f>
        <v>0</v>
      </c>
      <c r="BG244" s="215">
        <f>IF(N244="zákl. přenesená",J244,0)</f>
        <v>0</v>
      </c>
      <c r="BH244" s="215">
        <f>IF(N244="sníž. přenesená",J244,0)</f>
        <v>0</v>
      </c>
      <c r="BI244" s="215">
        <f>IF(N244="nulová",J244,0)</f>
        <v>0</v>
      </c>
      <c r="BJ244" s="16" t="s">
        <v>85</v>
      </c>
      <c r="BK244" s="215">
        <f>ROUND(I244*H244,2)</f>
        <v>0</v>
      </c>
      <c r="BL244" s="16" t="s">
        <v>160</v>
      </c>
      <c r="BM244" s="214" t="s">
        <v>510</v>
      </c>
    </row>
    <row r="245" s="2" customFormat="1">
      <c r="A245" s="37"/>
      <c r="B245" s="38"/>
      <c r="C245" s="39"/>
      <c r="D245" s="216" t="s">
        <v>162</v>
      </c>
      <c r="E245" s="39"/>
      <c r="F245" s="217" t="s">
        <v>511</v>
      </c>
      <c r="G245" s="39"/>
      <c r="H245" s="39"/>
      <c r="I245" s="218"/>
      <c r="J245" s="39"/>
      <c r="K245" s="39"/>
      <c r="L245" s="43"/>
      <c r="M245" s="219"/>
      <c r="N245" s="220"/>
      <c r="O245" s="83"/>
      <c r="P245" s="83"/>
      <c r="Q245" s="83"/>
      <c r="R245" s="83"/>
      <c r="S245" s="83"/>
      <c r="T245" s="84"/>
      <c r="U245" s="37"/>
      <c r="V245" s="37"/>
      <c r="W245" s="37"/>
      <c r="X245" s="37"/>
      <c r="Y245" s="37"/>
      <c r="Z245" s="37"/>
      <c r="AA245" s="37"/>
      <c r="AB245" s="37"/>
      <c r="AC245" s="37"/>
      <c r="AD245" s="37"/>
      <c r="AE245" s="37"/>
      <c r="AT245" s="16" t="s">
        <v>162</v>
      </c>
      <c r="AU245" s="16" t="s">
        <v>85</v>
      </c>
    </row>
    <row r="246" s="2" customFormat="1" ht="19.8" customHeight="1">
      <c r="A246" s="37"/>
      <c r="B246" s="38"/>
      <c r="C246" s="221" t="s">
        <v>512</v>
      </c>
      <c r="D246" s="221" t="s">
        <v>252</v>
      </c>
      <c r="E246" s="222" t="s">
        <v>513</v>
      </c>
      <c r="F246" s="223" t="s">
        <v>514</v>
      </c>
      <c r="G246" s="224" t="s">
        <v>210</v>
      </c>
      <c r="H246" s="225">
        <v>1</v>
      </c>
      <c r="I246" s="226"/>
      <c r="J246" s="227">
        <f>ROUND(I246*H246,2)</f>
        <v>0</v>
      </c>
      <c r="K246" s="223" t="s">
        <v>159</v>
      </c>
      <c r="L246" s="228"/>
      <c r="M246" s="229" t="s">
        <v>19</v>
      </c>
      <c r="N246" s="230" t="s">
        <v>44</v>
      </c>
      <c r="O246" s="83"/>
      <c r="P246" s="212">
        <f>O246*H246</f>
        <v>0</v>
      </c>
      <c r="Q246" s="212">
        <v>0.01521</v>
      </c>
      <c r="R246" s="212">
        <f>Q246*H246</f>
        <v>0.01521</v>
      </c>
      <c r="S246" s="212">
        <v>0</v>
      </c>
      <c r="T246" s="213">
        <f>S246*H246</f>
        <v>0</v>
      </c>
      <c r="U246" s="37"/>
      <c r="V246" s="37"/>
      <c r="W246" s="37"/>
      <c r="X246" s="37"/>
      <c r="Y246" s="37"/>
      <c r="Z246" s="37"/>
      <c r="AA246" s="37"/>
      <c r="AB246" s="37"/>
      <c r="AC246" s="37"/>
      <c r="AD246" s="37"/>
      <c r="AE246" s="37"/>
      <c r="AR246" s="214" t="s">
        <v>192</v>
      </c>
      <c r="AT246" s="214" t="s">
        <v>252</v>
      </c>
      <c r="AU246" s="214" t="s">
        <v>85</v>
      </c>
      <c r="AY246" s="16" t="s">
        <v>153</v>
      </c>
      <c r="BE246" s="215">
        <f>IF(N246="základní",J246,0)</f>
        <v>0</v>
      </c>
      <c r="BF246" s="215">
        <f>IF(N246="snížená",J246,0)</f>
        <v>0</v>
      </c>
      <c r="BG246" s="215">
        <f>IF(N246="zákl. přenesená",J246,0)</f>
        <v>0</v>
      </c>
      <c r="BH246" s="215">
        <f>IF(N246="sníž. přenesená",J246,0)</f>
        <v>0</v>
      </c>
      <c r="BI246" s="215">
        <f>IF(N246="nulová",J246,0)</f>
        <v>0</v>
      </c>
      <c r="BJ246" s="16" t="s">
        <v>85</v>
      </c>
      <c r="BK246" s="215">
        <f>ROUND(I246*H246,2)</f>
        <v>0</v>
      </c>
      <c r="BL246" s="16" t="s">
        <v>160</v>
      </c>
      <c r="BM246" s="214" t="s">
        <v>515</v>
      </c>
    </row>
    <row r="247" s="2" customFormat="1" ht="19.8" customHeight="1">
      <c r="A247" s="37"/>
      <c r="B247" s="38"/>
      <c r="C247" s="221" t="s">
        <v>516</v>
      </c>
      <c r="D247" s="221" t="s">
        <v>252</v>
      </c>
      <c r="E247" s="222" t="s">
        <v>517</v>
      </c>
      <c r="F247" s="223" t="s">
        <v>518</v>
      </c>
      <c r="G247" s="224" t="s">
        <v>210</v>
      </c>
      <c r="H247" s="225">
        <v>6</v>
      </c>
      <c r="I247" s="226"/>
      <c r="J247" s="227">
        <f>ROUND(I247*H247,2)</f>
        <v>0</v>
      </c>
      <c r="K247" s="223" t="s">
        <v>159</v>
      </c>
      <c r="L247" s="228"/>
      <c r="M247" s="229" t="s">
        <v>19</v>
      </c>
      <c r="N247" s="230" t="s">
        <v>44</v>
      </c>
      <c r="O247" s="83"/>
      <c r="P247" s="212">
        <f>O247*H247</f>
        <v>0</v>
      </c>
      <c r="Q247" s="212">
        <v>0.01553</v>
      </c>
      <c r="R247" s="212">
        <f>Q247*H247</f>
        <v>0.093179999999999999</v>
      </c>
      <c r="S247" s="212">
        <v>0</v>
      </c>
      <c r="T247" s="213">
        <f>S247*H247</f>
        <v>0</v>
      </c>
      <c r="U247" s="37"/>
      <c r="V247" s="37"/>
      <c r="W247" s="37"/>
      <c r="X247" s="37"/>
      <c r="Y247" s="37"/>
      <c r="Z247" s="37"/>
      <c r="AA247" s="37"/>
      <c r="AB247" s="37"/>
      <c r="AC247" s="37"/>
      <c r="AD247" s="37"/>
      <c r="AE247" s="37"/>
      <c r="AR247" s="214" t="s">
        <v>192</v>
      </c>
      <c r="AT247" s="214" t="s">
        <v>252</v>
      </c>
      <c r="AU247" s="214" t="s">
        <v>85</v>
      </c>
      <c r="AY247" s="16" t="s">
        <v>153</v>
      </c>
      <c r="BE247" s="215">
        <f>IF(N247="základní",J247,0)</f>
        <v>0</v>
      </c>
      <c r="BF247" s="215">
        <f>IF(N247="snížená",J247,0)</f>
        <v>0</v>
      </c>
      <c r="BG247" s="215">
        <f>IF(N247="zákl. přenesená",J247,0)</f>
        <v>0</v>
      </c>
      <c r="BH247" s="215">
        <f>IF(N247="sníž. přenesená",J247,0)</f>
        <v>0</v>
      </c>
      <c r="BI247" s="215">
        <f>IF(N247="nulová",J247,0)</f>
        <v>0</v>
      </c>
      <c r="BJ247" s="16" t="s">
        <v>85</v>
      </c>
      <c r="BK247" s="215">
        <f>ROUND(I247*H247,2)</f>
        <v>0</v>
      </c>
      <c r="BL247" s="16" t="s">
        <v>160</v>
      </c>
      <c r="BM247" s="214" t="s">
        <v>519</v>
      </c>
    </row>
    <row r="248" s="12" customFormat="1" ht="22.8" customHeight="1">
      <c r="A248" s="12"/>
      <c r="B248" s="187"/>
      <c r="C248" s="188"/>
      <c r="D248" s="189" t="s">
        <v>71</v>
      </c>
      <c r="E248" s="201" t="s">
        <v>198</v>
      </c>
      <c r="F248" s="201" t="s">
        <v>520</v>
      </c>
      <c r="G248" s="188"/>
      <c r="H248" s="188"/>
      <c r="I248" s="191"/>
      <c r="J248" s="202">
        <f>BK248</f>
        <v>0</v>
      </c>
      <c r="K248" s="188"/>
      <c r="L248" s="193"/>
      <c r="M248" s="194"/>
      <c r="N248" s="195"/>
      <c r="O248" s="195"/>
      <c r="P248" s="196">
        <f>P249+SUM(P250:P309)</f>
        <v>0</v>
      </c>
      <c r="Q248" s="195"/>
      <c r="R248" s="196">
        <f>R249+SUM(R250:R309)</f>
        <v>3.2807595599999999</v>
      </c>
      <c r="S248" s="195"/>
      <c r="T248" s="197">
        <f>T249+SUM(T250:T309)</f>
        <v>123.089456</v>
      </c>
      <c r="U248" s="12"/>
      <c r="V248" s="12"/>
      <c r="W248" s="12"/>
      <c r="X248" s="12"/>
      <c r="Y248" s="12"/>
      <c r="Z248" s="12"/>
      <c r="AA248" s="12"/>
      <c r="AB248" s="12"/>
      <c r="AC248" s="12"/>
      <c r="AD248" s="12"/>
      <c r="AE248" s="12"/>
      <c r="AR248" s="198" t="s">
        <v>80</v>
      </c>
      <c r="AT248" s="199" t="s">
        <v>71</v>
      </c>
      <c r="AU248" s="199" t="s">
        <v>80</v>
      </c>
      <c r="AY248" s="198" t="s">
        <v>153</v>
      </c>
      <c r="BK248" s="200">
        <f>BK249+SUM(BK250:BK309)</f>
        <v>0</v>
      </c>
    </row>
    <row r="249" s="2" customFormat="1" ht="22.2" customHeight="1">
      <c r="A249" s="37"/>
      <c r="B249" s="38"/>
      <c r="C249" s="203" t="s">
        <v>521</v>
      </c>
      <c r="D249" s="203" t="s">
        <v>155</v>
      </c>
      <c r="E249" s="204" t="s">
        <v>522</v>
      </c>
      <c r="F249" s="205" t="s">
        <v>523</v>
      </c>
      <c r="G249" s="206" t="s">
        <v>195</v>
      </c>
      <c r="H249" s="207">
        <v>831.89999999999998</v>
      </c>
      <c r="I249" s="208"/>
      <c r="J249" s="209">
        <f>ROUND(I249*H249,2)</f>
        <v>0</v>
      </c>
      <c r="K249" s="205" t="s">
        <v>159</v>
      </c>
      <c r="L249" s="43"/>
      <c r="M249" s="210" t="s">
        <v>19</v>
      </c>
      <c r="N249" s="211" t="s">
        <v>44</v>
      </c>
      <c r="O249" s="83"/>
      <c r="P249" s="212">
        <f>O249*H249</f>
        <v>0</v>
      </c>
      <c r="Q249" s="212">
        <v>0</v>
      </c>
      <c r="R249" s="212">
        <f>Q249*H249</f>
        <v>0</v>
      </c>
      <c r="S249" s="212">
        <v>0</v>
      </c>
      <c r="T249" s="213">
        <f>S249*H249</f>
        <v>0</v>
      </c>
      <c r="U249" s="37"/>
      <c r="V249" s="37"/>
      <c r="W249" s="37"/>
      <c r="X249" s="37"/>
      <c r="Y249" s="37"/>
      <c r="Z249" s="37"/>
      <c r="AA249" s="37"/>
      <c r="AB249" s="37"/>
      <c r="AC249" s="37"/>
      <c r="AD249" s="37"/>
      <c r="AE249" s="37"/>
      <c r="AR249" s="214" t="s">
        <v>160</v>
      </c>
      <c r="AT249" s="214" t="s">
        <v>155</v>
      </c>
      <c r="AU249" s="214" t="s">
        <v>85</v>
      </c>
      <c r="AY249" s="16" t="s">
        <v>153</v>
      </c>
      <c r="BE249" s="215">
        <f>IF(N249="základní",J249,0)</f>
        <v>0</v>
      </c>
      <c r="BF249" s="215">
        <f>IF(N249="snížená",J249,0)</f>
        <v>0</v>
      </c>
      <c r="BG249" s="215">
        <f>IF(N249="zákl. přenesená",J249,0)</f>
        <v>0</v>
      </c>
      <c r="BH249" s="215">
        <f>IF(N249="sníž. přenesená",J249,0)</f>
        <v>0</v>
      </c>
      <c r="BI249" s="215">
        <f>IF(N249="nulová",J249,0)</f>
        <v>0</v>
      </c>
      <c r="BJ249" s="16" t="s">
        <v>85</v>
      </c>
      <c r="BK249" s="215">
        <f>ROUND(I249*H249,2)</f>
        <v>0</v>
      </c>
      <c r="BL249" s="16" t="s">
        <v>160</v>
      </c>
      <c r="BM249" s="214" t="s">
        <v>524</v>
      </c>
    </row>
    <row r="250" s="2" customFormat="1">
      <c r="A250" s="37"/>
      <c r="B250" s="38"/>
      <c r="C250" s="39"/>
      <c r="D250" s="216" t="s">
        <v>162</v>
      </c>
      <c r="E250" s="39"/>
      <c r="F250" s="217" t="s">
        <v>525</v>
      </c>
      <c r="G250" s="39"/>
      <c r="H250" s="39"/>
      <c r="I250" s="218"/>
      <c r="J250" s="39"/>
      <c r="K250" s="39"/>
      <c r="L250" s="43"/>
      <c r="M250" s="219"/>
      <c r="N250" s="220"/>
      <c r="O250" s="83"/>
      <c r="P250" s="83"/>
      <c r="Q250" s="83"/>
      <c r="R250" s="83"/>
      <c r="S250" s="83"/>
      <c r="T250" s="84"/>
      <c r="U250" s="37"/>
      <c r="V250" s="37"/>
      <c r="W250" s="37"/>
      <c r="X250" s="37"/>
      <c r="Y250" s="37"/>
      <c r="Z250" s="37"/>
      <c r="AA250" s="37"/>
      <c r="AB250" s="37"/>
      <c r="AC250" s="37"/>
      <c r="AD250" s="37"/>
      <c r="AE250" s="37"/>
      <c r="AT250" s="16" t="s">
        <v>162</v>
      </c>
      <c r="AU250" s="16" t="s">
        <v>85</v>
      </c>
    </row>
    <row r="251" s="2" customFormat="1" ht="22.2" customHeight="1">
      <c r="A251" s="37"/>
      <c r="B251" s="38"/>
      <c r="C251" s="203" t="s">
        <v>526</v>
      </c>
      <c r="D251" s="203" t="s">
        <v>155</v>
      </c>
      <c r="E251" s="204" t="s">
        <v>527</v>
      </c>
      <c r="F251" s="205" t="s">
        <v>528</v>
      </c>
      <c r="G251" s="206" t="s">
        <v>195</v>
      </c>
      <c r="H251" s="207">
        <v>74871</v>
      </c>
      <c r="I251" s="208"/>
      <c r="J251" s="209">
        <f>ROUND(I251*H251,2)</f>
        <v>0</v>
      </c>
      <c r="K251" s="205" t="s">
        <v>159</v>
      </c>
      <c r="L251" s="43"/>
      <c r="M251" s="210" t="s">
        <v>19</v>
      </c>
      <c r="N251" s="211" t="s">
        <v>44</v>
      </c>
      <c r="O251" s="83"/>
      <c r="P251" s="212">
        <f>O251*H251</f>
        <v>0</v>
      </c>
      <c r="Q251" s="212">
        <v>0</v>
      </c>
      <c r="R251" s="212">
        <f>Q251*H251</f>
        <v>0</v>
      </c>
      <c r="S251" s="212">
        <v>0</v>
      </c>
      <c r="T251" s="213">
        <f>S251*H251</f>
        <v>0</v>
      </c>
      <c r="U251" s="37"/>
      <c r="V251" s="37"/>
      <c r="W251" s="37"/>
      <c r="X251" s="37"/>
      <c r="Y251" s="37"/>
      <c r="Z251" s="37"/>
      <c r="AA251" s="37"/>
      <c r="AB251" s="37"/>
      <c r="AC251" s="37"/>
      <c r="AD251" s="37"/>
      <c r="AE251" s="37"/>
      <c r="AR251" s="214" t="s">
        <v>160</v>
      </c>
      <c r="AT251" s="214" t="s">
        <v>155</v>
      </c>
      <c r="AU251" s="214" t="s">
        <v>85</v>
      </c>
      <c r="AY251" s="16" t="s">
        <v>153</v>
      </c>
      <c r="BE251" s="215">
        <f>IF(N251="základní",J251,0)</f>
        <v>0</v>
      </c>
      <c r="BF251" s="215">
        <f>IF(N251="snížená",J251,0)</f>
        <v>0</v>
      </c>
      <c r="BG251" s="215">
        <f>IF(N251="zákl. přenesená",J251,0)</f>
        <v>0</v>
      </c>
      <c r="BH251" s="215">
        <f>IF(N251="sníž. přenesená",J251,0)</f>
        <v>0</v>
      </c>
      <c r="BI251" s="215">
        <f>IF(N251="nulová",J251,0)</f>
        <v>0</v>
      </c>
      <c r="BJ251" s="16" t="s">
        <v>85</v>
      </c>
      <c r="BK251" s="215">
        <f>ROUND(I251*H251,2)</f>
        <v>0</v>
      </c>
      <c r="BL251" s="16" t="s">
        <v>160</v>
      </c>
      <c r="BM251" s="214" t="s">
        <v>529</v>
      </c>
    </row>
    <row r="252" s="2" customFormat="1">
      <c r="A252" s="37"/>
      <c r="B252" s="38"/>
      <c r="C252" s="39"/>
      <c r="D252" s="216" t="s">
        <v>162</v>
      </c>
      <c r="E252" s="39"/>
      <c r="F252" s="217" t="s">
        <v>530</v>
      </c>
      <c r="G252" s="39"/>
      <c r="H252" s="39"/>
      <c r="I252" s="218"/>
      <c r="J252" s="39"/>
      <c r="K252" s="39"/>
      <c r="L252" s="43"/>
      <c r="M252" s="219"/>
      <c r="N252" s="220"/>
      <c r="O252" s="83"/>
      <c r="P252" s="83"/>
      <c r="Q252" s="83"/>
      <c r="R252" s="83"/>
      <c r="S252" s="83"/>
      <c r="T252" s="84"/>
      <c r="U252" s="37"/>
      <c r="V252" s="37"/>
      <c r="W252" s="37"/>
      <c r="X252" s="37"/>
      <c r="Y252" s="37"/>
      <c r="Z252" s="37"/>
      <c r="AA252" s="37"/>
      <c r="AB252" s="37"/>
      <c r="AC252" s="37"/>
      <c r="AD252" s="37"/>
      <c r="AE252" s="37"/>
      <c r="AT252" s="16" t="s">
        <v>162</v>
      </c>
      <c r="AU252" s="16" t="s">
        <v>85</v>
      </c>
    </row>
    <row r="253" s="2" customFormat="1" ht="22.2" customHeight="1">
      <c r="A253" s="37"/>
      <c r="B253" s="38"/>
      <c r="C253" s="203" t="s">
        <v>531</v>
      </c>
      <c r="D253" s="203" t="s">
        <v>155</v>
      </c>
      <c r="E253" s="204" t="s">
        <v>532</v>
      </c>
      <c r="F253" s="205" t="s">
        <v>533</v>
      </c>
      <c r="G253" s="206" t="s">
        <v>195</v>
      </c>
      <c r="H253" s="207">
        <v>831.89999999999998</v>
      </c>
      <c r="I253" s="208"/>
      <c r="J253" s="209">
        <f>ROUND(I253*H253,2)</f>
        <v>0</v>
      </c>
      <c r="K253" s="205" t="s">
        <v>159</v>
      </c>
      <c r="L253" s="43"/>
      <c r="M253" s="210" t="s">
        <v>19</v>
      </c>
      <c r="N253" s="211" t="s">
        <v>44</v>
      </c>
      <c r="O253" s="83"/>
      <c r="P253" s="212">
        <f>O253*H253</f>
        <v>0</v>
      </c>
      <c r="Q253" s="212">
        <v>0</v>
      </c>
      <c r="R253" s="212">
        <f>Q253*H253</f>
        <v>0</v>
      </c>
      <c r="S253" s="212">
        <v>0</v>
      </c>
      <c r="T253" s="213">
        <f>S253*H253</f>
        <v>0</v>
      </c>
      <c r="U253" s="37"/>
      <c r="V253" s="37"/>
      <c r="W253" s="37"/>
      <c r="X253" s="37"/>
      <c r="Y253" s="37"/>
      <c r="Z253" s="37"/>
      <c r="AA253" s="37"/>
      <c r="AB253" s="37"/>
      <c r="AC253" s="37"/>
      <c r="AD253" s="37"/>
      <c r="AE253" s="37"/>
      <c r="AR253" s="214" t="s">
        <v>160</v>
      </c>
      <c r="AT253" s="214" t="s">
        <v>155</v>
      </c>
      <c r="AU253" s="214" t="s">
        <v>85</v>
      </c>
      <c r="AY253" s="16" t="s">
        <v>153</v>
      </c>
      <c r="BE253" s="215">
        <f>IF(N253="základní",J253,0)</f>
        <v>0</v>
      </c>
      <c r="BF253" s="215">
        <f>IF(N253="snížená",J253,0)</f>
        <v>0</v>
      </c>
      <c r="BG253" s="215">
        <f>IF(N253="zákl. přenesená",J253,0)</f>
        <v>0</v>
      </c>
      <c r="BH253" s="215">
        <f>IF(N253="sníž. přenesená",J253,0)</f>
        <v>0</v>
      </c>
      <c r="BI253" s="215">
        <f>IF(N253="nulová",J253,0)</f>
        <v>0</v>
      </c>
      <c r="BJ253" s="16" t="s">
        <v>85</v>
      </c>
      <c r="BK253" s="215">
        <f>ROUND(I253*H253,2)</f>
        <v>0</v>
      </c>
      <c r="BL253" s="16" t="s">
        <v>160</v>
      </c>
      <c r="BM253" s="214" t="s">
        <v>534</v>
      </c>
    </row>
    <row r="254" s="2" customFormat="1">
      <c r="A254" s="37"/>
      <c r="B254" s="38"/>
      <c r="C254" s="39"/>
      <c r="D254" s="216" t="s">
        <v>162</v>
      </c>
      <c r="E254" s="39"/>
      <c r="F254" s="217" t="s">
        <v>535</v>
      </c>
      <c r="G254" s="39"/>
      <c r="H254" s="39"/>
      <c r="I254" s="218"/>
      <c r="J254" s="39"/>
      <c r="K254" s="39"/>
      <c r="L254" s="43"/>
      <c r="M254" s="219"/>
      <c r="N254" s="220"/>
      <c r="O254" s="83"/>
      <c r="P254" s="83"/>
      <c r="Q254" s="83"/>
      <c r="R254" s="83"/>
      <c r="S254" s="83"/>
      <c r="T254" s="84"/>
      <c r="U254" s="37"/>
      <c r="V254" s="37"/>
      <c r="W254" s="37"/>
      <c r="X254" s="37"/>
      <c r="Y254" s="37"/>
      <c r="Z254" s="37"/>
      <c r="AA254" s="37"/>
      <c r="AB254" s="37"/>
      <c r="AC254" s="37"/>
      <c r="AD254" s="37"/>
      <c r="AE254" s="37"/>
      <c r="AT254" s="16" t="s">
        <v>162</v>
      </c>
      <c r="AU254" s="16" t="s">
        <v>85</v>
      </c>
    </row>
    <row r="255" s="2" customFormat="1" ht="14.4" customHeight="1">
      <c r="A255" s="37"/>
      <c r="B255" s="38"/>
      <c r="C255" s="203" t="s">
        <v>536</v>
      </c>
      <c r="D255" s="203" t="s">
        <v>155</v>
      </c>
      <c r="E255" s="204" t="s">
        <v>537</v>
      </c>
      <c r="F255" s="205" t="s">
        <v>538</v>
      </c>
      <c r="G255" s="206" t="s">
        <v>195</v>
      </c>
      <c r="H255" s="207">
        <v>758.27999999999997</v>
      </c>
      <c r="I255" s="208"/>
      <c r="J255" s="209">
        <f>ROUND(I255*H255,2)</f>
        <v>0</v>
      </c>
      <c r="K255" s="205" t="s">
        <v>159</v>
      </c>
      <c r="L255" s="43"/>
      <c r="M255" s="210" t="s">
        <v>19</v>
      </c>
      <c r="N255" s="211" t="s">
        <v>44</v>
      </c>
      <c r="O255" s="83"/>
      <c r="P255" s="212">
        <f>O255*H255</f>
        <v>0</v>
      </c>
      <c r="Q255" s="212">
        <v>0</v>
      </c>
      <c r="R255" s="212">
        <f>Q255*H255</f>
        <v>0</v>
      </c>
      <c r="S255" s="212">
        <v>0</v>
      </c>
      <c r="T255" s="213">
        <f>S255*H255</f>
        <v>0</v>
      </c>
      <c r="U255" s="37"/>
      <c r="V255" s="37"/>
      <c r="W255" s="37"/>
      <c r="X255" s="37"/>
      <c r="Y255" s="37"/>
      <c r="Z255" s="37"/>
      <c r="AA255" s="37"/>
      <c r="AB255" s="37"/>
      <c r="AC255" s="37"/>
      <c r="AD255" s="37"/>
      <c r="AE255" s="37"/>
      <c r="AR255" s="214" t="s">
        <v>160</v>
      </c>
      <c r="AT255" s="214" t="s">
        <v>155</v>
      </c>
      <c r="AU255" s="214" t="s">
        <v>85</v>
      </c>
      <c r="AY255" s="16" t="s">
        <v>153</v>
      </c>
      <c r="BE255" s="215">
        <f>IF(N255="základní",J255,0)</f>
        <v>0</v>
      </c>
      <c r="BF255" s="215">
        <f>IF(N255="snížená",J255,0)</f>
        <v>0</v>
      </c>
      <c r="BG255" s="215">
        <f>IF(N255="zákl. přenesená",J255,0)</f>
        <v>0</v>
      </c>
      <c r="BH255" s="215">
        <f>IF(N255="sníž. přenesená",J255,0)</f>
        <v>0</v>
      </c>
      <c r="BI255" s="215">
        <f>IF(N255="nulová",J255,0)</f>
        <v>0</v>
      </c>
      <c r="BJ255" s="16" t="s">
        <v>85</v>
      </c>
      <c r="BK255" s="215">
        <f>ROUND(I255*H255,2)</f>
        <v>0</v>
      </c>
      <c r="BL255" s="16" t="s">
        <v>160</v>
      </c>
      <c r="BM255" s="214" t="s">
        <v>539</v>
      </c>
    </row>
    <row r="256" s="2" customFormat="1">
      <c r="A256" s="37"/>
      <c r="B256" s="38"/>
      <c r="C256" s="39"/>
      <c r="D256" s="216" t="s">
        <v>162</v>
      </c>
      <c r="E256" s="39"/>
      <c r="F256" s="217" t="s">
        <v>540</v>
      </c>
      <c r="G256" s="39"/>
      <c r="H256" s="39"/>
      <c r="I256" s="218"/>
      <c r="J256" s="39"/>
      <c r="K256" s="39"/>
      <c r="L256" s="43"/>
      <c r="M256" s="219"/>
      <c r="N256" s="220"/>
      <c r="O256" s="83"/>
      <c r="P256" s="83"/>
      <c r="Q256" s="83"/>
      <c r="R256" s="83"/>
      <c r="S256" s="83"/>
      <c r="T256" s="84"/>
      <c r="U256" s="37"/>
      <c r="V256" s="37"/>
      <c r="W256" s="37"/>
      <c r="X256" s="37"/>
      <c r="Y256" s="37"/>
      <c r="Z256" s="37"/>
      <c r="AA256" s="37"/>
      <c r="AB256" s="37"/>
      <c r="AC256" s="37"/>
      <c r="AD256" s="37"/>
      <c r="AE256" s="37"/>
      <c r="AT256" s="16" t="s">
        <v>162</v>
      </c>
      <c r="AU256" s="16" t="s">
        <v>85</v>
      </c>
    </row>
    <row r="257" s="2" customFormat="1" ht="14.4" customHeight="1">
      <c r="A257" s="37"/>
      <c r="B257" s="38"/>
      <c r="C257" s="203" t="s">
        <v>541</v>
      </c>
      <c r="D257" s="203" t="s">
        <v>155</v>
      </c>
      <c r="E257" s="204" t="s">
        <v>542</v>
      </c>
      <c r="F257" s="205" t="s">
        <v>543</v>
      </c>
      <c r="G257" s="206" t="s">
        <v>195</v>
      </c>
      <c r="H257" s="207">
        <v>68245.199999999997</v>
      </c>
      <c r="I257" s="208"/>
      <c r="J257" s="209">
        <f>ROUND(I257*H257,2)</f>
        <v>0</v>
      </c>
      <c r="K257" s="205" t="s">
        <v>159</v>
      </c>
      <c r="L257" s="43"/>
      <c r="M257" s="210" t="s">
        <v>19</v>
      </c>
      <c r="N257" s="211" t="s">
        <v>44</v>
      </c>
      <c r="O257" s="83"/>
      <c r="P257" s="212">
        <f>O257*H257</f>
        <v>0</v>
      </c>
      <c r="Q257" s="212">
        <v>0</v>
      </c>
      <c r="R257" s="212">
        <f>Q257*H257</f>
        <v>0</v>
      </c>
      <c r="S257" s="212">
        <v>0</v>
      </c>
      <c r="T257" s="213">
        <f>S257*H257</f>
        <v>0</v>
      </c>
      <c r="U257" s="37"/>
      <c r="V257" s="37"/>
      <c r="W257" s="37"/>
      <c r="X257" s="37"/>
      <c r="Y257" s="37"/>
      <c r="Z257" s="37"/>
      <c r="AA257" s="37"/>
      <c r="AB257" s="37"/>
      <c r="AC257" s="37"/>
      <c r="AD257" s="37"/>
      <c r="AE257" s="37"/>
      <c r="AR257" s="214" t="s">
        <v>160</v>
      </c>
      <c r="AT257" s="214" t="s">
        <v>155</v>
      </c>
      <c r="AU257" s="214" t="s">
        <v>85</v>
      </c>
      <c r="AY257" s="16" t="s">
        <v>153</v>
      </c>
      <c r="BE257" s="215">
        <f>IF(N257="základní",J257,0)</f>
        <v>0</v>
      </c>
      <c r="BF257" s="215">
        <f>IF(N257="snížená",J257,0)</f>
        <v>0</v>
      </c>
      <c r="BG257" s="215">
        <f>IF(N257="zákl. přenesená",J257,0)</f>
        <v>0</v>
      </c>
      <c r="BH257" s="215">
        <f>IF(N257="sníž. přenesená",J257,0)</f>
        <v>0</v>
      </c>
      <c r="BI257" s="215">
        <f>IF(N257="nulová",J257,0)</f>
        <v>0</v>
      </c>
      <c r="BJ257" s="16" t="s">
        <v>85</v>
      </c>
      <c r="BK257" s="215">
        <f>ROUND(I257*H257,2)</f>
        <v>0</v>
      </c>
      <c r="BL257" s="16" t="s">
        <v>160</v>
      </c>
      <c r="BM257" s="214" t="s">
        <v>544</v>
      </c>
    </row>
    <row r="258" s="2" customFormat="1">
      <c r="A258" s="37"/>
      <c r="B258" s="38"/>
      <c r="C258" s="39"/>
      <c r="D258" s="216" t="s">
        <v>162</v>
      </c>
      <c r="E258" s="39"/>
      <c r="F258" s="217" t="s">
        <v>545</v>
      </c>
      <c r="G258" s="39"/>
      <c r="H258" s="39"/>
      <c r="I258" s="218"/>
      <c r="J258" s="39"/>
      <c r="K258" s="39"/>
      <c r="L258" s="43"/>
      <c r="M258" s="219"/>
      <c r="N258" s="220"/>
      <c r="O258" s="83"/>
      <c r="P258" s="83"/>
      <c r="Q258" s="83"/>
      <c r="R258" s="83"/>
      <c r="S258" s="83"/>
      <c r="T258" s="84"/>
      <c r="U258" s="37"/>
      <c r="V258" s="37"/>
      <c r="W258" s="37"/>
      <c r="X258" s="37"/>
      <c r="Y258" s="37"/>
      <c r="Z258" s="37"/>
      <c r="AA258" s="37"/>
      <c r="AB258" s="37"/>
      <c r="AC258" s="37"/>
      <c r="AD258" s="37"/>
      <c r="AE258" s="37"/>
      <c r="AT258" s="16" t="s">
        <v>162</v>
      </c>
      <c r="AU258" s="16" t="s">
        <v>85</v>
      </c>
    </row>
    <row r="259" s="2" customFormat="1" ht="14.4" customHeight="1">
      <c r="A259" s="37"/>
      <c r="B259" s="38"/>
      <c r="C259" s="203" t="s">
        <v>546</v>
      </c>
      <c r="D259" s="203" t="s">
        <v>155</v>
      </c>
      <c r="E259" s="204" t="s">
        <v>547</v>
      </c>
      <c r="F259" s="205" t="s">
        <v>548</v>
      </c>
      <c r="G259" s="206" t="s">
        <v>195</v>
      </c>
      <c r="H259" s="207">
        <v>758.27999999999997</v>
      </c>
      <c r="I259" s="208"/>
      <c r="J259" s="209">
        <f>ROUND(I259*H259,2)</f>
        <v>0</v>
      </c>
      <c r="K259" s="205" t="s">
        <v>159</v>
      </c>
      <c r="L259" s="43"/>
      <c r="M259" s="210" t="s">
        <v>19</v>
      </c>
      <c r="N259" s="211" t="s">
        <v>44</v>
      </c>
      <c r="O259" s="83"/>
      <c r="P259" s="212">
        <f>O259*H259</f>
        <v>0</v>
      </c>
      <c r="Q259" s="212">
        <v>0</v>
      </c>
      <c r="R259" s="212">
        <f>Q259*H259</f>
        <v>0</v>
      </c>
      <c r="S259" s="212">
        <v>0</v>
      </c>
      <c r="T259" s="213">
        <f>S259*H259</f>
        <v>0</v>
      </c>
      <c r="U259" s="37"/>
      <c r="V259" s="37"/>
      <c r="W259" s="37"/>
      <c r="X259" s="37"/>
      <c r="Y259" s="37"/>
      <c r="Z259" s="37"/>
      <c r="AA259" s="37"/>
      <c r="AB259" s="37"/>
      <c r="AC259" s="37"/>
      <c r="AD259" s="37"/>
      <c r="AE259" s="37"/>
      <c r="AR259" s="214" t="s">
        <v>160</v>
      </c>
      <c r="AT259" s="214" t="s">
        <v>155</v>
      </c>
      <c r="AU259" s="214" t="s">
        <v>85</v>
      </c>
      <c r="AY259" s="16" t="s">
        <v>153</v>
      </c>
      <c r="BE259" s="215">
        <f>IF(N259="základní",J259,0)</f>
        <v>0</v>
      </c>
      <c r="BF259" s="215">
        <f>IF(N259="snížená",J259,0)</f>
        <v>0</v>
      </c>
      <c r="BG259" s="215">
        <f>IF(N259="zákl. přenesená",J259,0)</f>
        <v>0</v>
      </c>
      <c r="BH259" s="215">
        <f>IF(N259="sníž. přenesená",J259,0)</f>
        <v>0</v>
      </c>
      <c r="BI259" s="215">
        <f>IF(N259="nulová",J259,0)</f>
        <v>0</v>
      </c>
      <c r="BJ259" s="16" t="s">
        <v>85</v>
      </c>
      <c r="BK259" s="215">
        <f>ROUND(I259*H259,2)</f>
        <v>0</v>
      </c>
      <c r="BL259" s="16" t="s">
        <v>160</v>
      </c>
      <c r="BM259" s="214" t="s">
        <v>549</v>
      </c>
    </row>
    <row r="260" s="2" customFormat="1">
      <c r="A260" s="37"/>
      <c r="B260" s="38"/>
      <c r="C260" s="39"/>
      <c r="D260" s="216" t="s">
        <v>162</v>
      </c>
      <c r="E260" s="39"/>
      <c r="F260" s="217" t="s">
        <v>550</v>
      </c>
      <c r="G260" s="39"/>
      <c r="H260" s="39"/>
      <c r="I260" s="218"/>
      <c r="J260" s="39"/>
      <c r="K260" s="39"/>
      <c r="L260" s="43"/>
      <c r="M260" s="219"/>
      <c r="N260" s="220"/>
      <c r="O260" s="83"/>
      <c r="P260" s="83"/>
      <c r="Q260" s="83"/>
      <c r="R260" s="83"/>
      <c r="S260" s="83"/>
      <c r="T260" s="84"/>
      <c r="U260" s="37"/>
      <c r="V260" s="37"/>
      <c r="W260" s="37"/>
      <c r="X260" s="37"/>
      <c r="Y260" s="37"/>
      <c r="Z260" s="37"/>
      <c r="AA260" s="37"/>
      <c r="AB260" s="37"/>
      <c r="AC260" s="37"/>
      <c r="AD260" s="37"/>
      <c r="AE260" s="37"/>
      <c r="AT260" s="16" t="s">
        <v>162</v>
      </c>
      <c r="AU260" s="16" t="s">
        <v>85</v>
      </c>
    </row>
    <row r="261" s="2" customFormat="1" ht="19.8" customHeight="1">
      <c r="A261" s="37"/>
      <c r="B261" s="38"/>
      <c r="C261" s="203" t="s">
        <v>551</v>
      </c>
      <c r="D261" s="203" t="s">
        <v>155</v>
      </c>
      <c r="E261" s="204" t="s">
        <v>552</v>
      </c>
      <c r="F261" s="205" t="s">
        <v>553</v>
      </c>
      <c r="G261" s="206" t="s">
        <v>406</v>
      </c>
      <c r="H261" s="207">
        <v>4</v>
      </c>
      <c r="I261" s="208"/>
      <c r="J261" s="209">
        <f>ROUND(I261*H261,2)</f>
        <v>0</v>
      </c>
      <c r="K261" s="205" t="s">
        <v>159</v>
      </c>
      <c r="L261" s="43"/>
      <c r="M261" s="210" t="s">
        <v>19</v>
      </c>
      <c r="N261" s="211" t="s">
        <v>44</v>
      </c>
      <c r="O261" s="83"/>
      <c r="P261" s="212">
        <f>O261*H261</f>
        <v>0</v>
      </c>
      <c r="Q261" s="212">
        <v>0</v>
      </c>
      <c r="R261" s="212">
        <f>Q261*H261</f>
        <v>0</v>
      </c>
      <c r="S261" s="212">
        <v>0</v>
      </c>
      <c r="T261" s="213">
        <f>S261*H261</f>
        <v>0</v>
      </c>
      <c r="U261" s="37"/>
      <c r="V261" s="37"/>
      <c r="W261" s="37"/>
      <c r="X261" s="37"/>
      <c r="Y261" s="37"/>
      <c r="Z261" s="37"/>
      <c r="AA261" s="37"/>
      <c r="AB261" s="37"/>
      <c r="AC261" s="37"/>
      <c r="AD261" s="37"/>
      <c r="AE261" s="37"/>
      <c r="AR261" s="214" t="s">
        <v>160</v>
      </c>
      <c r="AT261" s="214" t="s">
        <v>155</v>
      </c>
      <c r="AU261" s="214" t="s">
        <v>85</v>
      </c>
      <c r="AY261" s="16" t="s">
        <v>153</v>
      </c>
      <c r="BE261" s="215">
        <f>IF(N261="základní",J261,0)</f>
        <v>0</v>
      </c>
      <c r="BF261" s="215">
        <f>IF(N261="snížená",J261,0)</f>
        <v>0</v>
      </c>
      <c r="BG261" s="215">
        <f>IF(N261="zákl. přenesená",J261,0)</f>
        <v>0</v>
      </c>
      <c r="BH261" s="215">
        <f>IF(N261="sníž. přenesená",J261,0)</f>
        <v>0</v>
      </c>
      <c r="BI261" s="215">
        <f>IF(N261="nulová",J261,0)</f>
        <v>0</v>
      </c>
      <c r="BJ261" s="16" t="s">
        <v>85</v>
      </c>
      <c r="BK261" s="215">
        <f>ROUND(I261*H261,2)</f>
        <v>0</v>
      </c>
      <c r="BL261" s="16" t="s">
        <v>160</v>
      </c>
      <c r="BM261" s="214" t="s">
        <v>554</v>
      </c>
    </row>
    <row r="262" s="2" customFormat="1">
      <c r="A262" s="37"/>
      <c r="B262" s="38"/>
      <c r="C262" s="39"/>
      <c r="D262" s="216" t="s">
        <v>162</v>
      </c>
      <c r="E262" s="39"/>
      <c r="F262" s="217" t="s">
        <v>555</v>
      </c>
      <c r="G262" s="39"/>
      <c r="H262" s="39"/>
      <c r="I262" s="218"/>
      <c r="J262" s="39"/>
      <c r="K262" s="39"/>
      <c r="L262" s="43"/>
      <c r="M262" s="219"/>
      <c r="N262" s="220"/>
      <c r="O262" s="83"/>
      <c r="P262" s="83"/>
      <c r="Q262" s="83"/>
      <c r="R262" s="83"/>
      <c r="S262" s="83"/>
      <c r="T262" s="84"/>
      <c r="U262" s="37"/>
      <c r="V262" s="37"/>
      <c r="W262" s="37"/>
      <c r="X262" s="37"/>
      <c r="Y262" s="37"/>
      <c r="Z262" s="37"/>
      <c r="AA262" s="37"/>
      <c r="AB262" s="37"/>
      <c r="AC262" s="37"/>
      <c r="AD262" s="37"/>
      <c r="AE262" s="37"/>
      <c r="AT262" s="16" t="s">
        <v>162</v>
      </c>
      <c r="AU262" s="16" t="s">
        <v>85</v>
      </c>
    </row>
    <row r="263" s="2" customFormat="1" ht="19.8" customHeight="1">
      <c r="A263" s="37"/>
      <c r="B263" s="38"/>
      <c r="C263" s="203" t="s">
        <v>556</v>
      </c>
      <c r="D263" s="203" t="s">
        <v>155</v>
      </c>
      <c r="E263" s="204" t="s">
        <v>557</v>
      </c>
      <c r="F263" s="205" t="s">
        <v>558</v>
      </c>
      <c r="G263" s="206" t="s">
        <v>406</v>
      </c>
      <c r="H263" s="207">
        <v>4</v>
      </c>
      <c r="I263" s="208"/>
      <c r="J263" s="209">
        <f>ROUND(I263*H263,2)</f>
        <v>0</v>
      </c>
      <c r="K263" s="205" t="s">
        <v>159</v>
      </c>
      <c r="L263" s="43"/>
      <c r="M263" s="210" t="s">
        <v>19</v>
      </c>
      <c r="N263" s="211" t="s">
        <v>44</v>
      </c>
      <c r="O263" s="83"/>
      <c r="P263" s="212">
        <f>O263*H263</f>
        <v>0</v>
      </c>
      <c r="Q263" s="212">
        <v>0</v>
      </c>
      <c r="R263" s="212">
        <f>Q263*H263</f>
        <v>0</v>
      </c>
      <c r="S263" s="212">
        <v>0</v>
      </c>
      <c r="T263" s="213">
        <f>S263*H263</f>
        <v>0</v>
      </c>
      <c r="U263" s="37"/>
      <c r="V263" s="37"/>
      <c r="W263" s="37"/>
      <c r="X263" s="37"/>
      <c r="Y263" s="37"/>
      <c r="Z263" s="37"/>
      <c r="AA263" s="37"/>
      <c r="AB263" s="37"/>
      <c r="AC263" s="37"/>
      <c r="AD263" s="37"/>
      <c r="AE263" s="37"/>
      <c r="AR263" s="214" t="s">
        <v>160</v>
      </c>
      <c r="AT263" s="214" t="s">
        <v>155</v>
      </c>
      <c r="AU263" s="214" t="s">
        <v>85</v>
      </c>
      <c r="AY263" s="16" t="s">
        <v>153</v>
      </c>
      <c r="BE263" s="215">
        <f>IF(N263="základní",J263,0)</f>
        <v>0</v>
      </c>
      <c r="BF263" s="215">
        <f>IF(N263="snížená",J263,0)</f>
        <v>0</v>
      </c>
      <c r="BG263" s="215">
        <f>IF(N263="zákl. přenesená",J263,0)</f>
        <v>0</v>
      </c>
      <c r="BH263" s="215">
        <f>IF(N263="sníž. přenesená",J263,0)</f>
        <v>0</v>
      </c>
      <c r="BI263" s="215">
        <f>IF(N263="nulová",J263,0)</f>
        <v>0</v>
      </c>
      <c r="BJ263" s="16" t="s">
        <v>85</v>
      </c>
      <c r="BK263" s="215">
        <f>ROUND(I263*H263,2)</f>
        <v>0</v>
      </c>
      <c r="BL263" s="16" t="s">
        <v>160</v>
      </c>
      <c r="BM263" s="214" t="s">
        <v>559</v>
      </c>
    </row>
    <row r="264" s="2" customFormat="1">
      <c r="A264" s="37"/>
      <c r="B264" s="38"/>
      <c r="C264" s="39"/>
      <c r="D264" s="216" t="s">
        <v>162</v>
      </c>
      <c r="E264" s="39"/>
      <c r="F264" s="217" t="s">
        <v>560</v>
      </c>
      <c r="G264" s="39"/>
      <c r="H264" s="39"/>
      <c r="I264" s="218"/>
      <c r="J264" s="39"/>
      <c r="K264" s="39"/>
      <c r="L264" s="43"/>
      <c r="M264" s="219"/>
      <c r="N264" s="220"/>
      <c r="O264" s="83"/>
      <c r="P264" s="83"/>
      <c r="Q264" s="83"/>
      <c r="R264" s="83"/>
      <c r="S264" s="83"/>
      <c r="T264" s="84"/>
      <c r="U264" s="37"/>
      <c r="V264" s="37"/>
      <c r="W264" s="37"/>
      <c r="X264" s="37"/>
      <c r="Y264" s="37"/>
      <c r="Z264" s="37"/>
      <c r="AA264" s="37"/>
      <c r="AB264" s="37"/>
      <c r="AC264" s="37"/>
      <c r="AD264" s="37"/>
      <c r="AE264" s="37"/>
      <c r="AT264" s="16" t="s">
        <v>162</v>
      </c>
      <c r="AU264" s="16" t="s">
        <v>85</v>
      </c>
    </row>
    <row r="265" s="2" customFormat="1" ht="22.2" customHeight="1">
      <c r="A265" s="37"/>
      <c r="B265" s="38"/>
      <c r="C265" s="203" t="s">
        <v>442</v>
      </c>
      <c r="D265" s="203" t="s">
        <v>155</v>
      </c>
      <c r="E265" s="204" t="s">
        <v>561</v>
      </c>
      <c r="F265" s="205" t="s">
        <v>562</v>
      </c>
      <c r="G265" s="206" t="s">
        <v>195</v>
      </c>
      <c r="H265" s="207">
        <v>626.10000000000002</v>
      </c>
      <c r="I265" s="208"/>
      <c r="J265" s="209">
        <f>ROUND(I265*H265,2)</f>
        <v>0</v>
      </c>
      <c r="K265" s="205" t="s">
        <v>159</v>
      </c>
      <c r="L265" s="43"/>
      <c r="M265" s="210" t="s">
        <v>19</v>
      </c>
      <c r="N265" s="211" t="s">
        <v>44</v>
      </c>
      <c r="O265" s="83"/>
      <c r="P265" s="212">
        <f>O265*H265</f>
        <v>0</v>
      </c>
      <c r="Q265" s="212">
        <v>4.0000000000000003E-05</v>
      </c>
      <c r="R265" s="212">
        <f>Q265*H265</f>
        <v>0.025044000000000004</v>
      </c>
      <c r="S265" s="212">
        <v>0</v>
      </c>
      <c r="T265" s="213">
        <f>S265*H265</f>
        <v>0</v>
      </c>
      <c r="U265" s="37"/>
      <c r="V265" s="37"/>
      <c r="W265" s="37"/>
      <c r="X265" s="37"/>
      <c r="Y265" s="37"/>
      <c r="Z265" s="37"/>
      <c r="AA265" s="37"/>
      <c r="AB265" s="37"/>
      <c r="AC265" s="37"/>
      <c r="AD265" s="37"/>
      <c r="AE265" s="37"/>
      <c r="AR265" s="214" t="s">
        <v>160</v>
      </c>
      <c r="AT265" s="214" t="s">
        <v>155</v>
      </c>
      <c r="AU265" s="214" t="s">
        <v>85</v>
      </c>
      <c r="AY265" s="16" t="s">
        <v>153</v>
      </c>
      <c r="BE265" s="215">
        <f>IF(N265="základní",J265,0)</f>
        <v>0</v>
      </c>
      <c r="BF265" s="215">
        <f>IF(N265="snížená",J265,0)</f>
        <v>0</v>
      </c>
      <c r="BG265" s="215">
        <f>IF(N265="zákl. přenesená",J265,0)</f>
        <v>0</v>
      </c>
      <c r="BH265" s="215">
        <f>IF(N265="sníž. přenesená",J265,0)</f>
        <v>0</v>
      </c>
      <c r="BI265" s="215">
        <f>IF(N265="nulová",J265,0)</f>
        <v>0</v>
      </c>
      <c r="BJ265" s="16" t="s">
        <v>85</v>
      </c>
      <c r="BK265" s="215">
        <f>ROUND(I265*H265,2)</f>
        <v>0</v>
      </c>
      <c r="BL265" s="16" t="s">
        <v>160</v>
      </c>
      <c r="BM265" s="214" t="s">
        <v>563</v>
      </c>
    </row>
    <row r="266" s="2" customFormat="1">
      <c r="A266" s="37"/>
      <c r="B266" s="38"/>
      <c r="C266" s="39"/>
      <c r="D266" s="216" t="s">
        <v>162</v>
      </c>
      <c r="E266" s="39"/>
      <c r="F266" s="217" t="s">
        <v>564</v>
      </c>
      <c r="G266" s="39"/>
      <c r="H266" s="39"/>
      <c r="I266" s="218"/>
      <c r="J266" s="39"/>
      <c r="K266" s="39"/>
      <c r="L266" s="43"/>
      <c r="M266" s="219"/>
      <c r="N266" s="220"/>
      <c r="O266" s="83"/>
      <c r="P266" s="83"/>
      <c r="Q266" s="83"/>
      <c r="R266" s="83"/>
      <c r="S266" s="83"/>
      <c r="T266" s="84"/>
      <c r="U266" s="37"/>
      <c r="V266" s="37"/>
      <c r="W266" s="37"/>
      <c r="X266" s="37"/>
      <c r="Y266" s="37"/>
      <c r="Z266" s="37"/>
      <c r="AA266" s="37"/>
      <c r="AB266" s="37"/>
      <c r="AC266" s="37"/>
      <c r="AD266" s="37"/>
      <c r="AE266" s="37"/>
      <c r="AT266" s="16" t="s">
        <v>162</v>
      </c>
      <c r="AU266" s="16" t="s">
        <v>85</v>
      </c>
    </row>
    <row r="267" s="2" customFormat="1" ht="14.4" customHeight="1">
      <c r="A267" s="37"/>
      <c r="B267" s="38"/>
      <c r="C267" s="203" t="s">
        <v>565</v>
      </c>
      <c r="D267" s="203" t="s">
        <v>155</v>
      </c>
      <c r="E267" s="204" t="s">
        <v>566</v>
      </c>
      <c r="F267" s="205" t="s">
        <v>567</v>
      </c>
      <c r="G267" s="206" t="s">
        <v>568</v>
      </c>
      <c r="H267" s="207">
        <v>360</v>
      </c>
      <c r="I267" s="208"/>
      <c r="J267" s="209">
        <f>ROUND(I267*H267,2)</f>
        <v>0</v>
      </c>
      <c r="K267" s="205" t="s">
        <v>159</v>
      </c>
      <c r="L267" s="43"/>
      <c r="M267" s="210" t="s">
        <v>19</v>
      </c>
      <c r="N267" s="211" t="s">
        <v>44</v>
      </c>
      <c r="O267" s="83"/>
      <c r="P267" s="212">
        <f>O267*H267</f>
        <v>0</v>
      </c>
      <c r="Q267" s="212">
        <v>0</v>
      </c>
      <c r="R267" s="212">
        <f>Q267*H267</f>
        <v>0</v>
      </c>
      <c r="S267" s="212">
        <v>0</v>
      </c>
      <c r="T267" s="213">
        <f>S267*H267</f>
        <v>0</v>
      </c>
      <c r="U267" s="37"/>
      <c r="V267" s="37"/>
      <c r="W267" s="37"/>
      <c r="X267" s="37"/>
      <c r="Y267" s="37"/>
      <c r="Z267" s="37"/>
      <c r="AA267" s="37"/>
      <c r="AB267" s="37"/>
      <c r="AC267" s="37"/>
      <c r="AD267" s="37"/>
      <c r="AE267" s="37"/>
      <c r="AR267" s="214" t="s">
        <v>160</v>
      </c>
      <c r="AT267" s="214" t="s">
        <v>155</v>
      </c>
      <c r="AU267" s="214" t="s">
        <v>85</v>
      </c>
      <c r="AY267" s="16" t="s">
        <v>153</v>
      </c>
      <c r="BE267" s="215">
        <f>IF(N267="základní",J267,0)</f>
        <v>0</v>
      </c>
      <c r="BF267" s="215">
        <f>IF(N267="snížená",J267,0)</f>
        <v>0</v>
      </c>
      <c r="BG267" s="215">
        <f>IF(N267="zákl. přenesená",J267,0)</f>
        <v>0</v>
      </c>
      <c r="BH267" s="215">
        <f>IF(N267="sníž. přenesená",J267,0)</f>
        <v>0</v>
      </c>
      <c r="BI267" s="215">
        <f>IF(N267="nulová",J267,0)</f>
        <v>0</v>
      </c>
      <c r="BJ267" s="16" t="s">
        <v>85</v>
      </c>
      <c r="BK267" s="215">
        <f>ROUND(I267*H267,2)</f>
        <v>0</v>
      </c>
      <c r="BL267" s="16" t="s">
        <v>160</v>
      </c>
      <c r="BM267" s="214" t="s">
        <v>569</v>
      </c>
    </row>
    <row r="268" s="2" customFormat="1">
      <c r="A268" s="37"/>
      <c r="B268" s="38"/>
      <c r="C268" s="39"/>
      <c r="D268" s="216" t="s">
        <v>162</v>
      </c>
      <c r="E268" s="39"/>
      <c r="F268" s="217" t="s">
        <v>570</v>
      </c>
      <c r="G268" s="39"/>
      <c r="H268" s="39"/>
      <c r="I268" s="218"/>
      <c r="J268" s="39"/>
      <c r="K268" s="39"/>
      <c r="L268" s="43"/>
      <c r="M268" s="219"/>
      <c r="N268" s="220"/>
      <c r="O268" s="83"/>
      <c r="P268" s="83"/>
      <c r="Q268" s="83"/>
      <c r="R268" s="83"/>
      <c r="S268" s="83"/>
      <c r="T268" s="84"/>
      <c r="U268" s="37"/>
      <c r="V268" s="37"/>
      <c r="W268" s="37"/>
      <c r="X268" s="37"/>
      <c r="Y268" s="37"/>
      <c r="Z268" s="37"/>
      <c r="AA268" s="37"/>
      <c r="AB268" s="37"/>
      <c r="AC268" s="37"/>
      <c r="AD268" s="37"/>
      <c r="AE268" s="37"/>
      <c r="AT268" s="16" t="s">
        <v>162</v>
      </c>
      <c r="AU268" s="16" t="s">
        <v>85</v>
      </c>
    </row>
    <row r="269" s="2" customFormat="1" ht="22.2" customHeight="1">
      <c r="A269" s="37"/>
      <c r="B269" s="38"/>
      <c r="C269" s="203" t="s">
        <v>571</v>
      </c>
      <c r="D269" s="203" t="s">
        <v>155</v>
      </c>
      <c r="E269" s="204" t="s">
        <v>572</v>
      </c>
      <c r="F269" s="205" t="s">
        <v>573</v>
      </c>
      <c r="G269" s="206" t="s">
        <v>195</v>
      </c>
      <c r="H269" s="207">
        <v>277.17000000000002</v>
      </c>
      <c r="I269" s="208"/>
      <c r="J269" s="209">
        <f>ROUND(I269*H269,2)</f>
        <v>0</v>
      </c>
      <c r="K269" s="205" t="s">
        <v>159</v>
      </c>
      <c r="L269" s="43"/>
      <c r="M269" s="210" t="s">
        <v>19</v>
      </c>
      <c r="N269" s="211" t="s">
        <v>44</v>
      </c>
      <c r="O269" s="83"/>
      <c r="P269" s="212">
        <f>O269*H269</f>
        <v>0</v>
      </c>
      <c r="Q269" s="212">
        <v>0</v>
      </c>
      <c r="R269" s="212">
        <f>Q269*H269</f>
        <v>0</v>
      </c>
      <c r="S269" s="212">
        <v>0.13100000000000001</v>
      </c>
      <c r="T269" s="213">
        <f>S269*H269</f>
        <v>36.309270000000005</v>
      </c>
      <c r="U269" s="37"/>
      <c r="V269" s="37"/>
      <c r="W269" s="37"/>
      <c r="X269" s="37"/>
      <c r="Y269" s="37"/>
      <c r="Z269" s="37"/>
      <c r="AA269" s="37"/>
      <c r="AB269" s="37"/>
      <c r="AC269" s="37"/>
      <c r="AD269" s="37"/>
      <c r="AE269" s="37"/>
      <c r="AR269" s="214" t="s">
        <v>160</v>
      </c>
      <c r="AT269" s="214" t="s">
        <v>155</v>
      </c>
      <c r="AU269" s="214" t="s">
        <v>85</v>
      </c>
      <c r="AY269" s="16" t="s">
        <v>153</v>
      </c>
      <c r="BE269" s="215">
        <f>IF(N269="základní",J269,0)</f>
        <v>0</v>
      </c>
      <c r="BF269" s="215">
        <f>IF(N269="snížená",J269,0)</f>
        <v>0</v>
      </c>
      <c r="BG269" s="215">
        <f>IF(N269="zákl. přenesená",J269,0)</f>
        <v>0</v>
      </c>
      <c r="BH269" s="215">
        <f>IF(N269="sníž. přenesená",J269,0)</f>
        <v>0</v>
      </c>
      <c r="BI269" s="215">
        <f>IF(N269="nulová",J269,0)</f>
        <v>0</v>
      </c>
      <c r="BJ269" s="16" t="s">
        <v>85</v>
      </c>
      <c r="BK269" s="215">
        <f>ROUND(I269*H269,2)</f>
        <v>0</v>
      </c>
      <c r="BL269" s="16" t="s">
        <v>160</v>
      </c>
      <c r="BM269" s="214" t="s">
        <v>574</v>
      </c>
    </row>
    <row r="270" s="2" customFormat="1">
      <c r="A270" s="37"/>
      <c r="B270" s="38"/>
      <c r="C270" s="39"/>
      <c r="D270" s="216" t="s">
        <v>162</v>
      </c>
      <c r="E270" s="39"/>
      <c r="F270" s="217" t="s">
        <v>575</v>
      </c>
      <c r="G270" s="39"/>
      <c r="H270" s="39"/>
      <c r="I270" s="218"/>
      <c r="J270" s="39"/>
      <c r="K270" s="39"/>
      <c r="L270" s="43"/>
      <c r="M270" s="219"/>
      <c r="N270" s="220"/>
      <c r="O270" s="83"/>
      <c r="P270" s="83"/>
      <c r="Q270" s="83"/>
      <c r="R270" s="83"/>
      <c r="S270" s="83"/>
      <c r="T270" s="84"/>
      <c r="U270" s="37"/>
      <c r="V270" s="37"/>
      <c r="W270" s="37"/>
      <c r="X270" s="37"/>
      <c r="Y270" s="37"/>
      <c r="Z270" s="37"/>
      <c r="AA270" s="37"/>
      <c r="AB270" s="37"/>
      <c r="AC270" s="37"/>
      <c r="AD270" s="37"/>
      <c r="AE270" s="37"/>
      <c r="AT270" s="16" t="s">
        <v>162</v>
      </c>
      <c r="AU270" s="16" t="s">
        <v>85</v>
      </c>
    </row>
    <row r="271" s="2" customFormat="1" ht="22.2" customHeight="1">
      <c r="A271" s="37"/>
      <c r="B271" s="38"/>
      <c r="C271" s="203" t="s">
        <v>576</v>
      </c>
      <c r="D271" s="203" t="s">
        <v>155</v>
      </c>
      <c r="E271" s="204" t="s">
        <v>577</v>
      </c>
      <c r="F271" s="205" t="s">
        <v>578</v>
      </c>
      <c r="G271" s="206" t="s">
        <v>158</v>
      </c>
      <c r="H271" s="207">
        <v>9.7219999999999995</v>
      </c>
      <c r="I271" s="208"/>
      <c r="J271" s="209">
        <f>ROUND(I271*H271,2)</f>
        <v>0</v>
      </c>
      <c r="K271" s="205" t="s">
        <v>159</v>
      </c>
      <c r="L271" s="43"/>
      <c r="M271" s="210" t="s">
        <v>19</v>
      </c>
      <c r="N271" s="211" t="s">
        <v>44</v>
      </c>
      <c r="O271" s="83"/>
      <c r="P271" s="212">
        <f>O271*H271</f>
        <v>0</v>
      </c>
      <c r="Q271" s="212">
        <v>0</v>
      </c>
      <c r="R271" s="212">
        <f>Q271*H271</f>
        <v>0</v>
      </c>
      <c r="S271" s="212">
        <v>1.8</v>
      </c>
      <c r="T271" s="213">
        <f>S271*H271</f>
        <v>17.499600000000001</v>
      </c>
      <c r="U271" s="37"/>
      <c r="V271" s="37"/>
      <c r="W271" s="37"/>
      <c r="X271" s="37"/>
      <c r="Y271" s="37"/>
      <c r="Z271" s="37"/>
      <c r="AA271" s="37"/>
      <c r="AB271" s="37"/>
      <c r="AC271" s="37"/>
      <c r="AD271" s="37"/>
      <c r="AE271" s="37"/>
      <c r="AR271" s="214" t="s">
        <v>160</v>
      </c>
      <c r="AT271" s="214" t="s">
        <v>155</v>
      </c>
      <c r="AU271" s="214" t="s">
        <v>85</v>
      </c>
      <c r="AY271" s="16" t="s">
        <v>153</v>
      </c>
      <c r="BE271" s="215">
        <f>IF(N271="základní",J271,0)</f>
        <v>0</v>
      </c>
      <c r="BF271" s="215">
        <f>IF(N271="snížená",J271,0)</f>
        <v>0</v>
      </c>
      <c r="BG271" s="215">
        <f>IF(N271="zákl. přenesená",J271,0)</f>
        <v>0</v>
      </c>
      <c r="BH271" s="215">
        <f>IF(N271="sníž. přenesená",J271,0)</f>
        <v>0</v>
      </c>
      <c r="BI271" s="215">
        <f>IF(N271="nulová",J271,0)</f>
        <v>0</v>
      </c>
      <c r="BJ271" s="16" t="s">
        <v>85</v>
      </c>
      <c r="BK271" s="215">
        <f>ROUND(I271*H271,2)</f>
        <v>0</v>
      </c>
      <c r="BL271" s="16" t="s">
        <v>160</v>
      </c>
      <c r="BM271" s="214" t="s">
        <v>579</v>
      </c>
    </row>
    <row r="272" s="2" customFormat="1">
      <c r="A272" s="37"/>
      <c r="B272" s="38"/>
      <c r="C272" s="39"/>
      <c r="D272" s="216" t="s">
        <v>162</v>
      </c>
      <c r="E272" s="39"/>
      <c r="F272" s="217" t="s">
        <v>580</v>
      </c>
      <c r="G272" s="39"/>
      <c r="H272" s="39"/>
      <c r="I272" s="218"/>
      <c r="J272" s="39"/>
      <c r="K272" s="39"/>
      <c r="L272" s="43"/>
      <c r="M272" s="219"/>
      <c r="N272" s="220"/>
      <c r="O272" s="83"/>
      <c r="P272" s="83"/>
      <c r="Q272" s="83"/>
      <c r="R272" s="83"/>
      <c r="S272" s="83"/>
      <c r="T272" s="84"/>
      <c r="U272" s="37"/>
      <c r="V272" s="37"/>
      <c r="W272" s="37"/>
      <c r="X272" s="37"/>
      <c r="Y272" s="37"/>
      <c r="Z272" s="37"/>
      <c r="AA272" s="37"/>
      <c r="AB272" s="37"/>
      <c r="AC272" s="37"/>
      <c r="AD272" s="37"/>
      <c r="AE272" s="37"/>
      <c r="AT272" s="16" t="s">
        <v>162</v>
      </c>
      <c r="AU272" s="16" t="s">
        <v>85</v>
      </c>
    </row>
    <row r="273" s="2" customFormat="1" ht="22.2" customHeight="1">
      <c r="A273" s="37"/>
      <c r="B273" s="38"/>
      <c r="C273" s="203" t="s">
        <v>460</v>
      </c>
      <c r="D273" s="203" t="s">
        <v>155</v>
      </c>
      <c r="E273" s="204" t="s">
        <v>581</v>
      </c>
      <c r="F273" s="205" t="s">
        <v>582</v>
      </c>
      <c r="G273" s="206" t="s">
        <v>158</v>
      </c>
      <c r="H273" s="207">
        <v>1.44</v>
      </c>
      <c r="I273" s="208"/>
      <c r="J273" s="209">
        <f>ROUND(I273*H273,2)</f>
        <v>0</v>
      </c>
      <c r="K273" s="205" t="s">
        <v>159</v>
      </c>
      <c r="L273" s="43"/>
      <c r="M273" s="210" t="s">
        <v>19</v>
      </c>
      <c r="N273" s="211" t="s">
        <v>44</v>
      </c>
      <c r="O273" s="83"/>
      <c r="P273" s="212">
        <f>O273*H273</f>
        <v>0</v>
      </c>
      <c r="Q273" s="212">
        <v>0</v>
      </c>
      <c r="R273" s="212">
        <f>Q273*H273</f>
        <v>0</v>
      </c>
      <c r="S273" s="212">
        <v>1.671</v>
      </c>
      <c r="T273" s="213">
        <f>S273*H273</f>
        <v>2.4062399999999999</v>
      </c>
      <c r="U273" s="37"/>
      <c r="V273" s="37"/>
      <c r="W273" s="37"/>
      <c r="X273" s="37"/>
      <c r="Y273" s="37"/>
      <c r="Z273" s="37"/>
      <c r="AA273" s="37"/>
      <c r="AB273" s="37"/>
      <c r="AC273" s="37"/>
      <c r="AD273" s="37"/>
      <c r="AE273" s="37"/>
      <c r="AR273" s="214" t="s">
        <v>160</v>
      </c>
      <c r="AT273" s="214" t="s">
        <v>155</v>
      </c>
      <c r="AU273" s="214" t="s">
        <v>85</v>
      </c>
      <c r="AY273" s="16" t="s">
        <v>153</v>
      </c>
      <c r="BE273" s="215">
        <f>IF(N273="základní",J273,0)</f>
        <v>0</v>
      </c>
      <c r="BF273" s="215">
        <f>IF(N273="snížená",J273,0)</f>
        <v>0</v>
      </c>
      <c r="BG273" s="215">
        <f>IF(N273="zákl. přenesená",J273,0)</f>
        <v>0</v>
      </c>
      <c r="BH273" s="215">
        <f>IF(N273="sníž. přenesená",J273,0)</f>
        <v>0</v>
      </c>
      <c r="BI273" s="215">
        <f>IF(N273="nulová",J273,0)</f>
        <v>0</v>
      </c>
      <c r="BJ273" s="16" t="s">
        <v>85</v>
      </c>
      <c r="BK273" s="215">
        <f>ROUND(I273*H273,2)</f>
        <v>0</v>
      </c>
      <c r="BL273" s="16" t="s">
        <v>160</v>
      </c>
      <c r="BM273" s="214" t="s">
        <v>583</v>
      </c>
    </row>
    <row r="274" s="2" customFormat="1">
      <c r="A274" s="37"/>
      <c r="B274" s="38"/>
      <c r="C274" s="39"/>
      <c r="D274" s="216" t="s">
        <v>162</v>
      </c>
      <c r="E274" s="39"/>
      <c r="F274" s="217" t="s">
        <v>584</v>
      </c>
      <c r="G274" s="39"/>
      <c r="H274" s="39"/>
      <c r="I274" s="218"/>
      <c r="J274" s="39"/>
      <c r="K274" s="39"/>
      <c r="L274" s="43"/>
      <c r="M274" s="219"/>
      <c r="N274" s="220"/>
      <c r="O274" s="83"/>
      <c r="P274" s="83"/>
      <c r="Q274" s="83"/>
      <c r="R274" s="83"/>
      <c r="S274" s="83"/>
      <c r="T274" s="84"/>
      <c r="U274" s="37"/>
      <c r="V274" s="37"/>
      <c r="W274" s="37"/>
      <c r="X274" s="37"/>
      <c r="Y274" s="37"/>
      <c r="Z274" s="37"/>
      <c r="AA274" s="37"/>
      <c r="AB274" s="37"/>
      <c r="AC274" s="37"/>
      <c r="AD274" s="37"/>
      <c r="AE274" s="37"/>
      <c r="AT274" s="16" t="s">
        <v>162</v>
      </c>
      <c r="AU274" s="16" t="s">
        <v>85</v>
      </c>
    </row>
    <row r="275" s="2" customFormat="1" ht="14.4" customHeight="1">
      <c r="A275" s="37"/>
      <c r="B275" s="38"/>
      <c r="C275" s="203" t="s">
        <v>585</v>
      </c>
      <c r="D275" s="203" t="s">
        <v>155</v>
      </c>
      <c r="E275" s="204" t="s">
        <v>586</v>
      </c>
      <c r="F275" s="205" t="s">
        <v>587</v>
      </c>
      <c r="G275" s="206" t="s">
        <v>195</v>
      </c>
      <c r="H275" s="207">
        <v>1</v>
      </c>
      <c r="I275" s="208"/>
      <c r="J275" s="209">
        <f>ROUND(I275*H275,2)</f>
        <v>0</v>
      </c>
      <c r="K275" s="205" t="s">
        <v>159</v>
      </c>
      <c r="L275" s="43"/>
      <c r="M275" s="210" t="s">
        <v>19</v>
      </c>
      <c r="N275" s="211" t="s">
        <v>44</v>
      </c>
      <c r="O275" s="83"/>
      <c r="P275" s="212">
        <f>O275*H275</f>
        <v>0</v>
      </c>
      <c r="Q275" s="212">
        <v>0</v>
      </c>
      <c r="R275" s="212">
        <f>Q275*H275</f>
        <v>0</v>
      </c>
      <c r="S275" s="212">
        <v>0.082000000000000003</v>
      </c>
      <c r="T275" s="213">
        <f>S275*H275</f>
        <v>0.082000000000000003</v>
      </c>
      <c r="U275" s="37"/>
      <c r="V275" s="37"/>
      <c r="W275" s="37"/>
      <c r="X275" s="37"/>
      <c r="Y275" s="37"/>
      <c r="Z275" s="37"/>
      <c r="AA275" s="37"/>
      <c r="AB275" s="37"/>
      <c r="AC275" s="37"/>
      <c r="AD275" s="37"/>
      <c r="AE275" s="37"/>
      <c r="AR275" s="214" t="s">
        <v>160</v>
      </c>
      <c r="AT275" s="214" t="s">
        <v>155</v>
      </c>
      <c r="AU275" s="214" t="s">
        <v>85</v>
      </c>
      <c r="AY275" s="16" t="s">
        <v>153</v>
      </c>
      <c r="BE275" s="215">
        <f>IF(N275="základní",J275,0)</f>
        <v>0</v>
      </c>
      <c r="BF275" s="215">
        <f>IF(N275="snížená",J275,0)</f>
        <v>0</v>
      </c>
      <c r="BG275" s="215">
        <f>IF(N275="zákl. přenesená",J275,0)</f>
        <v>0</v>
      </c>
      <c r="BH275" s="215">
        <f>IF(N275="sníž. přenesená",J275,0)</f>
        <v>0</v>
      </c>
      <c r="BI275" s="215">
        <f>IF(N275="nulová",J275,0)</f>
        <v>0</v>
      </c>
      <c r="BJ275" s="16" t="s">
        <v>85</v>
      </c>
      <c r="BK275" s="215">
        <f>ROUND(I275*H275,2)</f>
        <v>0</v>
      </c>
      <c r="BL275" s="16" t="s">
        <v>160</v>
      </c>
      <c r="BM275" s="214" t="s">
        <v>588</v>
      </c>
    </row>
    <row r="276" s="2" customFormat="1">
      <c r="A276" s="37"/>
      <c r="B276" s="38"/>
      <c r="C276" s="39"/>
      <c r="D276" s="216" t="s">
        <v>162</v>
      </c>
      <c r="E276" s="39"/>
      <c r="F276" s="217" t="s">
        <v>589</v>
      </c>
      <c r="G276" s="39"/>
      <c r="H276" s="39"/>
      <c r="I276" s="218"/>
      <c r="J276" s="39"/>
      <c r="K276" s="39"/>
      <c r="L276" s="43"/>
      <c r="M276" s="219"/>
      <c r="N276" s="220"/>
      <c r="O276" s="83"/>
      <c r="P276" s="83"/>
      <c r="Q276" s="83"/>
      <c r="R276" s="83"/>
      <c r="S276" s="83"/>
      <c r="T276" s="84"/>
      <c r="U276" s="37"/>
      <c r="V276" s="37"/>
      <c r="W276" s="37"/>
      <c r="X276" s="37"/>
      <c r="Y276" s="37"/>
      <c r="Z276" s="37"/>
      <c r="AA276" s="37"/>
      <c r="AB276" s="37"/>
      <c r="AC276" s="37"/>
      <c r="AD276" s="37"/>
      <c r="AE276" s="37"/>
      <c r="AT276" s="16" t="s">
        <v>162</v>
      </c>
      <c r="AU276" s="16" t="s">
        <v>85</v>
      </c>
    </row>
    <row r="277" s="2" customFormat="1" ht="19.8" customHeight="1">
      <c r="A277" s="37"/>
      <c r="B277" s="38"/>
      <c r="C277" s="203" t="s">
        <v>469</v>
      </c>
      <c r="D277" s="203" t="s">
        <v>155</v>
      </c>
      <c r="E277" s="204" t="s">
        <v>590</v>
      </c>
      <c r="F277" s="205" t="s">
        <v>591</v>
      </c>
      <c r="G277" s="206" t="s">
        <v>158</v>
      </c>
      <c r="H277" s="207">
        <v>27.442</v>
      </c>
      <c r="I277" s="208"/>
      <c r="J277" s="209">
        <f>ROUND(I277*H277,2)</f>
        <v>0</v>
      </c>
      <c r="K277" s="205" t="s">
        <v>159</v>
      </c>
      <c r="L277" s="43"/>
      <c r="M277" s="210" t="s">
        <v>19</v>
      </c>
      <c r="N277" s="211" t="s">
        <v>44</v>
      </c>
      <c r="O277" s="83"/>
      <c r="P277" s="212">
        <f>O277*H277</f>
        <v>0</v>
      </c>
      <c r="Q277" s="212">
        <v>0</v>
      </c>
      <c r="R277" s="212">
        <f>Q277*H277</f>
        <v>0</v>
      </c>
      <c r="S277" s="212">
        <v>1.3999999999999999</v>
      </c>
      <c r="T277" s="213">
        <f>S277*H277</f>
        <v>38.418799999999997</v>
      </c>
      <c r="U277" s="37"/>
      <c r="V277" s="37"/>
      <c r="W277" s="37"/>
      <c r="X277" s="37"/>
      <c r="Y277" s="37"/>
      <c r="Z277" s="37"/>
      <c r="AA277" s="37"/>
      <c r="AB277" s="37"/>
      <c r="AC277" s="37"/>
      <c r="AD277" s="37"/>
      <c r="AE277" s="37"/>
      <c r="AR277" s="214" t="s">
        <v>160</v>
      </c>
      <c r="AT277" s="214" t="s">
        <v>155</v>
      </c>
      <c r="AU277" s="214" t="s">
        <v>85</v>
      </c>
      <c r="AY277" s="16" t="s">
        <v>153</v>
      </c>
      <c r="BE277" s="215">
        <f>IF(N277="základní",J277,0)</f>
        <v>0</v>
      </c>
      <c r="BF277" s="215">
        <f>IF(N277="snížená",J277,0)</f>
        <v>0</v>
      </c>
      <c r="BG277" s="215">
        <f>IF(N277="zákl. přenesená",J277,0)</f>
        <v>0</v>
      </c>
      <c r="BH277" s="215">
        <f>IF(N277="sníž. přenesená",J277,0)</f>
        <v>0</v>
      </c>
      <c r="BI277" s="215">
        <f>IF(N277="nulová",J277,0)</f>
        <v>0</v>
      </c>
      <c r="BJ277" s="16" t="s">
        <v>85</v>
      </c>
      <c r="BK277" s="215">
        <f>ROUND(I277*H277,2)</f>
        <v>0</v>
      </c>
      <c r="BL277" s="16" t="s">
        <v>160</v>
      </c>
      <c r="BM277" s="214" t="s">
        <v>592</v>
      </c>
    </row>
    <row r="278" s="2" customFormat="1">
      <c r="A278" s="37"/>
      <c r="B278" s="38"/>
      <c r="C278" s="39"/>
      <c r="D278" s="216" t="s">
        <v>162</v>
      </c>
      <c r="E278" s="39"/>
      <c r="F278" s="217" t="s">
        <v>593</v>
      </c>
      <c r="G278" s="39"/>
      <c r="H278" s="39"/>
      <c r="I278" s="218"/>
      <c r="J278" s="39"/>
      <c r="K278" s="39"/>
      <c r="L278" s="43"/>
      <c r="M278" s="219"/>
      <c r="N278" s="220"/>
      <c r="O278" s="83"/>
      <c r="P278" s="83"/>
      <c r="Q278" s="83"/>
      <c r="R278" s="83"/>
      <c r="S278" s="83"/>
      <c r="T278" s="84"/>
      <c r="U278" s="37"/>
      <c r="V278" s="37"/>
      <c r="W278" s="37"/>
      <c r="X278" s="37"/>
      <c r="Y278" s="37"/>
      <c r="Z278" s="37"/>
      <c r="AA278" s="37"/>
      <c r="AB278" s="37"/>
      <c r="AC278" s="37"/>
      <c r="AD278" s="37"/>
      <c r="AE278" s="37"/>
      <c r="AT278" s="16" t="s">
        <v>162</v>
      </c>
      <c r="AU278" s="16" t="s">
        <v>85</v>
      </c>
    </row>
    <row r="279" s="2" customFormat="1" ht="19.8" customHeight="1">
      <c r="A279" s="37"/>
      <c r="B279" s="38"/>
      <c r="C279" s="203" t="s">
        <v>594</v>
      </c>
      <c r="D279" s="203" t="s">
        <v>155</v>
      </c>
      <c r="E279" s="204" t="s">
        <v>595</v>
      </c>
      <c r="F279" s="205" t="s">
        <v>596</v>
      </c>
      <c r="G279" s="206" t="s">
        <v>406</v>
      </c>
      <c r="H279" s="207">
        <v>50.200000000000003</v>
      </c>
      <c r="I279" s="208"/>
      <c r="J279" s="209">
        <f>ROUND(I279*H279,2)</f>
        <v>0</v>
      </c>
      <c r="K279" s="205" t="s">
        <v>159</v>
      </c>
      <c r="L279" s="43"/>
      <c r="M279" s="210" t="s">
        <v>19</v>
      </c>
      <c r="N279" s="211" t="s">
        <v>44</v>
      </c>
      <c r="O279" s="83"/>
      <c r="P279" s="212">
        <f>O279*H279</f>
        <v>0</v>
      </c>
      <c r="Q279" s="212">
        <v>0</v>
      </c>
      <c r="R279" s="212">
        <f>Q279*H279</f>
        <v>0</v>
      </c>
      <c r="S279" s="212">
        <v>0.058000000000000003</v>
      </c>
      <c r="T279" s="213">
        <f>S279*H279</f>
        <v>2.9116000000000004</v>
      </c>
      <c r="U279" s="37"/>
      <c r="V279" s="37"/>
      <c r="W279" s="37"/>
      <c r="X279" s="37"/>
      <c r="Y279" s="37"/>
      <c r="Z279" s="37"/>
      <c r="AA279" s="37"/>
      <c r="AB279" s="37"/>
      <c r="AC279" s="37"/>
      <c r="AD279" s="37"/>
      <c r="AE279" s="37"/>
      <c r="AR279" s="214" t="s">
        <v>160</v>
      </c>
      <c r="AT279" s="214" t="s">
        <v>155</v>
      </c>
      <c r="AU279" s="214" t="s">
        <v>85</v>
      </c>
      <c r="AY279" s="16" t="s">
        <v>153</v>
      </c>
      <c r="BE279" s="215">
        <f>IF(N279="základní",J279,0)</f>
        <v>0</v>
      </c>
      <c r="BF279" s="215">
        <f>IF(N279="snížená",J279,0)</f>
        <v>0</v>
      </c>
      <c r="BG279" s="215">
        <f>IF(N279="zákl. přenesená",J279,0)</f>
        <v>0</v>
      </c>
      <c r="BH279" s="215">
        <f>IF(N279="sníž. přenesená",J279,0)</f>
        <v>0</v>
      </c>
      <c r="BI279" s="215">
        <f>IF(N279="nulová",J279,0)</f>
        <v>0</v>
      </c>
      <c r="BJ279" s="16" t="s">
        <v>85</v>
      </c>
      <c r="BK279" s="215">
        <f>ROUND(I279*H279,2)</f>
        <v>0</v>
      </c>
      <c r="BL279" s="16" t="s">
        <v>160</v>
      </c>
      <c r="BM279" s="214" t="s">
        <v>597</v>
      </c>
    </row>
    <row r="280" s="2" customFormat="1">
      <c r="A280" s="37"/>
      <c r="B280" s="38"/>
      <c r="C280" s="39"/>
      <c r="D280" s="216" t="s">
        <v>162</v>
      </c>
      <c r="E280" s="39"/>
      <c r="F280" s="217" t="s">
        <v>598</v>
      </c>
      <c r="G280" s="39"/>
      <c r="H280" s="39"/>
      <c r="I280" s="218"/>
      <c r="J280" s="39"/>
      <c r="K280" s="39"/>
      <c r="L280" s="43"/>
      <c r="M280" s="219"/>
      <c r="N280" s="220"/>
      <c r="O280" s="83"/>
      <c r="P280" s="83"/>
      <c r="Q280" s="83"/>
      <c r="R280" s="83"/>
      <c r="S280" s="83"/>
      <c r="T280" s="84"/>
      <c r="U280" s="37"/>
      <c r="V280" s="37"/>
      <c r="W280" s="37"/>
      <c r="X280" s="37"/>
      <c r="Y280" s="37"/>
      <c r="Z280" s="37"/>
      <c r="AA280" s="37"/>
      <c r="AB280" s="37"/>
      <c r="AC280" s="37"/>
      <c r="AD280" s="37"/>
      <c r="AE280" s="37"/>
      <c r="AT280" s="16" t="s">
        <v>162</v>
      </c>
      <c r="AU280" s="16" t="s">
        <v>85</v>
      </c>
    </row>
    <row r="281" s="2" customFormat="1" ht="14.4" customHeight="1">
      <c r="A281" s="37"/>
      <c r="B281" s="38"/>
      <c r="C281" s="203" t="s">
        <v>474</v>
      </c>
      <c r="D281" s="203" t="s">
        <v>155</v>
      </c>
      <c r="E281" s="204" t="s">
        <v>599</v>
      </c>
      <c r="F281" s="205" t="s">
        <v>600</v>
      </c>
      <c r="G281" s="206" t="s">
        <v>406</v>
      </c>
      <c r="H281" s="207">
        <v>58.380000000000003</v>
      </c>
      <c r="I281" s="208"/>
      <c r="J281" s="209">
        <f>ROUND(I281*H281,2)</f>
        <v>0</v>
      </c>
      <c r="K281" s="205" t="s">
        <v>159</v>
      </c>
      <c r="L281" s="43"/>
      <c r="M281" s="210" t="s">
        <v>19</v>
      </c>
      <c r="N281" s="211" t="s">
        <v>44</v>
      </c>
      <c r="O281" s="83"/>
      <c r="P281" s="212">
        <f>O281*H281</f>
        <v>0</v>
      </c>
      <c r="Q281" s="212">
        <v>0</v>
      </c>
      <c r="R281" s="212">
        <f>Q281*H281</f>
        <v>0</v>
      </c>
      <c r="S281" s="212">
        <v>0.082000000000000003</v>
      </c>
      <c r="T281" s="213">
        <f>S281*H281</f>
        <v>4.7871600000000001</v>
      </c>
      <c r="U281" s="37"/>
      <c r="V281" s="37"/>
      <c r="W281" s="37"/>
      <c r="X281" s="37"/>
      <c r="Y281" s="37"/>
      <c r="Z281" s="37"/>
      <c r="AA281" s="37"/>
      <c r="AB281" s="37"/>
      <c r="AC281" s="37"/>
      <c r="AD281" s="37"/>
      <c r="AE281" s="37"/>
      <c r="AR281" s="214" t="s">
        <v>160</v>
      </c>
      <c r="AT281" s="214" t="s">
        <v>155</v>
      </c>
      <c r="AU281" s="214" t="s">
        <v>85</v>
      </c>
      <c r="AY281" s="16" t="s">
        <v>153</v>
      </c>
      <c r="BE281" s="215">
        <f>IF(N281="základní",J281,0)</f>
        <v>0</v>
      </c>
      <c r="BF281" s="215">
        <f>IF(N281="snížená",J281,0)</f>
        <v>0</v>
      </c>
      <c r="BG281" s="215">
        <f>IF(N281="zákl. přenesená",J281,0)</f>
        <v>0</v>
      </c>
      <c r="BH281" s="215">
        <f>IF(N281="sníž. přenesená",J281,0)</f>
        <v>0</v>
      </c>
      <c r="BI281" s="215">
        <f>IF(N281="nulová",J281,0)</f>
        <v>0</v>
      </c>
      <c r="BJ281" s="16" t="s">
        <v>85</v>
      </c>
      <c r="BK281" s="215">
        <f>ROUND(I281*H281,2)</f>
        <v>0</v>
      </c>
      <c r="BL281" s="16" t="s">
        <v>160</v>
      </c>
      <c r="BM281" s="214" t="s">
        <v>601</v>
      </c>
    </row>
    <row r="282" s="2" customFormat="1">
      <c r="A282" s="37"/>
      <c r="B282" s="38"/>
      <c r="C282" s="39"/>
      <c r="D282" s="216" t="s">
        <v>162</v>
      </c>
      <c r="E282" s="39"/>
      <c r="F282" s="217" t="s">
        <v>602</v>
      </c>
      <c r="G282" s="39"/>
      <c r="H282" s="39"/>
      <c r="I282" s="218"/>
      <c r="J282" s="39"/>
      <c r="K282" s="39"/>
      <c r="L282" s="43"/>
      <c r="M282" s="219"/>
      <c r="N282" s="220"/>
      <c r="O282" s="83"/>
      <c r="P282" s="83"/>
      <c r="Q282" s="83"/>
      <c r="R282" s="83"/>
      <c r="S282" s="83"/>
      <c r="T282" s="84"/>
      <c r="U282" s="37"/>
      <c r="V282" s="37"/>
      <c r="W282" s="37"/>
      <c r="X282" s="37"/>
      <c r="Y282" s="37"/>
      <c r="Z282" s="37"/>
      <c r="AA282" s="37"/>
      <c r="AB282" s="37"/>
      <c r="AC282" s="37"/>
      <c r="AD282" s="37"/>
      <c r="AE282" s="37"/>
      <c r="AT282" s="16" t="s">
        <v>162</v>
      </c>
      <c r="AU282" s="16" t="s">
        <v>85</v>
      </c>
    </row>
    <row r="283" s="2" customFormat="1" ht="22.2" customHeight="1">
      <c r="A283" s="37"/>
      <c r="B283" s="38"/>
      <c r="C283" s="203" t="s">
        <v>603</v>
      </c>
      <c r="D283" s="203" t="s">
        <v>155</v>
      </c>
      <c r="E283" s="204" t="s">
        <v>604</v>
      </c>
      <c r="F283" s="205" t="s">
        <v>605</v>
      </c>
      <c r="G283" s="206" t="s">
        <v>195</v>
      </c>
      <c r="H283" s="207">
        <v>2.1949999999999998</v>
      </c>
      <c r="I283" s="208"/>
      <c r="J283" s="209">
        <f>ROUND(I283*H283,2)</f>
        <v>0</v>
      </c>
      <c r="K283" s="205" t="s">
        <v>159</v>
      </c>
      <c r="L283" s="43"/>
      <c r="M283" s="210" t="s">
        <v>19</v>
      </c>
      <c r="N283" s="211" t="s">
        <v>44</v>
      </c>
      <c r="O283" s="83"/>
      <c r="P283" s="212">
        <f>O283*H283</f>
        <v>0</v>
      </c>
      <c r="Q283" s="212">
        <v>0</v>
      </c>
      <c r="R283" s="212">
        <f>Q283*H283</f>
        <v>0</v>
      </c>
      <c r="S283" s="212">
        <v>0.041000000000000002</v>
      </c>
      <c r="T283" s="213">
        <f>S283*H283</f>
        <v>0.089994999999999992</v>
      </c>
      <c r="U283" s="37"/>
      <c r="V283" s="37"/>
      <c r="W283" s="37"/>
      <c r="X283" s="37"/>
      <c r="Y283" s="37"/>
      <c r="Z283" s="37"/>
      <c r="AA283" s="37"/>
      <c r="AB283" s="37"/>
      <c r="AC283" s="37"/>
      <c r="AD283" s="37"/>
      <c r="AE283" s="37"/>
      <c r="AR283" s="214" t="s">
        <v>160</v>
      </c>
      <c r="AT283" s="214" t="s">
        <v>155</v>
      </c>
      <c r="AU283" s="214" t="s">
        <v>85</v>
      </c>
      <c r="AY283" s="16" t="s">
        <v>153</v>
      </c>
      <c r="BE283" s="215">
        <f>IF(N283="základní",J283,0)</f>
        <v>0</v>
      </c>
      <c r="BF283" s="215">
        <f>IF(N283="snížená",J283,0)</f>
        <v>0</v>
      </c>
      <c r="BG283" s="215">
        <f>IF(N283="zákl. přenesená",J283,0)</f>
        <v>0</v>
      </c>
      <c r="BH283" s="215">
        <f>IF(N283="sníž. přenesená",J283,0)</f>
        <v>0</v>
      </c>
      <c r="BI283" s="215">
        <f>IF(N283="nulová",J283,0)</f>
        <v>0</v>
      </c>
      <c r="BJ283" s="16" t="s">
        <v>85</v>
      </c>
      <c r="BK283" s="215">
        <f>ROUND(I283*H283,2)</f>
        <v>0</v>
      </c>
      <c r="BL283" s="16" t="s">
        <v>160</v>
      </c>
      <c r="BM283" s="214" t="s">
        <v>606</v>
      </c>
    </row>
    <row r="284" s="2" customFormat="1">
      <c r="A284" s="37"/>
      <c r="B284" s="38"/>
      <c r="C284" s="39"/>
      <c r="D284" s="216" t="s">
        <v>162</v>
      </c>
      <c r="E284" s="39"/>
      <c r="F284" s="217" t="s">
        <v>607</v>
      </c>
      <c r="G284" s="39"/>
      <c r="H284" s="39"/>
      <c r="I284" s="218"/>
      <c r="J284" s="39"/>
      <c r="K284" s="39"/>
      <c r="L284" s="43"/>
      <c r="M284" s="219"/>
      <c r="N284" s="220"/>
      <c r="O284" s="83"/>
      <c r="P284" s="83"/>
      <c r="Q284" s="83"/>
      <c r="R284" s="83"/>
      <c r="S284" s="83"/>
      <c r="T284" s="84"/>
      <c r="U284" s="37"/>
      <c r="V284" s="37"/>
      <c r="W284" s="37"/>
      <c r="X284" s="37"/>
      <c r="Y284" s="37"/>
      <c r="Z284" s="37"/>
      <c r="AA284" s="37"/>
      <c r="AB284" s="37"/>
      <c r="AC284" s="37"/>
      <c r="AD284" s="37"/>
      <c r="AE284" s="37"/>
      <c r="AT284" s="16" t="s">
        <v>162</v>
      </c>
      <c r="AU284" s="16" t="s">
        <v>85</v>
      </c>
    </row>
    <row r="285" s="2" customFormat="1" ht="19.8" customHeight="1">
      <c r="A285" s="37"/>
      <c r="B285" s="38"/>
      <c r="C285" s="203" t="s">
        <v>488</v>
      </c>
      <c r="D285" s="203" t="s">
        <v>155</v>
      </c>
      <c r="E285" s="204" t="s">
        <v>608</v>
      </c>
      <c r="F285" s="205" t="s">
        <v>609</v>
      </c>
      <c r="G285" s="206" t="s">
        <v>195</v>
      </c>
      <c r="H285" s="207">
        <v>10.734999999999999</v>
      </c>
      <c r="I285" s="208"/>
      <c r="J285" s="209">
        <f>ROUND(I285*H285,2)</f>
        <v>0</v>
      </c>
      <c r="K285" s="205" t="s">
        <v>159</v>
      </c>
      <c r="L285" s="43"/>
      <c r="M285" s="210" t="s">
        <v>19</v>
      </c>
      <c r="N285" s="211" t="s">
        <v>44</v>
      </c>
      <c r="O285" s="83"/>
      <c r="P285" s="212">
        <f>O285*H285</f>
        <v>0</v>
      </c>
      <c r="Q285" s="212">
        <v>0</v>
      </c>
      <c r="R285" s="212">
        <f>Q285*H285</f>
        <v>0</v>
      </c>
      <c r="S285" s="212">
        <v>0.072999999999999995</v>
      </c>
      <c r="T285" s="213">
        <f>S285*H285</f>
        <v>0.78365499999999988</v>
      </c>
      <c r="U285" s="37"/>
      <c r="V285" s="37"/>
      <c r="W285" s="37"/>
      <c r="X285" s="37"/>
      <c r="Y285" s="37"/>
      <c r="Z285" s="37"/>
      <c r="AA285" s="37"/>
      <c r="AB285" s="37"/>
      <c r="AC285" s="37"/>
      <c r="AD285" s="37"/>
      <c r="AE285" s="37"/>
      <c r="AR285" s="214" t="s">
        <v>160</v>
      </c>
      <c r="AT285" s="214" t="s">
        <v>155</v>
      </c>
      <c r="AU285" s="214" t="s">
        <v>85</v>
      </c>
      <c r="AY285" s="16" t="s">
        <v>153</v>
      </c>
      <c r="BE285" s="215">
        <f>IF(N285="základní",J285,0)</f>
        <v>0</v>
      </c>
      <c r="BF285" s="215">
        <f>IF(N285="snížená",J285,0)</f>
        <v>0</v>
      </c>
      <c r="BG285" s="215">
        <f>IF(N285="zákl. přenesená",J285,0)</f>
        <v>0</v>
      </c>
      <c r="BH285" s="215">
        <f>IF(N285="sníž. přenesená",J285,0)</f>
        <v>0</v>
      </c>
      <c r="BI285" s="215">
        <f>IF(N285="nulová",J285,0)</f>
        <v>0</v>
      </c>
      <c r="BJ285" s="16" t="s">
        <v>85</v>
      </c>
      <c r="BK285" s="215">
        <f>ROUND(I285*H285,2)</f>
        <v>0</v>
      </c>
      <c r="BL285" s="16" t="s">
        <v>160</v>
      </c>
      <c r="BM285" s="214" t="s">
        <v>610</v>
      </c>
    </row>
    <row r="286" s="2" customFormat="1">
      <c r="A286" s="37"/>
      <c r="B286" s="38"/>
      <c r="C286" s="39"/>
      <c r="D286" s="216" t="s">
        <v>162</v>
      </c>
      <c r="E286" s="39"/>
      <c r="F286" s="217" t="s">
        <v>611</v>
      </c>
      <c r="G286" s="39"/>
      <c r="H286" s="39"/>
      <c r="I286" s="218"/>
      <c r="J286" s="39"/>
      <c r="K286" s="39"/>
      <c r="L286" s="43"/>
      <c r="M286" s="219"/>
      <c r="N286" s="220"/>
      <c r="O286" s="83"/>
      <c r="P286" s="83"/>
      <c r="Q286" s="83"/>
      <c r="R286" s="83"/>
      <c r="S286" s="83"/>
      <c r="T286" s="84"/>
      <c r="U286" s="37"/>
      <c r="V286" s="37"/>
      <c r="W286" s="37"/>
      <c r="X286" s="37"/>
      <c r="Y286" s="37"/>
      <c r="Z286" s="37"/>
      <c r="AA286" s="37"/>
      <c r="AB286" s="37"/>
      <c r="AC286" s="37"/>
      <c r="AD286" s="37"/>
      <c r="AE286" s="37"/>
      <c r="AT286" s="16" t="s">
        <v>162</v>
      </c>
      <c r="AU286" s="16" t="s">
        <v>85</v>
      </c>
    </row>
    <row r="287" s="2" customFormat="1" ht="19.8" customHeight="1">
      <c r="A287" s="37"/>
      <c r="B287" s="38"/>
      <c r="C287" s="203" t="s">
        <v>612</v>
      </c>
      <c r="D287" s="203" t="s">
        <v>155</v>
      </c>
      <c r="E287" s="204" t="s">
        <v>613</v>
      </c>
      <c r="F287" s="205" t="s">
        <v>614</v>
      </c>
      <c r="G287" s="206" t="s">
        <v>195</v>
      </c>
      <c r="H287" s="207">
        <v>38.207999999999998</v>
      </c>
      <c r="I287" s="208"/>
      <c r="J287" s="209">
        <f>ROUND(I287*H287,2)</f>
        <v>0</v>
      </c>
      <c r="K287" s="205" t="s">
        <v>159</v>
      </c>
      <c r="L287" s="43"/>
      <c r="M287" s="210" t="s">
        <v>19</v>
      </c>
      <c r="N287" s="211" t="s">
        <v>44</v>
      </c>
      <c r="O287" s="83"/>
      <c r="P287" s="212">
        <f>O287*H287</f>
        <v>0</v>
      </c>
      <c r="Q287" s="212">
        <v>0</v>
      </c>
      <c r="R287" s="212">
        <f>Q287*H287</f>
        <v>0</v>
      </c>
      <c r="S287" s="212">
        <v>0.058999999999999997</v>
      </c>
      <c r="T287" s="213">
        <f>S287*H287</f>
        <v>2.2542719999999998</v>
      </c>
      <c r="U287" s="37"/>
      <c r="V287" s="37"/>
      <c r="W287" s="37"/>
      <c r="X287" s="37"/>
      <c r="Y287" s="37"/>
      <c r="Z287" s="37"/>
      <c r="AA287" s="37"/>
      <c r="AB287" s="37"/>
      <c r="AC287" s="37"/>
      <c r="AD287" s="37"/>
      <c r="AE287" s="37"/>
      <c r="AR287" s="214" t="s">
        <v>160</v>
      </c>
      <c r="AT287" s="214" t="s">
        <v>155</v>
      </c>
      <c r="AU287" s="214" t="s">
        <v>85</v>
      </c>
      <c r="AY287" s="16" t="s">
        <v>153</v>
      </c>
      <c r="BE287" s="215">
        <f>IF(N287="základní",J287,0)</f>
        <v>0</v>
      </c>
      <c r="BF287" s="215">
        <f>IF(N287="snížená",J287,0)</f>
        <v>0</v>
      </c>
      <c r="BG287" s="215">
        <f>IF(N287="zákl. přenesená",J287,0)</f>
        <v>0</v>
      </c>
      <c r="BH287" s="215">
        <f>IF(N287="sníž. přenesená",J287,0)</f>
        <v>0</v>
      </c>
      <c r="BI287" s="215">
        <f>IF(N287="nulová",J287,0)</f>
        <v>0</v>
      </c>
      <c r="BJ287" s="16" t="s">
        <v>85</v>
      </c>
      <c r="BK287" s="215">
        <f>ROUND(I287*H287,2)</f>
        <v>0</v>
      </c>
      <c r="BL287" s="16" t="s">
        <v>160</v>
      </c>
      <c r="BM287" s="214" t="s">
        <v>615</v>
      </c>
    </row>
    <row r="288" s="2" customFormat="1">
      <c r="A288" s="37"/>
      <c r="B288" s="38"/>
      <c r="C288" s="39"/>
      <c r="D288" s="216" t="s">
        <v>162</v>
      </c>
      <c r="E288" s="39"/>
      <c r="F288" s="217" t="s">
        <v>616</v>
      </c>
      <c r="G288" s="39"/>
      <c r="H288" s="39"/>
      <c r="I288" s="218"/>
      <c r="J288" s="39"/>
      <c r="K288" s="39"/>
      <c r="L288" s="43"/>
      <c r="M288" s="219"/>
      <c r="N288" s="220"/>
      <c r="O288" s="83"/>
      <c r="P288" s="83"/>
      <c r="Q288" s="83"/>
      <c r="R288" s="83"/>
      <c r="S288" s="83"/>
      <c r="T288" s="84"/>
      <c r="U288" s="37"/>
      <c r="V288" s="37"/>
      <c r="W288" s="37"/>
      <c r="X288" s="37"/>
      <c r="Y288" s="37"/>
      <c r="Z288" s="37"/>
      <c r="AA288" s="37"/>
      <c r="AB288" s="37"/>
      <c r="AC288" s="37"/>
      <c r="AD288" s="37"/>
      <c r="AE288" s="37"/>
      <c r="AT288" s="16" t="s">
        <v>162</v>
      </c>
      <c r="AU288" s="16" t="s">
        <v>85</v>
      </c>
    </row>
    <row r="289" s="2" customFormat="1" ht="22.2" customHeight="1">
      <c r="A289" s="37"/>
      <c r="B289" s="38"/>
      <c r="C289" s="203" t="s">
        <v>617</v>
      </c>
      <c r="D289" s="203" t="s">
        <v>155</v>
      </c>
      <c r="E289" s="204" t="s">
        <v>618</v>
      </c>
      <c r="F289" s="205" t="s">
        <v>619</v>
      </c>
      <c r="G289" s="206" t="s">
        <v>210</v>
      </c>
      <c r="H289" s="207">
        <v>6</v>
      </c>
      <c r="I289" s="208"/>
      <c r="J289" s="209">
        <f>ROUND(I289*H289,2)</f>
        <v>0</v>
      </c>
      <c r="K289" s="205" t="s">
        <v>159</v>
      </c>
      <c r="L289" s="43"/>
      <c r="M289" s="210" t="s">
        <v>19</v>
      </c>
      <c r="N289" s="211" t="s">
        <v>44</v>
      </c>
      <c r="O289" s="83"/>
      <c r="P289" s="212">
        <f>O289*H289</f>
        <v>0</v>
      </c>
      <c r="Q289" s="212">
        <v>0</v>
      </c>
      <c r="R289" s="212">
        <f>Q289*H289</f>
        <v>0</v>
      </c>
      <c r="S289" s="212">
        <v>0.124</v>
      </c>
      <c r="T289" s="213">
        <f>S289*H289</f>
        <v>0.74399999999999999</v>
      </c>
      <c r="U289" s="37"/>
      <c r="V289" s="37"/>
      <c r="W289" s="37"/>
      <c r="X289" s="37"/>
      <c r="Y289" s="37"/>
      <c r="Z289" s="37"/>
      <c r="AA289" s="37"/>
      <c r="AB289" s="37"/>
      <c r="AC289" s="37"/>
      <c r="AD289" s="37"/>
      <c r="AE289" s="37"/>
      <c r="AR289" s="214" t="s">
        <v>160</v>
      </c>
      <c r="AT289" s="214" t="s">
        <v>155</v>
      </c>
      <c r="AU289" s="214" t="s">
        <v>85</v>
      </c>
      <c r="AY289" s="16" t="s">
        <v>153</v>
      </c>
      <c r="BE289" s="215">
        <f>IF(N289="základní",J289,0)</f>
        <v>0</v>
      </c>
      <c r="BF289" s="215">
        <f>IF(N289="snížená",J289,0)</f>
        <v>0</v>
      </c>
      <c r="BG289" s="215">
        <f>IF(N289="zákl. přenesená",J289,0)</f>
        <v>0</v>
      </c>
      <c r="BH289" s="215">
        <f>IF(N289="sníž. přenesená",J289,0)</f>
        <v>0</v>
      </c>
      <c r="BI289" s="215">
        <f>IF(N289="nulová",J289,0)</f>
        <v>0</v>
      </c>
      <c r="BJ289" s="16" t="s">
        <v>85</v>
      </c>
      <c r="BK289" s="215">
        <f>ROUND(I289*H289,2)</f>
        <v>0</v>
      </c>
      <c r="BL289" s="16" t="s">
        <v>160</v>
      </c>
      <c r="BM289" s="214" t="s">
        <v>620</v>
      </c>
    </row>
    <row r="290" s="2" customFormat="1">
      <c r="A290" s="37"/>
      <c r="B290" s="38"/>
      <c r="C290" s="39"/>
      <c r="D290" s="216" t="s">
        <v>162</v>
      </c>
      <c r="E290" s="39"/>
      <c r="F290" s="217" t="s">
        <v>621</v>
      </c>
      <c r="G290" s="39"/>
      <c r="H290" s="39"/>
      <c r="I290" s="218"/>
      <c r="J290" s="39"/>
      <c r="K290" s="39"/>
      <c r="L290" s="43"/>
      <c r="M290" s="219"/>
      <c r="N290" s="220"/>
      <c r="O290" s="83"/>
      <c r="P290" s="83"/>
      <c r="Q290" s="83"/>
      <c r="R290" s="83"/>
      <c r="S290" s="83"/>
      <c r="T290" s="84"/>
      <c r="U290" s="37"/>
      <c r="V290" s="37"/>
      <c r="W290" s="37"/>
      <c r="X290" s="37"/>
      <c r="Y290" s="37"/>
      <c r="Z290" s="37"/>
      <c r="AA290" s="37"/>
      <c r="AB290" s="37"/>
      <c r="AC290" s="37"/>
      <c r="AD290" s="37"/>
      <c r="AE290" s="37"/>
      <c r="AT290" s="16" t="s">
        <v>162</v>
      </c>
      <c r="AU290" s="16" t="s">
        <v>85</v>
      </c>
    </row>
    <row r="291" s="2" customFormat="1" ht="22.2" customHeight="1">
      <c r="A291" s="37"/>
      <c r="B291" s="38"/>
      <c r="C291" s="203" t="s">
        <v>622</v>
      </c>
      <c r="D291" s="203" t="s">
        <v>155</v>
      </c>
      <c r="E291" s="204" t="s">
        <v>623</v>
      </c>
      <c r="F291" s="205" t="s">
        <v>624</v>
      </c>
      <c r="G291" s="206" t="s">
        <v>210</v>
      </c>
      <c r="H291" s="207">
        <v>66</v>
      </c>
      <c r="I291" s="208"/>
      <c r="J291" s="209">
        <f>ROUND(I291*H291,2)</f>
        <v>0</v>
      </c>
      <c r="K291" s="205" t="s">
        <v>159</v>
      </c>
      <c r="L291" s="43"/>
      <c r="M291" s="210" t="s">
        <v>19</v>
      </c>
      <c r="N291" s="211" t="s">
        <v>44</v>
      </c>
      <c r="O291" s="83"/>
      <c r="P291" s="212">
        <f>O291*H291</f>
        <v>0</v>
      </c>
      <c r="Q291" s="212">
        <v>0</v>
      </c>
      <c r="R291" s="212">
        <f>Q291*H291</f>
        <v>0</v>
      </c>
      <c r="S291" s="212">
        <v>0.014999999999999999</v>
      </c>
      <c r="T291" s="213">
        <f>S291*H291</f>
        <v>0.98999999999999999</v>
      </c>
      <c r="U291" s="37"/>
      <c r="V291" s="37"/>
      <c r="W291" s="37"/>
      <c r="X291" s="37"/>
      <c r="Y291" s="37"/>
      <c r="Z291" s="37"/>
      <c r="AA291" s="37"/>
      <c r="AB291" s="37"/>
      <c r="AC291" s="37"/>
      <c r="AD291" s="37"/>
      <c r="AE291" s="37"/>
      <c r="AR291" s="214" t="s">
        <v>160</v>
      </c>
      <c r="AT291" s="214" t="s">
        <v>155</v>
      </c>
      <c r="AU291" s="214" t="s">
        <v>85</v>
      </c>
      <c r="AY291" s="16" t="s">
        <v>153</v>
      </c>
      <c r="BE291" s="215">
        <f>IF(N291="základní",J291,0)</f>
        <v>0</v>
      </c>
      <c r="BF291" s="215">
        <f>IF(N291="snížená",J291,0)</f>
        <v>0</v>
      </c>
      <c r="BG291" s="215">
        <f>IF(N291="zákl. přenesená",J291,0)</f>
        <v>0</v>
      </c>
      <c r="BH291" s="215">
        <f>IF(N291="sníž. přenesená",J291,0)</f>
        <v>0</v>
      </c>
      <c r="BI291" s="215">
        <f>IF(N291="nulová",J291,0)</f>
        <v>0</v>
      </c>
      <c r="BJ291" s="16" t="s">
        <v>85</v>
      </c>
      <c r="BK291" s="215">
        <f>ROUND(I291*H291,2)</f>
        <v>0</v>
      </c>
      <c r="BL291" s="16" t="s">
        <v>160</v>
      </c>
      <c r="BM291" s="214" t="s">
        <v>625</v>
      </c>
    </row>
    <row r="292" s="2" customFormat="1">
      <c r="A292" s="37"/>
      <c r="B292" s="38"/>
      <c r="C292" s="39"/>
      <c r="D292" s="216" t="s">
        <v>162</v>
      </c>
      <c r="E292" s="39"/>
      <c r="F292" s="217" t="s">
        <v>626</v>
      </c>
      <c r="G292" s="39"/>
      <c r="H292" s="39"/>
      <c r="I292" s="218"/>
      <c r="J292" s="39"/>
      <c r="K292" s="39"/>
      <c r="L292" s="43"/>
      <c r="M292" s="219"/>
      <c r="N292" s="220"/>
      <c r="O292" s="83"/>
      <c r="P292" s="83"/>
      <c r="Q292" s="83"/>
      <c r="R292" s="83"/>
      <c r="S292" s="83"/>
      <c r="T292" s="84"/>
      <c r="U292" s="37"/>
      <c r="V292" s="37"/>
      <c r="W292" s="37"/>
      <c r="X292" s="37"/>
      <c r="Y292" s="37"/>
      <c r="Z292" s="37"/>
      <c r="AA292" s="37"/>
      <c r="AB292" s="37"/>
      <c r="AC292" s="37"/>
      <c r="AD292" s="37"/>
      <c r="AE292" s="37"/>
      <c r="AT292" s="16" t="s">
        <v>162</v>
      </c>
      <c r="AU292" s="16" t="s">
        <v>85</v>
      </c>
    </row>
    <row r="293" s="2" customFormat="1" ht="22.2" customHeight="1">
      <c r="A293" s="37"/>
      <c r="B293" s="38"/>
      <c r="C293" s="203" t="s">
        <v>627</v>
      </c>
      <c r="D293" s="203" t="s">
        <v>155</v>
      </c>
      <c r="E293" s="204" t="s">
        <v>628</v>
      </c>
      <c r="F293" s="205" t="s">
        <v>629</v>
      </c>
      <c r="G293" s="206" t="s">
        <v>406</v>
      </c>
      <c r="H293" s="207">
        <v>56</v>
      </c>
      <c r="I293" s="208"/>
      <c r="J293" s="209">
        <f>ROUND(I293*H293,2)</f>
        <v>0</v>
      </c>
      <c r="K293" s="205" t="s">
        <v>159</v>
      </c>
      <c r="L293" s="43"/>
      <c r="M293" s="210" t="s">
        <v>19</v>
      </c>
      <c r="N293" s="211" t="s">
        <v>44</v>
      </c>
      <c r="O293" s="83"/>
      <c r="P293" s="212">
        <f>O293*H293</f>
        <v>0</v>
      </c>
      <c r="Q293" s="212">
        <v>0</v>
      </c>
      <c r="R293" s="212">
        <f>Q293*H293</f>
        <v>0</v>
      </c>
      <c r="S293" s="212">
        <v>0.0070000000000000001</v>
      </c>
      <c r="T293" s="213">
        <f>S293*H293</f>
        <v>0.39200000000000002</v>
      </c>
      <c r="U293" s="37"/>
      <c r="V293" s="37"/>
      <c r="W293" s="37"/>
      <c r="X293" s="37"/>
      <c r="Y293" s="37"/>
      <c r="Z293" s="37"/>
      <c r="AA293" s="37"/>
      <c r="AB293" s="37"/>
      <c r="AC293" s="37"/>
      <c r="AD293" s="37"/>
      <c r="AE293" s="37"/>
      <c r="AR293" s="214" t="s">
        <v>160</v>
      </c>
      <c r="AT293" s="214" t="s">
        <v>155</v>
      </c>
      <c r="AU293" s="214" t="s">
        <v>85</v>
      </c>
      <c r="AY293" s="16" t="s">
        <v>153</v>
      </c>
      <c r="BE293" s="215">
        <f>IF(N293="základní",J293,0)</f>
        <v>0</v>
      </c>
      <c r="BF293" s="215">
        <f>IF(N293="snížená",J293,0)</f>
        <v>0</v>
      </c>
      <c r="BG293" s="215">
        <f>IF(N293="zákl. přenesená",J293,0)</f>
        <v>0</v>
      </c>
      <c r="BH293" s="215">
        <f>IF(N293="sníž. přenesená",J293,0)</f>
        <v>0</v>
      </c>
      <c r="BI293" s="215">
        <f>IF(N293="nulová",J293,0)</f>
        <v>0</v>
      </c>
      <c r="BJ293" s="16" t="s">
        <v>85</v>
      </c>
      <c r="BK293" s="215">
        <f>ROUND(I293*H293,2)</f>
        <v>0</v>
      </c>
      <c r="BL293" s="16" t="s">
        <v>160</v>
      </c>
      <c r="BM293" s="214" t="s">
        <v>630</v>
      </c>
    </row>
    <row r="294" s="2" customFormat="1">
      <c r="A294" s="37"/>
      <c r="B294" s="38"/>
      <c r="C294" s="39"/>
      <c r="D294" s="216" t="s">
        <v>162</v>
      </c>
      <c r="E294" s="39"/>
      <c r="F294" s="217" t="s">
        <v>631</v>
      </c>
      <c r="G294" s="39"/>
      <c r="H294" s="39"/>
      <c r="I294" s="218"/>
      <c r="J294" s="39"/>
      <c r="K294" s="39"/>
      <c r="L294" s="43"/>
      <c r="M294" s="219"/>
      <c r="N294" s="220"/>
      <c r="O294" s="83"/>
      <c r="P294" s="83"/>
      <c r="Q294" s="83"/>
      <c r="R294" s="83"/>
      <c r="S294" s="83"/>
      <c r="T294" s="84"/>
      <c r="U294" s="37"/>
      <c r="V294" s="37"/>
      <c r="W294" s="37"/>
      <c r="X294" s="37"/>
      <c r="Y294" s="37"/>
      <c r="Z294" s="37"/>
      <c r="AA294" s="37"/>
      <c r="AB294" s="37"/>
      <c r="AC294" s="37"/>
      <c r="AD294" s="37"/>
      <c r="AE294" s="37"/>
      <c r="AT294" s="16" t="s">
        <v>162</v>
      </c>
      <c r="AU294" s="16" t="s">
        <v>85</v>
      </c>
    </row>
    <row r="295" s="2" customFormat="1" ht="22.2" customHeight="1">
      <c r="A295" s="37"/>
      <c r="B295" s="38"/>
      <c r="C295" s="203" t="s">
        <v>632</v>
      </c>
      <c r="D295" s="203" t="s">
        <v>155</v>
      </c>
      <c r="E295" s="204" t="s">
        <v>633</v>
      </c>
      <c r="F295" s="205" t="s">
        <v>634</v>
      </c>
      <c r="G295" s="206" t="s">
        <v>210</v>
      </c>
      <c r="H295" s="207">
        <v>12</v>
      </c>
      <c r="I295" s="208"/>
      <c r="J295" s="209">
        <f>ROUND(I295*H295,2)</f>
        <v>0</v>
      </c>
      <c r="K295" s="205" t="s">
        <v>159</v>
      </c>
      <c r="L295" s="43"/>
      <c r="M295" s="210" t="s">
        <v>19</v>
      </c>
      <c r="N295" s="211" t="s">
        <v>44</v>
      </c>
      <c r="O295" s="83"/>
      <c r="P295" s="212">
        <f>O295*H295</f>
        <v>0</v>
      </c>
      <c r="Q295" s="212">
        <v>0</v>
      </c>
      <c r="R295" s="212">
        <f>Q295*H295</f>
        <v>0</v>
      </c>
      <c r="S295" s="212">
        <v>0.0089999999999999993</v>
      </c>
      <c r="T295" s="213">
        <f>S295*H295</f>
        <v>0.10799999999999999</v>
      </c>
      <c r="U295" s="37"/>
      <c r="V295" s="37"/>
      <c r="W295" s="37"/>
      <c r="X295" s="37"/>
      <c r="Y295" s="37"/>
      <c r="Z295" s="37"/>
      <c r="AA295" s="37"/>
      <c r="AB295" s="37"/>
      <c r="AC295" s="37"/>
      <c r="AD295" s="37"/>
      <c r="AE295" s="37"/>
      <c r="AR295" s="214" t="s">
        <v>160</v>
      </c>
      <c r="AT295" s="214" t="s">
        <v>155</v>
      </c>
      <c r="AU295" s="214" t="s">
        <v>85</v>
      </c>
      <c r="AY295" s="16" t="s">
        <v>153</v>
      </c>
      <c r="BE295" s="215">
        <f>IF(N295="základní",J295,0)</f>
        <v>0</v>
      </c>
      <c r="BF295" s="215">
        <f>IF(N295="snížená",J295,0)</f>
        <v>0</v>
      </c>
      <c r="BG295" s="215">
        <f>IF(N295="zákl. přenesená",J295,0)</f>
        <v>0</v>
      </c>
      <c r="BH295" s="215">
        <f>IF(N295="sníž. přenesená",J295,0)</f>
        <v>0</v>
      </c>
      <c r="BI295" s="215">
        <f>IF(N295="nulová",J295,0)</f>
        <v>0</v>
      </c>
      <c r="BJ295" s="16" t="s">
        <v>85</v>
      </c>
      <c r="BK295" s="215">
        <f>ROUND(I295*H295,2)</f>
        <v>0</v>
      </c>
      <c r="BL295" s="16" t="s">
        <v>160</v>
      </c>
      <c r="BM295" s="214" t="s">
        <v>635</v>
      </c>
    </row>
    <row r="296" s="2" customFormat="1">
      <c r="A296" s="37"/>
      <c r="B296" s="38"/>
      <c r="C296" s="39"/>
      <c r="D296" s="216" t="s">
        <v>162</v>
      </c>
      <c r="E296" s="39"/>
      <c r="F296" s="217" t="s">
        <v>636</v>
      </c>
      <c r="G296" s="39"/>
      <c r="H296" s="39"/>
      <c r="I296" s="218"/>
      <c r="J296" s="39"/>
      <c r="K296" s="39"/>
      <c r="L296" s="43"/>
      <c r="M296" s="219"/>
      <c r="N296" s="220"/>
      <c r="O296" s="83"/>
      <c r="P296" s="83"/>
      <c r="Q296" s="83"/>
      <c r="R296" s="83"/>
      <c r="S296" s="83"/>
      <c r="T296" s="84"/>
      <c r="U296" s="37"/>
      <c r="V296" s="37"/>
      <c r="W296" s="37"/>
      <c r="X296" s="37"/>
      <c r="Y296" s="37"/>
      <c r="Z296" s="37"/>
      <c r="AA296" s="37"/>
      <c r="AB296" s="37"/>
      <c r="AC296" s="37"/>
      <c r="AD296" s="37"/>
      <c r="AE296" s="37"/>
      <c r="AT296" s="16" t="s">
        <v>162</v>
      </c>
      <c r="AU296" s="16" t="s">
        <v>85</v>
      </c>
    </row>
    <row r="297" s="2" customFormat="1" ht="22.2" customHeight="1">
      <c r="A297" s="37"/>
      <c r="B297" s="38"/>
      <c r="C297" s="203" t="s">
        <v>637</v>
      </c>
      <c r="D297" s="203" t="s">
        <v>155</v>
      </c>
      <c r="E297" s="204" t="s">
        <v>638</v>
      </c>
      <c r="F297" s="205" t="s">
        <v>639</v>
      </c>
      <c r="G297" s="206" t="s">
        <v>210</v>
      </c>
      <c r="H297" s="207">
        <v>16</v>
      </c>
      <c r="I297" s="208"/>
      <c r="J297" s="209">
        <f>ROUND(I297*H297,2)</f>
        <v>0</v>
      </c>
      <c r="K297" s="205" t="s">
        <v>159</v>
      </c>
      <c r="L297" s="43"/>
      <c r="M297" s="210" t="s">
        <v>19</v>
      </c>
      <c r="N297" s="211" t="s">
        <v>44</v>
      </c>
      <c r="O297" s="83"/>
      <c r="P297" s="212">
        <f>O297*H297</f>
        <v>0</v>
      </c>
      <c r="Q297" s="212">
        <v>0</v>
      </c>
      <c r="R297" s="212">
        <f>Q297*H297</f>
        <v>0</v>
      </c>
      <c r="S297" s="212">
        <v>0.0080000000000000002</v>
      </c>
      <c r="T297" s="213">
        <f>S297*H297</f>
        <v>0.128</v>
      </c>
      <c r="U297" s="37"/>
      <c r="V297" s="37"/>
      <c r="W297" s="37"/>
      <c r="X297" s="37"/>
      <c r="Y297" s="37"/>
      <c r="Z297" s="37"/>
      <c r="AA297" s="37"/>
      <c r="AB297" s="37"/>
      <c r="AC297" s="37"/>
      <c r="AD297" s="37"/>
      <c r="AE297" s="37"/>
      <c r="AR297" s="214" t="s">
        <v>160</v>
      </c>
      <c r="AT297" s="214" t="s">
        <v>155</v>
      </c>
      <c r="AU297" s="214" t="s">
        <v>85</v>
      </c>
      <c r="AY297" s="16" t="s">
        <v>153</v>
      </c>
      <c r="BE297" s="215">
        <f>IF(N297="základní",J297,0)</f>
        <v>0</v>
      </c>
      <c r="BF297" s="215">
        <f>IF(N297="snížená",J297,0)</f>
        <v>0</v>
      </c>
      <c r="BG297" s="215">
        <f>IF(N297="zákl. přenesená",J297,0)</f>
        <v>0</v>
      </c>
      <c r="BH297" s="215">
        <f>IF(N297="sníž. přenesená",J297,0)</f>
        <v>0</v>
      </c>
      <c r="BI297" s="215">
        <f>IF(N297="nulová",J297,0)</f>
        <v>0</v>
      </c>
      <c r="BJ297" s="16" t="s">
        <v>85</v>
      </c>
      <c r="BK297" s="215">
        <f>ROUND(I297*H297,2)</f>
        <v>0</v>
      </c>
      <c r="BL297" s="16" t="s">
        <v>160</v>
      </c>
      <c r="BM297" s="214" t="s">
        <v>640</v>
      </c>
    </row>
    <row r="298" s="2" customFormat="1">
      <c r="A298" s="37"/>
      <c r="B298" s="38"/>
      <c r="C298" s="39"/>
      <c r="D298" s="216" t="s">
        <v>162</v>
      </c>
      <c r="E298" s="39"/>
      <c r="F298" s="217" t="s">
        <v>641</v>
      </c>
      <c r="G298" s="39"/>
      <c r="H298" s="39"/>
      <c r="I298" s="218"/>
      <c r="J298" s="39"/>
      <c r="K298" s="39"/>
      <c r="L298" s="43"/>
      <c r="M298" s="219"/>
      <c r="N298" s="220"/>
      <c r="O298" s="83"/>
      <c r="P298" s="83"/>
      <c r="Q298" s="83"/>
      <c r="R298" s="83"/>
      <c r="S298" s="83"/>
      <c r="T298" s="84"/>
      <c r="U298" s="37"/>
      <c r="V298" s="37"/>
      <c r="W298" s="37"/>
      <c r="X298" s="37"/>
      <c r="Y298" s="37"/>
      <c r="Z298" s="37"/>
      <c r="AA298" s="37"/>
      <c r="AB298" s="37"/>
      <c r="AC298" s="37"/>
      <c r="AD298" s="37"/>
      <c r="AE298" s="37"/>
      <c r="AT298" s="16" t="s">
        <v>162</v>
      </c>
      <c r="AU298" s="16" t="s">
        <v>85</v>
      </c>
    </row>
    <row r="299" s="2" customFormat="1" ht="22.2" customHeight="1">
      <c r="A299" s="37"/>
      <c r="B299" s="38"/>
      <c r="C299" s="203" t="s">
        <v>642</v>
      </c>
      <c r="D299" s="203" t="s">
        <v>155</v>
      </c>
      <c r="E299" s="204" t="s">
        <v>643</v>
      </c>
      <c r="F299" s="205" t="s">
        <v>644</v>
      </c>
      <c r="G299" s="206" t="s">
        <v>195</v>
      </c>
      <c r="H299" s="207">
        <v>943.60000000000002</v>
      </c>
      <c r="I299" s="208"/>
      <c r="J299" s="209">
        <f>ROUND(I299*H299,2)</f>
        <v>0</v>
      </c>
      <c r="K299" s="205" t="s">
        <v>159</v>
      </c>
      <c r="L299" s="43"/>
      <c r="M299" s="210" t="s">
        <v>19</v>
      </c>
      <c r="N299" s="211" t="s">
        <v>44</v>
      </c>
      <c r="O299" s="83"/>
      <c r="P299" s="212">
        <f>O299*H299</f>
        <v>0</v>
      </c>
      <c r="Q299" s="212">
        <v>0</v>
      </c>
      <c r="R299" s="212">
        <f>Q299*H299</f>
        <v>0</v>
      </c>
      <c r="S299" s="212">
        <v>0.01</v>
      </c>
      <c r="T299" s="213">
        <f>S299*H299</f>
        <v>9.4359999999999999</v>
      </c>
      <c r="U299" s="37"/>
      <c r="V299" s="37"/>
      <c r="W299" s="37"/>
      <c r="X299" s="37"/>
      <c r="Y299" s="37"/>
      <c r="Z299" s="37"/>
      <c r="AA299" s="37"/>
      <c r="AB299" s="37"/>
      <c r="AC299" s="37"/>
      <c r="AD299" s="37"/>
      <c r="AE299" s="37"/>
      <c r="AR299" s="214" t="s">
        <v>160</v>
      </c>
      <c r="AT299" s="214" t="s">
        <v>155</v>
      </c>
      <c r="AU299" s="214" t="s">
        <v>85</v>
      </c>
      <c r="AY299" s="16" t="s">
        <v>153</v>
      </c>
      <c r="BE299" s="215">
        <f>IF(N299="základní",J299,0)</f>
        <v>0</v>
      </c>
      <c r="BF299" s="215">
        <f>IF(N299="snížená",J299,0)</f>
        <v>0</v>
      </c>
      <c r="BG299" s="215">
        <f>IF(N299="zákl. přenesená",J299,0)</f>
        <v>0</v>
      </c>
      <c r="BH299" s="215">
        <f>IF(N299="sníž. přenesená",J299,0)</f>
        <v>0</v>
      </c>
      <c r="BI299" s="215">
        <f>IF(N299="nulová",J299,0)</f>
        <v>0</v>
      </c>
      <c r="BJ299" s="16" t="s">
        <v>85</v>
      </c>
      <c r="BK299" s="215">
        <f>ROUND(I299*H299,2)</f>
        <v>0</v>
      </c>
      <c r="BL299" s="16" t="s">
        <v>160</v>
      </c>
      <c r="BM299" s="214" t="s">
        <v>645</v>
      </c>
    </row>
    <row r="300" s="2" customFormat="1">
      <c r="A300" s="37"/>
      <c r="B300" s="38"/>
      <c r="C300" s="39"/>
      <c r="D300" s="216" t="s">
        <v>162</v>
      </c>
      <c r="E300" s="39"/>
      <c r="F300" s="217" t="s">
        <v>646</v>
      </c>
      <c r="G300" s="39"/>
      <c r="H300" s="39"/>
      <c r="I300" s="218"/>
      <c r="J300" s="39"/>
      <c r="K300" s="39"/>
      <c r="L300" s="43"/>
      <c r="M300" s="219"/>
      <c r="N300" s="220"/>
      <c r="O300" s="83"/>
      <c r="P300" s="83"/>
      <c r="Q300" s="83"/>
      <c r="R300" s="83"/>
      <c r="S300" s="83"/>
      <c r="T300" s="84"/>
      <c r="U300" s="37"/>
      <c r="V300" s="37"/>
      <c r="W300" s="37"/>
      <c r="X300" s="37"/>
      <c r="Y300" s="37"/>
      <c r="Z300" s="37"/>
      <c r="AA300" s="37"/>
      <c r="AB300" s="37"/>
      <c r="AC300" s="37"/>
      <c r="AD300" s="37"/>
      <c r="AE300" s="37"/>
      <c r="AT300" s="16" t="s">
        <v>162</v>
      </c>
      <c r="AU300" s="16" t="s">
        <v>85</v>
      </c>
    </row>
    <row r="301" s="2" customFormat="1" ht="22.2" customHeight="1">
      <c r="A301" s="37"/>
      <c r="B301" s="38"/>
      <c r="C301" s="203" t="s">
        <v>647</v>
      </c>
      <c r="D301" s="203" t="s">
        <v>155</v>
      </c>
      <c r="E301" s="204" t="s">
        <v>648</v>
      </c>
      <c r="F301" s="205" t="s">
        <v>649</v>
      </c>
      <c r="G301" s="206" t="s">
        <v>195</v>
      </c>
      <c r="H301" s="207">
        <v>280.25400000000002</v>
      </c>
      <c r="I301" s="208"/>
      <c r="J301" s="209">
        <f>ROUND(I301*H301,2)</f>
        <v>0</v>
      </c>
      <c r="K301" s="205" t="s">
        <v>159</v>
      </c>
      <c r="L301" s="43"/>
      <c r="M301" s="210" t="s">
        <v>19</v>
      </c>
      <c r="N301" s="211" t="s">
        <v>44</v>
      </c>
      <c r="O301" s="83"/>
      <c r="P301" s="212">
        <f>O301*H301</f>
        <v>0</v>
      </c>
      <c r="Q301" s="212">
        <v>0</v>
      </c>
      <c r="R301" s="212">
        <f>Q301*H301</f>
        <v>0</v>
      </c>
      <c r="S301" s="212">
        <v>0.016</v>
      </c>
      <c r="T301" s="213">
        <f>S301*H301</f>
        <v>4.484064</v>
      </c>
      <c r="U301" s="37"/>
      <c r="V301" s="37"/>
      <c r="W301" s="37"/>
      <c r="X301" s="37"/>
      <c r="Y301" s="37"/>
      <c r="Z301" s="37"/>
      <c r="AA301" s="37"/>
      <c r="AB301" s="37"/>
      <c r="AC301" s="37"/>
      <c r="AD301" s="37"/>
      <c r="AE301" s="37"/>
      <c r="AR301" s="214" t="s">
        <v>160</v>
      </c>
      <c r="AT301" s="214" t="s">
        <v>155</v>
      </c>
      <c r="AU301" s="214" t="s">
        <v>85</v>
      </c>
      <c r="AY301" s="16" t="s">
        <v>153</v>
      </c>
      <c r="BE301" s="215">
        <f>IF(N301="základní",J301,0)</f>
        <v>0</v>
      </c>
      <c r="BF301" s="215">
        <f>IF(N301="snížená",J301,0)</f>
        <v>0</v>
      </c>
      <c r="BG301" s="215">
        <f>IF(N301="zákl. přenesená",J301,0)</f>
        <v>0</v>
      </c>
      <c r="BH301" s="215">
        <f>IF(N301="sníž. přenesená",J301,0)</f>
        <v>0</v>
      </c>
      <c r="BI301" s="215">
        <f>IF(N301="nulová",J301,0)</f>
        <v>0</v>
      </c>
      <c r="BJ301" s="16" t="s">
        <v>85</v>
      </c>
      <c r="BK301" s="215">
        <f>ROUND(I301*H301,2)</f>
        <v>0</v>
      </c>
      <c r="BL301" s="16" t="s">
        <v>160</v>
      </c>
      <c r="BM301" s="214" t="s">
        <v>650</v>
      </c>
    </row>
    <row r="302" s="2" customFormat="1">
      <c r="A302" s="37"/>
      <c r="B302" s="38"/>
      <c r="C302" s="39"/>
      <c r="D302" s="216" t="s">
        <v>162</v>
      </c>
      <c r="E302" s="39"/>
      <c r="F302" s="217" t="s">
        <v>651</v>
      </c>
      <c r="G302" s="39"/>
      <c r="H302" s="39"/>
      <c r="I302" s="218"/>
      <c r="J302" s="39"/>
      <c r="K302" s="39"/>
      <c r="L302" s="43"/>
      <c r="M302" s="219"/>
      <c r="N302" s="220"/>
      <c r="O302" s="83"/>
      <c r="P302" s="83"/>
      <c r="Q302" s="83"/>
      <c r="R302" s="83"/>
      <c r="S302" s="83"/>
      <c r="T302" s="84"/>
      <c r="U302" s="37"/>
      <c r="V302" s="37"/>
      <c r="W302" s="37"/>
      <c r="X302" s="37"/>
      <c r="Y302" s="37"/>
      <c r="Z302" s="37"/>
      <c r="AA302" s="37"/>
      <c r="AB302" s="37"/>
      <c r="AC302" s="37"/>
      <c r="AD302" s="37"/>
      <c r="AE302" s="37"/>
      <c r="AT302" s="16" t="s">
        <v>162</v>
      </c>
      <c r="AU302" s="16" t="s">
        <v>85</v>
      </c>
    </row>
    <row r="303" s="2" customFormat="1" ht="22.2" customHeight="1">
      <c r="A303" s="37"/>
      <c r="B303" s="38"/>
      <c r="C303" s="203" t="s">
        <v>652</v>
      </c>
      <c r="D303" s="203" t="s">
        <v>155</v>
      </c>
      <c r="E303" s="204" t="s">
        <v>653</v>
      </c>
      <c r="F303" s="205" t="s">
        <v>654</v>
      </c>
      <c r="G303" s="206" t="s">
        <v>195</v>
      </c>
      <c r="H303" s="207">
        <v>18.600000000000001</v>
      </c>
      <c r="I303" s="208"/>
      <c r="J303" s="209">
        <f>ROUND(I303*H303,2)</f>
        <v>0</v>
      </c>
      <c r="K303" s="205" t="s">
        <v>159</v>
      </c>
      <c r="L303" s="43"/>
      <c r="M303" s="210" t="s">
        <v>19</v>
      </c>
      <c r="N303" s="211" t="s">
        <v>44</v>
      </c>
      <c r="O303" s="83"/>
      <c r="P303" s="212">
        <f>O303*H303</f>
        <v>0</v>
      </c>
      <c r="Q303" s="212">
        <v>0</v>
      </c>
      <c r="R303" s="212">
        <f>Q303*H303</f>
        <v>0</v>
      </c>
      <c r="S303" s="212">
        <v>0.068000000000000005</v>
      </c>
      <c r="T303" s="213">
        <f>S303*H303</f>
        <v>1.2648000000000002</v>
      </c>
      <c r="U303" s="37"/>
      <c r="V303" s="37"/>
      <c r="W303" s="37"/>
      <c r="X303" s="37"/>
      <c r="Y303" s="37"/>
      <c r="Z303" s="37"/>
      <c r="AA303" s="37"/>
      <c r="AB303" s="37"/>
      <c r="AC303" s="37"/>
      <c r="AD303" s="37"/>
      <c r="AE303" s="37"/>
      <c r="AR303" s="214" t="s">
        <v>160</v>
      </c>
      <c r="AT303" s="214" t="s">
        <v>155</v>
      </c>
      <c r="AU303" s="214" t="s">
        <v>85</v>
      </c>
      <c r="AY303" s="16" t="s">
        <v>153</v>
      </c>
      <c r="BE303" s="215">
        <f>IF(N303="základní",J303,0)</f>
        <v>0</v>
      </c>
      <c r="BF303" s="215">
        <f>IF(N303="snížená",J303,0)</f>
        <v>0</v>
      </c>
      <c r="BG303" s="215">
        <f>IF(N303="zákl. přenesená",J303,0)</f>
        <v>0</v>
      </c>
      <c r="BH303" s="215">
        <f>IF(N303="sníž. přenesená",J303,0)</f>
        <v>0</v>
      </c>
      <c r="BI303" s="215">
        <f>IF(N303="nulová",J303,0)</f>
        <v>0</v>
      </c>
      <c r="BJ303" s="16" t="s">
        <v>85</v>
      </c>
      <c r="BK303" s="215">
        <f>ROUND(I303*H303,2)</f>
        <v>0</v>
      </c>
      <c r="BL303" s="16" t="s">
        <v>160</v>
      </c>
      <c r="BM303" s="214" t="s">
        <v>655</v>
      </c>
    </row>
    <row r="304" s="2" customFormat="1">
      <c r="A304" s="37"/>
      <c r="B304" s="38"/>
      <c r="C304" s="39"/>
      <c r="D304" s="216" t="s">
        <v>162</v>
      </c>
      <c r="E304" s="39"/>
      <c r="F304" s="217" t="s">
        <v>656</v>
      </c>
      <c r="G304" s="39"/>
      <c r="H304" s="39"/>
      <c r="I304" s="218"/>
      <c r="J304" s="39"/>
      <c r="K304" s="39"/>
      <c r="L304" s="43"/>
      <c r="M304" s="219"/>
      <c r="N304" s="220"/>
      <c r="O304" s="83"/>
      <c r="P304" s="83"/>
      <c r="Q304" s="83"/>
      <c r="R304" s="83"/>
      <c r="S304" s="83"/>
      <c r="T304" s="84"/>
      <c r="U304" s="37"/>
      <c r="V304" s="37"/>
      <c r="W304" s="37"/>
      <c r="X304" s="37"/>
      <c r="Y304" s="37"/>
      <c r="Z304" s="37"/>
      <c r="AA304" s="37"/>
      <c r="AB304" s="37"/>
      <c r="AC304" s="37"/>
      <c r="AD304" s="37"/>
      <c r="AE304" s="37"/>
      <c r="AT304" s="16" t="s">
        <v>162</v>
      </c>
      <c r="AU304" s="16" t="s">
        <v>85</v>
      </c>
    </row>
    <row r="305" s="2" customFormat="1" ht="14.4" customHeight="1">
      <c r="A305" s="37"/>
      <c r="B305" s="38"/>
      <c r="C305" s="203" t="s">
        <v>657</v>
      </c>
      <c r="D305" s="203" t="s">
        <v>155</v>
      </c>
      <c r="E305" s="204" t="s">
        <v>658</v>
      </c>
      <c r="F305" s="205" t="s">
        <v>659</v>
      </c>
      <c r="G305" s="206" t="s">
        <v>158</v>
      </c>
      <c r="H305" s="207">
        <v>1.2</v>
      </c>
      <c r="I305" s="208"/>
      <c r="J305" s="209">
        <f>ROUND(I305*H305,2)</f>
        <v>0</v>
      </c>
      <c r="K305" s="205" t="s">
        <v>159</v>
      </c>
      <c r="L305" s="43"/>
      <c r="M305" s="210" t="s">
        <v>19</v>
      </c>
      <c r="N305" s="211" t="s">
        <v>44</v>
      </c>
      <c r="O305" s="83"/>
      <c r="P305" s="212">
        <f>O305*H305</f>
        <v>0</v>
      </c>
      <c r="Q305" s="212">
        <v>0.54034000000000004</v>
      </c>
      <c r="R305" s="212">
        <f>Q305*H305</f>
        <v>0.64840799999999998</v>
      </c>
      <c r="S305" s="212">
        <v>0</v>
      </c>
      <c r="T305" s="213">
        <f>S305*H305</f>
        <v>0</v>
      </c>
      <c r="U305" s="37"/>
      <c r="V305" s="37"/>
      <c r="W305" s="37"/>
      <c r="X305" s="37"/>
      <c r="Y305" s="37"/>
      <c r="Z305" s="37"/>
      <c r="AA305" s="37"/>
      <c r="AB305" s="37"/>
      <c r="AC305" s="37"/>
      <c r="AD305" s="37"/>
      <c r="AE305" s="37"/>
      <c r="AR305" s="214" t="s">
        <v>160</v>
      </c>
      <c r="AT305" s="214" t="s">
        <v>155</v>
      </c>
      <c r="AU305" s="214" t="s">
        <v>85</v>
      </c>
      <c r="AY305" s="16" t="s">
        <v>153</v>
      </c>
      <c r="BE305" s="215">
        <f>IF(N305="základní",J305,0)</f>
        <v>0</v>
      </c>
      <c r="BF305" s="215">
        <f>IF(N305="snížená",J305,0)</f>
        <v>0</v>
      </c>
      <c r="BG305" s="215">
        <f>IF(N305="zákl. přenesená",J305,0)</f>
        <v>0</v>
      </c>
      <c r="BH305" s="215">
        <f>IF(N305="sníž. přenesená",J305,0)</f>
        <v>0</v>
      </c>
      <c r="BI305" s="215">
        <f>IF(N305="nulová",J305,0)</f>
        <v>0</v>
      </c>
      <c r="BJ305" s="16" t="s">
        <v>85</v>
      </c>
      <c r="BK305" s="215">
        <f>ROUND(I305*H305,2)</f>
        <v>0</v>
      </c>
      <c r="BL305" s="16" t="s">
        <v>160</v>
      </c>
      <c r="BM305" s="214" t="s">
        <v>660</v>
      </c>
    </row>
    <row r="306" s="2" customFormat="1">
      <c r="A306" s="37"/>
      <c r="B306" s="38"/>
      <c r="C306" s="39"/>
      <c r="D306" s="216" t="s">
        <v>162</v>
      </c>
      <c r="E306" s="39"/>
      <c r="F306" s="217" t="s">
        <v>661</v>
      </c>
      <c r="G306" s="39"/>
      <c r="H306" s="39"/>
      <c r="I306" s="218"/>
      <c r="J306" s="39"/>
      <c r="K306" s="39"/>
      <c r="L306" s="43"/>
      <c r="M306" s="219"/>
      <c r="N306" s="220"/>
      <c r="O306" s="83"/>
      <c r="P306" s="83"/>
      <c r="Q306" s="83"/>
      <c r="R306" s="83"/>
      <c r="S306" s="83"/>
      <c r="T306" s="84"/>
      <c r="U306" s="37"/>
      <c r="V306" s="37"/>
      <c r="W306" s="37"/>
      <c r="X306" s="37"/>
      <c r="Y306" s="37"/>
      <c r="Z306" s="37"/>
      <c r="AA306" s="37"/>
      <c r="AB306" s="37"/>
      <c r="AC306" s="37"/>
      <c r="AD306" s="37"/>
      <c r="AE306" s="37"/>
      <c r="AT306" s="16" t="s">
        <v>162</v>
      </c>
      <c r="AU306" s="16" t="s">
        <v>85</v>
      </c>
    </row>
    <row r="307" s="2" customFormat="1" ht="14.4" customHeight="1">
      <c r="A307" s="37"/>
      <c r="B307" s="38"/>
      <c r="C307" s="221" t="s">
        <v>662</v>
      </c>
      <c r="D307" s="221" t="s">
        <v>252</v>
      </c>
      <c r="E307" s="222" t="s">
        <v>663</v>
      </c>
      <c r="F307" s="223" t="s">
        <v>664</v>
      </c>
      <c r="G307" s="224" t="s">
        <v>210</v>
      </c>
      <c r="H307" s="225">
        <v>540</v>
      </c>
      <c r="I307" s="226"/>
      <c r="J307" s="227">
        <f>ROUND(I307*H307,2)</f>
        <v>0</v>
      </c>
      <c r="K307" s="223" t="s">
        <v>159</v>
      </c>
      <c r="L307" s="228"/>
      <c r="M307" s="229" t="s">
        <v>19</v>
      </c>
      <c r="N307" s="230" t="s">
        <v>44</v>
      </c>
      <c r="O307" s="83"/>
      <c r="P307" s="212">
        <f>O307*H307</f>
        <v>0</v>
      </c>
      <c r="Q307" s="212">
        <v>0.0041000000000000003</v>
      </c>
      <c r="R307" s="212">
        <f>Q307*H307</f>
        <v>2.214</v>
      </c>
      <c r="S307" s="212">
        <v>0</v>
      </c>
      <c r="T307" s="213">
        <f>S307*H307</f>
        <v>0</v>
      </c>
      <c r="U307" s="37"/>
      <c r="V307" s="37"/>
      <c r="W307" s="37"/>
      <c r="X307" s="37"/>
      <c r="Y307" s="37"/>
      <c r="Z307" s="37"/>
      <c r="AA307" s="37"/>
      <c r="AB307" s="37"/>
      <c r="AC307" s="37"/>
      <c r="AD307" s="37"/>
      <c r="AE307" s="37"/>
      <c r="AR307" s="214" t="s">
        <v>192</v>
      </c>
      <c r="AT307" s="214" t="s">
        <v>252</v>
      </c>
      <c r="AU307" s="214" t="s">
        <v>85</v>
      </c>
      <c r="AY307" s="16" t="s">
        <v>153</v>
      </c>
      <c r="BE307" s="215">
        <f>IF(N307="základní",J307,0)</f>
        <v>0</v>
      </c>
      <c r="BF307" s="215">
        <f>IF(N307="snížená",J307,0)</f>
        <v>0</v>
      </c>
      <c r="BG307" s="215">
        <f>IF(N307="zákl. přenesená",J307,0)</f>
        <v>0</v>
      </c>
      <c r="BH307" s="215">
        <f>IF(N307="sníž. přenesená",J307,0)</f>
        <v>0</v>
      </c>
      <c r="BI307" s="215">
        <f>IF(N307="nulová",J307,0)</f>
        <v>0</v>
      </c>
      <c r="BJ307" s="16" t="s">
        <v>85</v>
      </c>
      <c r="BK307" s="215">
        <f>ROUND(I307*H307,2)</f>
        <v>0</v>
      </c>
      <c r="BL307" s="16" t="s">
        <v>160</v>
      </c>
      <c r="BM307" s="214" t="s">
        <v>665</v>
      </c>
    </row>
    <row r="308" s="2" customFormat="1" ht="14.4" customHeight="1">
      <c r="A308" s="37"/>
      <c r="B308" s="38"/>
      <c r="C308" s="203" t="s">
        <v>666</v>
      </c>
      <c r="D308" s="203" t="s">
        <v>155</v>
      </c>
      <c r="E308" s="204" t="s">
        <v>667</v>
      </c>
      <c r="F308" s="205" t="s">
        <v>668</v>
      </c>
      <c r="G308" s="206" t="s">
        <v>195</v>
      </c>
      <c r="H308" s="207">
        <v>381.85199999999998</v>
      </c>
      <c r="I308" s="208"/>
      <c r="J308" s="209">
        <f>ROUND(I308*H308,2)</f>
        <v>0</v>
      </c>
      <c r="K308" s="205" t="s">
        <v>19</v>
      </c>
      <c r="L308" s="43"/>
      <c r="M308" s="210" t="s">
        <v>19</v>
      </c>
      <c r="N308" s="211" t="s">
        <v>44</v>
      </c>
      <c r="O308" s="83"/>
      <c r="P308" s="212">
        <f>O308*H308</f>
        <v>0</v>
      </c>
      <c r="Q308" s="212">
        <v>0.0010300000000000001</v>
      </c>
      <c r="R308" s="212">
        <f>Q308*H308</f>
        <v>0.39330756</v>
      </c>
      <c r="S308" s="212">
        <v>0</v>
      </c>
      <c r="T308" s="213">
        <f>S308*H308</f>
        <v>0</v>
      </c>
      <c r="U308" s="37"/>
      <c r="V308" s="37"/>
      <c r="W308" s="37"/>
      <c r="X308" s="37"/>
      <c r="Y308" s="37"/>
      <c r="Z308" s="37"/>
      <c r="AA308" s="37"/>
      <c r="AB308" s="37"/>
      <c r="AC308" s="37"/>
      <c r="AD308" s="37"/>
      <c r="AE308" s="37"/>
      <c r="AR308" s="214" t="s">
        <v>160</v>
      </c>
      <c r="AT308" s="214" t="s">
        <v>155</v>
      </c>
      <c r="AU308" s="214" t="s">
        <v>85</v>
      </c>
      <c r="AY308" s="16" t="s">
        <v>153</v>
      </c>
      <c r="BE308" s="215">
        <f>IF(N308="základní",J308,0)</f>
        <v>0</v>
      </c>
      <c r="BF308" s="215">
        <f>IF(N308="snížená",J308,0)</f>
        <v>0</v>
      </c>
      <c r="BG308" s="215">
        <f>IF(N308="zákl. přenesená",J308,0)</f>
        <v>0</v>
      </c>
      <c r="BH308" s="215">
        <f>IF(N308="sníž. přenesená",J308,0)</f>
        <v>0</v>
      </c>
      <c r="BI308" s="215">
        <f>IF(N308="nulová",J308,0)</f>
        <v>0</v>
      </c>
      <c r="BJ308" s="16" t="s">
        <v>85</v>
      </c>
      <c r="BK308" s="215">
        <f>ROUND(I308*H308,2)</f>
        <v>0</v>
      </c>
      <c r="BL308" s="16" t="s">
        <v>160</v>
      </c>
      <c r="BM308" s="214" t="s">
        <v>669</v>
      </c>
    </row>
    <row r="309" s="12" customFormat="1" ht="20.88" customHeight="1">
      <c r="A309" s="12"/>
      <c r="B309" s="187"/>
      <c r="C309" s="188"/>
      <c r="D309" s="189" t="s">
        <v>71</v>
      </c>
      <c r="E309" s="201" t="s">
        <v>670</v>
      </c>
      <c r="F309" s="201" t="s">
        <v>671</v>
      </c>
      <c r="G309" s="188"/>
      <c r="H309" s="188"/>
      <c r="I309" s="191"/>
      <c r="J309" s="202">
        <f>BK309</f>
        <v>0</v>
      </c>
      <c r="K309" s="188"/>
      <c r="L309" s="193"/>
      <c r="M309" s="194"/>
      <c r="N309" s="195"/>
      <c r="O309" s="195"/>
      <c r="P309" s="196">
        <f>SUM(P310:P323)</f>
        <v>0</v>
      </c>
      <c r="Q309" s="195"/>
      <c r="R309" s="196">
        <f>SUM(R310:R323)</f>
        <v>0</v>
      </c>
      <c r="S309" s="195"/>
      <c r="T309" s="197">
        <f>SUM(T310:T323)</f>
        <v>0</v>
      </c>
      <c r="U309" s="12"/>
      <c r="V309" s="12"/>
      <c r="W309" s="12"/>
      <c r="X309" s="12"/>
      <c r="Y309" s="12"/>
      <c r="Z309" s="12"/>
      <c r="AA309" s="12"/>
      <c r="AB309" s="12"/>
      <c r="AC309" s="12"/>
      <c r="AD309" s="12"/>
      <c r="AE309" s="12"/>
      <c r="AR309" s="198" t="s">
        <v>80</v>
      </c>
      <c r="AT309" s="199" t="s">
        <v>71</v>
      </c>
      <c r="AU309" s="199" t="s">
        <v>85</v>
      </c>
      <c r="AY309" s="198" t="s">
        <v>153</v>
      </c>
      <c r="BK309" s="200">
        <f>SUM(BK310:BK323)</f>
        <v>0</v>
      </c>
    </row>
    <row r="310" s="2" customFormat="1" ht="22.2" customHeight="1">
      <c r="A310" s="37"/>
      <c r="B310" s="38"/>
      <c r="C310" s="203" t="s">
        <v>672</v>
      </c>
      <c r="D310" s="203" t="s">
        <v>155</v>
      </c>
      <c r="E310" s="204" t="s">
        <v>673</v>
      </c>
      <c r="F310" s="205" t="s">
        <v>674</v>
      </c>
      <c r="G310" s="206" t="s">
        <v>174</v>
      </c>
      <c r="H310" s="207">
        <v>151.91499999999999</v>
      </c>
      <c r="I310" s="208"/>
      <c r="J310" s="209">
        <f>ROUND(I310*H310,2)</f>
        <v>0</v>
      </c>
      <c r="K310" s="205" t="s">
        <v>159</v>
      </c>
      <c r="L310" s="43"/>
      <c r="M310" s="210" t="s">
        <v>19</v>
      </c>
      <c r="N310" s="211" t="s">
        <v>44</v>
      </c>
      <c r="O310" s="83"/>
      <c r="P310" s="212">
        <f>O310*H310</f>
        <v>0</v>
      </c>
      <c r="Q310" s="212">
        <v>0</v>
      </c>
      <c r="R310" s="212">
        <f>Q310*H310</f>
        <v>0</v>
      </c>
      <c r="S310" s="212">
        <v>0</v>
      </c>
      <c r="T310" s="213">
        <f>S310*H310</f>
        <v>0</v>
      </c>
      <c r="U310" s="37"/>
      <c r="V310" s="37"/>
      <c r="W310" s="37"/>
      <c r="X310" s="37"/>
      <c r="Y310" s="37"/>
      <c r="Z310" s="37"/>
      <c r="AA310" s="37"/>
      <c r="AB310" s="37"/>
      <c r="AC310" s="37"/>
      <c r="AD310" s="37"/>
      <c r="AE310" s="37"/>
      <c r="AR310" s="214" t="s">
        <v>160</v>
      </c>
      <c r="AT310" s="214" t="s">
        <v>155</v>
      </c>
      <c r="AU310" s="214" t="s">
        <v>167</v>
      </c>
      <c r="AY310" s="16" t="s">
        <v>153</v>
      </c>
      <c r="BE310" s="215">
        <f>IF(N310="základní",J310,0)</f>
        <v>0</v>
      </c>
      <c r="BF310" s="215">
        <f>IF(N310="snížená",J310,0)</f>
        <v>0</v>
      </c>
      <c r="BG310" s="215">
        <f>IF(N310="zákl. přenesená",J310,0)</f>
        <v>0</v>
      </c>
      <c r="BH310" s="215">
        <f>IF(N310="sníž. přenesená",J310,0)</f>
        <v>0</v>
      </c>
      <c r="BI310" s="215">
        <f>IF(N310="nulová",J310,0)</f>
        <v>0</v>
      </c>
      <c r="BJ310" s="16" t="s">
        <v>85</v>
      </c>
      <c r="BK310" s="215">
        <f>ROUND(I310*H310,2)</f>
        <v>0</v>
      </c>
      <c r="BL310" s="16" t="s">
        <v>160</v>
      </c>
      <c r="BM310" s="214" t="s">
        <v>675</v>
      </c>
    </row>
    <row r="311" s="2" customFormat="1">
      <c r="A311" s="37"/>
      <c r="B311" s="38"/>
      <c r="C311" s="39"/>
      <c r="D311" s="216" t="s">
        <v>162</v>
      </c>
      <c r="E311" s="39"/>
      <c r="F311" s="217" t="s">
        <v>676</v>
      </c>
      <c r="G311" s="39"/>
      <c r="H311" s="39"/>
      <c r="I311" s="218"/>
      <c r="J311" s="39"/>
      <c r="K311" s="39"/>
      <c r="L311" s="43"/>
      <c r="M311" s="219"/>
      <c r="N311" s="220"/>
      <c r="O311" s="83"/>
      <c r="P311" s="83"/>
      <c r="Q311" s="83"/>
      <c r="R311" s="83"/>
      <c r="S311" s="83"/>
      <c r="T311" s="84"/>
      <c r="U311" s="37"/>
      <c r="V311" s="37"/>
      <c r="W311" s="37"/>
      <c r="X311" s="37"/>
      <c r="Y311" s="37"/>
      <c r="Z311" s="37"/>
      <c r="AA311" s="37"/>
      <c r="AB311" s="37"/>
      <c r="AC311" s="37"/>
      <c r="AD311" s="37"/>
      <c r="AE311" s="37"/>
      <c r="AT311" s="16" t="s">
        <v>162</v>
      </c>
      <c r="AU311" s="16" t="s">
        <v>167</v>
      </c>
    </row>
    <row r="312" s="2" customFormat="1" ht="22.2" customHeight="1">
      <c r="A312" s="37"/>
      <c r="B312" s="38"/>
      <c r="C312" s="203" t="s">
        <v>529</v>
      </c>
      <c r="D312" s="203" t="s">
        <v>155</v>
      </c>
      <c r="E312" s="204" t="s">
        <v>677</v>
      </c>
      <c r="F312" s="205" t="s">
        <v>678</v>
      </c>
      <c r="G312" s="206" t="s">
        <v>174</v>
      </c>
      <c r="H312" s="207">
        <v>903.03999999999996</v>
      </c>
      <c r="I312" s="208"/>
      <c r="J312" s="209">
        <f>ROUND(I312*H312,2)</f>
        <v>0</v>
      </c>
      <c r="K312" s="205" t="s">
        <v>159</v>
      </c>
      <c r="L312" s="43"/>
      <c r="M312" s="210" t="s">
        <v>19</v>
      </c>
      <c r="N312" s="211" t="s">
        <v>44</v>
      </c>
      <c r="O312" s="83"/>
      <c r="P312" s="212">
        <f>O312*H312</f>
        <v>0</v>
      </c>
      <c r="Q312" s="212">
        <v>0</v>
      </c>
      <c r="R312" s="212">
        <f>Q312*H312</f>
        <v>0</v>
      </c>
      <c r="S312" s="212">
        <v>0</v>
      </c>
      <c r="T312" s="213">
        <f>S312*H312</f>
        <v>0</v>
      </c>
      <c r="U312" s="37"/>
      <c r="V312" s="37"/>
      <c r="W312" s="37"/>
      <c r="X312" s="37"/>
      <c r="Y312" s="37"/>
      <c r="Z312" s="37"/>
      <c r="AA312" s="37"/>
      <c r="AB312" s="37"/>
      <c r="AC312" s="37"/>
      <c r="AD312" s="37"/>
      <c r="AE312" s="37"/>
      <c r="AR312" s="214" t="s">
        <v>160</v>
      </c>
      <c r="AT312" s="214" t="s">
        <v>155</v>
      </c>
      <c r="AU312" s="214" t="s">
        <v>167</v>
      </c>
      <c r="AY312" s="16" t="s">
        <v>153</v>
      </c>
      <c r="BE312" s="215">
        <f>IF(N312="základní",J312,0)</f>
        <v>0</v>
      </c>
      <c r="BF312" s="215">
        <f>IF(N312="snížená",J312,0)</f>
        <v>0</v>
      </c>
      <c r="BG312" s="215">
        <f>IF(N312="zákl. přenesená",J312,0)</f>
        <v>0</v>
      </c>
      <c r="BH312" s="215">
        <f>IF(N312="sníž. přenesená",J312,0)</f>
        <v>0</v>
      </c>
      <c r="BI312" s="215">
        <f>IF(N312="nulová",J312,0)</f>
        <v>0</v>
      </c>
      <c r="BJ312" s="16" t="s">
        <v>85</v>
      </c>
      <c r="BK312" s="215">
        <f>ROUND(I312*H312,2)</f>
        <v>0</v>
      </c>
      <c r="BL312" s="16" t="s">
        <v>160</v>
      </c>
      <c r="BM312" s="214" t="s">
        <v>679</v>
      </c>
    </row>
    <row r="313" s="2" customFormat="1">
      <c r="A313" s="37"/>
      <c r="B313" s="38"/>
      <c r="C313" s="39"/>
      <c r="D313" s="216" t="s">
        <v>162</v>
      </c>
      <c r="E313" s="39"/>
      <c r="F313" s="217" t="s">
        <v>680</v>
      </c>
      <c r="G313" s="39"/>
      <c r="H313" s="39"/>
      <c r="I313" s="218"/>
      <c r="J313" s="39"/>
      <c r="K313" s="39"/>
      <c r="L313" s="43"/>
      <c r="M313" s="219"/>
      <c r="N313" s="220"/>
      <c r="O313" s="83"/>
      <c r="P313" s="83"/>
      <c r="Q313" s="83"/>
      <c r="R313" s="83"/>
      <c r="S313" s="83"/>
      <c r="T313" s="84"/>
      <c r="U313" s="37"/>
      <c r="V313" s="37"/>
      <c r="W313" s="37"/>
      <c r="X313" s="37"/>
      <c r="Y313" s="37"/>
      <c r="Z313" s="37"/>
      <c r="AA313" s="37"/>
      <c r="AB313" s="37"/>
      <c r="AC313" s="37"/>
      <c r="AD313" s="37"/>
      <c r="AE313" s="37"/>
      <c r="AT313" s="16" t="s">
        <v>162</v>
      </c>
      <c r="AU313" s="16" t="s">
        <v>167</v>
      </c>
    </row>
    <row r="314" s="2" customFormat="1" ht="19.8" customHeight="1">
      <c r="A314" s="37"/>
      <c r="B314" s="38"/>
      <c r="C314" s="203" t="s">
        <v>681</v>
      </c>
      <c r="D314" s="203" t="s">
        <v>155</v>
      </c>
      <c r="E314" s="204" t="s">
        <v>682</v>
      </c>
      <c r="F314" s="205" t="s">
        <v>683</v>
      </c>
      <c r="G314" s="206" t="s">
        <v>174</v>
      </c>
      <c r="H314" s="207">
        <v>112.88</v>
      </c>
      <c r="I314" s="208"/>
      <c r="J314" s="209">
        <f>ROUND(I314*H314,2)</f>
        <v>0</v>
      </c>
      <c r="K314" s="205" t="s">
        <v>159</v>
      </c>
      <c r="L314" s="43"/>
      <c r="M314" s="210" t="s">
        <v>19</v>
      </c>
      <c r="N314" s="211" t="s">
        <v>44</v>
      </c>
      <c r="O314" s="83"/>
      <c r="P314" s="212">
        <f>O314*H314</f>
        <v>0</v>
      </c>
      <c r="Q314" s="212">
        <v>0</v>
      </c>
      <c r="R314" s="212">
        <f>Q314*H314</f>
        <v>0</v>
      </c>
      <c r="S314" s="212">
        <v>0</v>
      </c>
      <c r="T314" s="213">
        <f>S314*H314</f>
        <v>0</v>
      </c>
      <c r="U314" s="37"/>
      <c r="V314" s="37"/>
      <c r="W314" s="37"/>
      <c r="X314" s="37"/>
      <c r="Y314" s="37"/>
      <c r="Z314" s="37"/>
      <c r="AA314" s="37"/>
      <c r="AB314" s="37"/>
      <c r="AC314" s="37"/>
      <c r="AD314" s="37"/>
      <c r="AE314" s="37"/>
      <c r="AR314" s="214" t="s">
        <v>160</v>
      </c>
      <c r="AT314" s="214" t="s">
        <v>155</v>
      </c>
      <c r="AU314" s="214" t="s">
        <v>167</v>
      </c>
      <c r="AY314" s="16" t="s">
        <v>153</v>
      </c>
      <c r="BE314" s="215">
        <f>IF(N314="základní",J314,0)</f>
        <v>0</v>
      </c>
      <c r="BF314" s="215">
        <f>IF(N314="snížená",J314,0)</f>
        <v>0</v>
      </c>
      <c r="BG314" s="215">
        <f>IF(N314="zákl. přenesená",J314,0)</f>
        <v>0</v>
      </c>
      <c r="BH314" s="215">
        <f>IF(N314="sníž. přenesená",J314,0)</f>
        <v>0</v>
      </c>
      <c r="BI314" s="215">
        <f>IF(N314="nulová",J314,0)</f>
        <v>0</v>
      </c>
      <c r="BJ314" s="16" t="s">
        <v>85</v>
      </c>
      <c r="BK314" s="215">
        <f>ROUND(I314*H314,2)</f>
        <v>0</v>
      </c>
      <c r="BL314" s="16" t="s">
        <v>160</v>
      </c>
      <c r="BM314" s="214" t="s">
        <v>684</v>
      </c>
    </row>
    <row r="315" s="2" customFormat="1">
      <c r="A315" s="37"/>
      <c r="B315" s="38"/>
      <c r="C315" s="39"/>
      <c r="D315" s="216" t="s">
        <v>162</v>
      </c>
      <c r="E315" s="39"/>
      <c r="F315" s="217" t="s">
        <v>685</v>
      </c>
      <c r="G315" s="39"/>
      <c r="H315" s="39"/>
      <c r="I315" s="218"/>
      <c r="J315" s="39"/>
      <c r="K315" s="39"/>
      <c r="L315" s="43"/>
      <c r="M315" s="219"/>
      <c r="N315" s="220"/>
      <c r="O315" s="83"/>
      <c r="P315" s="83"/>
      <c r="Q315" s="83"/>
      <c r="R315" s="83"/>
      <c r="S315" s="83"/>
      <c r="T315" s="84"/>
      <c r="U315" s="37"/>
      <c r="V315" s="37"/>
      <c r="W315" s="37"/>
      <c r="X315" s="37"/>
      <c r="Y315" s="37"/>
      <c r="Z315" s="37"/>
      <c r="AA315" s="37"/>
      <c r="AB315" s="37"/>
      <c r="AC315" s="37"/>
      <c r="AD315" s="37"/>
      <c r="AE315" s="37"/>
      <c r="AT315" s="16" t="s">
        <v>162</v>
      </c>
      <c r="AU315" s="16" t="s">
        <v>167</v>
      </c>
    </row>
    <row r="316" s="2" customFormat="1" ht="22.2" customHeight="1">
      <c r="A316" s="37"/>
      <c r="B316" s="38"/>
      <c r="C316" s="203" t="s">
        <v>686</v>
      </c>
      <c r="D316" s="203" t="s">
        <v>155</v>
      </c>
      <c r="E316" s="204" t="s">
        <v>687</v>
      </c>
      <c r="F316" s="205" t="s">
        <v>688</v>
      </c>
      <c r="G316" s="206" t="s">
        <v>174</v>
      </c>
      <c r="H316" s="207">
        <v>63.109999999999999</v>
      </c>
      <c r="I316" s="208"/>
      <c r="J316" s="209">
        <f>ROUND(I316*H316,2)</f>
        <v>0</v>
      </c>
      <c r="K316" s="205" t="s">
        <v>159</v>
      </c>
      <c r="L316" s="43"/>
      <c r="M316" s="210" t="s">
        <v>19</v>
      </c>
      <c r="N316" s="211" t="s">
        <v>44</v>
      </c>
      <c r="O316" s="83"/>
      <c r="P316" s="212">
        <f>O316*H316</f>
        <v>0</v>
      </c>
      <c r="Q316" s="212">
        <v>0</v>
      </c>
      <c r="R316" s="212">
        <f>Q316*H316</f>
        <v>0</v>
      </c>
      <c r="S316" s="212">
        <v>0</v>
      </c>
      <c r="T316" s="213">
        <f>S316*H316</f>
        <v>0</v>
      </c>
      <c r="U316" s="37"/>
      <c r="V316" s="37"/>
      <c r="W316" s="37"/>
      <c r="X316" s="37"/>
      <c r="Y316" s="37"/>
      <c r="Z316" s="37"/>
      <c r="AA316" s="37"/>
      <c r="AB316" s="37"/>
      <c r="AC316" s="37"/>
      <c r="AD316" s="37"/>
      <c r="AE316" s="37"/>
      <c r="AR316" s="214" t="s">
        <v>160</v>
      </c>
      <c r="AT316" s="214" t="s">
        <v>155</v>
      </c>
      <c r="AU316" s="214" t="s">
        <v>167</v>
      </c>
      <c r="AY316" s="16" t="s">
        <v>153</v>
      </c>
      <c r="BE316" s="215">
        <f>IF(N316="základní",J316,0)</f>
        <v>0</v>
      </c>
      <c r="BF316" s="215">
        <f>IF(N316="snížená",J316,0)</f>
        <v>0</v>
      </c>
      <c r="BG316" s="215">
        <f>IF(N316="zákl. přenesená",J316,0)</f>
        <v>0</v>
      </c>
      <c r="BH316" s="215">
        <f>IF(N316="sníž. přenesená",J316,0)</f>
        <v>0</v>
      </c>
      <c r="BI316" s="215">
        <f>IF(N316="nulová",J316,0)</f>
        <v>0</v>
      </c>
      <c r="BJ316" s="16" t="s">
        <v>85</v>
      </c>
      <c r="BK316" s="215">
        <f>ROUND(I316*H316,2)</f>
        <v>0</v>
      </c>
      <c r="BL316" s="16" t="s">
        <v>160</v>
      </c>
      <c r="BM316" s="214" t="s">
        <v>689</v>
      </c>
    </row>
    <row r="317" s="2" customFormat="1">
      <c r="A317" s="37"/>
      <c r="B317" s="38"/>
      <c r="C317" s="39"/>
      <c r="D317" s="216" t="s">
        <v>162</v>
      </c>
      <c r="E317" s="39"/>
      <c r="F317" s="217" t="s">
        <v>690</v>
      </c>
      <c r="G317" s="39"/>
      <c r="H317" s="39"/>
      <c r="I317" s="218"/>
      <c r="J317" s="39"/>
      <c r="K317" s="39"/>
      <c r="L317" s="43"/>
      <c r="M317" s="219"/>
      <c r="N317" s="220"/>
      <c r="O317" s="83"/>
      <c r="P317" s="83"/>
      <c r="Q317" s="83"/>
      <c r="R317" s="83"/>
      <c r="S317" s="83"/>
      <c r="T317" s="84"/>
      <c r="U317" s="37"/>
      <c r="V317" s="37"/>
      <c r="W317" s="37"/>
      <c r="X317" s="37"/>
      <c r="Y317" s="37"/>
      <c r="Z317" s="37"/>
      <c r="AA317" s="37"/>
      <c r="AB317" s="37"/>
      <c r="AC317" s="37"/>
      <c r="AD317" s="37"/>
      <c r="AE317" s="37"/>
      <c r="AT317" s="16" t="s">
        <v>162</v>
      </c>
      <c r="AU317" s="16" t="s">
        <v>167</v>
      </c>
    </row>
    <row r="318" s="2" customFormat="1" ht="22.2" customHeight="1">
      <c r="A318" s="37"/>
      <c r="B318" s="38"/>
      <c r="C318" s="203" t="s">
        <v>691</v>
      </c>
      <c r="D318" s="203" t="s">
        <v>155</v>
      </c>
      <c r="E318" s="204" t="s">
        <v>692</v>
      </c>
      <c r="F318" s="205" t="s">
        <v>693</v>
      </c>
      <c r="G318" s="206" t="s">
        <v>174</v>
      </c>
      <c r="H318" s="207">
        <v>80.640000000000001</v>
      </c>
      <c r="I318" s="208"/>
      <c r="J318" s="209">
        <f>ROUND(I318*H318,2)</f>
        <v>0</v>
      </c>
      <c r="K318" s="205" t="s">
        <v>159</v>
      </c>
      <c r="L318" s="43"/>
      <c r="M318" s="210" t="s">
        <v>19</v>
      </c>
      <c r="N318" s="211" t="s">
        <v>44</v>
      </c>
      <c r="O318" s="83"/>
      <c r="P318" s="212">
        <f>O318*H318</f>
        <v>0</v>
      </c>
      <c r="Q318" s="212">
        <v>0</v>
      </c>
      <c r="R318" s="212">
        <f>Q318*H318</f>
        <v>0</v>
      </c>
      <c r="S318" s="212">
        <v>0</v>
      </c>
      <c r="T318" s="213">
        <f>S318*H318</f>
        <v>0</v>
      </c>
      <c r="U318" s="37"/>
      <c r="V318" s="37"/>
      <c r="W318" s="37"/>
      <c r="X318" s="37"/>
      <c r="Y318" s="37"/>
      <c r="Z318" s="37"/>
      <c r="AA318" s="37"/>
      <c r="AB318" s="37"/>
      <c r="AC318" s="37"/>
      <c r="AD318" s="37"/>
      <c r="AE318" s="37"/>
      <c r="AR318" s="214" t="s">
        <v>160</v>
      </c>
      <c r="AT318" s="214" t="s">
        <v>155</v>
      </c>
      <c r="AU318" s="214" t="s">
        <v>167</v>
      </c>
      <c r="AY318" s="16" t="s">
        <v>153</v>
      </c>
      <c r="BE318" s="215">
        <f>IF(N318="základní",J318,0)</f>
        <v>0</v>
      </c>
      <c r="BF318" s="215">
        <f>IF(N318="snížená",J318,0)</f>
        <v>0</v>
      </c>
      <c r="BG318" s="215">
        <f>IF(N318="zákl. přenesená",J318,0)</f>
        <v>0</v>
      </c>
      <c r="BH318" s="215">
        <f>IF(N318="sníž. přenesená",J318,0)</f>
        <v>0</v>
      </c>
      <c r="BI318" s="215">
        <f>IF(N318="nulová",J318,0)</f>
        <v>0</v>
      </c>
      <c r="BJ318" s="16" t="s">
        <v>85</v>
      </c>
      <c r="BK318" s="215">
        <f>ROUND(I318*H318,2)</f>
        <v>0</v>
      </c>
      <c r="BL318" s="16" t="s">
        <v>160</v>
      </c>
      <c r="BM318" s="214" t="s">
        <v>694</v>
      </c>
    </row>
    <row r="319" s="2" customFormat="1">
      <c r="A319" s="37"/>
      <c r="B319" s="38"/>
      <c r="C319" s="39"/>
      <c r="D319" s="216" t="s">
        <v>162</v>
      </c>
      <c r="E319" s="39"/>
      <c r="F319" s="217" t="s">
        <v>695</v>
      </c>
      <c r="G319" s="39"/>
      <c r="H319" s="39"/>
      <c r="I319" s="218"/>
      <c r="J319" s="39"/>
      <c r="K319" s="39"/>
      <c r="L319" s="43"/>
      <c r="M319" s="219"/>
      <c r="N319" s="220"/>
      <c r="O319" s="83"/>
      <c r="P319" s="83"/>
      <c r="Q319" s="83"/>
      <c r="R319" s="83"/>
      <c r="S319" s="83"/>
      <c r="T319" s="84"/>
      <c r="U319" s="37"/>
      <c r="V319" s="37"/>
      <c r="W319" s="37"/>
      <c r="X319" s="37"/>
      <c r="Y319" s="37"/>
      <c r="Z319" s="37"/>
      <c r="AA319" s="37"/>
      <c r="AB319" s="37"/>
      <c r="AC319" s="37"/>
      <c r="AD319" s="37"/>
      <c r="AE319" s="37"/>
      <c r="AT319" s="16" t="s">
        <v>162</v>
      </c>
      <c r="AU319" s="16" t="s">
        <v>167</v>
      </c>
    </row>
    <row r="320" s="2" customFormat="1" ht="22.2" customHeight="1">
      <c r="A320" s="37"/>
      <c r="B320" s="38"/>
      <c r="C320" s="203" t="s">
        <v>696</v>
      </c>
      <c r="D320" s="203" t="s">
        <v>155</v>
      </c>
      <c r="E320" s="204" t="s">
        <v>697</v>
      </c>
      <c r="F320" s="205" t="s">
        <v>698</v>
      </c>
      <c r="G320" s="206" t="s">
        <v>174</v>
      </c>
      <c r="H320" s="207">
        <v>0.082000000000000003</v>
      </c>
      <c r="I320" s="208"/>
      <c r="J320" s="209">
        <f>ROUND(I320*H320,2)</f>
        <v>0</v>
      </c>
      <c r="K320" s="205" t="s">
        <v>159</v>
      </c>
      <c r="L320" s="43"/>
      <c r="M320" s="210" t="s">
        <v>19</v>
      </c>
      <c r="N320" s="211" t="s">
        <v>44</v>
      </c>
      <c r="O320" s="83"/>
      <c r="P320" s="212">
        <f>O320*H320</f>
        <v>0</v>
      </c>
      <c r="Q320" s="212">
        <v>0</v>
      </c>
      <c r="R320" s="212">
        <f>Q320*H320</f>
        <v>0</v>
      </c>
      <c r="S320" s="212">
        <v>0</v>
      </c>
      <c r="T320" s="213">
        <f>S320*H320</f>
        <v>0</v>
      </c>
      <c r="U320" s="37"/>
      <c r="V320" s="37"/>
      <c r="W320" s="37"/>
      <c r="X320" s="37"/>
      <c r="Y320" s="37"/>
      <c r="Z320" s="37"/>
      <c r="AA320" s="37"/>
      <c r="AB320" s="37"/>
      <c r="AC320" s="37"/>
      <c r="AD320" s="37"/>
      <c r="AE320" s="37"/>
      <c r="AR320" s="214" t="s">
        <v>160</v>
      </c>
      <c r="AT320" s="214" t="s">
        <v>155</v>
      </c>
      <c r="AU320" s="214" t="s">
        <v>167</v>
      </c>
      <c r="AY320" s="16" t="s">
        <v>153</v>
      </c>
      <c r="BE320" s="215">
        <f>IF(N320="základní",J320,0)</f>
        <v>0</v>
      </c>
      <c r="BF320" s="215">
        <f>IF(N320="snížená",J320,0)</f>
        <v>0</v>
      </c>
      <c r="BG320" s="215">
        <f>IF(N320="zákl. přenesená",J320,0)</f>
        <v>0</v>
      </c>
      <c r="BH320" s="215">
        <f>IF(N320="sníž. přenesená",J320,0)</f>
        <v>0</v>
      </c>
      <c r="BI320" s="215">
        <f>IF(N320="nulová",J320,0)</f>
        <v>0</v>
      </c>
      <c r="BJ320" s="16" t="s">
        <v>85</v>
      </c>
      <c r="BK320" s="215">
        <f>ROUND(I320*H320,2)</f>
        <v>0</v>
      </c>
      <c r="BL320" s="16" t="s">
        <v>160</v>
      </c>
      <c r="BM320" s="214" t="s">
        <v>699</v>
      </c>
    </row>
    <row r="321" s="2" customFormat="1">
      <c r="A321" s="37"/>
      <c r="B321" s="38"/>
      <c r="C321" s="39"/>
      <c r="D321" s="216" t="s">
        <v>162</v>
      </c>
      <c r="E321" s="39"/>
      <c r="F321" s="217" t="s">
        <v>700</v>
      </c>
      <c r="G321" s="39"/>
      <c r="H321" s="39"/>
      <c r="I321" s="218"/>
      <c r="J321" s="39"/>
      <c r="K321" s="39"/>
      <c r="L321" s="43"/>
      <c r="M321" s="219"/>
      <c r="N321" s="220"/>
      <c r="O321" s="83"/>
      <c r="P321" s="83"/>
      <c r="Q321" s="83"/>
      <c r="R321" s="83"/>
      <c r="S321" s="83"/>
      <c r="T321" s="84"/>
      <c r="U321" s="37"/>
      <c r="V321" s="37"/>
      <c r="W321" s="37"/>
      <c r="X321" s="37"/>
      <c r="Y321" s="37"/>
      <c r="Z321" s="37"/>
      <c r="AA321" s="37"/>
      <c r="AB321" s="37"/>
      <c r="AC321" s="37"/>
      <c r="AD321" s="37"/>
      <c r="AE321" s="37"/>
      <c r="AT321" s="16" t="s">
        <v>162</v>
      </c>
      <c r="AU321" s="16" t="s">
        <v>167</v>
      </c>
    </row>
    <row r="322" s="2" customFormat="1" ht="22.2" customHeight="1">
      <c r="A322" s="37"/>
      <c r="B322" s="38"/>
      <c r="C322" s="203" t="s">
        <v>701</v>
      </c>
      <c r="D322" s="203" t="s">
        <v>155</v>
      </c>
      <c r="E322" s="204" t="s">
        <v>702</v>
      </c>
      <c r="F322" s="205" t="s">
        <v>703</v>
      </c>
      <c r="G322" s="206" t="s">
        <v>174</v>
      </c>
      <c r="H322" s="207">
        <v>7.46</v>
      </c>
      <c r="I322" s="208"/>
      <c r="J322" s="209">
        <f>ROUND(I322*H322,2)</f>
        <v>0</v>
      </c>
      <c r="K322" s="205" t="s">
        <v>159</v>
      </c>
      <c r="L322" s="43"/>
      <c r="M322" s="210" t="s">
        <v>19</v>
      </c>
      <c r="N322" s="211" t="s">
        <v>44</v>
      </c>
      <c r="O322" s="83"/>
      <c r="P322" s="212">
        <f>O322*H322</f>
        <v>0</v>
      </c>
      <c r="Q322" s="212">
        <v>0</v>
      </c>
      <c r="R322" s="212">
        <f>Q322*H322</f>
        <v>0</v>
      </c>
      <c r="S322" s="212">
        <v>0</v>
      </c>
      <c r="T322" s="213">
        <f>S322*H322</f>
        <v>0</v>
      </c>
      <c r="U322" s="37"/>
      <c r="V322" s="37"/>
      <c r="W322" s="37"/>
      <c r="X322" s="37"/>
      <c r="Y322" s="37"/>
      <c r="Z322" s="37"/>
      <c r="AA322" s="37"/>
      <c r="AB322" s="37"/>
      <c r="AC322" s="37"/>
      <c r="AD322" s="37"/>
      <c r="AE322" s="37"/>
      <c r="AR322" s="214" t="s">
        <v>160</v>
      </c>
      <c r="AT322" s="214" t="s">
        <v>155</v>
      </c>
      <c r="AU322" s="214" t="s">
        <v>167</v>
      </c>
      <c r="AY322" s="16" t="s">
        <v>153</v>
      </c>
      <c r="BE322" s="215">
        <f>IF(N322="základní",J322,0)</f>
        <v>0</v>
      </c>
      <c r="BF322" s="215">
        <f>IF(N322="snížená",J322,0)</f>
        <v>0</v>
      </c>
      <c r="BG322" s="215">
        <f>IF(N322="zákl. přenesená",J322,0)</f>
        <v>0</v>
      </c>
      <c r="BH322" s="215">
        <f>IF(N322="sníž. přenesená",J322,0)</f>
        <v>0</v>
      </c>
      <c r="BI322" s="215">
        <f>IF(N322="nulová",J322,0)</f>
        <v>0</v>
      </c>
      <c r="BJ322" s="16" t="s">
        <v>85</v>
      </c>
      <c r="BK322" s="215">
        <f>ROUND(I322*H322,2)</f>
        <v>0</v>
      </c>
      <c r="BL322" s="16" t="s">
        <v>160</v>
      </c>
      <c r="BM322" s="214" t="s">
        <v>704</v>
      </c>
    </row>
    <row r="323" s="2" customFormat="1">
      <c r="A323" s="37"/>
      <c r="B323" s="38"/>
      <c r="C323" s="39"/>
      <c r="D323" s="216" t="s">
        <v>162</v>
      </c>
      <c r="E323" s="39"/>
      <c r="F323" s="217" t="s">
        <v>705</v>
      </c>
      <c r="G323" s="39"/>
      <c r="H323" s="39"/>
      <c r="I323" s="218"/>
      <c r="J323" s="39"/>
      <c r="K323" s="39"/>
      <c r="L323" s="43"/>
      <c r="M323" s="219"/>
      <c r="N323" s="220"/>
      <c r="O323" s="83"/>
      <c r="P323" s="83"/>
      <c r="Q323" s="83"/>
      <c r="R323" s="83"/>
      <c r="S323" s="83"/>
      <c r="T323" s="84"/>
      <c r="U323" s="37"/>
      <c r="V323" s="37"/>
      <c r="W323" s="37"/>
      <c r="X323" s="37"/>
      <c r="Y323" s="37"/>
      <c r="Z323" s="37"/>
      <c r="AA323" s="37"/>
      <c r="AB323" s="37"/>
      <c r="AC323" s="37"/>
      <c r="AD323" s="37"/>
      <c r="AE323" s="37"/>
      <c r="AT323" s="16" t="s">
        <v>162</v>
      </c>
      <c r="AU323" s="16" t="s">
        <v>167</v>
      </c>
    </row>
    <row r="324" s="12" customFormat="1" ht="22.8" customHeight="1">
      <c r="A324" s="12"/>
      <c r="B324" s="187"/>
      <c r="C324" s="188"/>
      <c r="D324" s="189" t="s">
        <v>71</v>
      </c>
      <c r="E324" s="201" t="s">
        <v>706</v>
      </c>
      <c r="F324" s="201" t="s">
        <v>707</v>
      </c>
      <c r="G324" s="188"/>
      <c r="H324" s="188"/>
      <c r="I324" s="191"/>
      <c r="J324" s="202">
        <f>BK324</f>
        <v>0</v>
      </c>
      <c r="K324" s="188"/>
      <c r="L324" s="193"/>
      <c r="M324" s="194"/>
      <c r="N324" s="195"/>
      <c r="O324" s="195"/>
      <c r="P324" s="196">
        <f>SUM(P325:P326)</f>
        <v>0</v>
      </c>
      <c r="Q324" s="195"/>
      <c r="R324" s="196">
        <f>SUM(R325:R326)</f>
        <v>0</v>
      </c>
      <c r="S324" s="195"/>
      <c r="T324" s="197">
        <f>SUM(T325:T326)</f>
        <v>0</v>
      </c>
      <c r="U324" s="12"/>
      <c r="V324" s="12"/>
      <c r="W324" s="12"/>
      <c r="X324" s="12"/>
      <c r="Y324" s="12"/>
      <c r="Z324" s="12"/>
      <c r="AA324" s="12"/>
      <c r="AB324" s="12"/>
      <c r="AC324" s="12"/>
      <c r="AD324" s="12"/>
      <c r="AE324" s="12"/>
      <c r="AR324" s="198" t="s">
        <v>80</v>
      </c>
      <c r="AT324" s="199" t="s">
        <v>71</v>
      </c>
      <c r="AU324" s="199" t="s">
        <v>80</v>
      </c>
      <c r="AY324" s="198" t="s">
        <v>153</v>
      </c>
      <c r="BK324" s="200">
        <f>SUM(BK325:BK326)</f>
        <v>0</v>
      </c>
    </row>
    <row r="325" s="2" customFormat="1" ht="30" customHeight="1">
      <c r="A325" s="37"/>
      <c r="B325" s="38"/>
      <c r="C325" s="203" t="s">
        <v>708</v>
      </c>
      <c r="D325" s="203" t="s">
        <v>155</v>
      </c>
      <c r="E325" s="204" t="s">
        <v>709</v>
      </c>
      <c r="F325" s="205" t="s">
        <v>710</v>
      </c>
      <c r="G325" s="206" t="s">
        <v>174</v>
      </c>
      <c r="H325" s="207">
        <v>155.61699999999999</v>
      </c>
      <c r="I325" s="208"/>
      <c r="J325" s="209">
        <f>ROUND(I325*H325,2)</f>
        <v>0</v>
      </c>
      <c r="K325" s="205" t="s">
        <v>159</v>
      </c>
      <c r="L325" s="43"/>
      <c r="M325" s="210" t="s">
        <v>19</v>
      </c>
      <c r="N325" s="211" t="s">
        <v>44</v>
      </c>
      <c r="O325" s="83"/>
      <c r="P325" s="212">
        <f>O325*H325</f>
        <v>0</v>
      </c>
      <c r="Q325" s="212">
        <v>0</v>
      </c>
      <c r="R325" s="212">
        <f>Q325*H325</f>
        <v>0</v>
      </c>
      <c r="S325" s="212">
        <v>0</v>
      </c>
      <c r="T325" s="213">
        <f>S325*H325</f>
        <v>0</v>
      </c>
      <c r="U325" s="37"/>
      <c r="V325" s="37"/>
      <c r="W325" s="37"/>
      <c r="X325" s="37"/>
      <c r="Y325" s="37"/>
      <c r="Z325" s="37"/>
      <c r="AA325" s="37"/>
      <c r="AB325" s="37"/>
      <c r="AC325" s="37"/>
      <c r="AD325" s="37"/>
      <c r="AE325" s="37"/>
      <c r="AR325" s="214" t="s">
        <v>160</v>
      </c>
      <c r="AT325" s="214" t="s">
        <v>155</v>
      </c>
      <c r="AU325" s="214" t="s">
        <v>85</v>
      </c>
      <c r="AY325" s="16" t="s">
        <v>153</v>
      </c>
      <c r="BE325" s="215">
        <f>IF(N325="základní",J325,0)</f>
        <v>0</v>
      </c>
      <c r="BF325" s="215">
        <f>IF(N325="snížená",J325,0)</f>
        <v>0</v>
      </c>
      <c r="BG325" s="215">
        <f>IF(N325="zákl. přenesená",J325,0)</f>
        <v>0</v>
      </c>
      <c r="BH325" s="215">
        <f>IF(N325="sníž. přenesená",J325,0)</f>
        <v>0</v>
      </c>
      <c r="BI325" s="215">
        <f>IF(N325="nulová",J325,0)</f>
        <v>0</v>
      </c>
      <c r="BJ325" s="16" t="s">
        <v>85</v>
      </c>
      <c r="BK325" s="215">
        <f>ROUND(I325*H325,2)</f>
        <v>0</v>
      </c>
      <c r="BL325" s="16" t="s">
        <v>160</v>
      </c>
      <c r="BM325" s="214" t="s">
        <v>711</v>
      </c>
    </row>
    <row r="326" s="2" customFormat="1">
      <c r="A326" s="37"/>
      <c r="B326" s="38"/>
      <c r="C326" s="39"/>
      <c r="D326" s="216" t="s">
        <v>162</v>
      </c>
      <c r="E326" s="39"/>
      <c r="F326" s="217" t="s">
        <v>712</v>
      </c>
      <c r="G326" s="39"/>
      <c r="H326" s="39"/>
      <c r="I326" s="218"/>
      <c r="J326" s="39"/>
      <c r="K326" s="39"/>
      <c r="L326" s="43"/>
      <c r="M326" s="219"/>
      <c r="N326" s="220"/>
      <c r="O326" s="83"/>
      <c r="P326" s="83"/>
      <c r="Q326" s="83"/>
      <c r="R326" s="83"/>
      <c r="S326" s="83"/>
      <c r="T326" s="84"/>
      <c r="U326" s="37"/>
      <c r="V326" s="37"/>
      <c r="W326" s="37"/>
      <c r="X326" s="37"/>
      <c r="Y326" s="37"/>
      <c r="Z326" s="37"/>
      <c r="AA326" s="37"/>
      <c r="AB326" s="37"/>
      <c r="AC326" s="37"/>
      <c r="AD326" s="37"/>
      <c r="AE326" s="37"/>
      <c r="AT326" s="16" t="s">
        <v>162</v>
      </c>
      <c r="AU326" s="16" t="s">
        <v>85</v>
      </c>
    </row>
    <row r="327" s="12" customFormat="1" ht="25.92" customHeight="1">
      <c r="A327" s="12"/>
      <c r="B327" s="187"/>
      <c r="C327" s="188"/>
      <c r="D327" s="189" t="s">
        <v>71</v>
      </c>
      <c r="E327" s="190" t="s">
        <v>713</v>
      </c>
      <c r="F327" s="190" t="s">
        <v>714</v>
      </c>
      <c r="G327" s="188"/>
      <c r="H327" s="188"/>
      <c r="I327" s="191"/>
      <c r="J327" s="192">
        <f>BK327</f>
        <v>0</v>
      </c>
      <c r="K327" s="188"/>
      <c r="L327" s="193"/>
      <c r="M327" s="194"/>
      <c r="N327" s="195"/>
      <c r="O327" s="195"/>
      <c r="P327" s="196">
        <f>P328+P336+P365+P414+P426+P479+P496+P553+P589+P611+P614+P628+P648+P667</f>
        <v>0</v>
      </c>
      <c r="Q327" s="195"/>
      <c r="R327" s="196">
        <f>R328+R336+R365+R414+R426+R479+R496+R553+R589+R611+R614+R628+R648+R667</f>
        <v>84.691928820000001</v>
      </c>
      <c r="S327" s="195"/>
      <c r="T327" s="197">
        <f>T328+T336+T365+T414+T426+T479+T496+T553+T589+T611+T614+T628+T648+T667</f>
        <v>28.825298500000009</v>
      </c>
      <c r="U327" s="12"/>
      <c r="V327" s="12"/>
      <c r="W327" s="12"/>
      <c r="X327" s="12"/>
      <c r="Y327" s="12"/>
      <c r="Z327" s="12"/>
      <c r="AA327" s="12"/>
      <c r="AB327" s="12"/>
      <c r="AC327" s="12"/>
      <c r="AD327" s="12"/>
      <c r="AE327" s="12"/>
      <c r="AR327" s="198" t="s">
        <v>85</v>
      </c>
      <c r="AT327" s="199" t="s">
        <v>71</v>
      </c>
      <c r="AU327" s="199" t="s">
        <v>72</v>
      </c>
      <c r="AY327" s="198" t="s">
        <v>153</v>
      </c>
      <c r="BK327" s="200">
        <f>BK328+BK336+BK365+BK414+BK426+BK479+BK496+BK553+BK589+BK611+BK614+BK628+BK648+BK667</f>
        <v>0</v>
      </c>
    </row>
    <row r="328" s="12" customFormat="1" ht="22.8" customHeight="1">
      <c r="A328" s="12"/>
      <c r="B328" s="187"/>
      <c r="C328" s="188"/>
      <c r="D328" s="189" t="s">
        <v>71</v>
      </c>
      <c r="E328" s="201" t="s">
        <v>715</v>
      </c>
      <c r="F328" s="201" t="s">
        <v>716</v>
      </c>
      <c r="G328" s="188"/>
      <c r="H328" s="188"/>
      <c r="I328" s="191"/>
      <c r="J328" s="202">
        <f>BK328</f>
        <v>0</v>
      </c>
      <c r="K328" s="188"/>
      <c r="L328" s="193"/>
      <c r="M328" s="194"/>
      <c r="N328" s="195"/>
      <c r="O328" s="195"/>
      <c r="P328" s="196">
        <f>SUM(P329:P335)</f>
        <v>0</v>
      </c>
      <c r="Q328" s="195"/>
      <c r="R328" s="196">
        <f>SUM(R329:R335)</f>
        <v>0.065312000000000009</v>
      </c>
      <c r="S328" s="195"/>
      <c r="T328" s="197">
        <f>SUM(T329:T335)</f>
        <v>0</v>
      </c>
      <c r="U328" s="12"/>
      <c r="V328" s="12"/>
      <c r="W328" s="12"/>
      <c r="X328" s="12"/>
      <c r="Y328" s="12"/>
      <c r="Z328" s="12"/>
      <c r="AA328" s="12"/>
      <c r="AB328" s="12"/>
      <c r="AC328" s="12"/>
      <c r="AD328" s="12"/>
      <c r="AE328" s="12"/>
      <c r="AR328" s="198" t="s">
        <v>85</v>
      </c>
      <c r="AT328" s="199" t="s">
        <v>71</v>
      </c>
      <c r="AU328" s="199" t="s">
        <v>80</v>
      </c>
      <c r="AY328" s="198" t="s">
        <v>153</v>
      </c>
      <c r="BK328" s="200">
        <f>SUM(BK329:BK335)</f>
        <v>0</v>
      </c>
    </row>
    <row r="329" s="2" customFormat="1" ht="22.2" customHeight="1">
      <c r="A329" s="37"/>
      <c r="B329" s="38"/>
      <c r="C329" s="203" t="s">
        <v>717</v>
      </c>
      <c r="D329" s="203" t="s">
        <v>155</v>
      </c>
      <c r="E329" s="204" t="s">
        <v>718</v>
      </c>
      <c r="F329" s="205" t="s">
        <v>719</v>
      </c>
      <c r="G329" s="206" t="s">
        <v>195</v>
      </c>
      <c r="H329" s="207">
        <v>20.800000000000001</v>
      </c>
      <c r="I329" s="208"/>
      <c r="J329" s="209">
        <f>ROUND(I329*H329,2)</f>
        <v>0</v>
      </c>
      <c r="K329" s="205" t="s">
        <v>159</v>
      </c>
      <c r="L329" s="43"/>
      <c r="M329" s="210" t="s">
        <v>19</v>
      </c>
      <c r="N329" s="211" t="s">
        <v>44</v>
      </c>
      <c r="O329" s="83"/>
      <c r="P329" s="212">
        <f>O329*H329</f>
        <v>0</v>
      </c>
      <c r="Q329" s="212">
        <v>0.00080000000000000004</v>
      </c>
      <c r="R329" s="212">
        <f>Q329*H329</f>
        <v>0.016640000000000002</v>
      </c>
      <c r="S329" s="212">
        <v>0</v>
      </c>
      <c r="T329" s="213">
        <f>S329*H329</f>
        <v>0</v>
      </c>
      <c r="U329" s="37"/>
      <c r="V329" s="37"/>
      <c r="W329" s="37"/>
      <c r="X329" s="37"/>
      <c r="Y329" s="37"/>
      <c r="Z329" s="37"/>
      <c r="AA329" s="37"/>
      <c r="AB329" s="37"/>
      <c r="AC329" s="37"/>
      <c r="AD329" s="37"/>
      <c r="AE329" s="37"/>
      <c r="AR329" s="214" t="s">
        <v>231</v>
      </c>
      <c r="AT329" s="214" t="s">
        <v>155</v>
      </c>
      <c r="AU329" s="214" t="s">
        <v>85</v>
      </c>
      <c r="AY329" s="16" t="s">
        <v>153</v>
      </c>
      <c r="BE329" s="215">
        <f>IF(N329="základní",J329,0)</f>
        <v>0</v>
      </c>
      <c r="BF329" s="215">
        <f>IF(N329="snížená",J329,0)</f>
        <v>0</v>
      </c>
      <c r="BG329" s="215">
        <f>IF(N329="zákl. přenesená",J329,0)</f>
        <v>0</v>
      </c>
      <c r="BH329" s="215">
        <f>IF(N329="sníž. přenesená",J329,0)</f>
        <v>0</v>
      </c>
      <c r="BI329" s="215">
        <f>IF(N329="nulová",J329,0)</f>
        <v>0</v>
      </c>
      <c r="BJ329" s="16" t="s">
        <v>85</v>
      </c>
      <c r="BK329" s="215">
        <f>ROUND(I329*H329,2)</f>
        <v>0</v>
      </c>
      <c r="BL329" s="16" t="s">
        <v>231</v>
      </c>
      <c r="BM329" s="214" t="s">
        <v>720</v>
      </c>
    </row>
    <row r="330" s="2" customFormat="1">
      <c r="A330" s="37"/>
      <c r="B330" s="38"/>
      <c r="C330" s="39"/>
      <c r="D330" s="216" t="s">
        <v>162</v>
      </c>
      <c r="E330" s="39"/>
      <c r="F330" s="217" t="s">
        <v>721</v>
      </c>
      <c r="G330" s="39"/>
      <c r="H330" s="39"/>
      <c r="I330" s="218"/>
      <c r="J330" s="39"/>
      <c r="K330" s="39"/>
      <c r="L330" s="43"/>
      <c r="M330" s="219"/>
      <c r="N330" s="220"/>
      <c r="O330" s="83"/>
      <c r="P330" s="83"/>
      <c r="Q330" s="83"/>
      <c r="R330" s="83"/>
      <c r="S330" s="83"/>
      <c r="T330" s="84"/>
      <c r="U330" s="37"/>
      <c r="V330" s="37"/>
      <c r="W330" s="37"/>
      <c r="X330" s="37"/>
      <c r="Y330" s="37"/>
      <c r="Z330" s="37"/>
      <c r="AA330" s="37"/>
      <c r="AB330" s="37"/>
      <c r="AC330" s="37"/>
      <c r="AD330" s="37"/>
      <c r="AE330" s="37"/>
      <c r="AT330" s="16" t="s">
        <v>162</v>
      </c>
      <c r="AU330" s="16" t="s">
        <v>85</v>
      </c>
    </row>
    <row r="331" s="2" customFormat="1" ht="14.4" customHeight="1">
      <c r="A331" s="37"/>
      <c r="B331" s="38"/>
      <c r="C331" s="203" t="s">
        <v>539</v>
      </c>
      <c r="D331" s="203" t="s">
        <v>155</v>
      </c>
      <c r="E331" s="204" t="s">
        <v>722</v>
      </c>
      <c r="F331" s="205" t="s">
        <v>723</v>
      </c>
      <c r="G331" s="206" t="s">
        <v>195</v>
      </c>
      <c r="H331" s="207">
        <v>27.039999999999999</v>
      </c>
      <c r="I331" s="208"/>
      <c r="J331" s="209">
        <f>ROUND(I331*H331,2)</f>
        <v>0</v>
      </c>
      <c r="K331" s="205" t="s">
        <v>159</v>
      </c>
      <c r="L331" s="43"/>
      <c r="M331" s="210" t="s">
        <v>19</v>
      </c>
      <c r="N331" s="211" t="s">
        <v>44</v>
      </c>
      <c r="O331" s="83"/>
      <c r="P331" s="212">
        <f>O331*H331</f>
        <v>0</v>
      </c>
      <c r="Q331" s="212">
        <v>0</v>
      </c>
      <c r="R331" s="212">
        <f>Q331*H331</f>
        <v>0</v>
      </c>
      <c r="S331" s="212">
        <v>0</v>
      </c>
      <c r="T331" s="213">
        <f>S331*H331</f>
        <v>0</v>
      </c>
      <c r="U331" s="37"/>
      <c r="V331" s="37"/>
      <c r="W331" s="37"/>
      <c r="X331" s="37"/>
      <c r="Y331" s="37"/>
      <c r="Z331" s="37"/>
      <c r="AA331" s="37"/>
      <c r="AB331" s="37"/>
      <c r="AC331" s="37"/>
      <c r="AD331" s="37"/>
      <c r="AE331" s="37"/>
      <c r="AR331" s="214" t="s">
        <v>231</v>
      </c>
      <c r="AT331" s="214" t="s">
        <v>155</v>
      </c>
      <c r="AU331" s="214" t="s">
        <v>85</v>
      </c>
      <c r="AY331" s="16" t="s">
        <v>153</v>
      </c>
      <c r="BE331" s="215">
        <f>IF(N331="základní",J331,0)</f>
        <v>0</v>
      </c>
      <c r="BF331" s="215">
        <f>IF(N331="snížená",J331,0)</f>
        <v>0</v>
      </c>
      <c r="BG331" s="215">
        <f>IF(N331="zákl. přenesená",J331,0)</f>
        <v>0</v>
      </c>
      <c r="BH331" s="215">
        <f>IF(N331="sníž. přenesená",J331,0)</f>
        <v>0</v>
      </c>
      <c r="BI331" s="215">
        <f>IF(N331="nulová",J331,0)</f>
        <v>0</v>
      </c>
      <c r="BJ331" s="16" t="s">
        <v>85</v>
      </c>
      <c r="BK331" s="215">
        <f>ROUND(I331*H331,2)</f>
        <v>0</v>
      </c>
      <c r="BL331" s="16" t="s">
        <v>231</v>
      </c>
      <c r="BM331" s="214" t="s">
        <v>724</v>
      </c>
    </row>
    <row r="332" s="2" customFormat="1">
      <c r="A332" s="37"/>
      <c r="B332" s="38"/>
      <c r="C332" s="39"/>
      <c r="D332" s="216" t="s">
        <v>162</v>
      </c>
      <c r="E332" s="39"/>
      <c r="F332" s="217" t="s">
        <v>725</v>
      </c>
      <c r="G332" s="39"/>
      <c r="H332" s="39"/>
      <c r="I332" s="218"/>
      <c r="J332" s="39"/>
      <c r="K332" s="39"/>
      <c r="L332" s="43"/>
      <c r="M332" s="219"/>
      <c r="N332" s="220"/>
      <c r="O332" s="83"/>
      <c r="P332" s="83"/>
      <c r="Q332" s="83"/>
      <c r="R332" s="83"/>
      <c r="S332" s="83"/>
      <c r="T332" s="84"/>
      <c r="U332" s="37"/>
      <c r="V332" s="37"/>
      <c r="W332" s="37"/>
      <c r="X332" s="37"/>
      <c r="Y332" s="37"/>
      <c r="Z332" s="37"/>
      <c r="AA332" s="37"/>
      <c r="AB332" s="37"/>
      <c r="AC332" s="37"/>
      <c r="AD332" s="37"/>
      <c r="AE332" s="37"/>
      <c r="AT332" s="16" t="s">
        <v>162</v>
      </c>
      <c r="AU332" s="16" t="s">
        <v>85</v>
      </c>
    </row>
    <row r="333" s="2" customFormat="1" ht="14.4" customHeight="1">
      <c r="A333" s="37"/>
      <c r="B333" s="38"/>
      <c r="C333" s="221" t="s">
        <v>726</v>
      </c>
      <c r="D333" s="221" t="s">
        <v>252</v>
      </c>
      <c r="E333" s="222" t="s">
        <v>727</v>
      </c>
      <c r="F333" s="223" t="s">
        <v>728</v>
      </c>
      <c r="G333" s="224" t="s">
        <v>729</v>
      </c>
      <c r="H333" s="225">
        <v>48.671999999999997</v>
      </c>
      <c r="I333" s="226"/>
      <c r="J333" s="227">
        <f>ROUND(I333*H333,2)</f>
        <v>0</v>
      </c>
      <c r="K333" s="223" t="s">
        <v>159</v>
      </c>
      <c r="L333" s="228"/>
      <c r="M333" s="229" t="s">
        <v>19</v>
      </c>
      <c r="N333" s="230" t="s">
        <v>44</v>
      </c>
      <c r="O333" s="83"/>
      <c r="P333" s="212">
        <f>O333*H333</f>
        <v>0</v>
      </c>
      <c r="Q333" s="212">
        <v>0.001</v>
      </c>
      <c r="R333" s="212">
        <f>Q333*H333</f>
        <v>0.048672</v>
      </c>
      <c r="S333" s="212">
        <v>0</v>
      </c>
      <c r="T333" s="213">
        <f>S333*H333</f>
        <v>0</v>
      </c>
      <c r="U333" s="37"/>
      <c r="V333" s="37"/>
      <c r="W333" s="37"/>
      <c r="X333" s="37"/>
      <c r="Y333" s="37"/>
      <c r="Z333" s="37"/>
      <c r="AA333" s="37"/>
      <c r="AB333" s="37"/>
      <c r="AC333" s="37"/>
      <c r="AD333" s="37"/>
      <c r="AE333" s="37"/>
      <c r="AR333" s="214" t="s">
        <v>255</v>
      </c>
      <c r="AT333" s="214" t="s">
        <v>252</v>
      </c>
      <c r="AU333" s="214" t="s">
        <v>85</v>
      </c>
      <c r="AY333" s="16" t="s">
        <v>153</v>
      </c>
      <c r="BE333" s="215">
        <f>IF(N333="základní",J333,0)</f>
        <v>0</v>
      </c>
      <c r="BF333" s="215">
        <f>IF(N333="snížená",J333,0)</f>
        <v>0</v>
      </c>
      <c r="BG333" s="215">
        <f>IF(N333="zákl. přenesená",J333,0)</f>
        <v>0</v>
      </c>
      <c r="BH333" s="215">
        <f>IF(N333="sníž. přenesená",J333,0)</f>
        <v>0</v>
      </c>
      <c r="BI333" s="215">
        <f>IF(N333="nulová",J333,0)</f>
        <v>0</v>
      </c>
      <c r="BJ333" s="16" t="s">
        <v>85</v>
      </c>
      <c r="BK333" s="215">
        <f>ROUND(I333*H333,2)</f>
        <v>0</v>
      </c>
      <c r="BL333" s="16" t="s">
        <v>231</v>
      </c>
      <c r="BM333" s="214" t="s">
        <v>730</v>
      </c>
    </row>
    <row r="334" s="2" customFormat="1" ht="22.2" customHeight="1">
      <c r="A334" s="37"/>
      <c r="B334" s="38"/>
      <c r="C334" s="203" t="s">
        <v>544</v>
      </c>
      <c r="D334" s="203" t="s">
        <v>155</v>
      </c>
      <c r="E334" s="204" t="s">
        <v>731</v>
      </c>
      <c r="F334" s="205" t="s">
        <v>732</v>
      </c>
      <c r="G334" s="206" t="s">
        <v>174</v>
      </c>
      <c r="H334" s="207">
        <v>0.065000000000000002</v>
      </c>
      <c r="I334" s="208"/>
      <c r="J334" s="209">
        <f>ROUND(I334*H334,2)</f>
        <v>0</v>
      </c>
      <c r="K334" s="205" t="s">
        <v>159</v>
      </c>
      <c r="L334" s="43"/>
      <c r="M334" s="210" t="s">
        <v>19</v>
      </c>
      <c r="N334" s="211" t="s">
        <v>44</v>
      </c>
      <c r="O334" s="83"/>
      <c r="P334" s="212">
        <f>O334*H334</f>
        <v>0</v>
      </c>
      <c r="Q334" s="212">
        <v>0</v>
      </c>
      <c r="R334" s="212">
        <f>Q334*H334</f>
        <v>0</v>
      </c>
      <c r="S334" s="212">
        <v>0</v>
      </c>
      <c r="T334" s="213">
        <f>S334*H334</f>
        <v>0</v>
      </c>
      <c r="U334" s="37"/>
      <c r="V334" s="37"/>
      <c r="W334" s="37"/>
      <c r="X334" s="37"/>
      <c r="Y334" s="37"/>
      <c r="Z334" s="37"/>
      <c r="AA334" s="37"/>
      <c r="AB334" s="37"/>
      <c r="AC334" s="37"/>
      <c r="AD334" s="37"/>
      <c r="AE334" s="37"/>
      <c r="AR334" s="214" t="s">
        <v>231</v>
      </c>
      <c r="AT334" s="214" t="s">
        <v>155</v>
      </c>
      <c r="AU334" s="214" t="s">
        <v>85</v>
      </c>
      <c r="AY334" s="16" t="s">
        <v>153</v>
      </c>
      <c r="BE334" s="215">
        <f>IF(N334="základní",J334,0)</f>
        <v>0</v>
      </c>
      <c r="BF334" s="215">
        <f>IF(N334="snížená",J334,0)</f>
        <v>0</v>
      </c>
      <c r="BG334" s="215">
        <f>IF(N334="zákl. přenesená",J334,0)</f>
        <v>0</v>
      </c>
      <c r="BH334" s="215">
        <f>IF(N334="sníž. přenesená",J334,0)</f>
        <v>0</v>
      </c>
      <c r="BI334" s="215">
        <f>IF(N334="nulová",J334,0)</f>
        <v>0</v>
      </c>
      <c r="BJ334" s="16" t="s">
        <v>85</v>
      </c>
      <c r="BK334" s="215">
        <f>ROUND(I334*H334,2)</f>
        <v>0</v>
      </c>
      <c r="BL334" s="16" t="s">
        <v>231</v>
      </c>
      <c r="BM334" s="214" t="s">
        <v>733</v>
      </c>
    </row>
    <row r="335" s="2" customFormat="1">
      <c r="A335" s="37"/>
      <c r="B335" s="38"/>
      <c r="C335" s="39"/>
      <c r="D335" s="216" t="s">
        <v>162</v>
      </c>
      <c r="E335" s="39"/>
      <c r="F335" s="217" t="s">
        <v>734</v>
      </c>
      <c r="G335" s="39"/>
      <c r="H335" s="39"/>
      <c r="I335" s="218"/>
      <c r="J335" s="39"/>
      <c r="K335" s="39"/>
      <c r="L335" s="43"/>
      <c r="M335" s="219"/>
      <c r="N335" s="220"/>
      <c r="O335" s="83"/>
      <c r="P335" s="83"/>
      <c r="Q335" s="83"/>
      <c r="R335" s="83"/>
      <c r="S335" s="83"/>
      <c r="T335" s="84"/>
      <c r="U335" s="37"/>
      <c r="V335" s="37"/>
      <c r="W335" s="37"/>
      <c r="X335" s="37"/>
      <c r="Y335" s="37"/>
      <c r="Z335" s="37"/>
      <c r="AA335" s="37"/>
      <c r="AB335" s="37"/>
      <c r="AC335" s="37"/>
      <c r="AD335" s="37"/>
      <c r="AE335" s="37"/>
      <c r="AT335" s="16" t="s">
        <v>162</v>
      </c>
      <c r="AU335" s="16" t="s">
        <v>85</v>
      </c>
    </row>
    <row r="336" s="12" customFormat="1" ht="22.8" customHeight="1">
      <c r="A336" s="12"/>
      <c r="B336" s="187"/>
      <c r="C336" s="188"/>
      <c r="D336" s="189" t="s">
        <v>71</v>
      </c>
      <c r="E336" s="201" t="s">
        <v>735</v>
      </c>
      <c r="F336" s="201" t="s">
        <v>736</v>
      </c>
      <c r="G336" s="188"/>
      <c r="H336" s="188"/>
      <c r="I336" s="191"/>
      <c r="J336" s="202">
        <f>BK336</f>
        <v>0</v>
      </c>
      <c r="K336" s="188"/>
      <c r="L336" s="193"/>
      <c r="M336" s="194"/>
      <c r="N336" s="195"/>
      <c r="O336" s="195"/>
      <c r="P336" s="196">
        <f>SUM(P337:P364)</f>
        <v>0</v>
      </c>
      <c r="Q336" s="195"/>
      <c r="R336" s="196">
        <f>SUM(R337:R364)</f>
        <v>4.9425284899999999</v>
      </c>
      <c r="S336" s="195"/>
      <c r="T336" s="197">
        <f>SUM(T337:T364)</f>
        <v>0</v>
      </c>
      <c r="U336" s="12"/>
      <c r="V336" s="12"/>
      <c r="W336" s="12"/>
      <c r="X336" s="12"/>
      <c r="Y336" s="12"/>
      <c r="Z336" s="12"/>
      <c r="AA336" s="12"/>
      <c r="AB336" s="12"/>
      <c r="AC336" s="12"/>
      <c r="AD336" s="12"/>
      <c r="AE336" s="12"/>
      <c r="AR336" s="198" t="s">
        <v>85</v>
      </c>
      <c r="AT336" s="199" t="s">
        <v>71</v>
      </c>
      <c r="AU336" s="199" t="s">
        <v>80</v>
      </c>
      <c r="AY336" s="198" t="s">
        <v>153</v>
      </c>
      <c r="BK336" s="200">
        <f>SUM(BK337:BK364)</f>
        <v>0</v>
      </c>
    </row>
    <row r="337" s="2" customFormat="1" ht="22.2" customHeight="1">
      <c r="A337" s="37"/>
      <c r="B337" s="38"/>
      <c r="C337" s="203" t="s">
        <v>737</v>
      </c>
      <c r="D337" s="203" t="s">
        <v>155</v>
      </c>
      <c r="E337" s="204" t="s">
        <v>738</v>
      </c>
      <c r="F337" s="205" t="s">
        <v>739</v>
      </c>
      <c r="G337" s="206" t="s">
        <v>195</v>
      </c>
      <c r="H337" s="207">
        <v>210.816</v>
      </c>
      <c r="I337" s="208"/>
      <c r="J337" s="209">
        <f>ROUND(I337*H337,2)</f>
        <v>0</v>
      </c>
      <c r="K337" s="205" t="s">
        <v>159</v>
      </c>
      <c r="L337" s="43"/>
      <c r="M337" s="210" t="s">
        <v>19</v>
      </c>
      <c r="N337" s="211" t="s">
        <v>44</v>
      </c>
      <c r="O337" s="83"/>
      <c r="P337" s="212">
        <f>O337*H337</f>
        <v>0</v>
      </c>
      <c r="Q337" s="212">
        <v>0</v>
      </c>
      <c r="R337" s="212">
        <f>Q337*H337</f>
        <v>0</v>
      </c>
      <c r="S337" s="212">
        <v>0</v>
      </c>
      <c r="T337" s="213">
        <f>S337*H337</f>
        <v>0</v>
      </c>
      <c r="U337" s="37"/>
      <c r="V337" s="37"/>
      <c r="W337" s="37"/>
      <c r="X337" s="37"/>
      <c r="Y337" s="37"/>
      <c r="Z337" s="37"/>
      <c r="AA337" s="37"/>
      <c r="AB337" s="37"/>
      <c r="AC337" s="37"/>
      <c r="AD337" s="37"/>
      <c r="AE337" s="37"/>
      <c r="AR337" s="214" t="s">
        <v>231</v>
      </c>
      <c r="AT337" s="214" t="s">
        <v>155</v>
      </c>
      <c r="AU337" s="214" t="s">
        <v>85</v>
      </c>
      <c r="AY337" s="16" t="s">
        <v>153</v>
      </c>
      <c r="BE337" s="215">
        <f>IF(N337="základní",J337,0)</f>
        <v>0</v>
      </c>
      <c r="BF337" s="215">
        <f>IF(N337="snížená",J337,0)</f>
        <v>0</v>
      </c>
      <c r="BG337" s="215">
        <f>IF(N337="zákl. přenesená",J337,0)</f>
        <v>0</v>
      </c>
      <c r="BH337" s="215">
        <f>IF(N337="sníž. přenesená",J337,0)</f>
        <v>0</v>
      </c>
      <c r="BI337" s="215">
        <f>IF(N337="nulová",J337,0)</f>
        <v>0</v>
      </c>
      <c r="BJ337" s="16" t="s">
        <v>85</v>
      </c>
      <c r="BK337" s="215">
        <f>ROUND(I337*H337,2)</f>
        <v>0</v>
      </c>
      <c r="BL337" s="16" t="s">
        <v>231</v>
      </c>
      <c r="BM337" s="214" t="s">
        <v>740</v>
      </c>
    </row>
    <row r="338" s="2" customFormat="1">
      <c r="A338" s="37"/>
      <c r="B338" s="38"/>
      <c r="C338" s="39"/>
      <c r="D338" s="216" t="s">
        <v>162</v>
      </c>
      <c r="E338" s="39"/>
      <c r="F338" s="217" t="s">
        <v>741</v>
      </c>
      <c r="G338" s="39"/>
      <c r="H338" s="39"/>
      <c r="I338" s="218"/>
      <c r="J338" s="39"/>
      <c r="K338" s="39"/>
      <c r="L338" s="43"/>
      <c r="M338" s="219"/>
      <c r="N338" s="220"/>
      <c r="O338" s="83"/>
      <c r="P338" s="83"/>
      <c r="Q338" s="83"/>
      <c r="R338" s="83"/>
      <c r="S338" s="83"/>
      <c r="T338" s="84"/>
      <c r="U338" s="37"/>
      <c r="V338" s="37"/>
      <c r="W338" s="37"/>
      <c r="X338" s="37"/>
      <c r="Y338" s="37"/>
      <c r="Z338" s="37"/>
      <c r="AA338" s="37"/>
      <c r="AB338" s="37"/>
      <c r="AC338" s="37"/>
      <c r="AD338" s="37"/>
      <c r="AE338" s="37"/>
      <c r="AT338" s="16" t="s">
        <v>162</v>
      </c>
      <c r="AU338" s="16" t="s">
        <v>85</v>
      </c>
    </row>
    <row r="339" s="2" customFormat="1" ht="14.4" customHeight="1">
      <c r="A339" s="37"/>
      <c r="B339" s="38"/>
      <c r="C339" s="221" t="s">
        <v>549</v>
      </c>
      <c r="D339" s="221" t="s">
        <v>252</v>
      </c>
      <c r="E339" s="222" t="s">
        <v>742</v>
      </c>
      <c r="F339" s="223" t="s">
        <v>743</v>
      </c>
      <c r="G339" s="224" t="s">
        <v>195</v>
      </c>
      <c r="H339" s="225">
        <v>107.51600000000001</v>
      </c>
      <c r="I339" s="226"/>
      <c r="J339" s="227">
        <f>ROUND(I339*H339,2)</f>
        <v>0</v>
      </c>
      <c r="K339" s="223" t="s">
        <v>159</v>
      </c>
      <c r="L339" s="228"/>
      <c r="M339" s="229" t="s">
        <v>19</v>
      </c>
      <c r="N339" s="230" t="s">
        <v>44</v>
      </c>
      <c r="O339" s="83"/>
      <c r="P339" s="212">
        <f>O339*H339</f>
        <v>0</v>
      </c>
      <c r="Q339" s="212">
        <v>0.0060000000000000001</v>
      </c>
      <c r="R339" s="212">
        <f>Q339*H339</f>
        <v>0.645096</v>
      </c>
      <c r="S339" s="212">
        <v>0</v>
      </c>
      <c r="T339" s="213">
        <f>S339*H339</f>
        <v>0</v>
      </c>
      <c r="U339" s="37"/>
      <c r="V339" s="37"/>
      <c r="W339" s="37"/>
      <c r="X339" s="37"/>
      <c r="Y339" s="37"/>
      <c r="Z339" s="37"/>
      <c r="AA339" s="37"/>
      <c r="AB339" s="37"/>
      <c r="AC339" s="37"/>
      <c r="AD339" s="37"/>
      <c r="AE339" s="37"/>
      <c r="AR339" s="214" t="s">
        <v>255</v>
      </c>
      <c r="AT339" s="214" t="s">
        <v>252</v>
      </c>
      <c r="AU339" s="214" t="s">
        <v>85</v>
      </c>
      <c r="AY339" s="16" t="s">
        <v>153</v>
      </c>
      <c r="BE339" s="215">
        <f>IF(N339="základní",J339,0)</f>
        <v>0</v>
      </c>
      <c r="BF339" s="215">
        <f>IF(N339="snížená",J339,0)</f>
        <v>0</v>
      </c>
      <c r="BG339" s="215">
        <f>IF(N339="zákl. přenesená",J339,0)</f>
        <v>0</v>
      </c>
      <c r="BH339" s="215">
        <f>IF(N339="sníž. přenesená",J339,0)</f>
        <v>0</v>
      </c>
      <c r="BI339" s="215">
        <f>IF(N339="nulová",J339,0)</f>
        <v>0</v>
      </c>
      <c r="BJ339" s="16" t="s">
        <v>85</v>
      </c>
      <c r="BK339" s="215">
        <f>ROUND(I339*H339,2)</f>
        <v>0</v>
      </c>
      <c r="BL339" s="16" t="s">
        <v>231</v>
      </c>
      <c r="BM339" s="214" t="s">
        <v>744</v>
      </c>
    </row>
    <row r="340" s="2" customFormat="1" ht="14.4" customHeight="1">
      <c r="A340" s="37"/>
      <c r="B340" s="38"/>
      <c r="C340" s="221" t="s">
        <v>745</v>
      </c>
      <c r="D340" s="221" t="s">
        <v>252</v>
      </c>
      <c r="E340" s="222" t="s">
        <v>746</v>
      </c>
      <c r="F340" s="223" t="s">
        <v>747</v>
      </c>
      <c r="G340" s="224" t="s">
        <v>195</v>
      </c>
      <c r="H340" s="225">
        <v>107.51600000000001</v>
      </c>
      <c r="I340" s="226"/>
      <c r="J340" s="227">
        <f>ROUND(I340*H340,2)</f>
        <v>0</v>
      </c>
      <c r="K340" s="223" t="s">
        <v>159</v>
      </c>
      <c r="L340" s="228"/>
      <c r="M340" s="229" t="s">
        <v>19</v>
      </c>
      <c r="N340" s="230" t="s">
        <v>44</v>
      </c>
      <c r="O340" s="83"/>
      <c r="P340" s="212">
        <f>O340*H340</f>
        <v>0</v>
      </c>
      <c r="Q340" s="212">
        <v>0.0028</v>
      </c>
      <c r="R340" s="212">
        <f>Q340*H340</f>
        <v>0.3010448</v>
      </c>
      <c r="S340" s="212">
        <v>0</v>
      </c>
      <c r="T340" s="213">
        <f>S340*H340</f>
        <v>0</v>
      </c>
      <c r="U340" s="37"/>
      <c r="V340" s="37"/>
      <c r="W340" s="37"/>
      <c r="X340" s="37"/>
      <c r="Y340" s="37"/>
      <c r="Z340" s="37"/>
      <c r="AA340" s="37"/>
      <c r="AB340" s="37"/>
      <c r="AC340" s="37"/>
      <c r="AD340" s="37"/>
      <c r="AE340" s="37"/>
      <c r="AR340" s="214" t="s">
        <v>255</v>
      </c>
      <c r="AT340" s="214" t="s">
        <v>252</v>
      </c>
      <c r="AU340" s="214" t="s">
        <v>85</v>
      </c>
      <c r="AY340" s="16" t="s">
        <v>153</v>
      </c>
      <c r="BE340" s="215">
        <f>IF(N340="základní",J340,0)</f>
        <v>0</v>
      </c>
      <c r="BF340" s="215">
        <f>IF(N340="snížená",J340,0)</f>
        <v>0</v>
      </c>
      <c r="BG340" s="215">
        <f>IF(N340="zákl. přenesená",J340,0)</f>
        <v>0</v>
      </c>
      <c r="BH340" s="215">
        <f>IF(N340="sníž. přenesená",J340,0)</f>
        <v>0</v>
      </c>
      <c r="BI340" s="215">
        <f>IF(N340="nulová",J340,0)</f>
        <v>0</v>
      </c>
      <c r="BJ340" s="16" t="s">
        <v>85</v>
      </c>
      <c r="BK340" s="215">
        <f>ROUND(I340*H340,2)</f>
        <v>0</v>
      </c>
      <c r="BL340" s="16" t="s">
        <v>231</v>
      </c>
      <c r="BM340" s="214" t="s">
        <v>748</v>
      </c>
    </row>
    <row r="341" s="2" customFormat="1" ht="22.2" customHeight="1">
      <c r="A341" s="37"/>
      <c r="B341" s="38"/>
      <c r="C341" s="203" t="s">
        <v>554</v>
      </c>
      <c r="D341" s="203" t="s">
        <v>155</v>
      </c>
      <c r="E341" s="204" t="s">
        <v>749</v>
      </c>
      <c r="F341" s="205" t="s">
        <v>750</v>
      </c>
      <c r="G341" s="206" t="s">
        <v>195</v>
      </c>
      <c r="H341" s="207">
        <v>5.2000000000000002</v>
      </c>
      <c r="I341" s="208"/>
      <c r="J341" s="209">
        <f>ROUND(I341*H341,2)</f>
        <v>0</v>
      </c>
      <c r="K341" s="205" t="s">
        <v>159</v>
      </c>
      <c r="L341" s="43"/>
      <c r="M341" s="210" t="s">
        <v>19</v>
      </c>
      <c r="N341" s="211" t="s">
        <v>44</v>
      </c>
      <c r="O341" s="83"/>
      <c r="P341" s="212">
        <f>O341*H341</f>
        <v>0</v>
      </c>
      <c r="Q341" s="212">
        <v>0.0060299999999999998</v>
      </c>
      <c r="R341" s="212">
        <f>Q341*H341</f>
        <v>0.031356000000000002</v>
      </c>
      <c r="S341" s="212">
        <v>0</v>
      </c>
      <c r="T341" s="213">
        <f>S341*H341</f>
        <v>0</v>
      </c>
      <c r="U341" s="37"/>
      <c r="V341" s="37"/>
      <c r="W341" s="37"/>
      <c r="X341" s="37"/>
      <c r="Y341" s="37"/>
      <c r="Z341" s="37"/>
      <c r="AA341" s="37"/>
      <c r="AB341" s="37"/>
      <c r="AC341" s="37"/>
      <c r="AD341" s="37"/>
      <c r="AE341" s="37"/>
      <c r="AR341" s="214" t="s">
        <v>231</v>
      </c>
      <c r="AT341" s="214" t="s">
        <v>155</v>
      </c>
      <c r="AU341" s="214" t="s">
        <v>85</v>
      </c>
      <c r="AY341" s="16" t="s">
        <v>153</v>
      </c>
      <c r="BE341" s="215">
        <f>IF(N341="základní",J341,0)</f>
        <v>0</v>
      </c>
      <c r="BF341" s="215">
        <f>IF(N341="snížená",J341,0)</f>
        <v>0</v>
      </c>
      <c r="BG341" s="215">
        <f>IF(N341="zákl. přenesená",J341,0)</f>
        <v>0</v>
      </c>
      <c r="BH341" s="215">
        <f>IF(N341="sníž. přenesená",J341,0)</f>
        <v>0</v>
      </c>
      <c r="BI341" s="215">
        <f>IF(N341="nulová",J341,0)</f>
        <v>0</v>
      </c>
      <c r="BJ341" s="16" t="s">
        <v>85</v>
      </c>
      <c r="BK341" s="215">
        <f>ROUND(I341*H341,2)</f>
        <v>0</v>
      </c>
      <c r="BL341" s="16" t="s">
        <v>231</v>
      </c>
      <c r="BM341" s="214" t="s">
        <v>751</v>
      </c>
    </row>
    <row r="342" s="2" customFormat="1">
      <c r="A342" s="37"/>
      <c r="B342" s="38"/>
      <c r="C342" s="39"/>
      <c r="D342" s="216" t="s">
        <v>162</v>
      </c>
      <c r="E342" s="39"/>
      <c r="F342" s="217" t="s">
        <v>752</v>
      </c>
      <c r="G342" s="39"/>
      <c r="H342" s="39"/>
      <c r="I342" s="218"/>
      <c r="J342" s="39"/>
      <c r="K342" s="39"/>
      <c r="L342" s="43"/>
      <c r="M342" s="219"/>
      <c r="N342" s="220"/>
      <c r="O342" s="83"/>
      <c r="P342" s="83"/>
      <c r="Q342" s="83"/>
      <c r="R342" s="83"/>
      <c r="S342" s="83"/>
      <c r="T342" s="84"/>
      <c r="U342" s="37"/>
      <c r="V342" s="37"/>
      <c r="W342" s="37"/>
      <c r="X342" s="37"/>
      <c r="Y342" s="37"/>
      <c r="Z342" s="37"/>
      <c r="AA342" s="37"/>
      <c r="AB342" s="37"/>
      <c r="AC342" s="37"/>
      <c r="AD342" s="37"/>
      <c r="AE342" s="37"/>
      <c r="AT342" s="16" t="s">
        <v>162</v>
      </c>
      <c r="AU342" s="16" t="s">
        <v>85</v>
      </c>
    </row>
    <row r="343" s="2" customFormat="1" ht="14.4" customHeight="1">
      <c r="A343" s="37"/>
      <c r="B343" s="38"/>
      <c r="C343" s="221" t="s">
        <v>753</v>
      </c>
      <c r="D343" s="221" t="s">
        <v>252</v>
      </c>
      <c r="E343" s="222" t="s">
        <v>754</v>
      </c>
      <c r="F343" s="223" t="s">
        <v>755</v>
      </c>
      <c r="G343" s="224" t="s">
        <v>195</v>
      </c>
      <c r="H343" s="225">
        <v>5.3040000000000003</v>
      </c>
      <c r="I343" s="226"/>
      <c r="J343" s="227">
        <f>ROUND(I343*H343,2)</f>
        <v>0</v>
      </c>
      <c r="K343" s="223" t="s">
        <v>159</v>
      </c>
      <c r="L343" s="228"/>
      <c r="M343" s="229" t="s">
        <v>19</v>
      </c>
      <c r="N343" s="230" t="s">
        <v>44</v>
      </c>
      <c r="O343" s="83"/>
      <c r="P343" s="212">
        <f>O343*H343</f>
        <v>0</v>
      </c>
      <c r="Q343" s="212">
        <v>0.0077499999999999999</v>
      </c>
      <c r="R343" s="212">
        <f>Q343*H343</f>
        <v>0.041106000000000004</v>
      </c>
      <c r="S343" s="212">
        <v>0</v>
      </c>
      <c r="T343" s="213">
        <f>S343*H343</f>
        <v>0</v>
      </c>
      <c r="U343" s="37"/>
      <c r="V343" s="37"/>
      <c r="W343" s="37"/>
      <c r="X343" s="37"/>
      <c r="Y343" s="37"/>
      <c r="Z343" s="37"/>
      <c r="AA343" s="37"/>
      <c r="AB343" s="37"/>
      <c r="AC343" s="37"/>
      <c r="AD343" s="37"/>
      <c r="AE343" s="37"/>
      <c r="AR343" s="214" t="s">
        <v>255</v>
      </c>
      <c r="AT343" s="214" t="s">
        <v>252</v>
      </c>
      <c r="AU343" s="214" t="s">
        <v>85</v>
      </c>
      <c r="AY343" s="16" t="s">
        <v>153</v>
      </c>
      <c r="BE343" s="215">
        <f>IF(N343="základní",J343,0)</f>
        <v>0</v>
      </c>
      <c r="BF343" s="215">
        <f>IF(N343="snížená",J343,0)</f>
        <v>0</v>
      </c>
      <c r="BG343" s="215">
        <f>IF(N343="zákl. přenesená",J343,0)</f>
        <v>0</v>
      </c>
      <c r="BH343" s="215">
        <f>IF(N343="sníž. přenesená",J343,0)</f>
        <v>0</v>
      </c>
      <c r="BI343" s="215">
        <f>IF(N343="nulová",J343,0)</f>
        <v>0</v>
      </c>
      <c r="BJ343" s="16" t="s">
        <v>85</v>
      </c>
      <c r="BK343" s="215">
        <f>ROUND(I343*H343,2)</f>
        <v>0</v>
      </c>
      <c r="BL343" s="16" t="s">
        <v>231</v>
      </c>
      <c r="BM343" s="214" t="s">
        <v>756</v>
      </c>
    </row>
    <row r="344" s="2" customFormat="1" ht="22.2" customHeight="1">
      <c r="A344" s="37"/>
      <c r="B344" s="38"/>
      <c r="C344" s="203" t="s">
        <v>559</v>
      </c>
      <c r="D344" s="203" t="s">
        <v>155</v>
      </c>
      <c r="E344" s="204" t="s">
        <v>757</v>
      </c>
      <c r="F344" s="205" t="s">
        <v>758</v>
      </c>
      <c r="G344" s="206" t="s">
        <v>195</v>
      </c>
      <c r="H344" s="207">
        <v>288.86000000000001</v>
      </c>
      <c r="I344" s="208"/>
      <c r="J344" s="209">
        <f>ROUND(I344*H344,2)</f>
        <v>0</v>
      </c>
      <c r="K344" s="205" t="s">
        <v>159</v>
      </c>
      <c r="L344" s="43"/>
      <c r="M344" s="210" t="s">
        <v>19</v>
      </c>
      <c r="N344" s="211" t="s">
        <v>44</v>
      </c>
      <c r="O344" s="83"/>
      <c r="P344" s="212">
        <f>O344*H344</f>
        <v>0</v>
      </c>
      <c r="Q344" s="212">
        <v>0</v>
      </c>
      <c r="R344" s="212">
        <f>Q344*H344</f>
        <v>0</v>
      </c>
      <c r="S344" s="212">
        <v>0</v>
      </c>
      <c r="T344" s="213">
        <f>S344*H344</f>
        <v>0</v>
      </c>
      <c r="U344" s="37"/>
      <c r="V344" s="37"/>
      <c r="W344" s="37"/>
      <c r="X344" s="37"/>
      <c r="Y344" s="37"/>
      <c r="Z344" s="37"/>
      <c r="AA344" s="37"/>
      <c r="AB344" s="37"/>
      <c r="AC344" s="37"/>
      <c r="AD344" s="37"/>
      <c r="AE344" s="37"/>
      <c r="AR344" s="214" t="s">
        <v>231</v>
      </c>
      <c r="AT344" s="214" t="s">
        <v>155</v>
      </c>
      <c r="AU344" s="214" t="s">
        <v>85</v>
      </c>
      <c r="AY344" s="16" t="s">
        <v>153</v>
      </c>
      <c r="BE344" s="215">
        <f>IF(N344="základní",J344,0)</f>
        <v>0</v>
      </c>
      <c r="BF344" s="215">
        <f>IF(N344="snížená",J344,0)</f>
        <v>0</v>
      </c>
      <c r="BG344" s="215">
        <f>IF(N344="zákl. přenesená",J344,0)</f>
        <v>0</v>
      </c>
      <c r="BH344" s="215">
        <f>IF(N344="sníž. přenesená",J344,0)</f>
        <v>0</v>
      </c>
      <c r="BI344" s="215">
        <f>IF(N344="nulová",J344,0)</f>
        <v>0</v>
      </c>
      <c r="BJ344" s="16" t="s">
        <v>85</v>
      </c>
      <c r="BK344" s="215">
        <f>ROUND(I344*H344,2)</f>
        <v>0</v>
      </c>
      <c r="BL344" s="16" t="s">
        <v>231</v>
      </c>
      <c r="BM344" s="214" t="s">
        <v>759</v>
      </c>
    </row>
    <row r="345" s="2" customFormat="1">
      <c r="A345" s="37"/>
      <c r="B345" s="38"/>
      <c r="C345" s="39"/>
      <c r="D345" s="216" t="s">
        <v>162</v>
      </c>
      <c r="E345" s="39"/>
      <c r="F345" s="217" t="s">
        <v>760</v>
      </c>
      <c r="G345" s="39"/>
      <c r="H345" s="39"/>
      <c r="I345" s="218"/>
      <c r="J345" s="39"/>
      <c r="K345" s="39"/>
      <c r="L345" s="43"/>
      <c r="M345" s="219"/>
      <c r="N345" s="220"/>
      <c r="O345" s="83"/>
      <c r="P345" s="83"/>
      <c r="Q345" s="83"/>
      <c r="R345" s="83"/>
      <c r="S345" s="83"/>
      <c r="T345" s="84"/>
      <c r="U345" s="37"/>
      <c r="V345" s="37"/>
      <c r="W345" s="37"/>
      <c r="X345" s="37"/>
      <c r="Y345" s="37"/>
      <c r="Z345" s="37"/>
      <c r="AA345" s="37"/>
      <c r="AB345" s="37"/>
      <c r="AC345" s="37"/>
      <c r="AD345" s="37"/>
      <c r="AE345" s="37"/>
      <c r="AT345" s="16" t="s">
        <v>162</v>
      </c>
      <c r="AU345" s="16" t="s">
        <v>85</v>
      </c>
    </row>
    <row r="346" s="2" customFormat="1" ht="14.4" customHeight="1">
      <c r="A346" s="37"/>
      <c r="B346" s="38"/>
      <c r="C346" s="221" t="s">
        <v>761</v>
      </c>
      <c r="D346" s="221" t="s">
        <v>252</v>
      </c>
      <c r="E346" s="222" t="s">
        <v>762</v>
      </c>
      <c r="F346" s="223" t="s">
        <v>763</v>
      </c>
      <c r="G346" s="224" t="s">
        <v>195</v>
      </c>
      <c r="H346" s="225">
        <v>300.41399999999999</v>
      </c>
      <c r="I346" s="226"/>
      <c r="J346" s="227">
        <f>ROUND(I346*H346,2)</f>
        <v>0</v>
      </c>
      <c r="K346" s="223" t="s">
        <v>159</v>
      </c>
      <c r="L346" s="228"/>
      <c r="M346" s="229" t="s">
        <v>19</v>
      </c>
      <c r="N346" s="230" t="s">
        <v>44</v>
      </c>
      <c r="O346" s="83"/>
      <c r="P346" s="212">
        <f>O346*H346</f>
        <v>0</v>
      </c>
      <c r="Q346" s="212">
        <v>0.0011999999999999999</v>
      </c>
      <c r="R346" s="212">
        <f>Q346*H346</f>
        <v>0.36049679999999995</v>
      </c>
      <c r="S346" s="212">
        <v>0</v>
      </c>
      <c r="T346" s="213">
        <f>S346*H346</f>
        <v>0</v>
      </c>
      <c r="U346" s="37"/>
      <c r="V346" s="37"/>
      <c r="W346" s="37"/>
      <c r="X346" s="37"/>
      <c r="Y346" s="37"/>
      <c r="Z346" s="37"/>
      <c r="AA346" s="37"/>
      <c r="AB346" s="37"/>
      <c r="AC346" s="37"/>
      <c r="AD346" s="37"/>
      <c r="AE346" s="37"/>
      <c r="AR346" s="214" t="s">
        <v>255</v>
      </c>
      <c r="AT346" s="214" t="s">
        <v>252</v>
      </c>
      <c r="AU346" s="214" t="s">
        <v>85</v>
      </c>
      <c r="AY346" s="16" t="s">
        <v>153</v>
      </c>
      <c r="BE346" s="215">
        <f>IF(N346="základní",J346,0)</f>
        <v>0</v>
      </c>
      <c r="BF346" s="215">
        <f>IF(N346="snížená",J346,0)</f>
        <v>0</v>
      </c>
      <c r="BG346" s="215">
        <f>IF(N346="zákl. přenesená",J346,0)</f>
        <v>0</v>
      </c>
      <c r="BH346" s="215">
        <f>IF(N346="sníž. přenesená",J346,0)</f>
        <v>0</v>
      </c>
      <c r="BI346" s="215">
        <f>IF(N346="nulová",J346,0)</f>
        <v>0</v>
      </c>
      <c r="BJ346" s="16" t="s">
        <v>85</v>
      </c>
      <c r="BK346" s="215">
        <f>ROUND(I346*H346,2)</f>
        <v>0</v>
      </c>
      <c r="BL346" s="16" t="s">
        <v>231</v>
      </c>
      <c r="BM346" s="214" t="s">
        <v>764</v>
      </c>
    </row>
    <row r="347" s="2" customFormat="1" ht="14.4" customHeight="1">
      <c r="A347" s="37"/>
      <c r="B347" s="38"/>
      <c r="C347" s="221" t="s">
        <v>563</v>
      </c>
      <c r="D347" s="221" t="s">
        <v>252</v>
      </c>
      <c r="E347" s="222" t="s">
        <v>765</v>
      </c>
      <c r="F347" s="223" t="s">
        <v>766</v>
      </c>
      <c r="G347" s="224" t="s">
        <v>195</v>
      </c>
      <c r="H347" s="225">
        <v>300.41399999999999</v>
      </c>
      <c r="I347" s="226"/>
      <c r="J347" s="227">
        <f>ROUND(I347*H347,2)</f>
        <v>0</v>
      </c>
      <c r="K347" s="223" t="s">
        <v>159</v>
      </c>
      <c r="L347" s="228"/>
      <c r="M347" s="229" t="s">
        <v>19</v>
      </c>
      <c r="N347" s="230" t="s">
        <v>44</v>
      </c>
      <c r="O347" s="83"/>
      <c r="P347" s="212">
        <f>O347*H347</f>
        <v>0</v>
      </c>
      <c r="Q347" s="212">
        <v>0.0044999999999999997</v>
      </c>
      <c r="R347" s="212">
        <f>Q347*H347</f>
        <v>1.3518629999999998</v>
      </c>
      <c r="S347" s="212">
        <v>0</v>
      </c>
      <c r="T347" s="213">
        <f>S347*H347</f>
        <v>0</v>
      </c>
      <c r="U347" s="37"/>
      <c r="V347" s="37"/>
      <c r="W347" s="37"/>
      <c r="X347" s="37"/>
      <c r="Y347" s="37"/>
      <c r="Z347" s="37"/>
      <c r="AA347" s="37"/>
      <c r="AB347" s="37"/>
      <c r="AC347" s="37"/>
      <c r="AD347" s="37"/>
      <c r="AE347" s="37"/>
      <c r="AR347" s="214" t="s">
        <v>255</v>
      </c>
      <c r="AT347" s="214" t="s">
        <v>252</v>
      </c>
      <c r="AU347" s="214" t="s">
        <v>85</v>
      </c>
      <c r="AY347" s="16" t="s">
        <v>153</v>
      </c>
      <c r="BE347" s="215">
        <f>IF(N347="základní",J347,0)</f>
        <v>0</v>
      </c>
      <c r="BF347" s="215">
        <f>IF(N347="snížená",J347,0)</f>
        <v>0</v>
      </c>
      <c r="BG347" s="215">
        <f>IF(N347="zákl. přenesená",J347,0)</f>
        <v>0</v>
      </c>
      <c r="BH347" s="215">
        <f>IF(N347="sníž. přenesená",J347,0)</f>
        <v>0</v>
      </c>
      <c r="BI347" s="215">
        <f>IF(N347="nulová",J347,0)</f>
        <v>0</v>
      </c>
      <c r="BJ347" s="16" t="s">
        <v>85</v>
      </c>
      <c r="BK347" s="215">
        <f>ROUND(I347*H347,2)</f>
        <v>0</v>
      </c>
      <c r="BL347" s="16" t="s">
        <v>231</v>
      </c>
      <c r="BM347" s="214" t="s">
        <v>767</v>
      </c>
    </row>
    <row r="348" s="2" customFormat="1" ht="22.2" customHeight="1">
      <c r="A348" s="37"/>
      <c r="B348" s="38"/>
      <c r="C348" s="203" t="s">
        <v>768</v>
      </c>
      <c r="D348" s="203" t="s">
        <v>155</v>
      </c>
      <c r="E348" s="204" t="s">
        <v>769</v>
      </c>
      <c r="F348" s="205" t="s">
        <v>770</v>
      </c>
      <c r="G348" s="206" t="s">
        <v>195</v>
      </c>
      <c r="H348" s="207">
        <v>29.100000000000001</v>
      </c>
      <c r="I348" s="208"/>
      <c r="J348" s="209">
        <f>ROUND(I348*H348,2)</f>
        <v>0</v>
      </c>
      <c r="K348" s="205" t="s">
        <v>159</v>
      </c>
      <c r="L348" s="43"/>
      <c r="M348" s="210" t="s">
        <v>19</v>
      </c>
      <c r="N348" s="211" t="s">
        <v>44</v>
      </c>
      <c r="O348" s="83"/>
      <c r="P348" s="212">
        <f>O348*H348</f>
        <v>0</v>
      </c>
      <c r="Q348" s="212">
        <v>0.0060600000000000003</v>
      </c>
      <c r="R348" s="212">
        <f>Q348*H348</f>
        <v>0.17634600000000003</v>
      </c>
      <c r="S348" s="212">
        <v>0</v>
      </c>
      <c r="T348" s="213">
        <f>S348*H348</f>
        <v>0</v>
      </c>
      <c r="U348" s="37"/>
      <c r="V348" s="37"/>
      <c r="W348" s="37"/>
      <c r="X348" s="37"/>
      <c r="Y348" s="37"/>
      <c r="Z348" s="37"/>
      <c r="AA348" s="37"/>
      <c r="AB348" s="37"/>
      <c r="AC348" s="37"/>
      <c r="AD348" s="37"/>
      <c r="AE348" s="37"/>
      <c r="AR348" s="214" t="s">
        <v>231</v>
      </c>
      <c r="AT348" s="214" t="s">
        <v>155</v>
      </c>
      <c r="AU348" s="214" t="s">
        <v>85</v>
      </c>
      <c r="AY348" s="16" t="s">
        <v>153</v>
      </c>
      <c r="BE348" s="215">
        <f>IF(N348="základní",J348,0)</f>
        <v>0</v>
      </c>
      <c r="BF348" s="215">
        <f>IF(N348="snížená",J348,0)</f>
        <v>0</v>
      </c>
      <c r="BG348" s="215">
        <f>IF(N348="zákl. přenesená",J348,0)</f>
        <v>0</v>
      </c>
      <c r="BH348" s="215">
        <f>IF(N348="sníž. přenesená",J348,0)</f>
        <v>0</v>
      </c>
      <c r="BI348" s="215">
        <f>IF(N348="nulová",J348,0)</f>
        <v>0</v>
      </c>
      <c r="BJ348" s="16" t="s">
        <v>85</v>
      </c>
      <c r="BK348" s="215">
        <f>ROUND(I348*H348,2)</f>
        <v>0</v>
      </c>
      <c r="BL348" s="16" t="s">
        <v>231</v>
      </c>
      <c r="BM348" s="214" t="s">
        <v>771</v>
      </c>
    </row>
    <row r="349" s="2" customFormat="1">
      <c r="A349" s="37"/>
      <c r="B349" s="38"/>
      <c r="C349" s="39"/>
      <c r="D349" s="216" t="s">
        <v>162</v>
      </c>
      <c r="E349" s="39"/>
      <c r="F349" s="217" t="s">
        <v>772</v>
      </c>
      <c r="G349" s="39"/>
      <c r="H349" s="39"/>
      <c r="I349" s="218"/>
      <c r="J349" s="39"/>
      <c r="K349" s="39"/>
      <c r="L349" s="43"/>
      <c r="M349" s="219"/>
      <c r="N349" s="220"/>
      <c r="O349" s="83"/>
      <c r="P349" s="83"/>
      <c r="Q349" s="83"/>
      <c r="R349" s="83"/>
      <c r="S349" s="83"/>
      <c r="T349" s="84"/>
      <c r="U349" s="37"/>
      <c r="V349" s="37"/>
      <c r="W349" s="37"/>
      <c r="X349" s="37"/>
      <c r="Y349" s="37"/>
      <c r="Z349" s="37"/>
      <c r="AA349" s="37"/>
      <c r="AB349" s="37"/>
      <c r="AC349" s="37"/>
      <c r="AD349" s="37"/>
      <c r="AE349" s="37"/>
      <c r="AT349" s="16" t="s">
        <v>162</v>
      </c>
      <c r="AU349" s="16" t="s">
        <v>85</v>
      </c>
    </row>
    <row r="350" s="2" customFormat="1" ht="14.4" customHeight="1">
      <c r="A350" s="37"/>
      <c r="B350" s="38"/>
      <c r="C350" s="221" t="s">
        <v>773</v>
      </c>
      <c r="D350" s="221" t="s">
        <v>252</v>
      </c>
      <c r="E350" s="222" t="s">
        <v>774</v>
      </c>
      <c r="F350" s="223" t="s">
        <v>775</v>
      </c>
      <c r="G350" s="224" t="s">
        <v>195</v>
      </c>
      <c r="H350" s="225">
        <v>30.555</v>
      </c>
      <c r="I350" s="226"/>
      <c r="J350" s="227">
        <f>ROUND(I350*H350,2)</f>
        <v>0</v>
      </c>
      <c r="K350" s="223" t="s">
        <v>159</v>
      </c>
      <c r="L350" s="228"/>
      <c r="M350" s="229" t="s">
        <v>19</v>
      </c>
      <c r="N350" s="230" t="s">
        <v>44</v>
      </c>
      <c r="O350" s="83"/>
      <c r="P350" s="212">
        <f>O350*H350</f>
        <v>0</v>
      </c>
      <c r="Q350" s="212">
        <v>0.00084999999999999995</v>
      </c>
      <c r="R350" s="212">
        <f>Q350*H350</f>
        <v>0.025971749999999998</v>
      </c>
      <c r="S350" s="212">
        <v>0</v>
      </c>
      <c r="T350" s="213">
        <f>S350*H350</f>
        <v>0</v>
      </c>
      <c r="U350" s="37"/>
      <c r="V350" s="37"/>
      <c r="W350" s="37"/>
      <c r="X350" s="37"/>
      <c r="Y350" s="37"/>
      <c r="Z350" s="37"/>
      <c r="AA350" s="37"/>
      <c r="AB350" s="37"/>
      <c r="AC350" s="37"/>
      <c r="AD350" s="37"/>
      <c r="AE350" s="37"/>
      <c r="AR350" s="214" t="s">
        <v>255</v>
      </c>
      <c r="AT350" s="214" t="s">
        <v>252</v>
      </c>
      <c r="AU350" s="214" t="s">
        <v>85</v>
      </c>
      <c r="AY350" s="16" t="s">
        <v>153</v>
      </c>
      <c r="BE350" s="215">
        <f>IF(N350="základní",J350,0)</f>
        <v>0</v>
      </c>
      <c r="BF350" s="215">
        <f>IF(N350="snížená",J350,0)</f>
        <v>0</v>
      </c>
      <c r="BG350" s="215">
        <f>IF(N350="zákl. přenesená",J350,0)</f>
        <v>0</v>
      </c>
      <c r="BH350" s="215">
        <f>IF(N350="sníž. přenesená",J350,0)</f>
        <v>0</v>
      </c>
      <c r="BI350" s="215">
        <f>IF(N350="nulová",J350,0)</f>
        <v>0</v>
      </c>
      <c r="BJ350" s="16" t="s">
        <v>85</v>
      </c>
      <c r="BK350" s="215">
        <f>ROUND(I350*H350,2)</f>
        <v>0</v>
      </c>
      <c r="BL350" s="16" t="s">
        <v>231</v>
      </c>
      <c r="BM350" s="214" t="s">
        <v>776</v>
      </c>
    </row>
    <row r="351" s="2" customFormat="1" ht="22.2" customHeight="1">
      <c r="A351" s="37"/>
      <c r="B351" s="38"/>
      <c r="C351" s="203" t="s">
        <v>777</v>
      </c>
      <c r="D351" s="203" t="s">
        <v>155</v>
      </c>
      <c r="E351" s="204" t="s">
        <v>778</v>
      </c>
      <c r="F351" s="205" t="s">
        <v>779</v>
      </c>
      <c r="G351" s="206" t="s">
        <v>195</v>
      </c>
      <c r="H351" s="207">
        <v>7.625</v>
      </c>
      <c r="I351" s="208"/>
      <c r="J351" s="209">
        <f>ROUND(I351*H351,2)</f>
        <v>0</v>
      </c>
      <c r="K351" s="205" t="s">
        <v>159</v>
      </c>
      <c r="L351" s="43"/>
      <c r="M351" s="210" t="s">
        <v>19</v>
      </c>
      <c r="N351" s="211" t="s">
        <v>44</v>
      </c>
      <c r="O351" s="83"/>
      <c r="P351" s="212">
        <f>O351*H351</f>
        <v>0</v>
      </c>
      <c r="Q351" s="212">
        <v>0</v>
      </c>
      <c r="R351" s="212">
        <f>Q351*H351</f>
        <v>0</v>
      </c>
      <c r="S351" s="212">
        <v>0</v>
      </c>
      <c r="T351" s="213">
        <f>S351*H351</f>
        <v>0</v>
      </c>
      <c r="U351" s="37"/>
      <c r="V351" s="37"/>
      <c r="W351" s="37"/>
      <c r="X351" s="37"/>
      <c r="Y351" s="37"/>
      <c r="Z351" s="37"/>
      <c r="AA351" s="37"/>
      <c r="AB351" s="37"/>
      <c r="AC351" s="37"/>
      <c r="AD351" s="37"/>
      <c r="AE351" s="37"/>
      <c r="AR351" s="214" t="s">
        <v>231</v>
      </c>
      <c r="AT351" s="214" t="s">
        <v>155</v>
      </c>
      <c r="AU351" s="214" t="s">
        <v>85</v>
      </c>
      <c r="AY351" s="16" t="s">
        <v>153</v>
      </c>
      <c r="BE351" s="215">
        <f>IF(N351="základní",J351,0)</f>
        <v>0</v>
      </c>
      <c r="BF351" s="215">
        <f>IF(N351="snížená",J351,0)</f>
        <v>0</v>
      </c>
      <c r="BG351" s="215">
        <f>IF(N351="zákl. přenesená",J351,0)</f>
        <v>0</v>
      </c>
      <c r="BH351" s="215">
        <f>IF(N351="sníž. přenesená",J351,0)</f>
        <v>0</v>
      </c>
      <c r="BI351" s="215">
        <f>IF(N351="nulová",J351,0)</f>
        <v>0</v>
      </c>
      <c r="BJ351" s="16" t="s">
        <v>85</v>
      </c>
      <c r="BK351" s="215">
        <f>ROUND(I351*H351,2)</f>
        <v>0</v>
      </c>
      <c r="BL351" s="16" t="s">
        <v>231</v>
      </c>
      <c r="BM351" s="214" t="s">
        <v>780</v>
      </c>
    </row>
    <row r="352" s="2" customFormat="1">
      <c r="A352" s="37"/>
      <c r="B352" s="38"/>
      <c r="C352" s="39"/>
      <c r="D352" s="216" t="s">
        <v>162</v>
      </c>
      <c r="E352" s="39"/>
      <c r="F352" s="217" t="s">
        <v>781</v>
      </c>
      <c r="G352" s="39"/>
      <c r="H352" s="39"/>
      <c r="I352" s="218"/>
      <c r="J352" s="39"/>
      <c r="K352" s="39"/>
      <c r="L352" s="43"/>
      <c r="M352" s="219"/>
      <c r="N352" s="220"/>
      <c r="O352" s="83"/>
      <c r="P352" s="83"/>
      <c r="Q352" s="83"/>
      <c r="R352" s="83"/>
      <c r="S352" s="83"/>
      <c r="T352" s="84"/>
      <c r="U352" s="37"/>
      <c r="V352" s="37"/>
      <c r="W352" s="37"/>
      <c r="X352" s="37"/>
      <c r="Y352" s="37"/>
      <c r="Z352" s="37"/>
      <c r="AA352" s="37"/>
      <c r="AB352" s="37"/>
      <c r="AC352" s="37"/>
      <c r="AD352" s="37"/>
      <c r="AE352" s="37"/>
      <c r="AT352" s="16" t="s">
        <v>162</v>
      </c>
      <c r="AU352" s="16" t="s">
        <v>85</v>
      </c>
    </row>
    <row r="353" s="2" customFormat="1" ht="14.4" customHeight="1">
      <c r="A353" s="37"/>
      <c r="B353" s="38"/>
      <c r="C353" s="221" t="s">
        <v>782</v>
      </c>
      <c r="D353" s="221" t="s">
        <v>252</v>
      </c>
      <c r="E353" s="222" t="s">
        <v>783</v>
      </c>
      <c r="F353" s="223" t="s">
        <v>784</v>
      </c>
      <c r="G353" s="224" t="s">
        <v>195</v>
      </c>
      <c r="H353" s="225">
        <v>8.0060000000000002</v>
      </c>
      <c r="I353" s="226"/>
      <c r="J353" s="227">
        <f>ROUND(I353*H353,2)</f>
        <v>0</v>
      </c>
      <c r="K353" s="223" t="s">
        <v>159</v>
      </c>
      <c r="L353" s="228"/>
      <c r="M353" s="229" t="s">
        <v>19</v>
      </c>
      <c r="N353" s="230" t="s">
        <v>44</v>
      </c>
      <c r="O353" s="83"/>
      <c r="P353" s="212">
        <f>O353*H353</f>
        <v>0</v>
      </c>
      <c r="Q353" s="212">
        <v>0.0060000000000000001</v>
      </c>
      <c r="R353" s="212">
        <f>Q353*H353</f>
        <v>0.048036000000000002</v>
      </c>
      <c r="S353" s="212">
        <v>0</v>
      </c>
      <c r="T353" s="213">
        <f>S353*H353</f>
        <v>0</v>
      </c>
      <c r="U353" s="37"/>
      <c r="V353" s="37"/>
      <c r="W353" s="37"/>
      <c r="X353" s="37"/>
      <c r="Y353" s="37"/>
      <c r="Z353" s="37"/>
      <c r="AA353" s="37"/>
      <c r="AB353" s="37"/>
      <c r="AC353" s="37"/>
      <c r="AD353" s="37"/>
      <c r="AE353" s="37"/>
      <c r="AR353" s="214" t="s">
        <v>255</v>
      </c>
      <c r="AT353" s="214" t="s">
        <v>252</v>
      </c>
      <c r="AU353" s="214" t="s">
        <v>85</v>
      </c>
      <c r="AY353" s="16" t="s">
        <v>153</v>
      </c>
      <c r="BE353" s="215">
        <f>IF(N353="základní",J353,0)</f>
        <v>0</v>
      </c>
      <c r="BF353" s="215">
        <f>IF(N353="snížená",J353,0)</f>
        <v>0</v>
      </c>
      <c r="BG353" s="215">
        <f>IF(N353="zákl. přenesená",J353,0)</f>
        <v>0</v>
      </c>
      <c r="BH353" s="215">
        <f>IF(N353="sníž. přenesená",J353,0)</f>
        <v>0</v>
      </c>
      <c r="BI353" s="215">
        <f>IF(N353="nulová",J353,0)</f>
        <v>0</v>
      </c>
      <c r="BJ353" s="16" t="s">
        <v>85</v>
      </c>
      <c r="BK353" s="215">
        <f>ROUND(I353*H353,2)</f>
        <v>0</v>
      </c>
      <c r="BL353" s="16" t="s">
        <v>231</v>
      </c>
      <c r="BM353" s="214" t="s">
        <v>785</v>
      </c>
    </row>
    <row r="354" s="2" customFormat="1" ht="22.2" customHeight="1">
      <c r="A354" s="37"/>
      <c r="B354" s="38"/>
      <c r="C354" s="203" t="s">
        <v>786</v>
      </c>
      <c r="D354" s="203" t="s">
        <v>155</v>
      </c>
      <c r="E354" s="204" t="s">
        <v>787</v>
      </c>
      <c r="F354" s="205" t="s">
        <v>788</v>
      </c>
      <c r="G354" s="206" t="s">
        <v>195</v>
      </c>
      <c r="H354" s="207">
        <v>125.568</v>
      </c>
      <c r="I354" s="208"/>
      <c r="J354" s="209">
        <f>ROUND(I354*H354,2)</f>
        <v>0</v>
      </c>
      <c r="K354" s="205" t="s">
        <v>159</v>
      </c>
      <c r="L354" s="43"/>
      <c r="M354" s="210" t="s">
        <v>19</v>
      </c>
      <c r="N354" s="211" t="s">
        <v>44</v>
      </c>
      <c r="O354" s="83"/>
      <c r="P354" s="212">
        <f>O354*H354</f>
        <v>0</v>
      </c>
      <c r="Q354" s="212">
        <v>0</v>
      </c>
      <c r="R354" s="212">
        <f>Q354*H354</f>
        <v>0</v>
      </c>
      <c r="S354" s="212">
        <v>0</v>
      </c>
      <c r="T354" s="213">
        <f>S354*H354</f>
        <v>0</v>
      </c>
      <c r="U354" s="37"/>
      <c r="V354" s="37"/>
      <c r="W354" s="37"/>
      <c r="X354" s="37"/>
      <c r="Y354" s="37"/>
      <c r="Z354" s="37"/>
      <c r="AA354" s="37"/>
      <c r="AB354" s="37"/>
      <c r="AC354" s="37"/>
      <c r="AD354" s="37"/>
      <c r="AE354" s="37"/>
      <c r="AR354" s="214" t="s">
        <v>231</v>
      </c>
      <c r="AT354" s="214" t="s">
        <v>155</v>
      </c>
      <c r="AU354" s="214" t="s">
        <v>85</v>
      </c>
      <c r="AY354" s="16" t="s">
        <v>153</v>
      </c>
      <c r="BE354" s="215">
        <f>IF(N354="základní",J354,0)</f>
        <v>0</v>
      </c>
      <c r="BF354" s="215">
        <f>IF(N354="snížená",J354,0)</f>
        <v>0</v>
      </c>
      <c r="BG354" s="215">
        <f>IF(N354="zákl. přenesená",J354,0)</f>
        <v>0</v>
      </c>
      <c r="BH354" s="215">
        <f>IF(N354="sníž. přenesená",J354,0)</f>
        <v>0</v>
      </c>
      <c r="BI354" s="215">
        <f>IF(N354="nulová",J354,0)</f>
        <v>0</v>
      </c>
      <c r="BJ354" s="16" t="s">
        <v>85</v>
      </c>
      <c r="BK354" s="215">
        <f>ROUND(I354*H354,2)</f>
        <v>0</v>
      </c>
      <c r="BL354" s="16" t="s">
        <v>231</v>
      </c>
      <c r="BM354" s="214" t="s">
        <v>789</v>
      </c>
    </row>
    <row r="355" s="2" customFormat="1">
      <c r="A355" s="37"/>
      <c r="B355" s="38"/>
      <c r="C355" s="39"/>
      <c r="D355" s="216" t="s">
        <v>162</v>
      </c>
      <c r="E355" s="39"/>
      <c r="F355" s="217" t="s">
        <v>790</v>
      </c>
      <c r="G355" s="39"/>
      <c r="H355" s="39"/>
      <c r="I355" s="218"/>
      <c r="J355" s="39"/>
      <c r="K355" s="39"/>
      <c r="L355" s="43"/>
      <c r="M355" s="219"/>
      <c r="N355" s="220"/>
      <c r="O355" s="83"/>
      <c r="P355" s="83"/>
      <c r="Q355" s="83"/>
      <c r="R355" s="83"/>
      <c r="S355" s="83"/>
      <c r="T355" s="84"/>
      <c r="U355" s="37"/>
      <c r="V355" s="37"/>
      <c r="W355" s="37"/>
      <c r="X355" s="37"/>
      <c r="Y355" s="37"/>
      <c r="Z355" s="37"/>
      <c r="AA355" s="37"/>
      <c r="AB355" s="37"/>
      <c r="AC355" s="37"/>
      <c r="AD355" s="37"/>
      <c r="AE355" s="37"/>
      <c r="AT355" s="16" t="s">
        <v>162</v>
      </c>
      <c r="AU355" s="16" t="s">
        <v>85</v>
      </c>
    </row>
    <row r="356" s="2" customFormat="1" ht="22.2" customHeight="1">
      <c r="A356" s="37"/>
      <c r="B356" s="38"/>
      <c r="C356" s="203" t="s">
        <v>791</v>
      </c>
      <c r="D356" s="203" t="s">
        <v>155</v>
      </c>
      <c r="E356" s="204" t="s">
        <v>792</v>
      </c>
      <c r="F356" s="205" t="s">
        <v>793</v>
      </c>
      <c r="G356" s="206" t="s">
        <v>195</v>
      </c>
      <c r="H356" s="207">
        <v>125.56999999999999</v>
      </c>
      <c r="I356" s="208"/>
      <c r="J356" s="209">
        <f>ROUND(I356*H356,2)</f>
        <v>0</v>
      </c>
      <c r="K356" s="205" t="s">
        <v>159</v>
      </c>
      <c r="L356" s="43"/>
      <c r="M356" s="210" t="s">
        <v>19</v>
      </c>
      <c r="N356" s="211" t="s">
        <v>44</v>
      </c>
      <c r="O356" s="83"/>
      <c r="P356" s="212">
        <f>O356*H356</f>
        <v>0</v>
      </c>
      <c r="Q356" s="212">
        <v>0</v>
      </c>
      <c r="R356" s="212">
        <f>Q356*H356</f>
        <v>0</v>
      </c>
      <c r="S356" s="212">
        <v>0</v>
      </c>
      <c r="T356" s="213">
        <f>S356*H356</f>
        <v>0</v>
      </c>
      <c r="U356" s="37"/>
      <c r="V356" s="37"/>
      <c r="W356" s="37"/>
      <c r="X356" s="37"/>
      <c r="Y356" s="37"/>
      <c r="Z356" s="37"/>
      <c r="AA356" s="37"/>
      <c r="AB356" s="37"/>
      <c r="AC356" s="37"/>
      <c r="AD356" s="37"/>
      <c r="AE356" s="37"/>
      <c r="AR356" s="214" t="s">
        <v>231</v>
      </c>
      <c r="AT356" s="214" t="s">
        <v>155</v>
      </c>
      <c r="AU356" s="214" t="s">
        <v>85</v>
      </c>
      <c r="AY356" s="16" t="s">
        <v>153</v>
      </c>
      <c r="BE356" s="215">
        <f>IF(N356="základní",J356,0)</f>
        <v>0</v>
      </c>
      <c r="BF356" s="215">
        <f>IF(N356="snížená",J356,0)</f>
        <v>0</v>
      </c>
      <c r="BG356" s="215">
        <f>IF(N356="zákl. přenesená",J356,0)</f>
        <v>0</v>
      </c>
      <c r="BH356" s="215">
        <f>IF(N356="sníž. přenesená",J356,0)</f>
        <v>0</v>
      </c>
      <c r="BI356" s="215">
        <f>IF(N356="nulová",J356,0)</f>
        <v>0</v>
      </c>
      <c r="BJ356" s="16" t="s">
        <v>85</v>
      </c>
      <c r="BK356" s="215">
        <f>ROUND(I356*H356,2)</f>
        <v>0</v>
      </c>
      <c r="BL356" s="16" t="s">
        <v>231</v>
      </c>
      <c r="BM356" s="214" t="s">
        <v>794</v>
      </c>
    </row>
    <row r="357" s="2" customFormat="1">
      <c r="A357" s="37"/>
      <c r="B357" s="38"/>
      <c r="C357" s="39"/>
      <c r="D357" s="216" t="s">
        <v>162</v>
      </c>
      <c r="E357" s="39"/>
      <c r="F357" s="217" t="s">
        <v>795</v>
      </c>
      <c r="G357" s="39"/>
      <c r="H357" s="39"/>
      <c r="I357" s="218"/>
      <c r="J357" s="39"/>
      <c r="K357" s="39"/>
      <c r="L357" s="43"/>
      <c r="M357" s="219"/>
      <c r="N357" s="220"/>
      <c r="O357" s="83"/>
      <c r="P357" s="83"/>
      <c r="Q357" s="83"/>
      <c r="R357" s="83"/>
      <c r="S357" s="83"/>
      <c r="T357" s="84"/>
      <c r="U357" s="37"/>
      <c r="V357" s="37"/>
      <c r="W357" s="37"/>
      <c r="X357" s="37"/>
      <c r="Y357" s="37"/>
      <c r="Z357" s="37"/>
      <c r="AA357" s="37"/>
      <c r="AB357" s="37"/>
      <c r="AC357" s="37"/>
      <c r="AD357" s="37"/>
      <c r="AE357" s="37"/>
      <c r="AT357" s="16" t="s">
        <v>162</v>
      </c>
      <c r="AU357" s="16" t="s">
        <v>85</v>
      </c>
    </row>
    <row r="358" s="2" customFormat="1" ht="14.4" customHeight="1">
      <c r="A358" s="37"/>
      <c r="B358" s="38"/>
      <c r="C358" s="221" t="s">
        <v>796</v>
      </c>
      <c r="D358" s="221" t="s">
        <v>252</v>
      </c>
      <c r="E358" s="222" t="s">
        <v>797</v>
      </c>
      <c r="F358" s="223" t="s">
        <v>798</v>
      </c>
      <c r="G358" s="224" t="s">
        <v>195</v>
      </c>
      <c r="H358" s="225">
        <v>128.08099999999999</v>
      </c>
      <c r="I358" s="226"/>
      <c r="J358" s="227">
        <f>ROUND(I358*H358,2)</f>
        <v>0</v>
      </c>
      <c r="K358" s="223" t="s">
        <v>159</v>
      </c>
      <c r="L358" s="228"/>
      <c r="M358" s="229" t="s">
        <v>19</v>
      </c>
      <c r="N358" s="230" t="s">
        <v>44</v>
      </c>
      <c r="O358" s="83"/>
      <c r="P358" s="212">
        <f>O358*H358</f>
        <v>0</v>
      </c>
      <c r="Q358" s="212">
        <v>0.0050000000000000001</v>
      </c>
      <c r="R358" s="212">
        <f>Q358*H358</f>
        <v>0.640405</v>
      </c>
      <c r="S358" s="212">
        <v>0</v>
      </c>
      <c r="T358" s="213">
        <f>S358*H358</f>
        <v>0</v>
      </c>
      <c r="U358" s="37"/>
      <c r="V358" s="37"/>
      <c r="W358" s="37"/>
      <c r="X358" s="37"/>
      <c r="Y358" s="37"/>
      <c r="Z358" s="37"/>
      <c r="AA358" s="37"/>
      <c r="AB358" s="37"/>
      <c r="AC358" s="37"/>
      <c r="AD358" s="37"/>
      <c r="AE358" s="37"/>
      <c r="AR358" s="214" t="s">
        <v>255</v>
      </c>
      <c r="AT358" s="214" t="s">
        <v>252</v>
      </c>
      <c r="AU358" s="214" t="s">
        <v>85</v>
      </c>
      <c r="AY358" s="16" t="s">
        <v>153</v>
      </c>
      <c r="BE358" s="215">
        <f>IF(N358="základní",J358,0)</f>
        <v>0</v>
      </c>
      <c r="BF358" s="215">
        <f>IF(N358="snížená",J358,0)</f>
        <v>0</v>
      </c>
      <c r="BG358" s="215">
        <f>IF(N358="zákl. přenesená",J358,0)</f>
        <v>0</v>
      </c>
      <c r="BH358" s="215">
        <f>IF(N358="sníž. přenesená",J358,0)</f>
        <v>0</v>
      </c>
      <c r="BI358" s="215">
        <f>IF(N358="nulová",J358,0)</f>
        <v>0</v>
      </c>
      <c r="BJ358" s="16" t="s">
        <v>85</v>
      </c>
      <c r="BK358" s="215">
        <f>ROUND(I358*H358,2)</f>
        <v>0</v>
      </c>
      <c r="BL358" s="16" t="s">
        <v>231</v>
      </c>
      <c r="BM358" s="214" t="s">
        <v>799</v>
      </c>
    </row>
    <row r="359" s="2" customFormat="1" ht="14.4" customHeight="1">
      <c r="A359" s="37"/>
      <c r="B359" s="38"/>
      <c r="C359" s="221" t="s">
        <v>800</v>
      </c>
      <c r="D359" s="221" t="s">
        <v>252</v>
      </c>
      <c r="E359" s="222" t="s">
        <v>801</v>
      </c>
      <c r="F359" s="223" t="s">
        <v>802</v>
      </c>
      <c r="G359" s="224" t="s">
        <v>195</v>
      </c>
      <c r="H359" s="225">
        <v>128.08099999999999</v>
      </c>
      <c r="I359" s="226"/>
      <c r="J359" s="227">
        <f>ROUND(I359*H359,2)</f>
        <v>0</v>
      </c>
      <c r="K359" s="223" t="s">
        <v>159</v>
      </c>
      <c r="L359" s="228"/>
      <c r="M359" s="229" t="s">
        <v>19</v>
      </c>
      <c r="N359" s="230" t="s">
        <v>44</v>
      </c>
      <c r="O359" s="83"/>
      <c r="P359" s="212">
        <f>O359*H359</f>
        <v>0</v>
      </c>
      <c r="Q359" s="212">
        <v>0.01</v>
      </c>
      <c r="R359" s="212">
        <f>Q359*H359</f>
        <v>1.28081</v>
      </c>
      <c r="S359" s="212">
        <v>0</v>
      </c>
      <c r="T359" s="213">
        <f>S359*H359</f>
        <v>0</v>
      </c>
      <c r="U359" s="37"/>
      <c r="V359" s="37"/>
      <c r="W359" s="37"/>
      <c r="X359" s="37"/>
      <c r="Y359" s="37"/>
      <c r="Z359" s="37"/>
      <c r="AA359" s="37"/>
      <c r="AB359" s="37"/>
      <c r="AC359" s="37"/>
      <c r="AD359" s="37"/>
      <c r="AE359" s="37"/>
      <c r="AR359" s="214" t="s">
        <v>255</v>
      </c>
      <c r="AT359" s="214" t="s">
        <v>252</v>
      </c>
      <c r="AU359" s="214" t="s">
        <v>85</v>
      </c>
      <c r="AY359" s="16" t="s">
        <v>153</v>
      </c>
      <c r="BE359" s="215">
        <f>IF(N359="základní",J359,0)</f>
        <v>0</v>
      </c>
      <c r="BF359" s="215">
        <f>IF(N359="snížená",J359,0)</f>
        <v>0</v>
      </c>
      <c r="BG359" s="215">
        <f>IF(N359="zákl. přenesená",J359,0)</f>
        <v>0</v>
      </c>
      <c r="BH359" s="215">
        <f>IF(N359="sníž. přenesená",J359,0)</f>
        <v>0</v>
      </c>
      <c r="BI359" s="215">
        <f>IF(N359="nulová",J359,0)</f>
        <v>0</v>
      </c>
      <c r="BJ359" s="16" t="s">
        <v>85</v>
      </c>
      <c r="BK359" s="215">
        <f>ROUND(I359*H359,2)</f>
        <v>0</v>
      </c>
      <c r="BL359" s="16" t="s">
        <v>231</v>
      </c>
      <c r="BM359" s="214" t="s">
        <v>803</v>
      </c>
    </row>
    <row r="360" s="2" customFormat="1" ht="22.2" customHeight="1">
      <c r="A360" s="37"/>
      <c r="B360" s="38"/>
      <c r="C360" s="203" t="s">
        <v>804</v>
      </c>
      <c r="D360" s="203" t="s">
        <v>155</v>
      </c>
      <c r="E360" s="204" t="s">
        <v>805</v>
      </c>
      <c r="F360" s="205" t="s">
        <v>806</v>
      </c>
      <c r="G360" s="206" t="s">
        <v>195</v>
      </c>
      <c r="H360" s="207">
        <v>230.97</v>
      </c>
      <c r="I360" s="208"/>
      <c r="J360" s="209">
        <f>ROUND(I360*H360,2)</f>
        <v>0</v>
      </c>
      <c r="K360" s="205" t="s">
        <v>159</v>
      </c>
      <c r="L360" s="43"/>
      <c r="M360" s="210" t="s">
        <v>19</v>
      </c>
      <c r="N360" s="211" t="s">
        <v>44</v>
      </c>
      <c r="O360" s="83"/>
      <c r="P360" s="212">
        <f>O360*H360</f>
        <v>0</v>
      </c>
      <c r="Q360" s="212">
        <v>1.0000000000000001E-05</v>
      </c>
      <c r="R360" s="212">
        <f>Q360*H360</f>
        <v>0.0023097</v>
      </c>
      <c r="S360" s="212">
        <v>0</v>
      </c>
      <c r="T360" s="213">
        <f>S360*H360</f>
        <v>0</v>
      </c>
      <c r="U360" s="37"/>
      <c r="V360" s="37"/>
      <c r="W360" s="37"/>
      <c r="X360" s="37"/>
      <c r="Y360" s="37"/>
      <c r="Z360" s="37"/>
      <c r="AA360" s="37"/>
      <c r="AB360" s="37"/>
      <c r="AC360" s="37"/>
      <c r="AD360" s="37"/>
      <c r="AE360" s="37"/>
      <c r="AR360" s="214" t="s">
        <v>231</v>
      </c>
      <c r="AT360" s="214" t="s">
        <v>155</v>
      </c>
      <c r="AU360" s="214" t="s">
        <v>85</v>
      </c>
      <c r="AY360" s="16" t="s">
        <v>153</v>
      </c>
      <c r="BE360" s="215">
        <f>IF(N360="základní",J360,0)</f>
        <v>0</v>
      </c>
      <c r="BF360" s="215">
        <f>IF(N360="snížená",J360,0)</f>
        <v>0</v>
      </c>
      <c r="BG360" s="215">
        <f>IF(N360="zákl. přenesená",J360,0)</f>
        <v>0</v>
      </c>
      <c r="BH360" s="215">
        <f>IF(N360="sníž. přenesená",J360,0)</f>
        <v>0</v>
      </c>
      <c r="BI360" s="215">
        <f>IF(N360="nulová",J360,0)</f>
        <v>0</v>
      </c>
      <c r="BJ360" s="16" t="s">
        <v>85</v>
      </c>
      <c r="BK360" s="215">
        <f>ROUND(I360*H360,2)</f>
        <v>0</v>
      </c>
      <c r="BL360" s="16" t="s">
        <v>231</v>
      </c>
      <c r="BM360" s="214" t="s">
        <v>807</v>
      </c>
    </row>
    <row r="361" s="2" customFormat="1">
      <c r="A361" s="37"/>
      <c r="B361" s="38"/>
      <c r="C361" s="39"/>
      <c r="D361" s="216" t="s">
        <v>162</v>
      </c>
      <c r="E361" s="39"/>
      <c r="F361" s="217" t="s">
        <v>808</v>
      </c>
      <c r="G361" s="39"/>
      <c r="H361" s="39"/>
      <c r="I361" s="218"/>
      <c r="J361" s="39"/>
      <c r="K361" s="39"/>
      <c r="L361" s="43"/>
      <c r="M361" s="219"/>
      <c r="N361" s="220"/>
      <c r="O361" s="83"/>
      <c r="P361" s="83"/>
      <c r="Q361" s="83"/>
      <c r="R361" s="83"/>
      <c r="S361" s="83"/>
      <c r="T361" s="84"/>
      <c r="U361" s="37"/>
      <c r="V361" s="37"/>
      <c r="W361" s="37"/>
      <c r="X361" s="37"/>
      <c r="Y361" s="37"/>
      <c r="Z361" s="37"/>
      <c r="AA361" s="37"/>
      <c r="AB361" s="37"/>
      <c r="AC361" s="37"/>
      <c r="AD361" s="37"/>
      <c r="AE361" s="37"/>
      <c r="AT361" s="16" t="s">
        <v>162</v>
      </c>
      <c r="AU361" s="16" t="s">
        <v>85</v>
      </c>
    </row>
    <row r="362" s="2" customFormat="1" ht="14.4" customHeight="1">
      <c r="A362" s="37"/>
      <c r="B362" s="38"/>
      <c r="C362" s="221" t="s">
        <v>809</v>
      </c>
      <c r="D362" s="221" t="s">
        <v>252</v>
      </c>
      <c r="E362" s="222" t="s">
        <v>810</v>
      </c>
      <c r="F362" s="223" t="s">
        <v>811</v>
      </c>
      <c r="G362" s="224" t="s">
        <v>195</v>
      </c>
      <c r="H362" s="225">
        <v>269.19600000000003</v>
      </c>
      <c r="I362" s="226"/>
      <c r="J362" s="227">
        <f>ROUND(I362*H362,2)</f>
        <v>0</v>
      </c>
      <c r="K362" s="223" t="s">
        <v>159</v>
      </c>
      <c r="L362" s="228"/>
      <c r="M362" s="229" t="s">
        <v>19</v>
      </c>
      <c r="N362" s="230" t="s">
        <v>44</v>
      </c>
      <c r="O362" s="83"/>
      <c r="P362" s="212">
        <f>O362*H362</f>
        <v>0</v>
      </c>
      <c r="Q362" s="212">
        <v>0.00013999999999999999</v>
      </c>
      <c r="R362" s="212">
        <f>Q362*H362</f>
        <v>0.037687440000000003</v>
      </c>
      <c r="S362" s="212">
        <v>0</v>
      </c>
      <c r="T362" s="213">
        <f>S362*H362</f>
        <v>0</v>
      </c>
      <c r="U362" s="37"/>
      <c r="V362" s="37"/>
      <c r="W362" s="37"/>
      <c r="X362" s="37"/>
      <c r="Y362" s="37"/>
      <c r="Z362" s="37"/>
      <c r="AA362" s="37"/>
      <c r="AB362" s="37"/>
      <c r="AC362" s="37"/>
      <c r="AD362" s="37"/>
      <c r="AE362" s="37"/>
      <c r="AR362" s="214" t="s">
        <v>255</v>
      </c>
      <c r="AT362" s="214" t="s">
        <v>252</v>
      </c>
      <c r="AU362" s="214" t="s">
        <v>85</v>
      </c>
      <c r="AY362" s="16" t="s">
        <v>153</v>
      </c>
      <c r="BE362" s="215">
        <f>IF(N362="základní",J362,0)</f>
        <v>0</v>
      </c>
      <c r="BF362" s="215">
        <f>IF(N362="snížená",J362,0)</f>
        <v>0</v>
      </c>
      <c r="BG362" s="215">
        <f>IF(N362="zákl. přenesená",J362,0)</f>
        <v>0</v>
      </c>
      <c r="BH362" s="215">
        <f>IF(N362="sníž. přenesená",J362,0)</f>
        <v>0</v>
      </c>
      <c r="BI362" s="215">
        <f>IF(N362="nulová",J362,0)</f>
        <v>0</v>
      </c>
      <c r="BJ362" s="16" t="s">
        <v>85</v>
      </c>
      <c r="BK362" s="215">
        <f>ROUND(I362*H362,2)</f>
        <v>0</v>
      </c>
      <c r="BL362" s="16" t="s">
        <v>231</v>
      </c>
      <c r="BM362" s="214" t="s">
        <v>812</v>
      </c>
    </row>
    <row r="363" s="2" customFormat="1" ht="22.2" customHeight="1">
      <c r="A363" s="37"/>
      <c r="B363" s="38"/>
      <c r="C363" s="203" t="s">
        <v>813</v>
      </c>
      <c r="D363" s="203" t="s">
        <v>155</v>
      </c>
      <c r="E363" s="204" t="s">
        <v>814</v>
      </c>
      <c r="F363" s="205" t="s">
        <v>815</v>
      </c>
      <c r="G363" s="206" t="s">
        <v>174</v>
      </c>
      <c r="H363" s="207">
        <v>4.9429999999999996</v>
      </c>
      <c r="I363" s="208"/>
      <c r="J363" s="209">
        <f>ROUND(I363*H363,2)</f>
        <v>0</v>
      </c>
      <c r="K363" s="205" t="s">
        <v>159</v>
      </c>
      <c r="L363" s="43"/>
      <c r="M363" s="210" t="s">
        <v>19</v>
      </c>
      <c r="N363" s="211" t="s">
        <v>44</v>
      </c>
      <c r="O363" s="83"/>
      <c r="P363" s="212">
        <f>O363*H363</f>
        <v>0</v>
      </c>
      <c r="Q363" s="212">
        <v>0</v>
      </c>
      <c r="R363" s="212">
        <f>Q363*H363</f>
        <v>0</v>
      </c>
      <c r="S363" s="212">
        <v>0</v>
      </c>
      <c r="T363" s="213">
        <f>S363*H363</f>
        <v>0</v>
      </c>
      <c r="U363" s="37"/>
      <c r="V363" s="37"/>
      <c r="W363" s="37"/>
      <c r="X363" s="37"/>
      <c r="Y363" s="37"/>
      <c r="Z363" s="37"/>
      <c r="AA363" s="37"/>
      <c r="AB363" s="37"/>
      <c r="AC363" s="37"/>
      <c r="AD363" s="37"/>
      <c r="AE363" s="37"/>
      <c r="AR363" s="214" t="s">
        <v>231</v>
      </c>
      <c r="AT363" s="214" t="s">
        <v>155</v>
      </c>
      <c r="AU363" s="214" t="s">
        <v>85</v>
      </c>
      <c r="AY363" s="16" t="s">
        <v>153</v>
      </c>
      <c r="BE363" s="215">
        <f>IF(N363="základní",J363,0)</f>
        <v>0</v>
      </c>
      <c r="BF363" s="215">
        <f>IF(N363="snížená",J363,0)</f>
        <v>0</v>
      </c>
      <c r="BG363" s="215">
        <f>IF(N363="zákl. přenesená",J363,0)</f>
        <v>0</v>
      </c>
      <c r="BH363" s="215">
        <f>IF(N363="sníž. přenesená",J363,0)</f>
        <v>0</v>
      </c>
      <c r="BI363" s="215">
        <f>IF(N363="nulová",J363,0)</f>
        <v>0</v>
      </c>
      <c r="BJ363" s="16" t="s">
        <v>85</v>
      </c>
      <c r="BK363" s="215">
        <f>ROUND(I363*H363,2)</f>
        <v>0</v>
      </c>
      <c r="BL363" s="16" t="s">
        <v>231</v>
      </c>
      <c r="BM363" s="214" t="s">
        <v>816</v>
      </c>
    </row>
    <row r="364" s="2" customFormat="1">
      <c r="A364" s="37"/>
      <c r="B364" s="38"/>
      <c r="C364" s="39"/>
      <c r="D364" s="216" t="s">
        <v>162</v>
      </c>
      <c r="E364" s="39"/>
      <c r="F364" s="217" t="s">
        <v>817</v>
      </c>
      <c r="G364" s="39"/>
      <c r="H364" s="39"/>
      <c r="I364" s="218"/>
      <c r="J364" s="39"/>
      <c r="K364" s="39"/>
      <c r="L364" s="43"/>
      <c r="M364" s="219"/>
      <c r="N364" s="220"/>
      <c r="O364" s="83"/>
      <c r="P364" s="83"/>
      <c r="Q364" s="83"/>
      <c r="R364" s="83"/>
      <c r="S364" s="83"/>
      <c r="T364" s="84"/>
      <c r="U364" s="37"/>
      <c r="V364" s="37"/>
      <c r="W364" s="37"/>
      <c r="X364" s="37"/>
      <c r="Y364" s="37"/>
      <c r="Z364" s="37"/>
      <c r="AA364" s="37"/>
      <c r="AB364" s="37"/>
      <c r="AC364" s="37"/>
      <c r="AD364" s="37"/>
      <c r="AE364" s="37"/>
      <c r="AT364" s="16" t="s">
        <v>162</v>
      </c>
      <c r="AU364" s="16" t="s">
        <v>85</v>
      </c>
    </row>
    <row r="365" s="12" customFormat="1" ht="22.8" customHeight="1">
      <c r="A365" s="12"/>
      <c r="B365" s="187"/>
      <c r="C365" s="188"/>
      <c r="D365" s="189" t="s">
        <v>71</v>
      </c>
      <c r="E365" s="201" t="s">
        <v>818</v>
      </c>
      <c r="F365" s="201" t="s">
        <v>819</v>
      </c>
      <c r="G365" s="188"/>
      <c r="H365" s="188"/>
      <c r="I365" s="191"/>
      <c r="J365" s="202">
        <f>BK365</f>
        <v>0</v>
      </c>
      <c r="K365" s="188"/>
      <c r="L365" s="193"/>
      <c r="M365" s="194"/>
      <c r="N365" s="195"/>
      <c r="O365" s="195"/>
      <c r="P365" s="196">
        <f>SUM(P366:P413)</f>
        <v>0</v>
      </c>
      <c r="Q365" s="195"/>
      <c r="R365" s="196">
        <f>SUM(R366:R413)</f>
        <v>37.209291950000008</v>
      </c>
      <c r="S365" s="195"/>
      <c r="T365" s="197">
        <f>SUM(T366:T413)</f>
        <v>18.764120000000002</v>
      </c>
      <c r="U365" s="12"/>
      <c r="V365" s="12"/>
      <c r="W365" s="12"/>
      <c r="X365" s="12"/>
      <c r="Y365" s="12"/>
      <c r="Z365" s="12"/>
      <c r="AA365" s="12"/>
      <c r="AB365" s="12"/>
      <c r="AC365" s="12"/>
      <c r="AD365" s="12"/>
      <c r="AE365" s="12"/>
      <c r="AR365" s="198" t="s">
        <v>85</v>
      </c>
      <c r="AT365" s="199" t="s">
        <v>71</v>
      </c>
      <c r="AU365" s="199" t="s">
        <v>80</v>
      </c>
      <c r="AY365" s="198" t="s">
        <v>153</v>
      </c>
      <c r="BK365" s="200">
        <f>SUM(BK366:BK413)</f>
        <v>0</v>
      </c>
    </row>
    <row r="366" s="2" customFormat="1" ht="22.2" customHeight="1">
      <c r="A366" s="37"/>
      <c r="B366" s="38"/>
      <c r="C366" s="203" t="s">
        <v>820</v>
      </c>
      <c r="D366" s="203" t="s">
        <v>155</v>
      </c>
      <c r="E366" s="204" t="s">
        <v>821</v>
      </c>
      <c r="F366" s="205" t="s">
        <v>822</v>
      </c>
      <c r="G366" s="206" t="s">
        <v>406</v>
      </c>
      <c r="H366" s="207">
        <v>328.01999999999998</v>
      </c>
      <c r="I366" s="208"/>
      <c r="J366" s="209">
        <f>ROUND(I366*H366,2)</f>
        <v>0</v>
      </c>
      <c r="K366" s="205" t="s">
        <v>159</v>
      </c>
      <c r="L366" s="43"/>
      <c r="M366" s="210" t="s">
        <v>19</v>
      </c>
      <c r="N366" s="211" t="s">
        <v>44</v>
      </c>
      <c r="O366" s="83"/>
      <c r="P366" s="212">
        <f>O366*H366</f>
        <v>0</v>
      </c>
      <c r="Q366" s="212">
        <v>0</v>
      </c>
      <c r="R366" s="212">
        <f>Q366*H366</f>
        <v>0</v>
      </c>
      <c r="S366" s="212">
        <v>0.014</v>
      </c>
      <c r="T366" s="213">
        <f>S366*H366</f>
        <v>4.5922799999999997</v>
      </c>
      <c r="U366" s="37"/>
      <c r="V366" s="37"/>
      <c r="W366" s="37"/>
      <c r="X366" s="37"/>
      <c r="Y366" s="37"/>
      <c r="Z366" s="37"/>
      <c r="AA366" s="37"/>
      <c r="AB366" s="37"/>
      <c r="AC366" s="37"/>
      <c r="AD366" s="37"/>
      <c r="AE366" s="37"/>
      <c r="AR366" s="214" t="s">
        <v>231</v>
      </c>
      <c r="AT366" s="214" t="s">
        <v>155</v>
      </c>
      <c r="AU366" s="214" t="s">
        <v>85</v>
      </c>
      <c r="AY366" s="16" t="s">
        <v>153</v>
      </c>
      <c r="BE366" s="215">
        <f>IF(N366="základní",J366,0)</f>
        <v>0</v>
      </c>
      <c r="BF366" s="215">
        <f>IF(N366="snížená",J366,0)</f>
        <v>0</v>
      </c>
      <c r="BG366" s="215">
        <f>IF(N366="zákl. přenesená",J366,0)</f>
        <v>0</v>
      </c>
      <c r="BH366" s="215">
        <f>IF(N366="sníž. přenesená",J366,0)</f>
        <v>0</v>
      </c>
      <c r="BI366" s="215">
        <f>IF(N366="nulová",J366,0)</f>
        <v>0</v>
      </c>
      <c r="BJ366" s="16" t="s">
        <v>85</v>
      </c>
      <c r="BK366" s="215">
        <f>ROUND(I366*H366,2)</f>
        <v>0</v>
      </c>
      <c r="BL366" s="16" t="s">
        <v>231</v>
      </c>
      <c r="BM366" s="214" t="s">
        <v>823</v>
      </c>
    </row>
    <row r="367" s="2" customFormat="1">
      <c r="A367" s="37"/>
      <c r="B367" s="38"/>
      <c r="C367" s="39"/>
      <c r="D367" s="216" t="s">
        <v>162</v>
      </c>
      <c r="E367" s="39"/>
      <c r="F367" s="217" t="s">
        <v>824</v>
      </c>
      <c r="G367" s="39"/>
      <c r="H367" s="39"/>
      <c r="I367" s="218"/>
      <c r="J367" s="39"/>
      <c r="K367" s="39"/>
      <c r="L367" s="43"/>
      <c r="M367" s="219"/>
      <c r="N367" s="220"/>
      <c r="O367" s="83"/>
      <c r="P367" s="83"/>
      <c r="Q367" s="83"/>
      <c r="R367" s="83"/>
      <c r="S367" s="83"/>
      <c r="T367" s="84"/>
      <c r="U367" s="37"/>
      <c r="V367" s="37"/>
      <c r="W367" s="37"/>
      <c r="X367" s="37"/>
      <c r="Y367" s="37"/>
      <c r="Z367" s="37"/>
      <c r="AA367" s="37"/>
      <c r="AB367" s="37"/>
      <c r="AC367" s="37"/>
      <c r="AD367" s="37"/>
      <c r="AE367" s="37"/>
      <c r="AT367" s="16" t="s">
        <v>162</v>
      </c>
      <c r="AU367" s="16" t="s">
        <v>85</v>
      </c>
    </row>
    <row r="368" s="2" customFormat="1" ht="22.2" customHeight="1">
      <c r="A368" s="37"/>
      <c r="B368" s="38"/>
      <c r="C368" s="203" t="s">
        <v>825</v>
      </c>
      <c r="D368" s="203" t="s">
        <v>155</v>
      </c>
      <c r="E368" s="204" t="s">
        <v>826</v>
      </c>
      <c r="F368" s="205" t="s">
        <v>827</v>
      </c>
      <c r="G368" s="206" t="s">
        <v>406</v>
      </c>
      <c r="H368" s="207">
        <v>108.40000000000001</v>
      </c>
      <c r="I368" s="208"/>
      <c r="J368" s="209">
        <f>ROUND(I368*H368,2)</f>
        <v>0</v>
      </c>
      <c r="K368" s="205" t="s">
        <v>159</v>
      </c>
      <c r="L368" s="43"/>
      <c r="M368" s="210" t="s">
        <v>19</v>
      </c>
      <c r="N368" s="211" t="s">
        <v>44</v>
      </c>
      <c r="O368" s="83"/>
      <c r="P368" s="212">
        <f>O368*H368</f>
        <v>0</v>
      </c>
      <c r="Q368" s="212">
        <v>0</v>
      </c>
      <c r="R368" s="212">
        <f>Q368*H368</f>
        <v>0</v>
      </c>
      <c r="S368" s="212">
        <v>0.024</v>
      </c>
      <c r="T368" s="213">
        <f>S368*H368</f>
        <v>2.6016000000000004</v>
      </c>
      <c r="U368" s="37"/>
      <c r="V368" s="37"/>
      <c r="W368" s="37"/>
      <c r="X368" s="37"/>
      <c r="Y368" s="37"/>
      <c r="Z368" s="37"/>
      <c r="AA368" s="37"/>
      <c r="AB368" s="37"/>
      <c r="AC368" s="37"/>
      <c r="AD368" s="37"/>
      <c r="AE368" s="37"/>
      <c r="AR368" s="214" t="s">
        <v>231</v>
      </c>
      <c r="AT368" s="214" t="s">
        <v>155</v>
      </c>
      <c r="AU368" s="214" t="s">
        <v>85</v>
      </c>
      <c r="AY368" s="16" t="s">
        <v>153</v>
      </c>
      <c r="BE368" s="215">
        <f>IF(N368="základní",J368,0)</f>
        <v>0</v>
      </c>
      <c r="BF368" s="215">
        <f>IF(N368="snížená",J368,0)</f>
        <v>0</v>
      </c>
      <c r="BG368" s="215">
        <f>IF(N368="zákl. přenesená",J368,0)</f>
        <v>0</v>
      </c>
      <c r="BH368" s="215">
        <f>IF(N368="sníž. přenesená",J368,0)</f>
        <v>0</v>
      </c>
      <c r="BI368" s="215">
        <f>IF(N368="nulová",J368,0)</f>
        <v>0</v>
      </c>
      <c r="BJ368" s="16" t="s">
        <v>85</v>
      </c>
      <c r="BK368" s="215">
        <f>ROUND(I368*H368,2)</f>
        <v>0</v>
      </c>
      <c r="BL368" s="16" t="s">
        <v>231</v>
      </c>
      <c r="BM368" s="214" t="s">
        <v>828</v>
      </c>
    </row>
    <row r="369" s="2" customFormat="1">
      <c r="A369" s="37"/>
      <c r="B369" s="38"/>
      <c r="C369" s="39"/>
      <c r="D369" s="216" t="s">
        <v>162</v>
      </c>
      <c r="E369" s="39"/>
      <c r="F369" s="217" t="s">
        <v>829</v>
      </c>
      <c r="G369" s="39"/>
      <c r="H369" s="39"/>
      <c r="I369" s="218"/>
      <c r="J369" s="39"/>
      <c r="K369" s="39"/>
      <c r="L369" s="43"/>
      <c r="M369" s="219"/>
      <c r="N369" s="220"/>
      <c r="O369" s="83"/>
      <c r="P369" s="83"/>
      <c r="Q369" s="83"/>
      <c r="R369" s="83"/>
      <c r="S369" s="83"/>
      <c r="T369" s="84"/>
      <c r="U369" s="37"/>
      <c r="V369" s="37"/>
      <c r="W369" s="37"/>
      <c r="X369" s="37"/>
      <c r="Y369" s="37"/>
      <c r="Z369" s="37"/>
      <c r="AA369" s="37"/>
      <c r="AB369" s="37"/>
      <c r="AC369" s="37"/>
      <c r="AD369" s="37"/>
      <c r="AE369" s="37"/>
      <c r="AT369" s="16" t="s">
        <v>162</v>
      </c>
      <c r="AU369" s="16" t="s">
        <v>85</v>
      </c>
    </row>
    <row r="370" s="2" customFormat="1" ht="22.2" customHeight="1">
      <c r="A370" s="37"/>
      <c r="B370" s="38"/>
      <c r="C370" s="203" t="s">
        <v>830</v>
      </c>
      <c r="D370" s="203" t="s">
        <v>155</v>
      </c>
      <c r="E370" s="204" t="s">
        <v>831</v>
      </c>
      <c r="F370" s="205" t="s">
        <v>832</v>
      </c>
      <c r="G370" s="206" t="s">
        <v>406</v>
      </c>
      <c r="H370" s="207">
        <v>48</v>
      </c>
      <c r="I370" s="208"/>
      <c r="J370" s="209">
        <f>ROUND(I370*H370,2)</f>
        <v>0</v>
      </c>
      <c r="K370" s="205" t="s">
        <v>159</v>
      </c>
      <c r="L370" s="43"/>
      <c r="M370" s="210" t="s">
        <v>19</v>
      </c>
      <c r="N370" s="211" t="s">
        <v>44</v>
      </c>
      <c r="O370" s="83"/>
      <c r="P370" s="212">
        <f>O370*H370</f>
        <v>0</v>
      </c>
      <c r="Q370" s="212">
        <v>0</v>
      </c>
      <c r="R370" s="212">
        <f>Q370*H370</f>
        <v>0</v>
      </c>
      <c r="S370" s="212">
        <v>0.0040000000000000001</v>
      </c>
      <c r="T370" s="213">
        <f>S370*H370</f>
        <v>0.192</v>
      </c>
      <c r="U370" s="37"/>
      <c r="V370" s="37"/>
      <c r="W370" s="37"/>
      <c r="X370" s="37"/>
      <c r="Y370" s="37"/>
      <c r="Z370" s="37"/>
      <c r="AA370" s="37"/>
      <c r="AB370" s="37"/>
      <c r="AC370" s="37"/>
      <c r="AD370" s="37"/>
      <c r="AE370" s="37"/>
      <c r="AR370" s="214" t="s">
        <v>231</v>
      </c>
      <c r="AT370" s="214" t="s">
        <v>155</v>
      </c>
      <c r="AU370" s="214" t="s">
        <v>85</v>
      </c>
      <c r="AY370" s="16" t="s">
        <v>153</v>
      </c>
      <c r="BE370" s="215">
        <f>IF(N370="základní",J370,0)</f>
        <v>0</v>
      </c>
      <c r="BF370" s="215">
        <f>IF(N370="snížená",J370,0)</f>
        <v>0</v>
      </c>
      <c r="BG370" s="215">
        <f>IF(N370="zákl. přenesená",J370,0)</f>
        <v>0</v>
      </c>
      <c r="BH370" s="215">
        <f>IF(N370="sníž. přenesená",J370,0)</f>
        <v>0</v>
      </c>
      <c r="BI370" s="215">
        <f>IF(N370="nulová",J370,0)</f>
        <v>0</v>
      </c>
      <c r="BJ370" s="16" t="s">
        <v>85</v>
      </c>
      <c r="BK370" s="215">
        <f>ROUND(I370*H370,2)</f>
        <v>0</v>
      </c>
      <c r="BL370" s="16" t="s">
        <v>231</v>
      </c>
      <c r="BM370" s="214" t="s">
        <v>833</v>
      </c>
    </row>
    <row r="371" s="2" customFormat="1">
      <c r="A371" s="37"/>
      <c r="B371" s="38"/>
      <c r="C371" s="39"/>
      <c r="D371" s="216" t="s">
        <v>162</v>
      </c>
      <c r="E371" s="39"/>
      <c r="F371" s="217" t="s">
        <v>834</v>
      </c>
      <c r="G371" s="39"/>
      <c r="H371" s="39"/>
      <c r="I371" s="218"/>
      <c r="J371" s="39"/>
      <c r="K371" s="39"/>
      <c r="L371" s="43"/>
      <c r="M371" s="219"/>
      <c r="N371" s="220"/>
      <c r="O371" s="83"/>
      <c r="P371" s="83"/>
      <c r="Q371" s="83"/>
      <c r="R371" s="83"/>
      <c r="S371" s="83"/>
      <c r="T371" s="84"/>
      <c r="U371" s="37"/>
      <c r="V371" s="37"/>
      <c r="W371" s="37"/>
      <c r="X371" s="37"/>
      <c r="Y371" s="37"/>
      <c r="Z371" s="37"/>
      <c r="AA371" s="37"/>
      <c r="AB371" s="37"/>
      <c r="AC371" s="37"/>
      <c r="AD371" s="37"/>
      <c r="AE371" s="37"/>
      <c r="AT371" s="16" t="s">
        <v>162</v>
      </c>
      <c r="AU371" s="16" t="s">
        <v>85</v>
      </c>
    </row>
    <row r="372" s="2" customFormat="1" ht="22.2" customHeight="1">
      <c r="A372" s="37"/>
      <c r="B372" s="38"/>
      <c r="C372" s="203" t="s">
        <v>835</v>
      </c>
      <c r="D372" s="203" t="s">
        <v>155</v>
      </c>
      <c r="E372" s="204" t="s">
        <v>836</v>
      </c>
      <c r="F372" s="205" t="s">
        <v>837</v>
      </c>
      <c r="G372" s="206" t="s">
        <v>406</v>
      </c>
      <c r="H372" s="207">
        <v>919</v>
      </c>
      <c r="I372" s="208"/>
      <c r="J372" s="209">
        <f>ROUND(I372*H372,2)</f>
        <v>0</v>
      </c>
      <c r="K372" s="205" t="s">
        <v>159</v>
      </c>
      <c r="L372" s="43"/>
      <c r="M372" s="210" t="s">
        <v>19</v>
      </c>
      <c r="N372" s="211" t="s">
        <v>44</v>
      </c>
      <c r="O372" s="83"/>
      <c r="P372" s="212">
        <f>O372*H372</f>
        <v>0</v>
      </c>
      <c r="Q372" s="212">
        <v>0</v>
      </c>
      <c r="R372" s="212">
        <f>Q372*H372</f>
        <v>0</v>
      </c>
      <c r="S372" s="212">
        <v>0</v>
      </c>
      <c r="T372" s="213">
        <f>S372*H372</f>
        <v>0</v>
      </c>
      <c r="U372" s="37"/>
      <c r="V372" s="37"/>
      <c r="W372" s="37"/>
      <c r="X372" s="37"/>
      <c r="Y372" s="37"/>
      <c r="Z372" s="37"/>
      <c r="AA372" s="37"/>
      <c r="AB372" s="37"/>
      <c r="AC372" s="37"/>
      <c r="AD372" s="37"/>
      <c r="AE372" s="37"/>
      <c r="AR372" s="214" t="s">
        <v>231</v>
      </c>
      <c r="AT372" s="214" t="s">
        <v>155</v>
      </c>
      <c r="AU372" s="214" t="s">
        <v>85</v>
      </c>
      <c r="AY372" s="16" t="s">
        <v>153</v>
      </c>
      <c r="BE372" s="215">
        <f>IF(N372="základní",J372,0)</f>
        <v>0</v>
      </c>
      <c r="BF372" s="215">
        <f>IF(N372="snížená",J372,0)</f>
        <v>0</v>
      </c>
      <c r="BG372" s="215">
        <f>IF(N372="zákl. přenesená",J372,0)</f>
        <v>0</v>
      </c>
      <c r="BH372" s="215">
        <f>IF(N372="sníž. přenesená",J372,0)</f>
        <v>0</v>
      </c>
      <c r="BI372" s="215">
        <f>IF(N372="nulová",J372,0)</f>
        <v>0</v>
      </c>
      <c r="BJ372" s="16" t="s">
        <v>85</v>
      </c>
      <c r="BK372" s="215">
        <f>ROUND(I372*H372,2)</f>
        <v>0</v>
      </c>
      <c r="BL372" s="16" t="s">
        <v>231</v>
      </c>
      <c r="BM372" s="214" t="s">
        <v>838</v>
      </c>
    </row>
    <row r="373" s="2" customFormat="1">
      <c r="A373" s="37"/>
      <c r="B373" s="38"/>
      <c r="C373" s="39"/>
      <c r="D373" s="216" t="s">
        <v>162</v>
      </c>
      <c r="E373" s="39"/>
      <c r="F373" s="217" t="s">
        <v>839</v>
      </c>
      <c r="G373" s="39"/>
      <c r="H373" s="39"/>
      <c r="I373" s="218"/>
      <c r="J373" s="39"/>
      <c r="K373" s="39"/>
      <c r="L373" s="43"/>
      <c r="M373" s="219"/>
      <c r="N373" s="220"/>
      <c r="O373" s="83"/>
      <c r="P373" s="83"/>
      <c r="Q373" s="83"/>
      <c r="R373" s="83"/>
      <c r="S373" s="83"/>
      <c r="T373" s="84"/>
      <c r="U373" s="37"/>
      <c r="V373" s="37"/>
      <c r="W373" s="37"/>
      <c r="X373" s="37"/>
      <c r="Y373" s="37"/>
      <c r="Z373" s="37"/>
      <c r="AA373" s="37"/>
      <c r="AB373" s="37"/>
      <c r="AC373" s="37"/>
      <c r="AD373" s="37"/>
      <c r="AE373" s="37"/>
      <c r="AT373" s="16" t="s">
        <v>162</v>
      </c>
      <c r="AU373" s="16" t="s">
        <v>85</v>
      </c>
    </row>
    <row r="374" s="2" customFormat="1" ht="14.4" customHeight="1">
      <c r="A374" s="37"/>
      <c r="B374" s="38"/>
      <c r="C374" s="221" t="s">
        <v>620</v>
      </c>
      <c r="D374" s="221" t="s">
        <v>252</v>
      </c>
      <c r="E374" s="222" t="s">
        <v>840</v>
      </c>
      <c r="F374" s="223" t="s">
        <v>841</v>
      </c>
      <c r="G374" s="224" t="s">
        <v>158</v>
      </c>
      <c r="H374" s="225">
        <v>5.9299999999999997</v>
      </c>
      <c r="I374" s="226"/>
      <c r="J374" s="227">
        <f>ROUND(I374*H374,2)</f>
        <v>0</v>
      </c>
      <c r="K374" s="223" t="s">
        <v>159</v>
      </c>
      <c r="L374" s="228"/>
      <c r="M374" s="229" t="s">
        <v>19</v>
      </c>
      <c r="N374" s="230" t="s">
        <v>44</v>
      </c>
      <c r="O374" s="83"/>
      <c r="P374" s="212">
        <f>O374*H374</f>
        <v>0</v>
      </c>
      <c r="Q374" s="212">
        <v>0.55000000000000004</v>
      </c>
      <c r="R374" s="212">
        <f>Q374*H374</f>
        <v>3.2615000000000003</v>
      </c>
      <c r="S374" s="212">
        <v>0</v>
      </c>
      <c r="T374" s="213">
        <f>S374*H374</f>
        <v>0</v>
      </c>
      <c r="U374" s="37"/>
      <c r="V374" s="37"/>
      <c r="W374" s="37"/>
      <c r="X374" s="37"/>
      <c r="Y374" s="37"/>
      <c r="Z374" s="37"/>
      <c r="AA374" s="37"/>
      <c r="AB374" s="37"/>
      <c r="AC374" s="37"/>
      <c r="AD374" s="37"/>
      <c r="AE374" s="37"/>
      <c r="AR374" s="214" t="s">
        <v>255</v>
      </c>
      <c r="AT374" s="214" t="s">
        <v>252</v>
      </c>
      <c r="AU374" s="214" t="s">
        <v>85</v>
      </c>
      <c r="AY374" s="16" t="s">
        <v>153</v>
      </c>
      <c r="BE374" s="215">
        <f>IF(N374="základní",J374,0)</f>
        <v>0</v>
      </c>
      <c r="BF374" s="215">
        <f>IF(N374="snížená",J374,0)</f>
        <v>0</v>
      </c>
      <c r="BG374" s="215">
        <f>IF(N374="zákl. přenesená",J374,0)</f>
        <v>0</v>
      </c>
      <c r="BH374" s="215">
        <f>IF(N374="sníž. přenesená",J374,0)</f>
        <v>0</v>
      </c>
      <c r="BI374" s="215">
        <f>IF(N374="nulová",J374,0)</f>
        <v>0</v>
      </c>
      <c r="BJ374" s="16" t="s">
        <v>85</v>
      </c>
      <c r="BK374" s="215">
        <f>ROUND(I374*H374,2)</f>
        <v>0</v>
      </c>
      <c r="BL374" s="16" t="s">
        <v>231</v>
      </c>
      <c r="BM374" s="214" t="s">
        <v>842</v>
      </c>
    </row>
    <row r="375" s="2" customFormat="1" ht="22.2" customHeight="1">
      <c r="A375" s="37"/>
      <c r="B375" s="38"/>
      <c r="C375" s="203" t="s">
        <v>843</v>
      </c>
      <c r="D375" s="203" t="s">
        <v>155</v>
      </c>
      <c r="E375" s="204" t="s">
        <v>844</v>
      </c>
      <c r="F375" s="205" t="s">
        <v>845</v>
      </c>
      <c r="G375" s="206" t="s">
        <v>406</v>
      </c>
      <c r="H375" s="207">
        <v>373.55000000000001</v>
      </c>
      <c r="I375" s="208"/>
      <c r="J375" s="209">
        <f>ROUND(I375*H375,2)</f>
        <v>0</v>
      </c>
      <c r="K375" s="205" t="s">
        <v>159</v>
      </c>
      <c r="L375" s="43"/>
      <c r="M375" s="210" t="s">
        <v>19</v>
      </c>
      <c r="N375" s="211" t="s">
        <v>44</v>
      </c>
      <c r="O375" s="83"/>
      <c r="P375" s="212">
        <f>O375*H375</f>
        <v>0</v>
      </c>
      <c r="Q375" s="212">
        <v>0</v>
      </c>
      <c r="R375" s="212">
        <f>Q375*H375</f>
        <v>0</v>
      </c>
      <c r="S375" s="212">
        <v>0</v>
      </c>
      <c r="T375" s="213">
        <f>S375*H375</f>
        <v>0</v>
      </c>
      <c r="U375" s="37"/>
      <c r="V375" s="37"/>
      <c r="W375" s="37"/>
      <c r="X375" s="37"/>
      <c r="Y375" s="37"/>
      <c r="Z375" s="37"/>
      <c r="AA375" s="37"/>
      <c r="AB375" s="37"/>
      <c r="AC375" s="37"/>
      <c r="AD375" s="37"/>
      <c r="AE375" s="37"/>
      <c r="AR375" s="214" t="s">
        <v>231</v>
      </c>
      <c r="AT375" s="214" t="s">
        <v>155</v>
      </c>
      <c r="AU375" s="214" t="s">
        <v>85</v>
      </c>
      <c r="AY375" s="16" t="s">
        <v>153</v>
      </c>
      <c r="BE375" s="215">
        <f>IF(N375="základní",J375,0)</f>
        <v>0</v>
      </c>
      <c r="BF375" s="215">
        <f>IF(N375="snížená",J375,0)</f>
        <v>0</v>
      </c>
      <c r="BG375" s="215">
        <f>IF(N375="zákl. přenesená",J375,0)</f>
        <v>0</v>
      </c>
      <c r="BH375" s="215">
        <f>IF(N375="sníž. přenesená",J375,0)</f>
        <v>0</v>
      </c>
      <c r="BI375" s="215">
        <f>IF(N375="nulová",J375,0)</f>
        <v>0</v>
      </c>
      <c r="BJ375" s="16" t="s">
        <v>85</v>
      </c>
      <c r="BK375" s="215">
        <f>ROUND(I375*H375,2)</f>
        <v>0</v>
      </c>
      <c r="BL375" s="16" t="s">
        <v>231</v>
      </c>
      <c r="BM375" s="214" t="s">
        <v>846</v>
      </c>
    </row>
    <row r="376" s="2" customFormat="1">
      <c r="A376" s="37"/>
      <c r="B376" s="38"/>
      <c r="C376" s="39"/>
      <c r="D376" s="216" t="s">
        <v>162</v>
      </c>
      <c r="E376" s="39"/>
      <c r="F376" s="217" t="s">
        <v>847</v>
      </c>
      <c r="G376" s="39"/>
      <c r="H376" s="39"/>
      <c r="I376" s="218"/>
      <c r="J376" s="39"/>
      <c r="K376" s="39"/>
      <c r="L376" s="43"/>
      <c r="M376" s="219"/>
      <c r="N376" s="220"/>
      <c r="O376" s="83"/>
      <c r="P376" s="83"/>
      <c r="Q376" s="83"/>
      <c r="R376" s="83"/>
      <c r="S376" s="83"/>
      <c r="T376" s="84"/>
      <c r="U376" s="37"/>
      <c r="V376" s="37"/>
      <c r="W376" s="37"/>
      <c r="X376" s="37"/>
      <c r="Y376" s="37"/>
      <c r="Z376" s="37"/>
      <c r="AA376" s="37"/>
      <c r="AB376" s="37"/>
      <c r="AC376" s="37"/>
      <c r="AD376" s="37"/>
      <c r="AE376" s="37"/>
      <c r="AT376" s="16" t="s">
        <v>162</v>
      </c>
      <c r="AU376" s="16" t="s">
        <v>85</v>
      </c>
    </row>
    <row r="377" s="2" customFormat="1" ht="14.4" customHeight="1">
      <c r="A377" s="37"/>
      <c r="B377" s="38"/>
      <c r="C377" s="221" t="s">
        <v>630</v>
      </c>
      <c r="D377" s="221" t="s">
        <v>252</v>
      </c>
      <c r="E377" s="222" t="s">
        <v>848</v>
      </c>
      <c r="F377" s="223" t="s">
        <v>849</v>
      </c>
      <c r="G377" s="224" t="s">
        <v>158</v>
      </c>
      <c r="H377" s="225">
        <v>7.4690000000000003</v>
      </c>
      <c r="I377" s="226"/>
      <c r="J377" s="227">
        <f>ROUND(I377*H377,2)</f>
        <v>0</v>
      </c>
      <c r="K377" s="223" t="s">
        <v>159</v>
      </c>
      <c r="L377" s="228"/>
      <c r="M377" s="229" t="s">
        <v>19</v>
      </c>
      <c r="N377" s="230" t="s">
        <v>44</v>
      </c>
      <c r="O377" s="83"/>
      <c r="P377" s="212">
        <f>O377*H377</f>
        <v>0</v>
      </c>
      <c r="Q377" s="212">
        <v>0.55000000000000004</v>
      </c>
      <c r="R377" s="212">
        <f>Q377*H377</f>
        <v>4.1079500000000007</v>
      </c>
      <c r="S377" s="212">
        <v>0</v>
      </c>
      <c r="T377" s="213">
        <f>S377*H377</f>
        <v>0</v>
      </c>
      <c r="U377" s="37"/>
      <c r="V377" s="37"/>
      <c r="W377" s="37"/>
      <c r="X377" s="37"/>
      <c r="Y377" s="37"/>
      <c r="Z377" s="37"/>
      <c r="AA377" s="37"/>
      <c r="AB377" s="37"/>
      <c r="AC377" s="37"/>
      <c r="AD377" s="37"/>
      <c r="AE377" s="37"/>
      <c r="AR377" s="214" t="s">
        <v>255</v>
      </c>
      <c r="AT377" s="214" t="s">
        <v>252</v>
      </c>
      <c r="AU377" s="214" t="s">
        <v>85</v>
      </c>
      <c r="AY377" s="16" t="s">
        <v>153</v>
      </c>
      <c r="BE377" s="215">
        <f>IF(N377="základní",J377,0)</f>
        <v>0</v>
      </c>
      <c r="BF377" s="215">
        <f>IF(N377="snížená",J377,0)</f>
        <v>0</v>
      </c>
      <c r="BG377" s="215">
        <f>IF(N377="zákl. přenesená",J377,0)</f>
        <v>0</v>
      </c>
      <c r="BH377" s="215">
        <f>IF(N377="sníž. přenesená",J377,0)</f>
        <v>0</v>
      </c>
      <c r="BI377" s="215">
        <f>IF(N377="nulová",J377,0)</f>
        <v>0</v>
      </c>
      <c r="BJ377" s="16" t="s">
        <v>85</v>
      </c>
      <c r="BK377" s="215">
        <f>ROUND(I377*H377,2)</f>
        <v>0</v>
      </c>
      <c r="BL377" s="16" t="s">
        <v>231</v>
      </c>
      <c r="BM377" s="214" t="s">
        <v>850</v>
      </c>
    </row>
    <row r="378" s="2" customFormat="1" ht="22.2" customHeight="1">
      <c r="A378" s="37"/>
      <c r="B378" s="38"/>
      <c r="C378" s="203" t="s">
        <v>851</v>
      </c>
      <c r="D378" s="203" t="s">
        <v>155</v>
      </c>
      <c r="E378" s="204" t="s">
        <v>852</v>
      </c>
      <c r="F378" s="205" t="s">
        <v>853</v>
      </c>
      <c r="G378" s="206" t="s">
        <v>406</v>
      </c>
      <c r="H378" s="207">
        <v>6.3399999999999999</v>
      </c>
      <c r="I378" s="208"/>
      <c r="J378" s="209">
        <f>ROUND(I378*H378,2)</f>
        <v>0</v>
      </c>
      <c r="K378" s="205" t="s">
        <v>159</v>
      </c>
      <c r="L378" s="43"/>
      <c r="M378" s="210" t="s">
        <v>19</v>
      </c>
      <c r="N378" s="211" t="s">
        <v>44</v>
      </c>
      <c r="O378" s="83"/>
      <c r="P378" s="212">
        <f>O378*H378</f>
        <v>0</v>
      </c>
      <c r="Q378" s="212">
        <v>0</v>
      </c>
      <c r="R378" s="212">
        <f>Q378*H378</f>
        <v>0</v>
      </c>
      <c r="S378" s="212">
        <v>0</v>
      </c>
      <c r="T378" s="213">
        <f>S378*H378</f>
        <v>0</v>
      </c>
      <c r="U378" s="37"/>
      <c r="V378" s="37"/>
      <c r="W378" s="37"/>
      <c r="X378" s="37"/>
      <c r="Y378" s="37"/>
      <c r="Z378" s="37"/>
      <c r="AA378" s="37"/>
      <c r="AB378" s="37"/>
      <c r="AC378" s="37"/>
      <c r="AD378" s="37"/>
      <c r="AE378" s="37"/>
      <c r="AR378" s="214" t="s">
        <v>231</v>
      </c>
      <c r="AT378" s="214" t="s">
        <v>155</v>
      </c>
      <c r="AU378" s="214" t="s">
        <v>85</v>
      </c>
      <c r="AY378" s="16" t="s">
        <v>153</v>
      </c>
      <c r="BE378" s="215">
        <f>IF(N378="základní",J378,0)</f>
        <v>0</v>
      </c>
      <c r="BF378" s="215">
        <f>IF(N378="snížená",J378,0)</f>
        <v>0</v>
      </c>
      <c r="BG378" s="215">
        <f>IF(N378="zákl. přenesená",J378,0)</f>
        <v>0</v>
      </c>
      <c r="BH378" s="215">
        <f>IF(N378="sníž. přenesená",J378,0)</f>
        <v>0</v>
      </c>
      <c r="BI378" s="215">
        <f>IF(N378="nulová",J378,0)</f>
        <v>0</v>
      </c>
      <c r="BJ378" s="16" t="s">
        <v>85</v>
      </c>
      <c r="BK378" s="215">
        <f>ROUND(I378*H378,2)</f>
        <v>0</v>
      </c>
      <c r="BL378" s="16" t="s">
        <v>231</v>
      </c>
      <c r="BM378" s="214" t="s">
        <v>854</v>
      </c>
    </row>
    <row r="379" s="2" customFormat="1">
      <c r="A379" s="37"/>
      <c r="B379" s="38"/>
      <c r="C379" s="39"/>
      <c r="D379" s="216" t="s">
        <v>162</v>
      </c>
      <c r="E379" s="39"/>
      <c r="F379" s="217" t="s">
        <v>855</v>
      </c>
      <c r="G379" s="39"/>
      <c r="H379" s="39"/>
      <c r="I379" s="218"/>
      <c r="J379" s="39"/>
      <c r="K379" s="39"/>
      <c r="L379" s="43"/>
      <c r="M379" s="219"/>
      <c r="N379" s="220"/>
      <c r="O379" s="83"/>
      <c r="P379" s="83"/>
      <c r="Q379" s="83"/>
      <c r="R379" s="83"/>
      <c r="S379" s="83"/>
      <c r="T379" s="84"/>
      <c r="U379" s="37"/>
      <c r="V379" s="37"/>
      <c r="W379" s="37"/>
      <c r="X379" s="37"/>
      <c r="Y379" s="37"/>
      <c r="Z379" s="37"/>
      <c r="AA379" s="37"/>
      <c r="AB379" s="37"/>
      <c r="AC379" s="37"/>
      <c r="AD379" s="37"/>
      <c r="AE379" s="37"/>
      <c r="AT379" s="16" t="s">
        <v>162</v>
      </c>
      <c r="AU379" s="16" t="s">
        <v>85</v>
      </c>
    </row>
    <row r="380" s="2" customFormat="1" ht="14.4" customHeight="1">
      <c r="A380" s="37"/>
      <c r="B380" s="38"/>
      <c r="C380" s="221" t="s">
        <v>856</v>
      </c>
      <c r="D380" s="221" t="s">
        <v>252</v>
      </c>
      <c r="E380" s="222" t="s">
        <v>857</v>
      </c>
      <c r="F380" s="223" t="s">
        <v>858</v>
      </c>
      <c r="G380" s="224" t="s">
        <v>158</v>
      </c>
      <c r="H380" s="225">
        <v>0.14299999999999999</v>
      </c>
      <c r="I380" s="226"/>
      <c r="J380" s="227">
        <f>ROUND(I380*H380,2)</f>
        <v>0</v>
      </c>
      <c r="K380" s="223" t="s">
        <v>159</v>
      </c>
      <c r="L380" s="228"/>
      <c r="M380" s="229" t="s">
        <v>19</v>
      </c>
      <c r="N380" s="230" t="s">
        <v>44</v>
      </c>
      <c r="O380" s="83"/>
      <c r="P380" s="212">
        <f>O380*H380</f>
        <v>0</v>
      </c>
      <c r="Q380" s="212">
        <v>0.55000000000000004</v>
      </c>
      <c r="R380" s="212">
        <f>Q380*H380</f>
        <v>0.078649999999999998</v>
      </c>
      <c r="S380" s="212">
        <v>0</v>
      </c>
      <c r="T380" s="213">
        <f>S380*H380</f>
        <v>0</v>
      </c>
      <c r="U380" s="37"/>
      <c r="V380" s="37"/>
      <c r="W380" s="37"/>
      <c r="X380" s="37"/>
      <c r="Y380" s="37"/>
      <c r="Z380" s="37"/>
      <c r="AA380" s="37"/>
      <c r="AB380" s="37"/>
      <c r="AC380" s="37"/>
      <c r="AD380" s="37"/>
      <c r="AE380" s="37"/>
      <c r="AR380" s="214" t="s">
        <v>255</v>
      </c>
      <c r="AT380" s="214" t="s">
        <v>252</v>
      </c>
      <c r="AU380" s="214" t="s">
        <v>85</v>
      </c>
      <c r="AY380" s="16" t="s">
        <v>153</v>
      </c>
      <c r="BE380" s="215">
        <f>IF(N380="základní",J380,0)</f>
        <v>0</v>
      </c>
      <c r="BF380" s="215">
        <f>IF(N380="snížená",J380,0)</f>
        <v>0</v>
      </c>
      <c r="BG380" s="215">
        <f>IF(N380="zákl. přenesená",J380,0)</f>
        <v>0</v>
      </c>
      <c r="BH380" s="215">
        <f>IF(N380="sníž. přenesená",J380,0)</f>
        <v>0</v>
      </c>
      <c r="BI380" s="215">
        <f>IF(N380="nulová",J380,0)</f>
        <v>0</v>
      </c>
      <c r="BJ380" s="16" t="s">
        <v>85</v>
      </c>
      <c r="BK380" s="215">
        <f>ROUND(I380*H380,2)</f>
        <v>0</v>
      </c>
      <c r="BL380" s="16" t="s">
        <v>231</v>
      </c>
      <c r="BM380" s="214" t="s">
        <v>859</v>
      </c>
    </row>
    <row r="381" s="2" customFormat="1" ht="22.2" customHeight="1">
      <c r="A381" s="37"/>
      <c r="B381" s="38"/>
      <c r="C381" s="203" t="s">
        <v>860</v>
      </c>
      <c r="D381" s="203" t="s">
        <v>155</v>
      </c>
      <c r="E381" s="204" t="s">
        <v>861</v>
      </c>
      <c r="F381" s="205" t="s">
        <v>862</v>
      </c>
      <c r="G381" s="206" t="s">
        <v>406</v>
      </c>
      <c r="H381" s="207">
        <v>27.199999999999999</v>
      </c>
      <c r="I381" s="208"/>
      <c r="J381" s="209">
        <f>ROUND(I381*H381,2)</f>
        <v>0</v>
      </c>
      <c r="K381" s="205" t="s">
        <v>159</v>
      </c>
      <c r="L381" s="43"/>
      <c r="M381" s="210" t="s">
        <v>19</v>
      </c>
      <c r="N381" s="211" t="s">
        <v>44</v>
      </c>
      <c r="O381" s="83"/>
      <c r="P381" s="212">
        <f>O381*H381</f>
        <v>0</v>
      </c>
      <c r="Q381" s="212">
        <v>0</v>
      </c>
      <c r="R381" s="212">
        <f>Q381*H381</f>
        <v>0</v>
      </c>
      <c r="S381" s="212">
        <v>0</v>
      </c>
      <c r="T381" s="213">
        <f>S381*H381</f>
        <v>0</v>
      </c>
      <c r="U381" s="37"/>
      <c r="V381" s="37"/>
      <c r="W381" s="37"/>
      <c r="X381" s="37"/>
      <c r="Y381" s="37"/>
      <c r="Z381" s="37"/>
      <c r="AA381" s="37"/>
      <c r="AB381" s="37"/>
      <c r="AC381" s="37"/>
      <c r="AD381" s="37"/>
      <c r="AE381" s="37"/>
      <c r="AR381" s="214" t="s">
        <v>231</v>
      </c>
      <c r="AT381" s="214" t="s">
        <v>155</v>
      </c>
      <c r="AU381" s="214" t="s">
        <v>85</v>
      </c>
      <c r="AY381" s="16" t="s">
        <v>153</v>
      </c>
      <c r="BE381" s="215">
        <f>IF(N381="základní",J381,0)</f>
        <v>0</v>
      </c>
      <c r="BF381" s="215">
        <f>IF(N381="snížená",J381,0)</f>
        <v>0</v>
      </c>
      <c r="BG381" s="215">
        <f>IF(N381="zákl. přenesená",J381,0)</f>
        <v>0</v>
      </c>
      <c r="BH381" s="215">
        <f>IF(N381="sníž. přenesená",J381,0)</f>
        <v>0</v>
      </c>
      <c r="BI381" s="215">
        <f>IF(N381="nulová",J381,0)</f>
        <v>0</v>
      </c>
      <c r="BJ381" s="16" t="s">
        <v>85</v>
      </c>
      <c r="BK381" s="215">
        <f>ROUND(I381*H381,2)</f>
        <v>0</v>
      </c>
      <c r="BL381" s="16" t="s">
        <v>231</v>
      </c>
      <c r="BM381" s="214" t="s">
        <v>863</v>
      </c>
    </row>
    <row r="382" s="2" customFormat="1">
      <c r="A382" s="37"/>
      <c r="B382" s="38"/>
      <c r="C382" s="39"/>
      <c r="D382" s="216" t="s">
        <v>162</v>
      </c>
      <c r="E382" s="39"/>
      <c r="F382" s="217" t="s">
        <v>864</v>
      </c>
      <c r="G382" s="39"/>
      <c r="H382" s="39"/>
      <c r="I382" s="218"/>
      <c r="J382" s="39"/>
      <c r="K382" s="39"/>
      <c r="L382" s="43"/>
      <c r="M382" s="219"/>
      <c r="N382" s="220"/>
      <c r="O382" s="83"/>
      <c r="P382" s="83"/>
      <c r="Q382" s="83"/>
      <c r="R382" s="83"/>
      <c r="S382" s="83"/>
      <c r="T382" s="84"/>
      <c r="U382" s="37"/>
      <c r="V382" s="37"/>
      <c r="W382" s="37"/>
      <c r="X382" s="37"/>
      <c r="Y382" s="37"/>
      <c r="Z382" s="37"/>
      <c r="AA382" s="37"/>
      <c r="AB382" s="37"/>
      <c r="AC382" s="37"/>
      <c r="AD382" s="37"/>
      <c r="AE382" s="37"/>
      <c r="AT382" s="16" t="s">
        <v>162</v>
      </c>
      <c r="AU382" s="16" t="s">
        <v>85</v>
      </c>
    </row>
    <row r="383" s="2" customFormat="1" ht="14.4" customHeight="1">
      <c r="A383" s="37"/>
      <c r="B383" s="38"/>
      <c r="C383" s="221" t="s">
        <v>635</v>
      </c>
      <c r="D383" s="221" t="s">
        <v>252</v>
      </c>
      <c r="E383" s="222" t="s">
        <v>865</v>
      </c>
      <c r="F383" s="223" t="s">
        <v>866</v>
      </c>
      <c r="G383" s="224" t="s">
        <v>158</v>
      </c>
      <c r="H383" s="225">
        <v>1.1020000000000001</v>
      </c>
      <c r="I383" s="226"/>
      <c r="J383" s="227">
        <f>ROUND(I383*H383,2)</f>
        <v>0</v>
      </c>
      <c r="K383" s="223" t="s">
        <v>159</v>
      </c>
      <c r="L383" s="228"/>
      <c r="M383" s="229" t="s">
        <v>19</v>
      </c>
      <c r="N383" s="230" t="s">
        <v>44</v>
      </c>
      <c r="O383" s="83"/>
      <c r="P383" s="212">
        <f>O383*H383</f>
        <v>0</v>
      </c>
      <c r="Q383" s="212">
        <v>0.55000000000000004</v>
      </c>
      <c r="R383" s="212">
        <f>Q383*H383</f>
        <v>0.60610000000000008</v>
      </c>
      <c r="S383" s="212">
        <v>0</v>
      </c>
      <c r="T383" s="213">
        <f>S383*H383</f>
        <v>0</v>
      </c>
      <c r="U383" s="37"/>
      <c r="V383" s="37"/>
      <c r="W383" s="37"/>
      <c r="X383" s="37"/>
      <c r="Y383" s="37"/>
      <c r="Z383" s="37"/>
      <c r="AA383" s="37"/>
      <c r="AB383" s="37"/>
      <c r="AC383" s="37"/>
      <c r="AD383" s="37"/>
      <c r="AE383" s="37"/>
      <c r="AR383" s="214" t="s">
        <v>255</v>
      </c>
      <c r="AT383" s="214" t="s">
        <v>252</v>
      </c>
      <c r="AU383" s="214" t="s">
        <v>85</v>
      </c>
      <c r="AY383" s="16" t="s">
        <v>153</v>
      </c>
      <c r="BE383" s="215">
        <f>IF(N383="základní",J383,0)</f>
        <v>0</v>
      </c>
      <c r="BF383" s="215">
        <f>IF(N383="snížená",J383,0)</f>
        <v>0</v>
      </c>
      <c r="BG383" s="215">
        <f>IF(N383="zákl. přenesená",J383,0)</f>
        <v>0</v>
      </c>
      <c r="BH383" s="215">
        <f>IF(N383="sníž. přenesená",J383,0)</f>
        <v>0</v>
      </c>
      <c r="BI383" s="215">
        <f>IF(N383="nulová",J383,0)</f>
        <v>0</v>
      </c>
      <c r="BJ383" s="16" t="s">
        <v>85</v>
      </c>
      <c r="BK383" s="215">
        <f>ROUND(I383*H383,2)</f>
        <v>0</v>
      </c>
      <c r="BL383" s="16" t="s">
        <v>231</v>
      </c>
      <c r="BM383" s="214" t="s">
        <v>867</v>
      </c>
    </row>
    <row r="384" s="2" customFormat="1" ht="19.8" customHeight="1">
      <c r="A384" s="37"/>
      <c r="B384" s="38"/>
      <c r="C384" s="203" t="s">
        <v>868</v>
      </c>
      <c r="D384" s="203" t="s">
        <v>155</v>
      </c>
      <c r="E384" s="204" t="s">
        <v>869</v>
      </c>
      <c r="F384" s="205" t="s">
        <v>870</v>
      </c>
      <c r="G384" s="206" t="s">
        <v>195</v>
      </c>
      <c r="H384" s="207">
        <v>310.5</v>
      </c>
      <c r="I384" s="208"/>
      <c r="J384" s="209">
        <f>ROUND(I384*H384,2)</f>
        <v>0</v>
      </c>
      <c r="K384" s="205" t="s">
        <v>159</v>
      </c>
      <c r="L384" s="43"/>
      <c r="M384" s="210" t="s">
        <v>19</v>
      </c>
      <c r="N384" s="211" t="s">
        <v>44</v>
      </c>
      <c r="O384" s="83"/>
      <c r="P384" s="212">
        <f>O384*H384</f>
        <v>0</v>
      </c>
      <c r="Q384" s="212">
        <v>0</v>
      </c>
      <c r="R384" s="212">
        <f>Q384*H384</f>
        <v>0</v>
      </c>
      <c r="S384" s="212">
        <v>0</v>
      </c>
      <c r="T384" s="213">
        <f>S384*H384</f>
        <v>0</v>
      </c>
      <c r="U384" s="37"/>
      <c r="V384" s="37"/>
      <c r="W384" s="37"/>
      <c r="X384" s="37"/>
      <c r="Y384" s="37"/>
      <c r="Z384" s="37"/>
      <c r="AA384" s="37"/>
      <c r="AB384" s="37"/>
      <c r="AC384" s="37"/>
      <c r="AD384" s="37"/>
      <c r="AE384" s="37"/>
      <c r="AR384" s="214" t="s">
        <v>231</v>
      </c>
      <c r="AT384" s="214" t="s">
        <v>155</v>
      </c>
      <c r="AU384" s="214" t="s">
        <v>85</v>
      </c>
      <c r="AY384" s="16" t="s">
        <v>153</v>
      </c>
      <c r="BE384" s="215">
        <f>IF(N384="základní",J384,0)</f>
        <v>0</v>
      </c>
      <c r="BF384" s="215">
        <f>IF(N384="snížená",J384,0)</f>
        <v>0</v>
      </c>
      <c r="BG384" s="215">
        <f>IF(N384="zákl. přenesená",J384,0)</f>
        <v>0</v>
      </c>
      <c r="BH384" s="215">
        <f>IF(N384="sníž. přenesená",J384,0)</f>
        <v>0</v>
      </c>
      <c r="BI384" s="215">
        <f>IF(N384="nulová",J384,0)</f>
        <v>0</v>
      </c>
      <c r="BJ384" s="16" t="s">
        <v>85</v>
      </c>
      <c r="BK384" s="215">
        <f>ROUND(I384*H384,2)</f>
        <v>0</v>
      </c>
      <c r="BL384" s="16" t="s">
        <v>231</v>
      </c>
      <c r="BM384" s="214" t="s">
        <v>871</v>
      </c>
    </row>
    <row r="385" s="2" customFormat="1">
      <c r="A385" s="37"/>
      <c r="B385" s="38"/>
      <c r="C385" s="39"/>
      <c r="D385" s="216" t="s">
        <v>162</v>
      </c>
      <c r="E385" s="39"/>
      <c r="F385" s="217" t="s">
        <v>872</v>
      </c>
      <c r="G385" s="39"/>
      <c r="H385" s="39"/>
      <c r="I385" s="218"/>
      <c r="J385" s="39"/>
      <c r="K385" s="39"/>
      <c r="L385" s="43"/>
      <c r="M385" s="219"/>
      <c r="N385" s="220"/>
      <c r="O385" s="83"/>
      <c r="P385" s="83"/>
      <c r="Q385" s="83"/>
      <c r="R385" s="83"/>
      <c r="S385" s="83"/>
      <c r="T385" s="84"/>
      <c r="U385" s="37"/>
      <c r="V385" s="37"/>
      <c r="W385" s="37"/>
      <c r="X385" s="37"/>
      <c r="Y385" s="37"/>
      <c r="Z385" s="37"/>
      <c r="AA385" s="37"/>
      <c r="AB385" s="37"/>
      <c r="AC385" s="37"/>
      <c r="AD385" s="37"/>
      <c r="AE385" s="37"/>
      <c r="AT385" s="16" t="s">
        <v>162</v>
      </c>
      <c r="AU385" s="16" t="s">
        <v>85</v>
      </c>
    </row>
    <row r="386" s="2" customFormat="1" ht="14.4" customHeight="1">
      <c r="A386" s="37"/>
      <c r="B386" s="38"/>
      <c r="C386" s="221" t="s">
        <v>640</v>
      </c>
      <c r="D386" s="221" t="s">
        <v>252</v>
      </c>
      <c r="E386" s="222" t="s">
        <v>873</v>
      </c>
      <c r="F386" s="223" t="s">
        <v>874</v>
      </c>
      <c r="G386" s="224" t="s">
        <v>158</v>
      </c>
      <c r="H386" s="225">
        <v>8.6940000000000008</v>
      </c>
      <c r="I386" s="226"/>
      <c r="J386" s="227">
        <f>ROUND(I386*H386,2)</f>
        <v>0</v>
      </c>
      <c r="K386" s="223" t="s">
        <v>159</v>
      </c>
      <c r="L386" s="228"/>
      <c r="M386" s="229" t="s">
        <v>19</v>
      </c>
      <c r="N386" s="230" t="s">
        <v>44</v>
      </c>
      <c r="O386" s="83"/>
      <c r="P386" s="212">
        <f>O386*H386</f>
        <v>0</v>
      </c>
      <c r="Q386" s="212">
        <v>0.55000000000000004</v>
      </c>
      <c r="R386" s="212">
        <f>Q386*H386</f>
        <v>4.7817000000000007</v>
      </c>
      <c r="S386" s="212">
        <v>0</v>
      </c>
      <c r="T386" s="213">
        <f>S386*H386</f>
        <v>0</v>
      </c>
      <c r="U386" s="37"/>
      <c r="V386" s="37"/>
      <c r="W386" s="37"/>
      <c r="X386" s="37"/>
      <c r="Y386" s="37"/>
      <c r="Z386" s="37"/>
      <c r="AA386" s="37"/>
      <c r="AB386" s="37"/>
      <c r="AC386" s="37"/>
      <c r="AD386" s="37"/>
      <c r="AE386" s="37"/>
      <c r="AR386" s="214" t="s">
        <v>255</v>
      </c>
      <c r="AT386" s="214" t="s">
        <v>252</v>
      </c>
      <c r="AU386" s="214" t="s">
        <v>85</v>
      </c>
      <c r="AY386" s="16" t="s">
        <v>153</v>
      </c>
      <c r="BE386" s="215">
        <f>IF(N386="základní",J386,0)</f>
        <v>0</v>
      </c>
      <c r="BF386" s="215">
        <f>IF(N386="snížená",J386,0)</f>
        <v>0</v>
      </c>
      <c r="BG386" s="215">
        <f>IF(N386="zákl. přenesená",J386,0)</f>
        <v>0</v>
      </c>
      <c r="BH386" s="215">
        <f>IF(N386="sníž. přenesená",J386,0)</f>
        <v>0</v>
      </c>
      <c r="BI386" s="215">
        <f>IF(N386="nulová",J386,0)</f>
        <v>0</v>
      </c>
      <c r="BJ386" s="16" t="s">
        <v>85</v>
      </c>
      <c r="BK386" s="215">
        <f>ROUND(I386*H386,2)</f>
        <v>0</v>
      </c>
      <c r="BL386" s="16" t="s">
        <v>231</v>
      </c>
      <c r="BM386" s="214" t="s">
        <v>875</v>
      </c>
    </row>
    <row r="387" s="2" customFormat="1" ht="22.2" customHeight="1">
      <c r="A387" s="37"/>
      <c r="B387" s="38"/>
      <c r="C387" s="203" t="s">
        <v>876</v>
      </c>
      <c r="D387" s="203" t="s">
        <v>155</v>
      </c>
      <c r="E387" s="204" t="s">
        <v>877</v>
      </c>
      <c r="F387" s="205" t="s">
        <v>878</v>
      </c>
      <c r="G387" s="206" t="s">
        <v>195</v>
      </c>
      <c r="H387" s="207">
        <v>24.84</v>
      </c>
      <c r="I387" s="208"/>
      <c r="J387" s="209">
        <f>ROUND(I387*H387,2)</f>
        <v>0</v>
      </c>
      <c r="K387" s="205" t="s">
        <v>159</v>
      </c>
      <c r="L387" s="43"/>
      <c r="M387" s="210" t="s">
        <v>19</v>
      </c>
      <c r="N387" s="211" t="s">
        <v>44</v>
      </c>
      <c r="O387" s="83"/>
      <c r="P387" s="212">
        <f>O387*H387</f>
        <v>0</v>
      </c>
      <c r="Q387" s="212">
        <v>0</v>
      </c>
      <c r="R387" s="212">
        <f>Q387*H387</f>
        <v>0</v>
      </c>
      <c r="S387" s="212">
        <v>0</v>
      </c>
      <c r="T387" s="213">
        <f>S387*H387</f>
        <v>0</v>
      </c>
      <c r="U387" s="37"/>
      <c r="V387" s="37"/>
      <c r="W387" s="37"/>
      <c r="X387" s="37"/>
      <c r="Y387" s="37"/>
      <c r="Z387" s="37"/>
      <c r="AA387" s="37"/>
      <c r="AB387" s="37"/>
      <c r="AC387" s="37"/>
      <c r="AD387" s="37"/>
      <c r="AE387" s="37"/>
      <c r="AR387" s="214" t="s">
        <v>231</v>
      </c>
      <c r="AT387" s="214" t="s">
        <v>155</v>
      </c>
      <c r="AU387" s="214" t="s">
        <v>85</v>
      </c>
      <c r="AY387" s="16" t="s">
        <v>153</v>
      </c>
      <c r="BE387" s="215">
        <f>IF(N387="základní",J387,0)</f>
        <v>0</v>
      </c>
      <c r="BF387" s="215">
        <f>IF(N387="snížená",J387,0)</f>
        <v>0</v>
      </c>
      <c r="BG387" s="215">
        <f>IF(N387="zákl. přenesená",J387,0)</f>
        <v>0</v>
      </c>
      <c r="BH387" s="215">
        <f>IF(N387="sníž. přenesená",J387,0)</f>
        <v>0</v>
      </c>
      <c r="BI387" s="215">
        <f>IF(N387="nulová",J387,0)</f>
        <v>0</v>
      </c>
      <c r="BJ387" s="16" t="s">
        <v>85</v>
      </c>
      <c r="BK387" s="215">
        <f>ROUND(I387*H387,2)</f>
        <v>0</v>
      </c>
      <c r="BL387" s="16" t="s">
        <v>231</v>
      </c>
      <c r="BM387" s="214" t="s">
        <v>879</v>
      </c>
    </row>
    <row r="388" s="2" customFormat="1">
      <c r="A388" s="37"/>
      <c r="B388" s="38"/>
      <c r="C388" s="39"/>
      <c r="D388" s="216" t="s">
        <v>162</v>
      </c>
      <c r="E388" s="39"/>
      <c r="F388" s="217" t="s">
        <v>880</v>
      </c>
      <c r="G388" s="39"/>
      <c r="H388" s="39"/>
      <c r="I388" s="218"/>
      <c r="J388" s="39"/>
      <c r="K388" s="39"/>
      <c r="L388" s="43"/>
      <c r="M388" s="219"/>
      <c r="N388" s="220"/>
      <c r="O388" s="83"/>
      <c r="P388" s="83"/>
      <c r="Q388" s="83"/>
      <c r="R388" s="83"/>
      <c r="S388" s="83"/>
      <c r="T388" s="84"/>
      <c r="U388" s="37"/>
      <c r="V388" s="37"/>
      <c r="W388" s="37"/>
      <c r="X388" s="37"/>
      <c r="Y388" s="37"/>
      <c r="Z388" s="37"/>
      <c r="AA388" s="37"/>
      <c r="AB388" s="37"/>
      <c r="AC388" s="37"/>
      <c r="AD388" s="37"/>
      <c r="AE388" s="37"/>
      <c r="AT388" s="16" t="s">
        <v>162</v>
      </c>
      <c r="AU388" s="16" t="s">
        <v>85</v>
      </c>
    </row>
    <row r="389" s="2" customFormat="1" ht="14.4" customHeight="1">
      <c r="A389" s="37"/>
      <c r="B389" s="38"/>
      <c r="C389" s="221" t="s">
        <v>645</v>
      </c>
      <c r="D389" s="221" t="s">
        <v>252</v>
      </c>
      <c r="E389" s="222" t="s">
        <v>881</v>
      </c>
      <c r="F389" s="223" t="s">
        <v>882</v>
      </c>
      <c r="G389" s="224" t="s">
        <v>195</v>
      </c>
      <c r="H389" s="225">
        <v>27.324000000000002</v>
      </c>
      <c r="I389" s="226"/>
      <c r="J389" s="227">
        <f>ROUND(I389*H389,2)</f>
        <v>0</v>
      </c>
      <c r="K389" s="223" t="s">
        <v>159</v>
      </c>
      <c r="L389" s="228"/>
      <c r="M389" s="229" t="s">
        <v>19</v>
      </c>
      <c r="N389" s="230" t="s">
        <v>44</v>
      </c>
      <c r="O389" s="83"/>
      <c r="P389" s="212">
        <f>O389*H389</f>
        <v>0</v>
      </c>
      <c r="Q389" s="212">
        <v>0.0146</v>
      </c>
      <c r="R389" s="212">
        <f>Q389*H389</f>
        <v>0.39893040000000002</v>
      </c>
      <c r="S389" s="212">
        <v>0</v>
      </c>
      <c r="T389" s="213">
        <f>S389*H389</f>
        <v>0</v>
      </c>
      <c r="U389" s="37"/>
      <c r="V389" s="37"/>
      <c r="W389" s="37"/>
      <c r="X389" s="37"/>
      <c r="Y389" s="37"/>
      <c r="Z389" s="37"/>
      <c r="AA389" s="37"/>
      <c r="AB389" s="37"/>
      <c r="AC389" s="37"/>
      <c r="AD389" s="37"/>
      <c r="AE389" s="37"/>
      <c r="AR389" s="214" t="s">
        <v>255</v>
      </c>
      <c r="AT389" s="214" t="s">
        <v>252</v>
      </c>
      <c r="AU389" s="214" t="s">
        <v>85</v>
      </c>
      <c r="AY389" s="16" t="s">
        <v>153</v>
      </c>
      <c r="BE389" s="215">
        <f>IF(N389="základní",J389,0)</f>
        <v>0</v>
      </c>
      <c r="BF389" s="215">
        <f>IF(N389="snížená",J389,0)</f>
        <v>0</v>
      </c>
      <c r="BG389" s="215">
        <f>IF(N389="zákl. přenesená",J389,0)</f>
        <v>0</v>
      </c>
      <c r="BH389" s="215">
        <f>IF(N389="sníž. přenesená",J389,0)</f>
        <v>0</v>
      </c>
      <c r="BI389" s="215">
        <f>IF(N389="nulová",J389,0)</f>
        <v>0</v>
      </c>
      <c r="BJ389" s="16" t="s">
        <v>85</v>
      </c>
      <c r="BK389" s="215">
        <f>ROUND(I389*H389,2)</f>
        <v>0</v>
      </c>
      <c r="BL389" s="16" t="s">
        <v>231</v>
      </c>
      <c r="BM389" s="214" t="s">
        <v>883</v>
      </c>
    </row>
    <row r="390" s="2" customFormat="1" ht="22.2" customHeight="1">
      <c r="A390" s="37"/>
      <c r="B390" s="38"/>
      <c r="C390" s="203" t="s">
        <v>884</v>
      </c>
      <c r="D390" s="203" t="s">
        <v>155</v>
      </c>
      <c r="E390" s="204" t="s">
        <v>885</v>
      </c>
      <c r="F390" s="205" t="s">
        <v>886</v>
      </c>
      <c r="G390" s="206" t="s">
        <v>195</v>
      </c>
      <c r="H390" s="207">
        <v>283.45600000000002</v>
      </c>
      <c r="I390" s="208"/>
      <c r="J390" s="209">
        <f>ROUND(I390*H390,2)</f>
        <v>0</v>
      </c>
      <c r="K390" s="205" t="s">
        <v>159</v>
      </c>
      <c r="L390" s="43"/>
      <c r="M390" s="210" t="s">
        <v>19</v>
      </c>
      <c r="N390" s="211" t="s">
        <v>44</v>
      </c>
      <c r="O390" s="83"/>
      <c r="P390" s="212">
        <f>O390*H390</f>
        <v>0</v>
      </c>
      <c r="Q390" s="212">
        <v>0</v>
      </c>
      <c r="R390" s="212">
        <f>Q390*H390</f>
        <v>0</v>
      </c>
      <c r="S390" s="212">
        <v>0.014999999999999999</v>
      </c>
      <c r="T390" s="213">
        <f>S390*H390</f>
        <v>4.2518400000000005</v>
      </c>
      <c r="U390" s="37"/>
      <c r="V390" s="37"/>
      <c r="W390" s="37"/>
      <c r="X390" s="37"/>
      <c r="Y390" s="37"/>
      <c r="Z390" s="37"/>
      <c r="AA390" s="37"/>
      <c r="AB390" s="37"/>
      <c r="AC390" s="37"/>
      <c r="AD390" s="37"/>
      <c r="AE390" s="37"/>
      <c r="AR390" s="214" t="s">
        <v>231</v>
      </c>
      <c r="AT390" s="214" t="s">
        <v>155</v>
      </c>
      <c r="AU390" s="214" t="s">
        <v>85</v>
      </c>
      <c r="AY390" s="16" t="s">
        <v>153</v>
      </c>
      <c r="BE390" s="215">
        <f>IF(N390="základní",J390,0)</f>
        <v>0</v>
      </c>
      <c r="BF390" s="215">
        <f>IF(N390="snížená",J390,0)</f>
        <v>0</v>
      </c>
      <c r="BG390" s="215">
        <f>IF(N390="zákl. přenesená",J390,0)</f>
        <v>0</v>
      </c>
      <c r="BH390" s="215">
        <f>IF(N390="sníž. přenesená",J390,0)</f>
        <v>0</v>
      </c>
      <c r="BI390" s="215">
        <f>IF(N390="nulová",J390,0)</f>
        <v>0</v>
      </c>
      <c r="BJ390" s="16" t="s">
        <v>85</v>
      </c>
      <c r="BK390" s="215">
        <f>ROUND(I390*H390,2)</f>
        <v>0</v>
      </c>
      <c r="BL390" s="16" t="s">
        <v>231</v>
      </c>
      <c r="BM390" s="214" t="s">
        <v>887</v>
      </c>
    </row>
    <row r="391" s="2" customFormat="1">
      <c r="A391" s="37"/>
      <c r="B391" s="38"/>
      <c r="C391" s="39"/>
      <c r="D391" s="216" t="s">
        <v>162</v>
      </c>
      <c r="E391" s="39"/>
      <c r="F391" s="217" t="s">
        <v>888</v>
      </c>
      <c r="G391" s="39"/>
      <c r="H391" s="39"/>
      <c r="I391" s="218"/>
      <c r="J391" s="39"/>
      <c r="K391" s="39"/>
      <c r="L391" s="43"/>
      <c r="M391" s="219"/>
      <c r="N391" s="220"/>
      <c r="O391" s="83"/>
      <c r="P391" s="83"/>
      <c r="Q391" s="83"/>
      <c r="R391" s="83"/>
      <c r="S391" s="83"/>
      <c r="T391" s="84"/>
      <c r="U391" s="37"/>
      <c r="V391" s="37"/>
      <c r="W391" s="37"/>
      <c r="X391" s="37"/>
      <c r="Y391" s="37"/>
      <c r="Z391" s="37"/>
      <c r="AA391" s="37"/>
      <c r="AB391" s="37"/>
      <c r="AC391" s="37"/>
      <c r="AD391" s="37"/>
      <c r="AE391" s="37"/>
      <c r="AT391" s="16" t="s">
        <v>162</v>
      </c>
      <c r="AU391" s="16" t="s">
        <v>85</v>
      </c>
    </row>
    <row r="392" s="2" customFormat="1" ht="14.4" customHeight="1">
      <c r="A392" s="37"/>
      <c r="B392" s="38"/>
      <c r="C392" s="203" t="s">
        <v>889</v>
      </c>
      <c r="D392" s="203" t="s">
        <v>155</v>
      </c>
      <c r="E392" s="204" t="s">
        <v>890</v>
      </c>
      <c r="F392" s="205" t="s">
        <v>891</v>
      </c>
      <c r="G392" s="206" t="s">
        <v>406</v>
      </c>
      <c r="H392" s="207">
        <v>2</v>
      </c>
      <c r="I392" s="208"/>
      <c r="J392" s="209">
        <f>ROUND(I392*H392,2)</f>
        <v>0</v>
      </c>
      <c r="K392" s="205" t="s">
        <v>159</v>
      </c>
      <c r="L392" s="43"/>
      <c r="M392" s="210" t="s">
        <v>19</v>
      </c>
      <c r="N392" s="211" t="s">
        <v>44</v>
      </c>
      <c r="O392" s="83"/>
      <c r="P392" s="212">
        <f>O392*H392</f>
        <v>0</v>
      </c>
      <c r="Q392" s="212">
        <v>0</v>
      </c>
      <c r="R392" s="212">
        <f>Q392*H392</f>
        <v>0</v>
      </c>
      <c r="S392" s="212">
        <v>0.040000000000000001</v>
      </c>
      <c r="T392" s="213">
        <f>S392*H392</f>
        <v>0.080000000000000002</v>
      </c>
      <c r="U392" s="37"/>
      <c r="V392" s="37"/>
      <c r="W392" s="37"/>
      <c r="X392" s="37"/>
      <c r="Y392" s="37"/>
      <c r="Z392" s="37"/>
      <c r="AA392" s="37"/>
      <c r="AB392" s="37"/>
      <c r="AC392" s="37"/>
      <c r="AD392" s="37"/>
      <c r="AE392" s="37"/>
      <c r="AR392" s="214" t="s">
        <v>231</v>
      </c>
      <c r="AT392" s="214" t="s">
        <v>155</v>
      </c>
      <c r="AU392" s="214" t="s">
        <v>85</v>
      </c>
      <c r="AY392" s="16" t="s">
        <v>153</v>
      </c>
      <c r="BE392" s="215">
        <f>IF(N392="základní",J392,0)</f>
        <v>0</v>
      </c>
      <c r="BF392" s="215">
        <f>IF(N392="snížená",J392,0)</f>
        <v>0</v>
      </c>
      <c r="BG392" s="215">
        <f>IF(N392="zákl. přenesená",J392,0)</f>
        <v>0</v>
      </c>
      <c r="BH392" s="215">
        <f>IF(N392="sníž. přenesená",J392,0)</f>
        <v>0</v>
      </c>
      <c r="BI392" s="215">
        <f>IF(N392="nulová",J392,0)</f>
        <v>0</v>
      </c>
      <c r="BJ392" s="16" t="s">
        <v>85</v>
      </c>
      <c r="BK392" s="215">
        <f>ROUND(I392*H392,2)</f>
        <v>0</v>
      </c>
      <c r="BL392" s="16" t="s">
        <v>231</v>
      </c>
      <c r="BM392" s="214" t="s">
        <v>892</v>
      </c>
    </row>
    <row r="393" s="2" customFormat="1">
      <c r="A393" s="37"/>
      <c r="B393" s="38"/>
      <c r="C393" s="39"/>
      <c r="D393" s="216" t="s">
        <v>162</v>
      </c>
      <c r="E393" s="39"/>
      <c r="F393" s="217" t="s">
        <v>893</v>
      </c>
      <c r="G393" s="39"/>
      <c r="H393" s="39"/>
      <c r="I393" s="218"/>
      <c r="J393" s="39"/>
      <c r="K393" s="39"/>
      <c r="L393" s="43"/>
      <c r="M393" s="219"/>
      <c r="N393" s="220"/>
      <c r="O393" s="83"/>
      <c r="P393" s="83"/>
      <c r="Q393" s="83"/>
      <c r="R393" s="83"/>
      <c r="S393" s="83"/>
      <c r="T393" s="84"/>
      <c r="U393" s="37"/>
      <c r="V393" s="37"/>
      <c r="W393" s="37"/>
      <c r="X393" s="37"/>
      <c r="Y393" s="37"/>
      <c r="Z393" s="37"/>
      <c r="AA393" s="37"/>
      <c r="AB393" s="37"/>
      <c r="AC393" s="37"/>
      <c r="AD393" s="37"/>
      <c r="AE393" s="37"/>
      <c r="AT393" s="16" t="s">
        <v>162</v>
      </c>
      <c r="AU393" s="16" t="s">
        <v>85</v>
      </c>
    </row>
    <row r="394" s="2" customFormat="1" ht="19.8" customHeight="1">
      <c r="A394" s="37"/>
      <c r="B394" s="38"/>
      <c r="C394" s="203" t="s">
        <v>894</v>
      </c>
      <c r="D394" s="203" t="s">
        <v>155</v>
      </c>
      <c r="E394" s="204" t="s">
        <v>895</v>
      </c>
      <c r="F394" s="205" t="s">
        <v>896</v>
      </c>
      <c r="G394" s="206" t="s">
        <v>158</v>
      </c>
      <c r="H394" s="207">
        <v>23.335000000000001</v>
      </c>
      <c r="I394" s="208"/>
      <c r="J394" s="209">
        <f>ROUND(I394*H394,2)</f>
        <v>0</v>
      </c>
      <c r="K394" s="205" t="s">
        <v>159</v>
      </c>
      <c r="L394" s="43"/>
      <c r="M394" s="210" t="s">
        <v>19</v>
      </c>
      <c r="N394" s="211" t="s">
        <v>44</v>
      </c>
      <c r="O394" s="83"/>
      <c r="P394" s="212">
        <f>O394*H394</f>
        <v>0</v>
      </c>
      <c r="Q394" s="212">
        <v>0.023369999999999998</v>
      </c>
      <c r="R394" s="212">
        <f>Q394*H394</f>
        <v>0.54533894999999999</v>
      </c>
      <c r="S394" s="212">
        <v>0</v>
      </c>
      <c r="T394" s="213">
        <f>S394*H394</f>
        <v>0</v>
      </c>
      <c r="U394" s="37"/>
      <c r="V394" s="37"/>
      <c r="W394" s="37"/>
      <c r="X394" s="37"/>
      <c r="Y394" s="37"/>
      <c r="Z394" s="37"/>
      <c r="AA394" s="37"/>
      <c r="AB394" s="37"/>
      <c r="AC394" s="37"/>
      <c r="AD394" s="37"/>
      <c r="AE394" s="37"/>
      <c r="AR394" s="214" t="s">
        <v>231</v>
      </c>
      <c r="AT394" s="214" t="s">
        <v>155</v>
      </c>
      <c r="AU394" s="214" t="s">
        <v>85</v>
      </c>
      <c r="AY394" s="16" t="s">
        <v>153</v>
      </c>
      <c r="BE394" s="215">
        <f>IF(N394="základní",J394,0)</f>
        <v>0</v>
      </c>
      <c r="BF394" s="215">
        <f>IF(N394="snížená",J394,0)</f>
        <v>0</v>
      </c>
      <c r="BG394" s="215">
        <f>IF(N394="zákl. přenesená",J394,0)</f>
        <v>0</v>
      </c>
      <c r="BH394" s="215">
        <f>IF(N394="sníž. přenesená",J394,0)</f>
        <v>0</v>
      </c>
      <c r="BI394" s="215">
        <f>IF(N394="nulová",J394,0)</f>
        <v>0</v>
      </c>
      <c r="BJ394" s="16" t="s">
        <v>85</v>
      </c>
      <c r="BK394" s="215">
        <f>ROUND(I394*H394,2)</f>
        <v>0</v>
      </c>
      <c r="BL394" s="16" t="s">
        <v>231</v>
      </c>
      <c r="BM394" s="214" t="s">
        <v>897</v>
      </c>
    </row>
    <row r="395" s="2" customFormat="1">
      <c r="A395" s="37"/>
      <c r="B395" s="38"/>
      <c r="C395" s="39"/>
      <c r="D395" s="216" t="s">
        <v>162</v>
      </c>
      <c r="E395" s="39"/>
      <c r="F395" s="217" t="s">
        <v>898</v>
      </c>
      <c r="G395" s="39"/>
      <c r="H395" s="39"/>
      <c r="I395" s="218"/>
      <c r="J395" s="39"/>
      <c r="K395" s="39"/>
      <c r="L395" s="43"/>
      <c r="M395" s="219"/>
      <c r="N395" s="220"/>
      <c r="O395" s="83"/>
      <c r="P395" s="83"/>
      <c r="Q395" s="83"/>
      <c r="R395" s="83"/>
      <c r="S395" s="83"/>
      <c r="T395" s="84"/>
      <c r="U395" s="37"/>
      <c r="V395" s="37"/>
      <c r="W395" s="37"/>
      <c r="X395" s="37"/>
      <c r="Y395" s="37"/>
      <c r="Z395" s="37"/>
      <c r="AA395" s="37"/>
      <c r="AB395" s="37"/>
      <c r="AC395" s="37"/>
      <c r="AD395" s="37"/>
      <c r="AE395" s="37"/>
      <c r="AT395" s="16" t="s">
        <v>162</v>
      </c>
      <c r="AU395" s="16" t="s">
        <v>85</v>
      </c>
    </row>
    <row r="396" s="2" customFormat="1" ht="22.2" customHeight="1">
      <c r="A396" s="37"/>
      <c r="B396" s="38"/>
      <c r="C396" s="203" t="s">
        <v>899</v>
      </c>
      <c r="D396" s="203" t="s">
        <v>155</v>
      </c>
      <c r="E396" s="204" t="s">
        <v>900</v>
      </c>
      <c r="F396" s="205" t="s">
        <v>901</v>
      </c>
      <c r="G396" s="206" t="s">
        <v>195</v>
      </c>
      <c r="H396" s="207">
        <v>577.75999999999999</v>
      </c>
      <c r="I396" s="208"/>
      <c r="J396" s="209">
        <f>ROUND(I396*H396,2)</f>
        <v>0</v>
      </c>
      <c r="K396" s="205" t="s">
        <v>159</v>
      </c>
      <c r="L396" s="43"/>
      <c r="M396" s="210" t="s">
        <v>19</v>
      </c>
      <c r="N396" s="211" t="s">
        <v>44</v>
      </c>
      <c r="O396" s="83"/>
      <c r="P396" s="212">
        <f>O396*H396</f>
        <v>0</v>
      </c>
      <c r="Q396" s="212">
        <v>0.027720000000000002</v>
      </c>
      <c r="R396" s="212">
        <f>Q396*H396</f>
        <v>16.015507200000002</v>
      </c>
      <c r="S396" s="212">
        <v>0</v>
      </c>
      <c r="T396" s="213">
        <f>S396*H396</f>
        <v>0</v>
      </c>
      <c r="U396" s="37"/>
      <c r="V396" s="37"/>
      <c r="W396" s="37"/>
      <c r="X396" s="37"/>
      <c r="Y396" s="37"/>
      <c r="Z396" s="37"/>
      <c r="AA396" s="37"/>
      <c r="AB396" s="37"/>
      <c r="AC396" s="37"/>
      <c r="AD396" s="37"/>
      <c r="AE396" s="37"/>
      <c r="AR396" s="214" t="s">
        <v>231</v>
      </c>
      <c r="AT396" s="214" t="s">
        <v>155</v>
      </c>
      <c r="AU396" s="214" t="s">
        <v>85</v>
      </c>
      <c r="AY396" s="16" t="s">
        <v>153</v>
      </c>
      <c r="BE396" s="215">
        <f>IF(N396="základní",J396,0)</f>
        <v>0</v>
      </c>
      <c r="BF396" s="215">
        <f>IF(N396="snížená",J396,0)</f>
        <v>0</v>
      </c>
      <c r="BG396" s="215">
        <f>IF(N396="zákl. přenesená",J396,0)</f>
        <v>0</v>
      </c>
      <c r="BH396" s="215">
        <f>IF(N396="sníž. přenesená",J396,0)</f>
        <v>0</v>
      </c>
      <c r="BI396" s="215">
        <f>IF(N396="nulová",J396,0)</f>
        <v>0</v>
      </c>
      <c r="BJ396" s="16" t="s">
        <v>85</v>
      </c>
      <c r="BK396" s="215">
        <f>ROUND(I396*H396,2)</f>
        <v>0</v>
      </c>
      <c r="BL396" s="16" t="s">
        <v>231</v>
      </c>
      <c r="BM396" s="214" t="s">
        <v>902</v>
      </c>
    </row>
    <row r="397" s="2" customFormat="1">
      <c r="A397" s="37"/>
      <c r="B397" s="38"/>
      <c r="C397" s="39"/>
      <c r="D397" s="216" t="s">
        <v>162</v>
      </c>
      <c r="E397" s="39"/>
      <c r="F397" s="217" t="s">
        <v>903</v>
      </c>
      <c r="G397" s="39"/>
      <c r="H397" s="39"/>
      <c r="I397" s="218"/>
      <c r="J397" s="39"/>
      <c r="K397" s="39"/>
      <c r="L397" s="43"/>
      <c r="M397" s="219"/>
      <c r="N397" s="220"/>
      <c r="O397" s="83"/>
      <c r="P397" s="83"/>
      <c r="Q397" s="83"/>
      <c r="R397" s="83"/>
      <c r="S397" s="83"/>
      <c r="T397" s="84"/>
      <c r="U397" s="37"/>
      <c r="V397" s="37"/>
      <c r="W397" s="37"/>
      <c r="X397" s="37"/>
      <c r="Y397" s="37"/>
      <c r="Z397" s="37"/>
      <c r="AA397" s="37"/>
      <c r="AB397" s="37"/>
      <c r="AC397" s="37"/>
      <c r="AD397" s="37"/>
      <c r="AE397" s="37"/>
      <c r="AT397" s="16" t="s">
        <v>162</v>
      </c>
      <c r="AU397" s="16" t="s">
        <v>85</v>
      </c>
    </row>
    <row r="398" s="2" customFormat="1" ht="22.2" customHeight="1">
      <c r="A398" s="37"/>
      <c r="B398" s="38"/>
      <c r="C398" s="203" t="s">
        <v>904</v>
      </c>
      <c r="D398" s="203" t="s">
        <v>155</v>
      </c>
      <c r="E398" s="204" t="s">
        <v>905</v>
      </c>
      <c r="F398" s="205" t="s">
        <v>906</v>
      </c>
      <c r="G398" s="206" t="s">
        <v>195</v>
      </c>
      <c r="H398" s="207">
        <v>147.80000000000001</v>
      </c>
      <c r="I398" s="208"/>
      <c r="J398" s="209">
        <f>ROUND(I398*H398,2)</f>
        <v>0</v>
      </c>
      <c r="K398" s="205" t="s">
        <v>159</v>
      </c>
      <c r="L398" s="43"/>
      <c r="M398" s="210" t="s">
        <v>19</v>
      </c>
      <c r="N398" s="211" t="s">
        <v>44</v>
      </c>
      <c r="O398" s="83"/>
      <c r="P398" s="212">
        <f>O398*H398</f>
        <v>0</v>
      </c>
      <c r="Q398" s="212">
        <v>0.034119999999999998</v>
      </c>
      <c r="R398" s="212">
        <f>Q398*H398</f>
        <v>5.0429360000000001</v>
      </c>
      <c r="S398" s="212">
        <v>0</v>
      </c>
      <c r="T398" s="213">
        <f>S398*H398</f>
        <v>0</v>
      </c>
      <c r="U398" s="37"/>
      <c r="V398" s="37"/>
      <c r="W398" s="37"/>
      <c r="X398" s="37"/>
      <c r="Y398" s="37"/>
      <c r="Z398" s="37"/>
      <c r="AA398" s="37"/>
      <c r="AB398" s="37"/>
      <c r="AC398" s="37"/>
      <c r="AD398" s="37"/>
      <c r="AE398" s="37"/>
      <c r="AR398" s="214" t="s">
        <v>231</v>
      </c>
      <c r="AT398" s="214" t="s">
        <v>155</v>
      </c>
      <c r="AU398" s="214" t="s">
        <v>85</v>
      </c>
      <c r="AY398" s="16" t="s">
        <v>153</v>
      </c>
      <c r="BE398" s="215">
        <f>IF(N398="základní",J398,0)</f>
        <v>0</v>
      </c>
      <c r="BF398" s="215">
        <f>IF(N398="snížená",J398,0)</f>
        <v>0</v>
      </c>
      <c r="BG398" s="215">
        <f>IF(N398="zákl. přenesená",J398,0)</f>
        <v>0</v>
      </c>
      <c r="BH398" s="215">
        <f>IF(N398="sníž. přenesená",J398,0)</f>
        <v>0</v>
      </c>
      <c r="BI398" s="215">
        <f>IF(N398="nulová",J398,0)</f>
        <v>0</v>
      </c>
      <c r="BJ398" s="16" t="s">
        <v>85</v>
      </c>
      <c r="BK398" s="215">
        <f>ROUND(I398*H398,2)</f>
        <v>0</v>
      </c>
      <c r="BL398" s="16" t="s">
        <v>231</v>
      </c>
      <c r="BM398" s="214" t="s">
        <v>907</v>
      </c>
    </row>
    <row r="399" s="2" customFormat="1">
      <c r="A399" s="37"/>
      <c r="B399" s="38"/>
      <c r="C399" s="39"/>
      <c r="D399" s="216" t="s">
        <v>162</v>
      </c>
      <c r="E399" s="39"/>
      <c r="F399" s="217" t="s">
        <v>908</v>
      </c>
      <c r="G399" s="39"/>
      <c r="H399" s="39"/>
      <c r="I399" s="218"/>
      <c r="J399" s="39"/>
      <c r="K399" s="39"/>
      <c r="L399" s="43"/>
      <c r="M399" s="219"/>
      <c r="N399" s="220"/>
      <c r="O399" s="83"/>
      <c r="P399" s="83"/>
      <c r="Q399" s="83"/>
      <c r="R399" s="83"/>
      <c r="S399" s="83"/>
      <c r="T399" s="84"/>
      <c r="U399" s="37"/>
      <c r="V399" s="37"/>
      <c r="W399" s="37"/>
      <c r="X399" s="37"/>
      <c r="Y399" s="37"/>
      <c r="Z399" s="37"/>
      <c r="AA399" s="37"/>
      <c r="AB399" s="37"/>
      <c r="AC399" s="37"/>
      <c r="AD399" s="37"/>
      <c r="AE399" s="37"/>
      <c r="AT399" s="16" t="s">
        <v>162</v>
      </c>
      <c r="AU399" s="16" t="s">
        <v>85</v>
      </c>
    </row>
    <row r="400" s="2" customFormat="1" ht="14.4" customHeight="1">
      <c r="A400" s="37"/>
      <c r="B400" s="38"/>
      <c r="C400" s="203" t="s">
        <v>660</v>
      </c>
      <c r="D400" s="203" t="s">
        <v>155</v>
      </c>
      <c r="E400" s="204" t="s">
        <v>909</v>
      </c>
      <c r="F400" s="205" t="s">
        <v>910</v>
      </c>
      <c r="G400" s="206" t="s">
        <v>406</v>
      </c>
      <c r="H400" s="207">
        <v>230.80000000000001</v>
      </c>
      <c r="I400" s="208"/>
      <c r="J400" s="209">
        <f>ROUND(I400*H400,2)</f>
        <v>0</v>
      </c>
      <c r="K400" s="205" t="s">
        <v>159</v>
      </c>
      <c r="L400" s="43"/>
      <c r="M400" s="210" t="s">
        <v>19</v>
      </c>
      <c r="N400" s="211" t="s">
        <v>44</v>
      </c>
      <c r="O400" s="83"/>
      <c r="P400" s="212">
        <f>O400*H400</f>
        <v>0</v>
      </c>
      <c r="Q400" s="212">
        <v>1.0000000000000001E-05</v>
      </c>
      <c r="R400" s="212">
        <f>Q400*H400</f>
        <v>0.0023080000000000002</v>
      </c>
      <c r="S400" s="212">
        <v>0</v>
      </c>
      <c r="T400" s="213">
        <f>S400*H400</f>
        <v>0</v>
      </c>
      <c r="U400" s="37"/>
      <c r="V400" s="37"/>
      <c r="W400" s="37"/>
      <c r="X400" s="37"/>
      <c r="Y400" s="37"/>
      <c r="Z400" s="37"/>
      <c r="AA400" s="37"/>
      <c r="AB400" s="37"/>
      <c r="AC400" s="37"/>
      <c r="AD400" s="37"/>
      <c r="AE400" s="37"/>
      <c r="AR400" s="214" t="s">
        <v>231</v>
      </c>
      <c r="AT400" s="214" t="s">
        <v>155</v>
      </c>
      <c r="AU400" s="214" t="s">
        <v>85</v>
      </c>
      <c r="AY400" s="16" t="s">
        <v>153</v>
      </c>
      <c r="BE400" s="215">
        <f>IF(N400="základní",J400,0)</f>
        <v>0</v>
      </c>
      <c r="BF400" s="215">
        <f>IF(N400="snížená",J400,0)</f>
        <v>0</v>
      </c>
      <c r="BG400" s="215">
        <f>IF(N400="zákl. přenesená",J400,0)</f>
        <v>0</v>
      </c>
      <c r="BH400" s="215">
        <f>IF(N400="sníž. přenesená",J400,0)</f>
        <v>0</v>
      </c>
      <c r="BI400" s="215">
        <f>IF(N400="nulová",J400,0)</f>
        <v>0</v>
      </c>
      <c r="BJ400" s="16" t="s">
        <v>85</v>
      </c>
      <c r="BK400" s="215">
        <f>ROUND(I400*H400,2)</f>
        <v>0</v>
      </c>
      <c r="BL400" s="16" t="s">
        <v>231</v>
      </c>
      <c r="BM400" s="214" t="s">
        <v>911</v>
      </c>
    </row>
    <row r="401" s="2" customFormat="1">
      <c r="A401" s="37"/>
      <c r="B401" s="38"/>
      <c r="C401" s="39"/>
      <c r="D401" s="216" t="s">
        <v>162</v>
      </c>
      <c r="E401" s="39"/>
      <c r="F401" s="217" t="s">
        <v>912</v>
      </c>
      <c r="G401" s="39"/>
      <c r="H401" s="39"/>
      <c r="I401" s="218"/>
      <c r="J401" s="39"/>
      <c r="K401" s="39"/>
      <c r="L401" s="43"/>
      <c r="M401" s="219"/>
      <c r="N401" s="220"/>
      <c r="O401" s="83"/>
      <c r="P401" s="83"/>
      <c r="Q401" s="83"/>
      <c r="R401" s="83"/>
      <c r="S401" s="83"/>
      <c r="T401" s="84"/>
      <c r="U401" s="37"/>
      <c r="V401" s="37"/>
      <c r="W401" s="37"/>
      <c r="X401" s="37"/>
      <c r="Y401" s="37"/>
      <c r="Z401" s="37"/>
      <c r="AA401" s="37"/>
      <c r="AB401" s="37"/>
      <c r="AC401" s="37"/>
      <c r="AD401" s="37"/>
      <c r="AE401" s="37"/>
      <c r="AT401" s="16" t="s">
        <v>162</v>
      </c>
      <c r="AU401" s="16" t="s">
        <v>85</v>
      </c>
    </row>
    <row r="402" s="2" customFormat="1" ht="14.4" customHeight="1">
      <c r="A402" s="37"/>
      <c r="B402" s="38"/>
      <c r="C402" s="221" t="s">
        <v>913</v>
      </c>
      <c r="D402" s="221" t="s">
        <v>252</v>
      </c>
      <c r="E402" s="222" t="s">
        <v>914</v>
      </c>
      <c r="F402" s="223" t="s">
        <v>915</v>
      </c>
      <c r="G402" s="224" t="s">
        <v>158</v>
      </c>
      <c r="H402" s="225">
        <v>0.34599999999999997</v>
      </c>
      <c r="I402" s="226"/>
      <c r="J402" s="227">
        <f>ROUND(I402*H402,2)</f>
        <v>0</v>
      </c>
      <c r="K402" s="223" t="s">
        <v>159</v>
      </c>
      <c r="L402" s="228"/>
      <c r="M402" s="229" t="s">
        <v>19</v>
      </c>
      <c r="N402" s="230" t="s">
        <v>44</v>
      </c>
      <c r="O402" s="83"/>
      <c r="P402" s="212">
        <f>O402*H402</f>
        <v>0</v>
      </c>
      <c r="Q402" s="212">
        <v>0.55000000000000004</v>
      </c>
      <c r="R402" s="212">
        <f>Q402*H402</f>
        <v>0.1903</v>
      </c>
      <c r="S402" s="212">
        <v>0</v>
      </c>
      <c r="T402" s="213">
        <f>S402*H402</f>
        <v>0</v>
      </c>
      <c r="U402" s="37"/>
      <c r="V402" s="37"/>
      <c r="W402" s="37"/>
      <c r="X402" s="37"/>
      <c r="Y402" s="37"/>
      <c r="Z402" s="37"/>
      <c r="AA402" s="37"/>
      <c r="AB402" s="37"/>
      <c r="AC402" s="37"/>
      <c r="AD402" s="37"/>
      <c r="AE402" s="37"/>
      <c r="AR402" s="214" t="s">
        <v>255</v>
      </c>
      <c r="AT402" s="214" t="s">
        <v>252</v>
      </c>
      <c r="AU402" s="214" t="s">
        <v>85</v>
      </c>
      <c r="AY402" s="16" t="s">
        <v>153</v>
      </c>
      <c r="BE402" s="215">
        <f>IF(N402="základní",J402,0)</f>
        <v>0</v>
      </c>
      <c r="BF402" s="215">
        <f>IF(N402="snížená",J402,0)</f>
        <v>0</v>
      </c>
      <c r="BG402" s="215">
        <f>IF(N402="zákl. přenesená",J402,0)</f>
        <v>0</v>
      </c>
      <c r="BH402" s="215">
        <f>IF(N402="sníž. přenesená",J402,0)</f>
        <v>0</v>
      </c>
      <c r="BI402" s="215">
        <f>IF(N402="nulová",J402,0)</f>
        <v>0</v>
      </c>
      <c r="BJ402" s="16" t="s">
        <v>85</v>
      </c>
      <c r="BK402" s="215">
        <f>ROUND(I402*H402,2)</f>
        <v>0</v>
      </c>
      <c r="BL402" s="16" t="s">
        <v>231</v>
      </c>
      <c r="BM402" s="214" t="s">
        <v>916</v>
      </c>
    </row>
    <row r="403" s="2" customFormat="1" ht="14.4" customHeight="1">
      <c r="A403" s="37"/>
      <c r="B403" s="38"/>
      <c r="C403" s="203" t="s">
        <v>665</v>
      </c>
      <c r="D403" s="203" t="s">
        <v>155</v>
      </c>
      <c r="E403" s="204" t="s">
        <v>917</v>
      </c>
      <c r="F403" s="205" t="s">
        <v>918</v>
      </c>
      <c r="G403" s="206" t="s">
        <v>195</v>
      </c>
      <c r="H403" s="207">
        <v>264.30000000000001</v>
      </c>
      <c r="I403" s="208"/>
      <c r="J403" s="209">
        <f>ROUND(I403*H403,2)</f>
        <v>0</v>
      </c>
      <c r="K403" s="205" t="s">
        <v>159</v>
      </c>
      <c r="L403" s="43"/>
      <c r="M403" s="210" t="s">
        <v>19</v>
      </c>
      <c r="N403" s="211" t="s">
        <v>44</v>
      </c>
      <c r="O403" s="83"/>
      <c r="P403" s="212">
        <f>O403*H403</f>
        <v>0</v>
      </c>
      <c r="Q403" s="212">
        <v>0</v>
      </c>
      <c r="R403" s="212">
        <f>Q403*H403</f>
        <v>0</v>
      </c>
      <c r="S403" s="212">
        <v>0.017999999999999999</v>
      </c>
      <c r="T403" s="213">
        <f>S403*H403</f>
        <v>4.7573999999999996</v>
      </c>
      <c r="U403" s="37"/>
      <c r="V403" s="37"/>
      <c r="W403" s="37"/>
      <c r="X403" s="37"/>
      <c r="Y403" s="37"/>
      <c r="Z403" s="37"/>
      <c r="AA403" s="37"/>
      <c r="AB403" s="37"/>
      <c r="AC403" s="37"/>
      <c r="AD403" s="37"/>
      <c r="AE403" s="37"/>
      <c r="AR403" s="214" t="s">
        <v>231</v>
      </c>
      <c r="AT403" s="214" t="s">
        <v>155</v>
      </c>
      <c r="AU403" s="214" t="s">
        <v>85</v>
      </c>
      <c r="AY403" s="16" t="s">
        <v>153</v>
      </c>
      <c r="BE403" s="215">
        <f>IF(N403="základní",J403,0)</f>
        <v>0</v>
      </c>
      <c r="BF403" s="215">
        <f>IF(N403="snížená",J403,0)</f>
        <v>0</v>
      </c>
      <c r="BG403" s="215">
        <f>IF(N403="zákl. přenesená",J403,0)</f>
        <v>0</v>
      </c>
      <c r="BH403" s="215">
        <f>IF(N403="sníž. přenesená",J403,0)</f>
        <v>0</v>
      </c>
      <c r="BI403" s="215">
        <f>IF(N403="nulová",J403,0)</f>
        <v>0</v>
      </c>
      <c r="BJ403" s="16" t="s">
        <v>85</v>
      </c>
      <c r="BK403" s="215">
        <f>ROUND(I403*H403,2)</f>
        <v>0</v>
      </c>
      <c r="BL403" s="16" t="s">
        <v>231</v>
      </c>
      <c r="BM403" s="214" t="s">
        <v>919</v>
      </c>
    </row>
    <row r="404" s="2" customFormat="1">
      <c r="A404" s="37"/>
      <c r="B404" s="38"/>
      <c r="C404" s="39"/>
      <c r="D404" s="216" t="s">
        <v>162</v>
      </c>
      <c r="E404" s="39"/>
      <c r="F404" s="217" t="s">
        <v>920</v>
      </c>
      <c r="G404" s="39"/>
      <c r="H404" s="39"/>
      <c r="I404" s="218"/>
      <c r="J404" s="39"/>
      <c r="K404" s="39"/>
      <c r="L404" s="43"/>
      <c r="M404" s="219"/>
      <c r="N404" s="220"/>
      <c r="O404" s="83"/>
      <c r="P404" s="83"/>
      <c r="Q404" s="83"/>
      <c r="R404" s="83"/>
      <c r="S404" s="83"/>
      <c r="T404" s="84"/>
      <c r="U404" s="37"/>
      <c r="V404" s="37"/>
      <c r="W404" s="37"/>
      <c r="X404" s="37"/>
      <c r="Y404" s="37"/>
      <c r="Z404" s="37"/>
      <c r="AA404" s="37"/>
      <c r="AB404" s="37"/>
      <c r="AC404" s="37"/>
      <c r="AD404" s="37"/>
      <c r="AE404" s="37"/>
      <c r="AT404" s="16" t="s">
        <v>162</v>
      </c>
      <c r="AU404" s="16" t="s">
        <v>85</v>
      </c>
    </row>
    <row r="405" s="2" customFormat="1" ht="14.4" customHeight="1">
      <c r="A405" s="37"/>
      <c r="B405" s="38"/>
      <c r="C405" s="203" t="s">
        <v>921</v>
      </c>
      <c r="D405" s="203" t="s">
        <v>155</v>
      </c>
      <c r="E405" s="204" t="s">
        <v>922</v>
      </c>
      <c r="F405" s="205" t="s">
        <v>923</v>
      </c>
      <c r="G405" s="206" t="s">
        <v>195</v>
      </c>
      <c r="H405" s="207">
        <v>76.299999999999997</v>
      </c>
      <c r="I405" s="208"/>
      <c r="J405" s="209">
        <f>ROUND(I405*H405,2)</f>
        <v>0</v>
      </c>
      <c r="K405" s="205" t="s">
        <v>159</v>
      </c>
      <c r="L405" s="43"/>
      <c r="M405" s="210" t="s">
        <v>19</v>
      </c>
      <c r="N405" s="211" t="s">
        <v>44</v>
      </c>
      <c r="O405" s="83"/>
      <c r="P405" s="212">
        <f>O405*H405</f>
        <v>0</v>
      </c>
      <c r="Q405" s="212">
        <v>0</v>
      </c>
      <c r="R405" s="212">
        <f>Q405*H405</f>
        <v>0</v>
      </c>
      <c r="S405" s="212">
        <v>0.029999999999999999</v>
      </c>
      <c r="T405" s="213">
        <f>S405*H405</f>
        <v>2.2889999999999997</v>
      </c>
      <c r="U405" s="37"/>
      <c r="V405" s="37"/>
      <c r="W405" s="37"/>
      <c r="X405" s="37"/>
      <c r="Y405" s="37"/>
      <c r="Z405" s="37"/>
      <c r="AA405" s="37"/>
      <c r="AB405" s="37"/>
      <c r="AC405" s="37"/>
      <c r="AD405" s="37"/>
      <c r="AE405" s="37"/>
      <c r="AR405" s="214" t="s">
        <v>231</v>
      </c>
      <c r="AT405" s="214" t="s">
        <v>155</v>
      </c>
      <c r="AU405" s="214" t="s">
        <v>85</v>
      </c>
      <c r="AY405" s="16" t="s">
        <v>153</v>
      </c>
      <c r="BE405" s="215">
        <f>IF(N405="základní",J405,0)</f>
        <v>0</v>
      </c>
      <c r="BF405" s="215">
        <f>IF(N405="snížená",J405,0)</f>
        <v>0</v>
      </c>
      <c r="BG405" s="215">
        <f>IF(N405="zákl. přenesená",J405,0)</f>
        <v>0</v>
      </c>
      <c r="BH405" s="215">
        <f>IF(N405="sníž. přenesená",J405,0)</f>
        <v>0</v>
      </c>
      <c r="BI405" s="215">
        <f>IF(N405="nulová",J405,0)</f>
        <v>0</v>
      </c>
      <c r="BJ405" s="16" t="s">
        <v>85</v>
      </c>
      <c r="BK405" s="215">
        <f>ROUND(I405*H405,2)</f>
        <v>0</v>
      </c>
      <c r="BL405" s="16" t="s">
        <v>231</v>
      </c>
      <c r="BM405" s="214" t="s">
        <v>924</v>
      </c>
    </row>
    <row r="406" s="2" customFormat="1">
      <c r="A406" s="37"/>
      <c r="B406" s="38"/>
      <c r="C406" s="39"/>
      <c r="D406" s="216" t="s">
        <v>162</v>
      </c>
      <c r="E406" s="39"/>
      <c r="F406" s="217" t="s">
        <v>925</v>
      </c>
      <c r="G406" s="39"/>
      <c r="H406" s="39"/>
      <c r="I406" s="218"/>
      <c r="J406" s="39"/>
      <c r="K406" s="39"/>
      <c r="L406" s="43"/>
      <c r="M406" s="219"/>
      <c r="N406" s="220"/>
      <c r="O406" s="83"/>
      <c r="P406" s="83"/>
      <c r="Q406" s="83"/>
      <c r="R406" s="83"/>
      <c r="S406" s="83"/>
      <c r="T406" s="84"/>
      <c r="U406" s="37"/>
      <c r="V406" s="37"/>
      <c r="W406" s="37"/>
      <c r="X406" s="37"/>
      <c r="Y406" s="37"/>
      <c r="Z406" s="37"/>
      <c r="AA406" s="37"/>
      <c r="AB406" s="37"/>
      <c r="AC406" s="37"/>
      <c r="AD406" s="37"/>
      <c r="AE406" s="37"/>
      <c r="AT406" s="16" t="s">
        <v>162</v>
      </c>
      <c r="AU406" s="16" t="s">
        <v>85</v>
      </c>
    </row>
    <row r="407" s="2" customFormat="1" ht="19.8" customHeight="1">
      <c r="A407" s="37"/>
      <c r="B407" s="38"/>
      <c r="C407" s="203" t="s">
        <v>926</v>
      </c>
      <c r="D407" s="203" t="s">
        <v>155</v>
      </c>
      <c r="E407" s="204" t="s">
        <v>927</v>
      </c>
      <c r="F407" s="205" t="s">
        <v>928</v>
      </c>
      <c r="G407" s="206" t="s">
        <v>406</v>
      </c>
      <c r="H407" s="207">
        <v>328.30000000000001</v>
      </c>
      <c r="I407" s="208"/>
      <c r="J407" s="209">
        <f>ROUND(I407*H407,2)</f>
        <v>0</v>
      </c>
      <c r="K407" s="205" t="s">
        <v>159</v>
      </c>
      <c r="L407" s="43"/>
      <c r="M407" s="210" t="s">
        <v>19</v>
      </c>
      <c r="N407" s="211" t="s">
        <v>44</v>
      </c>
      <c r="O407" s="83"/>
      <c r="P407" s="212">
        <f>O407*H407</f>
        <v>0</v>
      </c>
      <c r="Q407" s="212">
        <v>0</v>
      </c>
      <c r="R407" s="212">
        <f>Q407*H407</f>
        <v>0</v>
      </c>
      <c r="S407" s="212">
        <v>0</v>
      </c>
      <c r="T407" s="213">
        <f>S407*H407</f>
        <v>0</v>
      </c>
      <c r="U407" s="37"/>
      <c r="V407" s="37"/>
      <c r="W407" s="37"/>
      <c r="X407" s="37"/>
      <c r="Y407" s="37"/>
      <c r="Z407" s="37"/>
      <c r="AA407" s="37"/>
      <c r="AB407" s="37"/>
      <c r="AC407" s="37"/>
      <c r="AD407" s="37"/>
      <c r="AE407" s="37"/>
      <c r="AR407" s="214" t="s">
        <v>231</v>
      </c>
      <c r="AT407" s="214" t="s">
        <v>155</v>
      </c>
      <c r="AU407" s="214" t="s">
        <v>85</v>
      </c>
      <c r="AY407" s="16" t="s">
        <v>153</v>
      </c>
      <c r="BE407" s="215">
        <f>IF(N407="základní",J407,0)</f>
        <v>0</v>
      </c>
      <c r="BF407" s="215">
        <f>IF(N407="snížená",J407,0)</f>
        <v>0</v>
      </c>
      <c r="BG407" s="215">
        <f>IF(N407="zákl. přenesená",J407,0)</f>
        <v>0</v>
      </c>
      <c r="BH407" s="215">
        <f>IF(N407="sníž. přenesená",J407,0)</f>
        <v>0</v>
      </c>
      <c r="BI407" s="215">
        <f>IF(N407="nulová",J407,0)</f>
        <v>0</v>
      </c>
      <c r="BJ407" s="16" t="s">
        <v>85</v>
      </c>
      <c r="BK407" s="215">
        <f>ROUND(I407*H407,2)</f>
        <v>0</v>
      </c>
      <c r="BL407" s="16" t="s">
        <v>231</v>
      </c>
      <c r="BM407" s="214" t="s">
        <v>929</v>
      </c>
    </row>
    <row r="408" s="2" customFormat="1">
      <c r="A408" s="37"/>
      <c r="B408" s="38"/>
      <c r="C408" s="39"/>
      <c r="D408" s="216" t="s">
        <v>162</v>
      </c>
      <c r="E408" s="39"/>
      <c r="F408" s="217" t="s">
        <v>930</v>
      </c>
      <c r="G408" s="39"/>
      <c r="H408" s="39"/>
      <c r="I408" s="218"/>
      <c r="J408" s="39"/>
      <c r="K408" s="39"/>
      <c r="L408" s="43"/>
      <c r="M408" s="219"/>
      <c r="N408" s="220"/>
      <c r="O408" s="83"/>
      <c r="P408" s="83"/>
      <c r="Q408" s="83"/>
      <c r="R408" s="83"/>
      <c r="S408" s="83"/>
      <c r="T408" s="84"/>
      <c r="U408" s="37"/>
      <c r="V408" s="37"/>
      <c r="W408" s="37"/>
      <c r="X408" s="37"/>
      <c r="Y408" s="37"/>
      <c r="Z408" s="37"/>
      <c r="AA408" s="37"/>
      <c r="AB408" s="37"/>
      <c r="AC408" s="37"/>
      <c r="AD408" s="37"/>
      <c r="AE408" s="37"/>
      <c r="AT408" s="16" t="s">
        <v>162</v>
      </c>
      <c r="AU408" s="16" t="s">
        <v>85</v>
      </c>
    </row>
    <row r="409" s="2" customFormat="1" ht="14.4" customHeight="1">
      <c r="A409" s="37"/>
      <c r="B409" s="38"/>
      <c r="C409" s="221" t="s">
        <v>931</v>
      </c>
      <c r="D409" s="221" t="s">
        <v>252</v>
      </c>
      <c r="E409" s="222" t="s">
        <v>932</v>
      </c>
      <c r="F409" s="223" t="s">
        <v>933</v>
      </c>
      <c r="G409" s="224" t="s">
        <v>158</v>
      </c>
      <c r="H409" s="225">
        <v>3.9399999999999999</v>
      </c>
      <c r="I409" s="226"/>
      <c r="J409" s="227">
        <f>ROUND(I409*H409,2)</f>
        <v>0</v>
      </c>
      <c r="K409" s="223" t="s">
        <v>159</v>
      </c>
      <c r="L409" s="228"/>
      <c r="M409" s="229" t="s">
        <v>19</v>
      </c>
      <c r="N409" s="230" t="s">
        <v>44</v>
      </c>
      <c r="O409" s="83"/>
      <c r="P409" s="212">
        <f>O409*H409</f>
        <v>0</v>
      </c>
      <c r="Q409" s="212">
        <v>0.55000000000000004</v>
      </c>
      <c r="R409" s="212">
        <f>Q409*H409</f>
        <v>2.1670000000000003</v>
      </c>
      <c r="S409" s="212">
        <v>0</v>
      </c>
      <c r="T409" s="213">
        <f>S409*H409</f>
        <v>0</v>
      </c>
      <c r="U409" s="37"/>
      <c r="V409" s="37"/>
      <c r="W409" s="37"/>
      <c r="X409" s="37"/>
      <c r="Y409" s="37"/>
      <c r="Z409" s="37"/>
      <c r="AA409" s="37"/>
      <c r="AB409" s="37"/>
      <c r="AC409" s="37"/>
      <c r="AD409" s="37"/>
      <c r="AE409" s="37"/>
      <c r="AR409" s="214" t="s">
        <v>255</v>
      </c>
      <c r="AT409" s="214" t="s">
        <v>252</v>
      </c>
      <c r="AU409" s="214" t="s">
        <v>85</v>
      </c>
      <c r="AY409" s="16" t="s">
        <v>153</v>
      </c>
      <c r="BE409" s="215">
        <f>IF(N409="základní",J409,0)</f>
        <v>0</v>
      </c>
      <c r="BF409" s="215">
        <f>IF(N409="snížená",J409,0)</f>
        <v>0</v>
      </c>
      <c r="BG409" s="215">
        <f>IF(N409="zákl. přenesená",J409,0)</f>
        <v>0</v>
      </c>
      <c r="BH409" s="215">
        <f>IF(N409="sníž. přenesená",J409,0)</f>
        <v>0</v>
      </c>
      <c r="BI409" s="215">
        <f>IF(N409="nulová",J409,0)</f>
        <v>0</v>
      </c>
      <c r="BJ409" s="16" t="s">
        <v>85</v>
      </c>
      <c r="BK409" s="215">
        <f>ROUND(I409*H409,2)</f>
        <v>0</v>
      </c>
      <c r="BL409" s="16" t="s">
        <v>231</v>
      </c>
      <c r="BM409" s="214" t="s">
        <v>934</v>
      </c>
    </row>
    <row r="410" s="2" customFormat="1" ht="14.4" customHeight="1">
      <c r="A410" s="37"/>
      <c r="B410" s="38"/>
      <c r="C410" s="203" t="s">
        <v>935</v>
      </c>
      <c r="D410" s="203" t="s">
        <v>155</v>
      </c>
      <c r="E410" s="204" t="s">
        <v>936</v>
      </c>
      <c r="F410" s="205" t="s">
        <v>937</v>
      </c>
      <c r="G410" s="206" t="s">
        <v>158</v>
      </c>
      <c r="H410" s="207">
        <v>3.9399999999999999</v>
      </c>
      <c r="I410" s="208"/>
      <c r="J410" s="209">
        <f>ROUND(I410*H410,2)</f>
        <v>0</v>
      </c>
      <c r="K410" s="205" t="s">
        <v>159</v>
      </c>
      <c r="L410" s="43"/>
      <c r="M410" s="210" t="s">
        <v>19</v>
      </c>
      <c r="N410" s="211" t="s">
        <v>44</v>
      </c>
      <c r="O410" s="83"/>
      <c r="P410" s="212">
        <f>O410*H410</f>
        <v>0</v>
      </c>
      <c r="Q410" s="212">
        <v>0.00281</v>
      </c>
      <c r="R410" s="212">
        <f>Q410*H410</f>
        <v>0.0110714</v>
      </c>
      <c r="S410" s="212">
        <v>0</v>
      </c>
      <c r="T410" s="213">
        <f>S410*H410</f>
        <v>0</v>
      </c>
      <c r="U410" s="37"/>
      <c r="V410" s="37"/>
      <c r="W410" s="37"/>
      <c r="X410" s="37"/>
      <c r="Y410" s="37"/>
      <c r="Z410" s="37"/>
      <c r="AA410" s="37"/>
      <c r="AB410" s="37"/>
      <c r="AC410" s="37"/>
      <c r="AD410" s="37"/>
      <c r="AE410" s="37"/>
      <c r="AR410" s="214" t="s">
        <v>231</v>
      </c>
      <c r="AT410" s="214" t="s">
        <v>155</v>
      </c>
      <c r="AU410" s="214" t="s">
        <v>85</v>
      </c>
      <c r="AY410" s="16" t="s">
        <v>153</v>
      </c>
      <c r="BE410" s="215">
        <f>IF(N410="základní",J410,0)</f>
        <v>0</v>
      </c>
      <c r="BF410" s="215">
        <f>IF(N410="snížená",J410,0)</f>
        <v>0</v>
      </c>
      <c r="BG410" s="215">
        <f>IF(N410="zákl. přenesená",J410,0)</f>
        <v>0</v>
      </c>
      <c r="BH410" s="215">
        <f>IF(N410="sníž. přenesená",J410,0)</f>
        <v>0</v>
      </c>
      <c r="BI410" s="215">
        <f>IF(N410="nulová",J410,0)</f>
        <v>0</v>
      </c>
      <c r="BJ410" s="16" t="s">
        <v>85</v>
      </c>
      <c r="BK410" s="215">
        <f>ROUND(I410*H410,2)</f>
        <v>0</v>
      </c>
      <c r="BL410" s="16" t="s">
        <v>231</v>
      </c>
      <c r="BM410" s="214" t="s">
        <v>938</v>
      </c>
    </row>
    <row r="411" s="2" customFormat="1">
      <c r="A411" s="37"/>
      <c r="B411" s="38"/>
      <c r="C411" s="39"/>
      <c r="D411" s="216" t="s">
        <v>162</v>
      </c>
      <c r="E411" s="39"/>
      <c r="F411" s="217" t="s">
        <v>939</v>
      </c>
      <c r="G411" s="39"/>
      <c r="H411" s="39"/>
      <c r="I411" s="218"/>
      <c r="J411" s="39"/>
      <c r="K411" s="39"/>
      <c r="L411" s="43"/>
      <c r="M411" s="219"/>
      <c r="N411" s="220"/>
      <c r="O411" s="83"/>
      <c r="P411" s="83"/>
      <c r="Q411" s="83"/>
      <c r="R411" s="83"/>
      <c r="S411" s="83"/>
      <c r="T411" s="84"/>
      <c r="U411" s="37"/>
      <c r="V411" s="37"/>
      <c r="W411" s="37"/>
      <c r="X411" s="37"/>
      <c r="Y411" s="37"/>
      <c r="Z411" s="37"/>
      <c r="AA411" s="37"/>
      <c r="AB411" s="37"/>
      <c r="AC411" s="37"/>
      <c r="AD411" s="37"/>
      <c r="AE411" s="37"/>
      <c r="AT411" s="16" t="s">
        <v>162</v>
      </c>
      <c r="AU411" s="16" t="s">
        <v>85</v>
      </c>
    </row>
    <row r="412" s="2" customFormat="1" ht="22.2" customHeight="1">
      <c r="A412" s="37"/>
      <c r="B412" s="38"/>
      <c r="C412" s="203" t="s">
        <v>940</v>
      </c>
      <c r="D412" s="203" t="s">
        <v>155</v>
      </c>
      <c r="E412" s="204" t="s">
        <v>941</v>
      </c>
      <c r="F412" s="205" t="s">
        <v>942</v>
      </c>
      <c r="G412" s="206" t="s">
        <v>174</v>
      </c>
      <c r="H412" s="207">
        <v>37.209000000000003</v>
      </c>
      <c r="I412" s="208"/>
      <c r="J412" s="209">
        <f>ROUND(I412*H412,2)</f>
        <v>0</v>
      </c>
      <c r="K412" s="205" t="s">
        <v>159</v>
      </c>
      <c r="L412" s="43"/>
      <c r="M412" s="210" t="s">
        <v>19</v>
      </c>
      <c r="N412" s="211" t="s">
        <v>44</v>
      </c>
      <c r="O412" s="83"/>
      <c r="P412" s="212">
        <f>O412*H412</f>
        <v>0</v>
      </c>
      <c r="Q412" s="212">
        <v>0</v>
      </c>
      <c r="R412" s="212">
        <f>Q412*H412</f>
        <v>0</v>
      </c>
      <c r="S412" s="212">
        <v>0</v>
      </c>
      <c r="T412" s="213">
        <f>S412*H412</f>
        <v>0</v>
      </c>
      <c r="U412" s="37"/>
      <c r="V412" s="37"/>
      <c r="W412" s="37"/>
      <c r="X412" s="37"/>
      <c r="Y412" s="37"/>
      <c r="Z412" s="37"/>
      <c r="AA412" s="37"/>
      <c r="AB412" s="37"/>
      <c r="AC412" s="37"/>
      <c r="AD412" s="37"/>
      <c r="AE412" s="37"/>
      <c r="AR412" s="214" t="s">
        <v>231</v>
      </c>
      <c r="AT412" s="214" t="s">
        <v>155</v>
      </c>
      <c r="AU412" s="214" t="s">
        <v>85</v>
      </c>
      <c r="AY412" s="16" t="s">
        <v>153</v>
      </c>
      <c r="BE412" s="215">
        <f>IF(N412="základní",J412,0)</f>
        <v>0</v>
      </c>
      <c r="BF412" s="215">
        <f>IF(N412="snížená",J412,0)</f>
        <v>0</v>
      </c>
      <c r="BG412" s="215">
        <f>IF(N412="zákl. přenesená",J412,0)</f>
        <v>0</v>
      </c>
      <c r="BH412" s="215">
        <f>IF(N412="sníž. přenesená",J412,0)</f>
        <v>0</v>
      </c>
      <c r="BI412" s="215">
        <f>IF(N412="nulová",J412,0)</f>
        <v>0</v>
      </c>
      <c r="BJ412" s="16" t="s">
        <v>85</v>
      </c>
      <c r="BK412" s="215">
        <f>ROUND(I412*H412,2)</f>
        <v>0</v>
      </c>
      <c r="BL412" s="16" t="s">
        <v>231</v>
      </c>
      <c r="BM412" s="214" t="s">
        <v>943</v>
      </c>
    </row>
    <row r="413" s="2" customFormat="1">
      <c r="A413" s="37"/>
      <c r="B413" s="38"/>
      <c r="C413" s="39"/>
      <c r="D413" s="216" t="s">
        <v>162</v>
      </c>
      <c r="E413" s="39"/>
      <c r="F413" s="217" t="s">
        <v>944</v>
      </c>
      <c r="G413" s="39"/>
      <c r="H413" s="39"/>
      <c r="I413" s="218"/>
      <c r="J413" s="39"/>
      <c r="K413" s="39"/>
      <c r="L413" s="43"/>
      <c r="M413" s="219"/>
      <c r="N413" s="220"/>
      <c r="O413" s="83"/>
      <c r="P413" s="83"/>
      <c r="Q413" s="83"/>
      <c r="R413" s="83"/>
      <c r="S413" s="83"/>
      <c r="T413" s="84"/>
      <c r="U413" s="37"/>
      <c r="V413" s="37"/>
      <c r="W413" s="37"/>
      <c r="X413" s="37"/>
      <c r="Y413" s="37"/>
      <c r="Z413" s="37"/>
      <c r="AA413" s="37"/>
      <c r="AB413" s="37"/>
      <c r="AC413" s="37"/>
      <c r="AD413" s="37"/>
      <c r="AE413" s="37"/>
      <c r="AT413" s="16" t="s">
        <v>162</v>
      </c>
      <c r="AU413" s="16" t="s">
        <v>85</v>
      </c>
    </row>
    <row r="414" s="12" customFormat="1" ht="22.8" customHeight="1">
      <c r="A414" s="12"/>
      <c r="B414" s="187"/>
      <c r="C414" s="188"/>
      <c r="D414" s="189" t="s">
        <v>71</v>
      </c>
      <c r="E414" s="201" t="s">
        <v>945</v>
      </c>
      <c r="F414" s="201" t="s">
        <v>946</v>
      </c>
      <c r="G414" s="188"/>
      <c r="H414" s="188"/>
      <c r="I414" s="191"/>
      <c r="J414" s="202">
        <f>BK414</f>
        <v>0</v>
      </c>
      <c r="K414" s="188"/>
      <c r="L414" s="193"/>
      <c r="M414" s="194"/>
      <c r="N414" s="195"/>
      <c r="O414" s="195"/>
      <c r="P414" s="196">
        <f>SUM(P415:P425)</f>
        <v>0</v>
      </c>
      <c r="Q414" s="195"/>
      <c r="R414" s="196">
        <f>SUM(R415:R425)</f>
        <v>11.874865359999999</v>
      </c>
      <c r="S414" s="195"/>
      <c r="T414" s="197">
        <f>SUM(T415:T425)</f>
        <v>0</v>
      </c>
      <c r="U414" s="12"/>
      <c r="V414" s="12"/>
      <c r="W414" s="12"/>
      <c r="X414" s="12"/>
      <c r="Y414" s="12"/>
      <c r="Z414" s="12"/>
      <c r="AA414" s="12"/>
      <c r="AB414" s="12"/>
      <c r="AC414" s="12"/>
      <c r="AD414" s="12"/>
      <c r="AE414" s="12"/>
      <c r="AR414" s="198" t="s">
        <v>85</v>
      </c>
      <c r="AT414" s="199" t="s">
        <v>71</v>
      </c>
      <c r="AU414" s="199" t="s">
        <v>80</v>
      </c>
      <c r="AY414" s="198" t="s">
        <v>153</v>
      </c>
      <c r="BK414" s="200">
        <f>SUM(BK415:BK425)</f>
        <v>0</v>
      </c>
    </row>
    <row r="415" s="2" customFormat="1" ht="30" customHeight="1">
      <c r="A415" s="37"/>
      <c r="B415" s="38"/>
      <c r="C415" s="203" t="s">
        <v>947</v>
      </c>
      <c r="D415" s="203" t="s">
        <v>155</v>
      </c>
      <c r="E415" s="204" t="s">
        <v>948</v>
      </c>
      <c r="F415" s="205" t="s">
        <v>949</v>
      </c>
      <c r="G415" s="206" t="s">
        <v>195</v>
      </c>
      <c r="H415" s="207">
        <v>100.37000000000001</v>
      </c>
      <c r="I415" s="208"/>
      <c r="J415" s="209">
        <f>ROUND(I415*H415,2)</f>
        <v>0</v>
      </c>
      <c r="K415" s="205" t="s">
        <v>159</v>
      </c>
      <c r="L415" s="43"/>
      <c r="M415" s="210" t="s">
        <v>19</v>
      </c>
      <c r="N415" s="211" t="s">
        <v>44</v>
      </c>
      <c r="O415" s="83"/>
      <c r="P415" s="212">
        <f>O415*H415</f>
        <v>0</v>
      </c>
      <c r="Q415" s="212">
        <v>0.04428</v>
      </c>
      <c r="R415" s="212">
        <f>Q415*H415</f>
        <v>4.4443836000000001</v>
      </c>
      <c r="S415" s="212">
        <v>0</v>
      </c>
      <c r="T415" s="213">
        <f>S415*H415</f>
        <v>0</v>
      </c>
      <c r="U415" s="37"/>
      <c r="V415" s="37"/>
      <c r="W415" s="37"/>
      <c r="X415" s="37"/>
      <c r="Y415" s="37"/>
      <c r="Z415" s="37"/>
      <c r="AA415" s="37"/>
      <c r="AB415" s="37"/>
      <c r="AC415" s="37"/>
      <c r="AD415" s="37"/>
      <c r="AE415" s="37"/>
      <c r="AR415" s="214" t="s">
        <v>231</v>
      </c>
      <c r="AT415" s="214" t="s">
        <v>155</v>
      </c>
      <c r="AU415" s="214" t="s">
        <v>85</v>
      </c>
      <c r="AY415" s="16" t="s">
        <v>153</v>
      </c>
      <c r="BE415" s="215">
        <f>IF(N415="základní",J415,0)</f>
        <v>0</v>
      </c>
      <c r="BF415" s="215">
        <f>IF(N415="snížená",J415,0)</f>
        <v>0</v>
      </c>
      <c r="BG415" s="215">
        <f>IF(N415="zákl. přenesená",J415,0)</f>
        <v>0</v>
      </c>
      <c r="BH415" s="215">
        <f>IF(N415="sníž. přenesená",J415,0)</f>
        <v>0</v>
      </c>
      <c r="BI415" s="215">
        <f>IF(N415="nulová",J415,0)</f>
        <v>0</v>
      </c>
      <c r="BJ415" s="16" t="s">
        <v>85</v>
      </c>
      <c r="BK415" s="215">
        <f>ROUND(I415*H415,2)</f>
        <v>0</v>
      </c>
      <c r="BL415" s="16" t="s">
        <v>231</v>
      </c>
      <c r="BM415" s="214" t="s">
        <v>950</v>
      </c>
    </row>
    <row r="416" s="2" customFormat="1">
      <c r="A416" s="37"/>
      <c r="B416" s="38"/>
      <c r="C416" s="39"/>
      <c r="D416" s="216" t="s">
        <v>162</v>
      </c>
      <c r="E416" s="39"/>
      <c r="F416" s="217" t="s">
        <v>951</v>
      </c>
      <c r="G416" s="39"/>
      <c r="H416" s="39"/>
      <c r="I416" s="218"/>
      <c r="J416" s="39"/>
      <c r="K416" s="39"/>
      <c r="L416" s="43"/>
      <c r="M416" s="219"/>
      <c r="N416" s="220"/>
      <c r="O416" s="83"/>
      <c r="P416" s="83"/>
      <c r="Q416" s="83"/>
      <c r="R416" s="83"/>
      <c r="S416" s="83"/>
      <c r="T416" s="84"/>
      <c r="U416" s="37"/>
      <c r="V416" s="37"/>
      <c r="W416" s="37"/>
      <c r="X416" s="37"/>
      <c r="Y416" s="37"/>
      <c r="Z416" s="37"/>
      <c r="AA416" s="37"/>
      <c r="AB416" s="37"/>
      <c r="AC416" s="37"/>
      <c r="AD416" s="37"/>
      <c r="AE416" s="37"/>
      <c r="AT416" s="16" t="s">
        <v>162</v>
      </c>
      <c r="AU416" s="16" t="s">
        <v>85</v>
      </c>
    </row>
    <row r="417" s="2" customFormat="1" ht="30" customHeight="1">
      <c r="A417" s="37"/>
      <c r="B417" s="38"/>
      <c r="C417" s="203" t="s">
        <v>952</v>
      </c>
      <c r="D417" s="203" t="s">
        <v>155</v>
      </c>
      <c r="E417" s="204" t="s">
        <v>953</v>
      </c>
      <c r="F417" s="205" t="s">
        <v>954</v>
      </c>
      <c r="G417" s="206" t="s">
        <v>195</v>
      </c>
      <c r="H417" s="207">
        <v>97.447000000000003</v>
      </c>
      <c r="I417" s="208"/>
      <c r="J417" s="209">
        <f>ROUND(I417*H417,2)</f>
        <v>0</v>
      </c>
      <c r="K417" s="205" t="s">
        <v>159</v>
      </c>
      <c r="L417" s="43"/>
      <c r="M417" s="210" t="s">
        <v>19</v>
      </c>
      <c r="N417" s="211" t="s">
        <v>44</v>
      </c>
      <c r="O417" s="83"/>
      <c r="P417" s="212">
        <f>O417*H417</f>
        <v>0</v>
      </c>
      <c r="Q417" s="212">
        <v>0.045699999999999998</v>
      </c>
      <c r="R417" s="212">
        <f>Q417*H417</f>
        <v>4.4533278999999997</v>
      </c>
      <c r="S417" s="212">
        <v>0</v>
      </c>
      <c r="T417" s="213">
        <f>S417*H417</f>
        <v>0</v>
      </c>
      <c r="U417" s="37"/>
      <c r="V417" s="37"/>
      <c r="W417" s="37"/>
      <c r="X417" s="37"/>
      <c r="Y417" s="37"/>
      <c r="Z417" s="37"/>
      <c r="AA417" s="37"/>
      <c r="AB417" s="37"/>
      <c r="AC417" s="37"/>
      <c r="AD417" s="37"/>
      <c r="AE417" s="37"/>
      <c r="AR417" s="214" t="s">
        <v>231</v>
      </c>
      <c r="AT417" s="214" t="s">
        <v>155</v>
      </c>
      <c r="AU417" s="214" t="s">
        <v>85</v>
      </c>
      <c r="AY417" s="16" t="s">
        <v>153</v>
      </c>
      <c r="BE417" s="215">
        <f>IF(N417="základní",J417,0)</f>
        <v>0</v>
      </c>
      <c r="BF417" s="215">
        <f>IF(N417="snížená",J417,0)</f>
        <v>0</v>
      </c>
      <c r="BG417" s="215">
        <f>IF(N417="zákl. přenesená",J417,0)</f>
        <v>0</v>
      </c>
      <c r="BH417" s="215">
        <f>IF(N417="sníž. přenesená",J417,0)</f>
        <v>0</v>
      </c>
      <c r="BI417" s="215">
        <f>IF(N417="nulová",J417,0)</f>
        <v>0</v>
      </c>
      <c r="BJ417" s="16" t="s">
        <v>85</v>
      </c>
      <c r="BK417" s="215">
        <f>ROUND(I417*H417,2)</f>
        <v>0</v>
      </c>
      <c r="BL417" s="16" t="s">
        <v>231</v>
      </c>
      <c r="BM417" s="214" t="s">
        <v>955</v>
      </c>
    </row>
    <row r="418" s="2" customFormat="1">
      <c r="A418" s="37"/>
      <c r="B418" s="38"/>
      <c r="C418" s="39"/>
      <c r="D418" s="216" t="s">
        <v>162</v>
      </c>
      <c r="E418" s="39"/>
      <c r="F418" s="217" t="s">
        <v>956</v>
      </c>
      <c r="G418" s="39"/>
      <c r="H418" s="39"/>
      <c r="I418" s="218"/>
      <c r="J418" s="39"/>
      <c r="K418" s="39"/>
      <c r="L418" s="43"/>
      <c r="M418" s="219"/>
      <c r="N418" s="220"/>
      <c r="O418" s="83"/>
      <c r="P418" s="83"/>
      <c r="Q418" s="83"/>
      <c r="R418" s="83"/>
      <c r="S418" s="83"/>
      <c r="T418" s="84"/>
      <c r="U418" s="37"/>
      <c r="V418" s="37"/>
      <c r="W418" s="37"/>
      <c r="X418" s="37"/>
      <c r="Y418" s="37"/>
      <c r="Z418" s="37"/>
      <c r="AA418" s="37"/>
      <c r="AB418" s="37"/>
      <c r="AC418" s="37"/>
      <c r="AD418" s="37"/>
      <c r="AE418" s="37"/>
      <c r="AT418" s="16" t="s">
        <v>162</v>
      </c>
      <c r="AU418" s="16" t="s">
        <v>85</v>
      </c>
    </row>
    <row r="419" s="2" customFormat="1" ht="22.2" customHeight="1">
      <c r="A419" s="37"/>
      <c r="B419" s="38"/>
      <c r="C419" s="203" t="s">
        <v>957</v>
      </c>
      <c r="D419" s="203" t="s">
        <v>155</v>
      </c>
      <c r="E419" s="204" t="s">
        <v>958</v>
      </c>
      <c r="F419" s="205" t="s">
        <v>959</v>
      </c>
      <c r="G419" s="206" t="s">
        <v>195</v>
      </c>
      <c r="H419" s="207">
        <v>253.56999999999999</v>
      </c>
      <c r="I419" s="208"/>
      <c r="J419" s="209">
        <f>ROUND(I419*H419,2)</f>
        <v>0</v>
      </c>
      <c r="K419" s="205" t="s">
        <v>159</v>
      </c>
      <c r="L419" s="43"/>
      <c r="M419" s="210" t="s">
        <v>19</v>
      </c>
      <c r="N419" s="211" t="s">
        <v>44</v>
      </c>
      <c r="O419" s="83"/>
      <c r="P419" s="212">
        <f>O419*H419</f>
        <v>0</v>
      </c>
      <c r="Q419" s="212">
        <v>0</v>
      </c>
      <c r="R419" s="212">
        <f>Q419*H419</f>
        <v>0</v>
      </c>
      <c r="S419" s="212">
        <v>0</v>
      </c>
      <c r="T419" s="213">
        <f>S419*H419</f>
        <v>0</v>
      </c>
      <c r="U419" s="37"/>
      <c r="V419" s="37"/>
      <c r="W419" s="37"/>
      <c r="X419" s="37"/>
      <c r="Y419" s="37"/>
      <c r="Z419" s="37"/>
      <c r="AA419" s="37"/>
      <c r="AB419" s="37"/>
      <c r="AC419" s="37"/>
      <c r="AD419" s="37"/>
      <c r="AE419" s="37"/>
      <c r="AR419" s="214" t="s">
        <v>231</v>
      </c>
      <c r="AT419" s="214" t="s">
        <v>155</v>
      </c>
      <c r="AU419" s="214" t="s">
        <v>85</v>
      </c>
      <c r="AY419" s="16" t="s">
        <v>153</v>
      </c>
      <c r="BE419" s="215">
        <f>IF(N419="základní",J419,0)</f>
        <v>0</v>
      </c>
      <c r="BF419" s="215">
        <f>IF(N419="snížená",J419,0)</f>
        <v>0</v>
      </c>
      <c r="BG419" s="215">
        <f>IF(N419="zákl. přenesená",J419,0)</f>
        <v>0</v>
      </c>
      <c r="BH419" s="215">
        <f>IF(N419="sníž. přenesená",J419,0)</f>
        <v>0</v>
      </c>
      <c r="BI419" s="215">
        <f>IF(N419="nulová",J419,0)</f>
        <v>0</v>
      </c>
      <c r="BJ419" s="16" t="s">
        <v>85</v>
      </c>
      <c r="BK419" s="215">
        <f>ROUND(I419*H419,2)</f>
        <v>0</v>
      </c>
      <c r="BL419" s="16" t="s">
        <v>231</v>
      </c>
      <c r="BM419" s="214" t="s">
        <v>960</v>
      </c>
    </row>
    <row r="420" s="2" customFormat="1">
      <c r="A420" s="37"/>
      <c r="B420" s="38"/>
      <c r="C420" s="39"/>
      <c r="D420" s="216" t="s">
        <v>162</v>
      </c>
      <c r="E420" s="39"/>
      <c r="F420" s="217" t="s">
        <v>961</v>
      </c>
      <c r="G420" s="39"/>
      <c r="H420" s="39"/>
      <c r="I420" s="218"/>
      <c r="J420" s="39"/>
      <c r="K420" s="39"/>
      <c r="L420" s="43"/>
      <c r="M420" s="219"/>
      <c r="N420" s="220"/>
      <c r="O420" s="83"/>
      <c r="P420" s="83"/>
      <c r="Q420" s="83"/>
      <c r="R420" s="83"/>
      <c r="S420" s="83"/>
      <c r="T420" s="84"/>
      <c r="U420" s="37"/>
      <c r="V420" s="37"/>
      <c r="W420" s="37"/>
      <c r="X420" s="37"/>
      <c r="Y420" s="37"/>
      <c r="Z420" s="37"/>
      <c r="AA420" s="37"/>
      <c r="AB420" s="37"/>
      <c r="AC420" s="37"/>
      <c r="AD420" s="37"/>
      <c r="AE420" s="37"/>
      <c r="AT420" s="16" t="s">
        <v>162</v>
      </c>
      <c r="AU420" s="16" t="s">
        <v>85</v>
      </c>
    </row>
    <row r="421" s="2" customFormat="1" ht="14.4" customHeight="1">
      <c r="A421" s="37"/>
      <c r="B421" s="38"/>
      <c r="C421" s="221" t="s">
        <v>962</v>
      </c>
      <c r="D421" s="221" t="s">
        <v>252</v>
      </c>
      <c r="E421" s="222" t="s">
        <v>810</v>
      </c>
      <c r="F421" s="223" t="s">
        <v>811</v>
      </c>
      <c r="G421" s="224" t="s">
        <v>195</v>
      </c>
      <c r="H421" s="225">
        <v>291.60599999999999</v>
      </c>
      <c r="I421" s="226"/>
      <c r="J421" s="227">
        <f>ROUND(I421*H421,2)</f>
        <v>0</v>
      </c>
      <c r="K421" s="223" t="s">
        <v>159</v>
      </c>
      <c r="L421" s="228"/>
      <c r="M421" s="229" t="s">
        <v>19</v>
      </c>
      <c r="N421" s="230" t="s">
        <v>44</v>
      </c>
      <c r="O421" s="83"/>
      <c r="P421" s="212">
        <f>O421*H421</f>
        <v>0</v>
      </c>
      <c r="Q421" s="212">
        <v>0.00013999999999999999</v>
      </c>
      <c r="R421" s="212">
        <f>Q421*H421</f>
        <v>0.040824839999999994</v>
      </c>
      <c r="S421" s="212">
        <v>0</v>
      </c>
      <c r="T421" s="213">
        <f>S421*H421</f>
        <v>0</v>
      </c>
      <c r="U421" s="37"/>
      <c r="V421" s="37"/>
      <c r="W421" s="37"/>
      <c r="X421" s="37"/>
      <c r="Y421" s="37"/>
      <c r="Z421" s="37"/>
      <c r="AA421" s="37"/>
      <c r="AB421" s="37"/>
      <c r="AC421" s="37"/>
      <c r="AD421" s="37"/>
      <c r="AE421" s="37"/>
      <c r="AR421" s="214" t="s">
        <v>255</v>
      </c>
      <c r="AT421" s="214" t="s">
        <v>252</v>
      </c>
      <c r="AU421" s="214" t="s">
        <v>85</v>
      </c>
      <c r="AY421" s="16" t="s">
        <v>153</v>
      </c>
      <c r="BE421" s="215">
        <f>IF(N421="základní",J421,0)</f>
        <v>0</v>
      </c>
      <c r="BF421" s="215">
        <f>IF(N421="snížená",J421,0)</f>
        <v>0</v>
      </c>
      <c r="BG421" s="215">
        <f>IF(N421="zákl. přenesená",J421,0)</f>
        <v>0</v>
      </c>
      <c r="BH421" s="215">
        <f>IF(N421="sníž. přenesená",J421,0)</f>
        <v>0</v>
      </c>
      <c r="BI421" s="215">
        <f>IF(N421="nulová",J421,0)</f>
        <v>0</v>
      </c>
      <c r="BJ421" s="16" t="s">
        <v>85</v>
      </c>
      <c r="BK421" s="215">
        <f>ROUND(I421*H421,2)</f>
        <v>0</v>
      </c>
      <c r="BL421" s="16" t="s">
        <v>231</v>
      </c>
      <c r="BM421" s="214" t="s">
        <v>963</v>
      </c>
    </row>
    <row r="422" s="2" customFormat="1" ht="22.2" customHeight="1">
      <c r="A422" s="37"/>
      <c r="B422" s="38"/>
      <c r="C422" s="203" t="s">
        <v>964</v>
      </c>
      <c r="D422" s="203" t="s">
        <v>155</v>
      </c>
      <c r="E422" s="204" t="s">
        <v>965</v>
      </c>
      <c r="F422" s="205" t="s">
        <v>966</v>
      </c>
      <c r="G422" s="206" t="s">
        <v>195</v>
      </c>
      <c r="H422" s="207">
        <v>253.56899999999999</v>
      </c>
      <c r="I422" s="208"/>
      <c r="J422" s="209">
        <f>ROUND(I422*H422,2)</f>
        <v>0</v>
      </c>
      <c r="K422" s="205" t="s">
        <v>159</v>
      </c>
      <c r="L422" s="43"/>
      <c r="M422" s="210" t="s">
        <v>19</v>
      </c>
      <c r="N422" s="211" t="s">
        <v>44</v>
      </c>
      <c r="O422" s="83"/>
      <c r="P422" s="212">
        <f>O422*H422</f>
        <v>0</v>
      </c>
      <c r="Q422" s="212">
        <v>0.01158</v>
      </c>
      <c r="R422" s="212">
        <f>Q422*H422</f>
        <v>2.9363290200000001</v>
      </c>
      <c r="S422" s="212">
        <v>0</v>
      </c>
      <c r="T422" s="213">
        <f>S422*H422</f>
        <v>0</v>
      </c>
      <c r="U422" s="37"/>
      <c r="V422" s="37"/>
      <c r="W422" s="37"/>
      <c r="X422" s="37"/>
      <c r="Y422" s="37"/>
      <c r="Z422" s="37"/>
      <c r="AA422" s="37"/>
      <c r="AB422" s="37"/>
      <c r="AC422" s="37"/>
      <c r="AD422" s="37"/>
      <c r="AE422" s="37"/>
      <c r="AR422" s="214" t="s">
        <v>231</v>
      </c>
      <c r="AT422" s="214" t="s">
        <v>155</v>
      </c>
      <c r="AU422" s="214" t="s">
        <v>85</v>
      </c>
      <c r="AY422" s="16" t="s">
        <v>153</v>
      </c>
      <c r="BE422" s="215">
        <f>IF(N422="základní",J422,0)</f>
        <v>0</v>
      </c>
      <c r="BF422" s="215">
        <f>IF(N422="snížená",J422,0)</f>
        <v>0</v>
      </c>
      <c r="BG422" s="215">
        <f>IF(N422="zákl. přenesená",J422,0)</f>
        <v>0</v>
      </c>
      <c r="BH422" s="215">
        <f>IF(N422="sníž. přenesená",J422,0)</f>
        <v>0</v>
      </c>
      <c r="BI422" s="215">
        <f>IF(N422="nulová",J422,0)</f>
        <v>0</v>
      </c>
      <c r="BJ422" s="16" t="s">
        <v>85</v>
      </c>
      <c r="BK422" s="215">
        <f>ROUND(I422*H422,2)</f>
        <v>0</v>
      </c>
      <c r="BL422" s="16" t="s">
        <v>231</v>
      </c>
      <c r="BM422" s="214" t="s">
        <v>967</v>
      </c>
    </row>
    <row r="423" s="2" customFormat="1">
      <c r="A423" s="37"/>
      <c r="B423" s="38"/>
      <c r="C423" s="39"/>
      <c r="D423" s="216" t="s">
        <v>162</v>
      </c>
      <c r="E423" s="39"/>
      <c r="F423" s="217" t="s">
        <v>968</v>
      </c>
      <c r="G423" s="39"/>
      <c r="H423" s="39"/>
      <c r="I423" s="218"/>
      <c r="J423" s="39"/>
      <c r="K423" s="39"/>
      <c r="L423" s="43"/>
      <c r="M423" s="219"/>
      <c r="N423" s="220"/>
      <c r="O423" s="83"/>
      <c r="P423" s="83"/>
      <c r="Q423" s="83"/>
      <c r="R423" s="83"/>
      <c r="S423" s="83"/>
      <c r="T423" s="84"/>
      <c r="U423" s="37"/>
      <c r="V423" s="37"/>
      <c r="W423" s="37"/>
      <c r="X423" s="37"/>
      <c r="Y423" s="37"/>
      <c r="Z423" s="37"/>
      <c r="AA423" s="37"/>
      <c r="AB423" s="37"/>
      <c r="AC423" s="37"/>
      <c r="AD423" s="37"/>
      <c r="AE423" s="37"/>
      <c r="AT423" s="16" t="s">
        <v>162</v>
      </c>
      <c r="AU423" s="16" t="s">
        <v>85</v>
      </c>
    </row>
    <row r="424" s="2" customFormat="1" ht="34.8" customHeight="1">
      <c r="A424" s="37"/>
      <c r="B424" s="38"/>
      <c r="C424" s="203" t="s">
        <v>969</v>
      </c>
      <c r="D424" s="203" t="s">
        <v>155</v>
      </c>
      <c r="E424" s="204" t="s">
        <v>970</v>
      </c>
      <c r="F424" s="205" t="s">
        <v>971</v>
      </c>
      <c r="G424" s="206" t="s">
        <v>174</v>
      </c>
      <c r="H424" s="207">
        <v>11.875</v>
      </c>
      <c r="I424" s="208"/>
      <c r="J424" s="209">
        <f>ROUND(I424*H424,2)</f>
        <v>0</v>
      </c>
      <c r="K424" s="205" t="s">
        <v>159</v>
      </c>
      <c r="L424" s="43"/>
      <c r="M424" s="210" t="s">
        <v>19</v>
      </c>
      <c r="N424" s="211" t="s">
        <v>44</v>
      </c>
      <c r="O424" s="83"/>
      <c r="P424" s="212">
        <f>O424*H424</f>
        <v>0</v>
      </c>
      <c r="Q424" s="212">
        <v>0</v>
      </c>
      <c r="R424" s="212">
        <f>Q424*H424</f>
        <v>0</v>
      </c>
      <c r="S424" s="212">
        <v>0</v>
      </c>
      <c r="T424" s="213">
        <f>S424*H424</f>
        <v>0</v>
      </c>
      <c r="U424" s="37"/>
      <c r="V424" s="37"/>
      <c r="W424" s="37"/>
      <c r="X424" s="37"/>
      <c r="Y424" s="37"/>
      <c r="Z424" s="37"/>
      <c r="AA424" s="37"/>
      <c r="AB424" s="37"/>
      <c r="AC424" s="37"/>
      <c r="AD424" s="37"/>
      <c r="AE424" s="37"/>
      <c r="AR424" s="214" t="s">
        <v>231</v>
      </c>
      <c r="AT424" s="214" t="s">
        <v>155</v>
      </c>
      <c r="AU424" s="214" t="s">
        <v>85</v>
      </c>
      <c r="AY424" s="16" t="s">
        <v>153</v>
      </c>
      <c r="BE424" s="215">
        <f>IF(N424="základní",J424,0)</f>
        <v>0</v>
      </c>
      <c r="BF424" s="215">
        <f>IF(N424="snížená",J424,0)</f>
        <v>0</v>
      </c>
      <c r="BG424" s="215">
        <f>IF(N424="zákl. přenesená",J424,0)</f>
        <v>0</v>
      </c>
      <c r="BH424" s="215">
        <f>IF(N424="sníž. přenesená",J424,0)</f>
        <v>0</v>
      </c>
      <c r="BI424" s="215">
        <f>IF(N424="nulová",J424,0)</f>
        <v>0</v>
      </c>
      <c r="BJ424" s="16" t="s">
        <v>85</v>
      </c>
      <c r="BK424" s="215">
        <f>ROUND(I424*H424,2)</f>
        <v>0</v>
      </c>
      <c r="BL424" s="16" t="s">
        <v>231</v>
      </c>
      <c r="BM424" s="214" t="s">
        <v>972</v>
      </c>
    </row>
    <row r="425" s="2" customFormat="1">
      <c r="A425" s="37"/>
      <c r="B425" s="38"/>
      <c r="C425" s="39"/>
      <c r="D425" s="216" t="s">
        <v>162</v>
      </c>
      <c r="E425" s="39"/>
      <c r="F425" s="217" t="s">
        <v>973</v>
      </c>
      <c r="G425" s="39"/>
      <c r="H425" s="39"/>
      <c r="I425" s="218"/>
      <c r="J425" s="39"/>
      <c r="K425" s="39"/>
      <c r="L425" s="43"/>
      <c r="M425" s="219"/>
      <c r="N425" s="220"/>
      <c r="O425" s="83"/>
      <c r="P425" s="83"/>
      <c r="Q425" s="83"/>
      <c r="R425" s="83"/>
      <c r="S425" s="83"/>
      <c r="T425" s="84"/>
      <c r="U425" s="37"/>
      <c r="V425" s="37"/>
      <c r="W425" s="37"/>
      <c r="X425" s="37"/>
      <c r="Y425" s="37"/>
      <c r="Z425" s="37"/>
      <c r="AA425" s="37"/>
      <c r="AB425" s="37"/>
      <c r="AC425" s="37"/>
      <c r="AD425" s="37"/>
      <c r="AE425" s="37"/>
      <c r="AT425" s="16" t="s">
        <v>162</v>
      </c>
      <c r="AU425" s="16" t="s">
        <v>85</v>
      </c>
    </row>
    <row r="426" s="12" customFormat="1" ht="22.8" customHeight="1">
      <c r="A426" s="12"/>
      <c r="B426" s="187"/>
      <c r="C426" s="188"/>
      <c r="D426" s="189" t="s">
        <v>71</v>
      </c>
      <c r="E426" s="201" t="s">
        <v>974</v>
      </c>
      <c r="F426" s="201" t="s">
        <v>975</v>
      </c>
      <c r="G426" s="188"/>
      <c r="H426" s="188"/>
      <c r="I426" s="191"/>
      <c r="J426" s="202">
        <f>BK426</f>
        <v>0</v>
      </c>
      <c r="K426" s="188"/>
      <c r="L426" s="193"/>
      <c r="M426" s="194"/>
      <c r="N426" s="195"/>
      <c r="O426" s="195"/>
      <c r="P426" s="196">
        <f>SUM(P427:P478)</f>
        <v>0</v>
      </c>
      <c r="Q426" s="195"/>
      <c r="R426" s="196">
        <f>SUM(R427:R478)</f>
        <v>3.3796219999999995</v>
      </c>
      <c r="S426" s="195"/>
      <c r="T426" s="197">
        <f>SUM(T427:T478)</f>
        <v>2.5722494999999999</v>
      </c>
      <c r="U426" s="12"/>
      <c r="V426" s="12"/>
      <c r="W426" s="12"/>
      <c r="X426" s="12"/>
      <c r="Y426" s="12"/>
      <c r="Z426" s="12"/>
      <c r="AA426" s="12"/>
      <c r="AB426" s="12"/>
      <c r="AC426" s="12"/>
      <c r="AD426" s="12"/>
      <c r="AE426" s="12"/>
      <c r="AR426" s="198" t="s">
        <v>85</v>
      </c>
      <c r="AT426" s="199" t="s">
        <v>71</v>
      </c>
      <c r="AU426" s="199" t="s">
        <v>80</v>
      </c>
      <c r="AY426" s="198" t="s">
        <v>153</v>
      </c>
      <c r="BK426" s="200">
        <f>SUM(BK427:BK478)</f>
        <v>0</v>
      </c>
    </row>
    <row r="427" s="2" customFormat="1" ht="14.4" customHeight="1">
      <c r="A427" s="37"/>
      <c r="B427" s="38"/>
      <c r="C427" s="203" t="s">
        <v>976</v>
      </c>
      <c r="D427" s="203" t="s">
        <v>155</v>
      </c>
      <c r="E427" s="204" t="s">
        <v>977</v>
      </c>
      <c r="F427" s="205" t="s">
        <v>978</v>
      </c>
      <c r="G427" s="206" t="s">
        <v>195</v>
      </c>
      <c r="H427" s="207">
        <v>307.94999999999999</v>
      </c>
      <c r="I427" s="208"/>
      <c r="J427" s="209">
        <f>ROUND(I427*H427,2)</f>
        <v>0</v>
      </c>
      <c r="K427" s="205" t="s">
        <v>159</v>
      </c>
      <c r="L427" s="43"/>
      <c r="M427" s="210" t="s">
        <v>19</v>
      </c>
      <c r="N427" s="211" t="s">
        <v>44</v>
      </c>
      <c r="O427" s="83"/>
      <c r="P427" s="212">
        <f>O427*H427</f>
        <v>0</v>
      </c>
      <c r="Q427" s="212">
        <v>0</v>
      </c>
      <c r="R427" s="212">
        <f>Q427*H427</f>
        <v>0</v>
      </c>
      <c r="S427" s="212">
        <v>0.00594</v>
      </c>
      <c r="T427" s="213">
        <f>S427*H427</f>
        <v>1.8292229999999998</v>
      </c>
      <c r="U427" s="37"/>
      <c r="V427" s="37"/>
      <c r="W427" s="37"/>
      <c r="X427" s="37"/>
      <c r="Y427" s="37"/>
      <c r="Z427" s="37"/>
      <c r="AA427" s="37"/>
      <c r="AB427" s="37"/>
      <c r="AC427" s="37"/>
      <c r="AD427" s="37"/>
      <c r="AE427" s="37"/>
      <c r="AR427" s="214" t="s">
        <v>231</v>
      </c>
      <c r="AT427" s="214" t="s">
        <v>155</v>
      </c>
      <c r="AU427" s="214" t="s">
        <v>85</v>
      </c>
      <c r="AY427" s="16" t="s">
        <v>153</v>
      </c>
      <c r="BE427" s="215">
        <f>IF(N427="základní",J427,0)</f>
        <v>0</v>
      </c>
      <c r="BF427" s="215">
        <f>IF(N427="snížená",J427,0)</f>
        <v>0</v>
      </c>
      <c r="BG427" s="215">
        <f>IF(N427="zákl. přenesená",J427,0)</f>
        <v>0</v>
      </c>
      <c r="BH427" s="215">
        <f>IF(N427="sníž. přenesená",J427,0)</f>
        <v>0</v>
      </c>
      <c r="BI427" s="215">
        <f>IF(N427="nulová",J427,0)</f>
        <v>0</v>
      </c>
      <c r="BJ427" s="16" t="s">
        <v>85</v>
      </c>
      <c r="BK427" s="215">
        <f>ROUND(I427*H427,2)</f>
        <v>0</v>
      </c>
      <c r="BL427" s="16" t="s">
        <v>231</v>
      </c>
      <c r="BM427" s="214" t="s">
        <v>979</v>
      </c>
    </row>
    <row r="428" s="2" customFormat="1">
      <c r="A428" s="37"/>
      <c r="B428" s="38"/>
      <c r="C428" s="39"/>
      <c r="D428" s="216" t="s">
        <v>162</v>
      </c>
      <c r="E428" s="39"/>
      <c r="F428" s="217" t="s">
        <v>980</v>
      </c>
      <c r="G428" s="39"/>
      <c r="H428" s="39"/>
      <c r="I428" s="218"/>
      <c r="J428" s="39"/>
      <c r="K428" s="39"/>
      <c r="L428" s="43"/>
      <c r="M428" s="219"/>
      <c r="N428" s="220"/>
      <c r="O428" s="83"/>
      <c r="P428" s="83"/>
      <c r="Q428" s="83"/>
      <c r="R428" s="83"/>
      <c r="S428" s="83"/>
      <c r="T428" s="84"/>
      <c r="U428" s="37"/>
      <c r="V428" s="37"/>
      <c r="W428" s="37"/>
      <c r="X428" s="37"/>
      <c r="Y428" s="37"/>
      <c r="Z428" s="37"/>
      <c r="AA428" s="37"/>
      <c r="AB428" s="37"/>
      <c r="AC428" s="37"/>
      <c r="AD428" s="37"/>
      <c r="AE428" s="37"/>
      <c r="AT428" s="16" t="s">
        <v>162</v>
      </c>
      <c r="AU428" s="16" t="s">
        <v>85</v>
      </c>
    </row>
    <row r="429" s="2" customFormat="1" ht="14.4" customHeight="1">
      <c r="A429" s="37"/>
      <c r="B429" s="38"/>
      <c r="C429" s="203" t="s">
        <v>981</v>
      </c>
      <c r="D429" s="203" t="s">
        <v>155</v>
      </c>
      <c r="E429" s="204" t="s">
        <v>982</v>
      </c>
      <c r="F429" s="205" t="s">
        <v>983</v>
      </c>
      <c r="G429" s="206" t="s">
        <v>406</v>
      </c>
      <c r="H429" s="207">
        <v>15.1</v>
      </c>
      <c r="I429" s="208"/>
      <c r="J429" s="209">
        <f>ROUND(I429*H429,2)</f>
        <v>0</v>
      </c>
      <c r="K429" s="205" t="s">
        <v>159</v>
      </c>
      <c r="L429" s="43"/>
      <c r="M429" s="210" t="s">
        <v>19</v>
      </c>
      <c r="N429" s="211" t="s">
        <v>44</v>
      </c>
      <c r="O429" s="83"/>
      <c r="P429" s="212">
        <f>O429*H429</f>
        <v>0</v>
      </c>
      <c r="Q429" s="212">
        <v>0</v>
      </c>
      <c r="R429" s="212">
        <f>Q429*H429</f>
        <v>0</v>
      </c>
      <c r="S429" s="212">
        <v>0.0018699999999999999</v>
      </c>
      <c r="T429" s="213">
        <f>S429*H429</f>
        <v>0.028236999999999998</v>
      </c>
      <c r="U429" s="37"/>
      <c r="V429" s="37"/>
      <c r="W429" s="37"/>
      <c r="X429" s="37"/>
      <c r="Y429" s="37"/>
      <c r="Z429" s="37"/>
      <c r="AA429" s="37"/>
      <c r="AB429" s="37"/>
      <c r="AC429" s="37"/>
      <c r="AD429" s="37"/>
      <c r="AE429" s="37"/>
      <c r="AR429" s="214" t="s">
        <v>231</v>
      </c>
      <c r="AT429" s="214" t="s">
        <v>155</v>
      </c>
      <c r="AU429" s="214" t="s">
        <v>85</v>
      </c>
      <c r="AY429" s="16" t="s">
        <v>153</v>
      </c>
      <c r="BE429" s="215">
        <f>IF(N429="základní",J429,0)</f>
        <v>0</v>
      </c>
      <c r="BF429" s="215">
        <f>IF(N429="snížená",J429,0)</f>
        <v>0</v>
      </c>
      <c r="BG429" s="215">
        <f>IF(N429="zákl. přenesená",J429,0)</f>
        <v>0</v>
      </c>
      <c r="BH429" s="215">
        <f>IF(N429="sníž. přenesená",J429,0)</f>
        <v>0</v>
      </c>
      <c r="BI429" s="215">
        <f>IF(N429="nulová",J429,0)</f>
        <v>0</v>
      </c>
      <c r="BJ429" s="16" t="s">
        <v>85</v>
      </c>
      <c r="BK429" s="215">
        <f>ROUND(I429*H429,2)</f>
        <v>0</v>
      </c>
      <c r="BL429" s="16" t="s">
        <v>231</v>
      </c>
      <c r="BM429" s="214" t="s">
        <v>984</v>
      </c>
    </row>
    <row r="430" s="2" customFormat="1">
      <c r="A430" s="37"/>
      <c r="B430" s="38"/>
      <c r="C430" s="39"/>
      <c r="D430" s="216" t="s">
        <v>162</v>
      </c>
      <c r="E430" s="39"/>
      <c r="F430" s="217" t="s">
        <v>985</v>
      </c>
      <c r="G430" s="39"/>
      <c r="H430" s="39"/>
      <c r="I430" s="218"/>
      <c r="J430" s="39"/>
      <c r="K430" s="39"/>
      <c r="L430" s="43"/>
      <c r="M430" s="219"/>
      <c r="N430" s="220"/>
      <c r="O430" s="83"/>
      <c r="P430" s="83"/>
      <c r="Q430" s="83"/>
      <c r="R430" s="83"/>
      <c r="S430" s="83"/>
      <c r="T430" s="84"/>
      <c r="U430" s="37"/>
      <c r="V430" s="37"/>
      <c r="W430" s="37"/>
      <c r="X430" s="37"/>
      <c r="Y430" s="37"/>
      <c r="Z430" s="37"/>
      <c r="AA430" s="37"/>
      <c r="AB430" s="37"/>
      <c r="AC430" s="37"/>
      <c r="AD430" s="37"/>
      <c r="AE430" s="37"/>
      <c r="AT430" s="16" t="s">
        <v>162</v>
      </c>
      <c r="AU430" s="16" t="s">
        <v>85</v>
      </c>
    </row>
    <row r="431" s="2" customFormat="1" ht="14.4" customHeight="1">
      <c r="A431" s="37"/>
      <c r="B431" s="38"/>
      <c r="C431" s="203" t="s">
        <v>986</v>
      </c>
      <c r="D431" s="203" t="s">
        <v>155</v>
      </c>
      <c r="E431" s="204" t="s">
        <v>987</v>
      </c>
      <c r="F431" s="205" t="s">
        <v>988</v>
      </c>
      <c r="G431" s="206" t="s">
        <v>406</v>
      </c>
      <c r="H431" s="207">
        <v>13.800000000000001</v>
      </c>
      <c r="I431" s="208"/>
      <c r="J431" s="209">
        <f>ROUND(I431*H431,2)</f>
        <v>0</v>
      </c>
      <c r="K431" s="205" t="s">
        <v>159</v>
      </c>
      <c r="L431" s="43"/>
      <c r="M431" s="210" t="s">
        <v>19</v>
      </c>
      <c r="N431" s="211" t="s">
        <v>44</v>
      </c>
      <c r="O431" s="83"/>
      <c r="P431" s="212">
        <f>O431*H431</f>
        <v>0</v>
      </c>
      <c r="Q431" s="212">
        <v>0</v>
      </c>
      <c r="R431" s="212">
        <f>Q431*H431</f>
        <v>0</v>
      </c>
      <c r="S431" s="212">
        <v>0.0018699999999999999</v>
      </c>
      <c r="T431" s="213">
        <f>S431*H431</f>
        <v>0.025805999999999999</v>
      </c>
      <c r="U431" s="37"/>
      <c r="V431" s="37"/>
      <c r="W431" s="37"/>
      <c r="X431" s="37"/>
      <c r="Y431" s="37"/>
      <c r="Z431" s="37"/>
      <c r="AA431" s="37"/>
      <c r="AB431" s="37"/>
      <c r="AC431" s="37"/>
      <c r="AD431" s="37"/>
      <c r="AE431" s="37"/>
      <c r="AR431" s="214" t="s">
        <v>231</v>
      </c>
      <c r="AT431" s="214" t="s">
        <v>155</v>
      </c>
      <c r="AU431" s="214" t="s">
        <v>85</v>
      </c>
      <c r="AY431" s="16" t="s">
        <v>153</v>
      </c>
      <c r="BE431" s="215">
        <f>IF(N431="základní",J431,0)</f>
        <v>0</v>
      </c>
      <c r="BF431" s="215">
        <f>IF(N431="snížená",J431,0)</f>
        <v>0</v>
      </c>
      <c r="BG431" s="215">
        <f>IF(N431="zákl. přenesená",J431,0)</f>
        <v>0</v>
      </c>
      <c r="BH431" s="215">
        <f>IF(N431="sníž. přenesená",J431,0)</f>
        <v>0</v>
      </c>
      <c r="BI431" s="215">
        <f>IF(N431="nulová",J431,0)</f>
        <v>0</v>
      </c>
      <c r="BJ431" s="16" t="s">
        <v>85</v>
      </c>
      <c r="BK431" s="215">
        <f>ROUND(I431*H431,2)</f>
        <v>0</v>
      </c>
      <c r="BL431" s="16" t="s">
        <v>231</v>
      </c>
      <c r="BM431" s="214" t="s">
        <v>989</v>
      </c>
    </row>
    <row r="432" s="2" customFormat="1">
      <c r="A432" s="37"/>
      <c r="B432" s="38"/>
      <c r="C432" s="39"/>
      <c r="D432" s="216" t="s">
        <v>162</v>
      </c>
      <c r="E432" s="39"/>
      <c r="F432" s="217" t="s">
        <v>990</v>
      </c>
      <c r="G432" s="39"/>
      <c r="H432" s="39"/>
      <c r="I432" s="218"/>
      <c r="J432" s="39"/>
      <c r="K432" s="39"/>
      <c r="L432" s="43"/>
      <c r="M432" s="219"/>
      <c r="N432" s="220"/>
      <c r="O432" s="83"/>
      <c r="P432" s="83"/>
      <c r="Q432" s="83"/>
      <c r="R432" s="83"/>
      <c r="S432" s="83"/>
      <c r="T432" s="84"/>
      <c r="U432" s="37"/>
      <c r="V432" s="37"/>
      <c r="W432" s="37"/>
      <c r="X432" s="37"/>
      <c r="Y432" s="37"/>
      <c r="Z432" s="37"/>
      <c r="AA432" s="37"/>
      <c r="AB432" s="37"/>
      <c r="AC432" s="37"/>
      <c r="AD432" s="37"/>
      <c r="AE432" s="37"/>
      <c r="AT432" s="16" t="s">
        <v>162</v>
      </c>
      <c r="AU432" s="16" t="s">
        <v>85</v>
      </c>
    </row>
    <row r="433" s="2" customFormat="1" ht="14.4" customHeight="1">
      <c r="A433" s="37"/>
      <c r="B433" s="38"/>
      <c r="C433" s="203" t="s">
        <v>991</v>
      </c>
      <c r="D433" s="203" t="s">
        <v>155</v>
      </c>
      <c r="E433" s="204" t="s">
        <v>992</v>
      </c>
      <c r="F433" s="205" t="s">
        <v>993</v>
      </c>
      <c r="G433" s="206" t="s">
        <v>406</v>
      </c>
      <c r="H433" s="207">
        <v>52.200000000000003</v>
      </c>
      <c r="I433" s="208"/>
      <c r="J433" s="209">
        <f>ROUND(I433*H433,2)</f>
        <v>0</v>
      </c>
      <c r="K433" s="205" t="s">
        <v>159</v>
      </c>
      <c r="L433" s="43"/>
      <c r="M433" s="210" t="s">
        <v>19</v>
      </c>
      <c r="N433" s="211" t="s">
        <v>44</v>
      </c>
      <c r="O433" s="83"/>
      <c r="P433" s="212">
        <f>O433*H433</f>
        <v>0</v>
      </c>
      <c r="Q433" s="212">
        <v>0</v>
      </c>
      <c r="R433" s="212">
        <f>Q433*H433</f>
        <v>0</v>
      </c>
      <c r="S433" s="212">
        <v>0.0017700000000000001</v>
      </c>
      <c r="T433" s="213">
        <f>S433*H433</f>
        <v>0.092394000000000004</v>
      </c>
      <c r="U433" s="37"/>
      <c r="V433" s="37"/>
      <c r="W433" s="37"/>
      <c r="X433" s="37"/>
      <c r="Y433" s="37"/>
      <c r="Z433" s="37"/>
      <c r="AA433" s="37"/>
      <c r="AB433" s="37"/>
      <c r="AC433" s="37"/>
      <c r="AD433" s="37"/>
      <c r="AE433" s="37"/>
      <c r="AR433" s="214" t="s">
        <v>231</v>
      </c>
      <c r="AT433" s="214" t="s">
        <v>155</v>
      </c>
      <c r="AU433" s="214" t="s">
        <v>85</v>
      </c>
      <c r="AY433" s="16" t="s">
        <v>153</v>
      </c>
      <c r="BE433" s="215">
        <f>IF(N433="základní",J433,0)</f>
        <v>0</v>
      </c>
      <c r="BF433" s="215">
        <f>IF(N433="snížená",J433,0)</f>
        <v>0</v>
      </c>
      <c r="BG433" s="215">
        <f>IF(N433="zákl. přenesená",J433,0)</f>
        <v>0</v>
      </c>
      <c r="BH433" s="215">
        <f>IF(N433="sníž. přenesená",J433,0)</f>
        <v>0</v>
      </c>
      <c r="BI433" s="215">
        <f>IF(N433="nulová",J433,0)</f>
        <v>0</v>
      </c>
      <c r="BJ433" s="16" t="s">
        <v>85</v>
      </c>
      <c r="BK433" s="215">
        <f>ROUND(I433*H433,2)</f>
        <v>0</v>
      </c>
      <c r="BL433" s="16" t="s">
        <v>231</v>
      </c>
      <c r="BM433" s="214" t="s">
        <v>994</v>
      </c>
    </row>
    <row r="434" s="2" customFormat="1">
      <c r="A434" s="37"/>
      <c r="B434" s="38"/>
      <c r="C434" s="39"/>
      <c r="D434" s="216" t="s">
        <v>162</v>
      </c>
      <c r="E434" s="39"/>
      <c r="F434" s="217" t="s">
        <v>995</v>
      </c>
      <c r="G434" s="39"/>
      <c r="H434" s="39"/>
      <c r="I434" s="218"/>
      <c r="J434" s="39"/>
      <c r="K434" s="39"/>
      <c r="L434" s="43"/>
      <c r="M434" s="219"/>
      <c r="N434" s="220"/>
      <c r="O434" s="83"/>
      <c r="P434" s="83"/>
      <c r="Q434" s="83"/>
      <c r="R434" s="83"/>
      <c r="S434" s="83"/>
      <c r="T434" s="84"/>
      <c r="U434" s="37"/>
      <c r="V434" s="37"/>
      <c r="W434" s="37"/>
      <c r="X434" s="37"/>
      <c r="Y434" s="37"/>
      <c r="Z434" s="37"/>
      <c r="AA434" s="37"/>
      <c r="AB434" s="37"/>
      <c r="AC434" s="37"/>
      <c r="AD434" s="37"/>
      <c r="AE434" s="37"/>
      <c r="AT434" s="16" t="s">
        <v>162</v>
      </c>
      <c r="AU434" s="16" t="s">
        <v>85</v>
      </c>
    </row>
    <row r="435" s="2" customFormat="1" ht="14.4" customHeight="1">
      <c r="A435" s="37"/>
      <c r="B435" s="38"/>
      <c r="C435" s="203" t="s">
        <v>996</v>
      </c>
      <c r="D435" s="203" t="s">
        <v>155</v>
      </c>
      <c r="E435" s="204" t="s">
        <v>997</v>
      </c>
      <c r="F435" s="205" t="s">
        <v>998</v>
      </c>
      <c r="G435" s="206" t="s">
        <v>210</v>
      </c>
      <c r="H435" s="207">
        <v>7</v>
      </c>
      <c r="I435" s="208"/>
      <c r="J435" s="209">
        <f>ROUND(I435*H435,2)</f>
        <v>0</v>
      </c>
      <c r="K435" s="205" t="s">
        <v>159</v>
      </c>
      <c r="L435" s="43"/>
      <c r="M435" s="210" t="s">
        <v>19</v>
      </c>
      <c r="N435" s="211" t="s">
        <v>44</v>
      </c>
      <c r="O435" s="83"/>
      <c r="P435" s="212">
        <f>O435*H435</f>
        <v>0</v>
      </c>
      <c r="Q435" s="212">
        <v>0</v>
      </c>
      <c r="R435" s="212">
        <f>Q435*H435</f>
        <v>0</v>
      </c>
      <c r="S435" s="212">
        <v>0.0090600000000000003</v>
      </c>
      <c r="T435" s="213">
        <f>S435*H435</f>
        <v>0.063420000000000004</v>
      </c>
      <c r="U435" s="37"/>
      <c r="V435" s="37"/>
      <c r="W435" s="37"/>
      <c r="X435" s="37"/>
      <c r="Y435" s="37"/>
      <c r="Z435" s="37"/>
      <c r="AA435" s="37"/>
      <c r="AB435" s="37"/>
      <c r="AC435" s="37"/>
      <c r="AD435" s="37"/>
      <c r="AE435" s="37"/>
      <c r="AR435" s="214" t="s">
        <v>231</v>
      </c>
      <c r="AT435" s="214" t="s">
        <v>155</v>
      </c>
      <c r="AU435" s="214" t="s">
        <v>85</v>
      </c>
      <c r="AY435" s="16" t="s">
        <v>153</v>
      </c>
      <c r="BE435" s="215">
        <f>IF(N435="základní",J435,0)</f>
        <v>0</v>
      </c>
      <c r="BF435" s="215">
        <f>IF(N435="snížená",J435,0)</f>
        <v>0</v>
      </c>
      <c r="BG435" s="215">
        <f>IF(N435="zákl. přenesená",J435,0)</f>
        <v>0</v>
      </c>
      <c r="BH435" s="215">
        <f>IF(N435="sníž. přenesená",J435,0)</f>
        <v>0</v>
      </c>
      <c r="BI435" s="215">
        <f>IF(N435="nulová",J435,0)</f>
        <v>0</v>
      </c>
      <c r="BJ435" s="16" t="s">
        <v>85</v>
      </c>
      <c r="BK435" s="215">
        <f>ROUND(I435*H435,2)</f>
        <v>0</v>
      </c>
      <c r="BL435" s="16" t="s">
        <v>231</v>
      </c>
      <c r="BM435" s="214" t="s">
        <v>999</v>
      </c>
    </row>
    <row r="436" s="2" customFormat="1">
      <c r="A436" s="37"/>
      <c r="B436" s="38"/>
      <c r="C436" s="39"/>
      <c r="D436" s="216" t="s">
        <v>162</v>
      </c>
      <c r="E436" s="39"/>
      <c r="F436" s="217" t="s">
        <v>1000</v>
      </c>
      <c r="G436" s="39"/>
      <c r="H436" s="39"/>
      <c r="I436" s="218"/>
      <c r="J436" s="39"/>
      <c r="K436" s="39"/>
      <c r="L436" s="43"/>
      <c r="M436" s="219"/>
      <c r="N436" s="220"/>
      <c r="O436" s="83"/>
      <c r="P436" s="83"/>
      <c r="Q436" s="83"/>
      <c r="R436" s="83"/>
      <c r="S436" s="83"/>
      <c r="T436" s="84"/>
      <c r="U436" s="37"/>
      <c r="V436" s="37"/>
      <c r="W436" s="37"/>
      <c r="X436" s="37"/>
      <c r="Y436" s="37"/>
      <c r="Z436" s="37"/>
      <c r="AA436" s="37"/>
      <c r="AB436" s="37"/>
      <c r="AC436" s="37"/>
      <c r="AD436" s="37"/>
      <c r="AE436" s="37"/>
      <c r="AT436" s="16" t="s">
        <v>162</v>
      </c>
      <c r="AU436" s="16" t="s">
        <v>85</v>
      </c>
    </row>
    <row r="437" s="2" customFormat="1" ht="14.4" customHeight="1">
      <c r="A437" s="37"/>
      <c r="B437" s="38"/>
      <c r="C437" s="203" t="s">
        <v>1001</v>
      </c>
      <c r="D437" s="203" t="s">
        <v>155</v>
      </c>
      <c r="E437" s="204" t="s">
        <v>1002</v>
      </c>
      <c r="F437" s="205" t="s">
        <v>1003</v>
      </c>
      <c r="G437" s="206" t="s">
        <v>406</v>
      </c>
      <c r="H437" s="207">
        <v>13.800000000000001</v>
      </c>
      <c r="I437" s="208"/>
      <c r="J437" s="209">
        <f>ROUND(I437*H437,2)</f>
        <v>0</v>
      </c>
      <c r="K437" s="205" t="s">
        <v>159</v>
      </c>
      <c r="L437" s="43"/>
      <c r="M437" s="210" t="s">
        <v>19</v>
      </c>
      <c r="N437" s="211" t="s">
        <v>44</v>
      </c>
      <c r="O437" s="83"/>
      <c r="P437" s="212">
        <f>O437*H437</f>
        <v>0</v>
      </c>
      <c r="Q437" s="212">
        <v>0</v>
      </c>
      <c r="R437" s="212">
        <f>Q437*H437</f>
        <v>0</v>
      </c>
      <c r="S437" s="212">
        <v>0.00191</v>
      </c>
      <c r="T437" s="213">
        <f>S437*H437</f>
        <v>0.026358000000000003</v>
      </c>
      <c r="U437" s="37"/>
      <c r="V437" s="37"/>
      <c r="W437" s="37"/>
      <c r="X437" s="37"/>
      <c r="Y437" s="37"/>
      <c r="Z437" s="37"/>
      <c r="AA437" s="37"/>
      <c r="AB437" s="37"/>
      <c r="AC437" s="37"/>
      <c r="AD437" s="37"/>
      <c r="AE437" s="37"/>
      <c r="AR437" s="214" t="s">
        <v>231</v>
      </c>
      <c r="AT437" s="214" t="s">
        <v>155</v>
      </c>
      <c r="AU437" s="214" t="s">
        <v>85</v>
      </c>
      <c r="AY437" s="16" t="s">
        <v>153</v>
      </c>
      <c r="BE437" s="215">
        <f>IF(N437="základní",J437,0)</f>
        <v>0</v>
      </c>
      <c r="BF437" s="215">
        <f>IF(N437="snížená",J437,0)</f>
        <v>0</v>
      </c>
      <c r="BG437" s="215">
        <f>IF(N437="zákl. přenesená",J437,0)</f>
        <v>0</v>
      </c>
      <c r="BH437" s="215">
        <f>IF(N437="sníž. přenesená",J437,0)</f>
        <v>0</v>
      </c>
      <c r="BI437" s="215">
        <f>IF(N437="nulová",J437,0)</f>
        <v>0</v>
      </c>
      <c r="BJ437" s="16" t="s">
        <v>85</v>
      </c>
      <c r="BK437" s="215">
        <f>ROUND(I437*H437,2)</f>
        <v>0</v>
      </c>
      <c r="BL437" s="16" t="s">
        <v>231</v>
      </c>
      <c r="BM437" s="214" t="s">
        <v>1004</v>
      </c>
    </row>
    <row r="438" s="2" customFormat="1">
      <c r="A438" s="37"/>
      <c r="B438" s="38"/>
      <c r="C438" s="39"/>
      <c r="D438" s="216" t="s">
        <v>162</v>
      </c>
      <c r="E438" s="39"/>
      <c r="F438" s="217" t="s">
        <v>1005</v>
      </c>
      <c r="G438" s="39"/>
      <c r="H438" s="39"/>
      <c r="I438" s="218"/>
      <c r="J438" s="39"/>
      <c r="K438" s="39"/>
      <c r="L438" s="43"/>
      <c r="M438" s="219"/>
      <c r="N438" s="220"/>
      <c r="O438" s="83"/>
      <c r="P438" s="83"/>
      <c r="Q438" s="83"/>
      <c r="R438" s="83"/>
      <c r="S438" s="83"/>
      <c r="T438" s="84"/>
      <c r="U438" s="37"/>
      <c r="V438" s="37"/>
      <c r="W438" s="37"/>
      <c r="X438" s="37"/>
      <c r="Y438" s="37"/>
      <c r="Z438" s="37"/>
      <c r="AA438" s="37"/>
      <c r="AB438" s="37"/>
      <c r="AC438" s="37"/>
      <c r="AD438" s="37"/>
      <c r="AE438" s="37"/>
      <c r="AT438" s="16" t="s">
        <v>162</v>
      </c>
      <c r="AU438" s="16" t="s">
        <v>85</v>
      </c>
    </row>
    <row r="439" s="2" customFormat="1" ht="14.4" customHeight="1">
      <c r="A439" s="37"/>
      <c r="B439" s="38"/>
      <c r="C439" s="203" t="s">
        <v>1006</v>
      </c>
      <c r="D439" s="203" t="s">
        <v>155</v>
      </c>
      <c r="E439" s="204" t="s">
        <v>1007</v>
      </c>
      <c r="F439" s="205" t="s">
        <v>1008</v>
      </c>
      <c r="G439" s="206" t="s">
        <v>406</v>
      </c>
      <c r="H439" s="207">
        <v>40.649999999999999</v>
      </c>
      <c r="I439" s="208"/>
      <c r="J439" s="209">
        <f>ROUND(I439*H439,2)</f>
        <v>0</v>
      </c>
      <c r="K439" s="205" t="s">
        <v>159</v>
      </c>
      <c r="L439" s="43"/>
      <c r="M439" s="210" t="s">
        <v>19</v>
      </c>
      <c r="N439" s="211" t="s">
        <v>44</v>
      </c>
      <c r="O439" s="83"/>
      <c r="P439" s="212">
        <f>O439*H439</f>
        <v>0</v>
      </c>
      <c r="Q439" s="212">
        <v>0</v>
      </c>
      <c r="R439" s="212">
        <f>Q439*H439</f>
        <v>0</v>
      </c>
      <c r="S439" s="212">
        <v>0.00167</v>
      </c>
      <c r="T439" s="213">
        <f>S439*H439</f>
        <v>0.067885500000000001</v>
      </c>
      <c r="U439" s="37"/>
      <c r="V439" s="37"/>
      <c r="W439" s="37"/>
      <c r="X439" s="37"/>
      <c r="Y439" s="37"/>
      <c r="Z439" s="37"/>
      <c r="AA439" s="37"/>
      <c r="AB439" s="37"/>
      <c r="AC439" s="37"/>
      <c r="AD439" s="37"/>
      <c r="AE439" s="37"/>
      <c r="AR439" s="214" t="s">
        <v>231</v>
      </c>
      <c r="AT439" s="214" t="s">
        <v>155</v>
      </c>
      <c r="AU439" s="214" t="s">
        <v>85</v>
      </c>
      <c r="AY439" s="16" t="s">
        <v>153</v>
      </c>
      <c r="BE439" s="215">
        <f>IF(N439="základní",J439,0)</f>
        <v>0</v>
      </c>
      <c r="BF439" s="215">
        <f>IF(N439="snížená",J439,0)</f>
        <v>0</v>
      </c>
      <c r="BG439" s="215">
        <f>IF(N439="zákl. přenesená",J439,0)</f>
        <v>0</v>
      </c>
      <c r="BH439" s="215">
        <f>IF(N439="sníž. přenesená",J439,0)</f>
        <v>0</v>
      </c>
      <c r="BI439" s="215">
        <f>IF(N439="nulová",J439,0)</f>
        <v>0</v>
      </c>
      <c r="BJ439" s="16" t="s">
        <v>85</v>
      </c>
      <c r="BK439" s="215">
        <f>ROUND(I439*H439,2)</f>
        <v>0</v>
      </c>
      <c r="BL439" s="16" t="s">
        <v>231</v>
      </c>
      <c r="BM439" s="214" t="s">
        <v>1009</v>
      </c>
    </row>
    <row r="440" s="2" customFormat="1">
      <c r="A440" s="37"/>
      <c r="B440" s="38"/>
      <c r="C440" s="39"/>
      <c r="D440" s="216" t="s">
        <v>162</v>
      </c>
      <c r="E440" s="39"/>
      <c r="F440" s="217" t="s">
        <v>1010</v>
      </c>
      <c r="G440" s="39"/>
      <c r="H440" s="39"/>
      <c r="I440" s="218"/>
      <c r="J440" s="39"/>
      <c r="K440" s="39"/>
      <c r="L440" s="43"/>
      <c r="M440" s="219"/>
      <c r="N440" s="220"/>
      <c r="O440" s="83"/>
      <c r="P440" s="83"/>
      <c r="Q440" s="83"/>
      <c r="R440" s="83"/>
      <c r="S440" s="83"/>
      <c r="T440" s="84"/>
      <c r="U440" s="37"/>
      <c r="V440" s="37"/>
      <c r="W440" s="37"/>
      <c r="X440" s="37"/>
      <c r="Y440" s="37"/>
      <c r="Z440" s="37"/>
      <c r="AA440" s="37"/>
      <c r="AB440" s="37"/>
      <c r="AC440" s="37"/>
      <c r="AD440" s="37"/>
      <c r="AE440" s="37"/>
      <c r="AT440" s="16" t="s">
        <v>162</v>
      </c>
      <c r="AU440" s="16" t="s">
        <v>85</v>
      </c>
    </row>
    <row r="441" s="2" customFormat="1" ht="14.4" customHeight="1">
      <c r="A441" s="37"/>
      <c r="B441" s="38"/>
      <c r="C441" s="203" t="s">
        <v>1011</v>
      </c>
      <c r="D441" s="203" t="s">
        <v>155</v>
      </c>
      <c r="E441" s="204" t="s">
        <v>1012</v>
      </c>
      <c r="F441" s="205" t="s">
        <v>1013</v>
      </c>
      <c r="G441" s="206" t="s">
        <v>406</v>
      </c>
      <c r="H441" s="207">
        <v>13.800000000000001</v>
      </c>
      <c r="I441" s="208"/>
      <c r="J441" s="209">
        <f>ROUND(I441*H441,2)</f>
        <v>0</v>
      </c>
      <c r="K441" s="205" t="s">
        <v>159</v>
      </c>
      <c r="L441" s="43"/>
      <c r="M441" s="210" t="s">
        <v>19</v>
      </c>
      <c r="N441" s="211" t="s">
        <v>44</v>
      </c>
      <c r="O441" s="83"/>
      <c r="P441" s="212">
        <f>O441*H441</f>
        <v>0</v>
      </c>
      <c r="Q441" s="212">
        <v>0</v>
      </c>
      <c r="R441" s="212">
        <f>Q441*H441</f>
        <v>0</v>
      </c>
      <c r="S441" s="212">
        <v>0.00175</v>
      </c>
      <c r="T441" s="213">
        <f>S441*H441</f>
        <v>0.024150000000000001</v>
      </c>
      <c r="U441" s="37"/>
      <c r="V441" s="37"/>
      <c r="W441" s="37"/>
      <c r="X441" s="37"/>
      <c r="Y441" s="37"/>
      <c r="Z441" s="37"/>
      <c r="AA441" s="37"/>
      <c r="AB441" s="37"/>
      <c r="AC441" s="37"/>
      <c r="AD441" s="37"/>
      <c r="AE441" s="37"/>
      <c r="AR441" s="214" t="s">
        <v>231</v>
      </c>
      <c r="AT441" s="214" t="s">
        <v>155</v>
      </c>
      <c r="AU441" s="214" t="s">
        <v>85</v>
      </c>
      <c r="AY441" s="16" t="s">
        <v>153</v>
      </c>
      <c r="BE441" s="215">
        <f>IF(N441="základní",J441,0)</f>
        <v>0</v>
      </c>
      <c r="BF441" s="215">
        <f>IF(N441="snížená",J441,0)</f>
        <v>0</v>
      </c>
      <c r="BG441" s="215">
        <f>IF(N441="zákl. přenesená",J441,0)</f>
        <v>0</v>
      </c>
      <c r="BH441" s="215">
        <f>IF(N441="sníž. přenesená",J441,0)</f>
        <v>0</v>
      </c>
      <c r="BI441" s="215">
        <f>IF(N441="nulová",J441,0)</f>
        <v>0</v>
      </c>
      <c r="BJ441" s="16" t="s">
        <v>85</v>
      </c>
      <c r="BK441" s="215">
        <f>ROUND(I441*H441,2)</f>
        <v>0</v>
      </c>
      <c r="BL441" s="16" t="s">
        <v>231</v>
      </c>
      <c r="BM441" s="214" t="s">
        <v>1014</v>
      </c>
    </row>
    <row r="442" s="2" customFormat="1">
      <c r="A442" s="37"/>
      <c r="B442" s="38"/>
      <c r="C442" s="39"/>
      <c r="D442" s="216" t="s">
        <v>162</v>
      </c>
      <c r="E442" s="39"/>
      <c r="F442" s="217" t="s">
        <v>1015</v>
      </c>
      <c r="G442" s="39"/>
      <c r="H442" s="39"/>
      <c r="I442" s="218"/>
      <c r="J442" s="39"/>
      <c r="K442" s="39"/>
      <c r="L442" s="43"/>
      <c r="M442" s="219"/>
      <c r="N442" s="220"/>
      <c r="O442" s="83"/>
      <c r="P442" s="83"/>
      <c r="Q442" s="83"/>
      <c r="R442" s="83"/>
      <c r="S442" s="83"/>
      <c r="T442" s="84"/>
      <c r="U442" s="37"/>
      <c r="V442" s="37"/>
      <c r="W442" s="37"/>
      <c r="X442" s="37"/>
      <c r="Y442" s="37"/>
      <c r="Z442" s="37"/>
      <c r="AA442" s="37"/>
      <c r="AB442" s="37"/>
      <c r="AC442" s="37"/>
      <c r="AD442" s="37"/>
      <c r="AE442" s="37"/>
      <c r="AT442" s="16" t="s">
        <v>162</v>
      </c>
      <c r="AU442" s="16" t="s">
        <v>85</v>
      </c>
    </row>
    <row r="443" s="2" customFormat="1" ht="14.4" customHeight="1">
      <c r="A443" s="37"/>
      <c r="B443" s="38"/>
      <c r="C443" s="203" t="s">
        <v>720</v>
      </c>
      <c r="D443" s="203" t="s">
        <v>155</v>
      </c>
      <c r="E443" s="204" t="s">
        <v>1016</v>
      </c>
      <c r="F443" s="205" t="s">
        <v>1017</v>
      </c>
      <c r="G443" s="206" t="s">
        <v>195</v>
      </c>
      <c r="H443" s="207">
        <v>18.899999999999999</v>
      </c>
      <c r="I443" s="208"/>
      <c r="J443" s="209">
        <f>ROUND(I443*H443,2)</f>
        <v>0</v>
      </c>
      <c r="K443" s="205" t="s">
        <v>159</v>
      </c>
      <c r="L443" s="43"/>
      <c r="M443" s="210" t="s">
        <v>19</v>
      </c>
      <c r="N443" s="211" t="s">
        <v>44</v>
      </c>
      <c r="O443" s="83"/>
      <c r="P443" s="212">
        <f>O443*H443</f>
        <v>0</v>
      </c>
      <c r="Q443" s="212">
        <v>0</v>
      </c>
      <c r="R443" s="212">
        <f>Q443*H443</f>
        <v>0</v>
      </c>
      <c r="S443" s="212">
        <v>0.0058399999999999997</v>
      </c>
      <c r="T443" s="213">
        <f>S443*H443</f>
        <v>0.11037599999999999</v>
      </c>
      <c r="U443" s="37"/>
      <c r="V443" s="37"/>
      <c r="W443" s="37"/>
      <c r="X443" s="37"/>
      <c r="Y443" s="37"/>
      <c r="Z443" s="37"/>
      <c r="AA443" s="37"/>
      <c r="AB443" s="37"/>
      <c r="AC443" s="37"/>
      <c r="AD443" s="37"/>
      <c r="AE443" s="37"/>
      <c r="AR443" s="214" t="s">
        <v>231</v>
      </c>
      <c r="AT443" s="214" t="s">
        <v>155</v>
      </c>
      <c r="AU443" s="214" t="s">
        <v>85</v>
      </c>
      <c r="AY443" s="16" t="s">
        <v>153</v>
      </c>
      <c r="BE443" s="215">
        <f>IF(N443="základní",J443,0)</f>
        <v>0</v>
      </c>
      <c r="BF443" s="215">
        <f>IF(N443="snížená",J443,0)</f>
        <v>0</v>
      </c>
      <c r="BG443" s="215">
        <f>IF(N443="zákl. přenesená",J443,0)</f>
        <v>0</v>
      </c>
      <c r="BH443" s="215">
        <f>IF(N443="sníž. přenesená",J443,0)</f>
        <v>0</v>
      </c>
      <c r="BI443" s="215">
        <f>IF(N443="nulová",J443,0)</f>
        <v>0</v>
      </c>
      <c r="BJ443" s="16" t="s">
        <v>85</v>
      </c>
      <c r="BK443" s="215">
        <f>ROUND(I443*H443,2)</f>
        <v>0</v>
      </c>
      <c r="BL443" s="16" t="s">
        <v>231</v>
      </c>
      <c r="BM443" s="214" t="s">
        <v>1018</v>
      </c>
    </row>
    <row r="444" s="2" customFormat="1">
      <c r="A444" s="37"/>
      <c r="B444" s="38"/>
      <c r="C444" s="39"/>
      <c r="D444" s="216" t="s">
        <v>162</v>
      </c>
      <c r="E444" s="39"/>
      <c r="F444" s="217" t="s">
        <v>1019</v>
      </c>
      <c r="G444" s="39"/>
      <c r="H444" s="39"/>
      <c r="I444" s="218"/>
      <c r="J444" s="39"/>
      <c r="K444" s="39"/>
      <c r="L444" s="43"/>
      <c r="M444" s="219"/>
      <c r="N444" s="220"/>
      <c r="O444" s="83"/>
      <c r="P444" s="83"/>
      <c r="Q444" s="83"/>
      <c r="R444" s="83"/>
      <c r="S444" s="83"/>
      <c r="T444" s="84"/>
      <c r="U444" s="37"/>
      <c r="V444" s="37"/>
      <c r="W444" s="37"/>
      <c r="X444" s="37"/>
      <c r="Y444" s="37"/>
      <c r="Z444" s="37"/>
      <c r="AA444" s="37"/>
      <c r="AB444" s="37"/>
      <c r="AC444" s="37"/>
      <c r="AD444" s="37"/>
      <c r="AE444" s="37"/>
      <c r="AT444" s="16" t="s">
        <v>162</v>
      </c>
      <c r="AU444" s="16" t="s">
        <v>85</v>
      </c>
    </row>
    <row r="445" s="2" customFormat="1" ht="22.2" customHeight="1">
      <c r="A445" s="37"/>
      <c r="B445" s="38"/>
      <c r="C445" s="203" t="s">
        <v>1020</v>
      </c>
      <c r="D445" s="203" t="s">
        <v>155</v>
      </c>
      <c r="E445" s="204" t="s">
        <v>1021</v>
      </c>
      <c r="F445" s="205" t="s">
        <v>1022</v>
      </c>
      <c r="G445" s="206" t="s">
        <v>210</v>
      </c>
      <c r="H445" s="207">
        <v>52</v>
      </c>
      <c r="I445" s="208"/>
      <c r="J445" s="209">
        <f>ROUND(I445*H445,2)</f>
        <v>0</v>
      </c>
      <c r="K445" s="205" t="s">
        <v>159</v>
      </c>
      <c r="L445" s="43"/>
      <c r="M445" s="210" t="s">
        <v>19</v>
      </c>
      <c r="N445" s="211" t="s">
        <v>44</v>
      </c>
      <c r="O445" s="83"/>
      <c r="P445" s="212">
        <f>O445*H445</f>
        <v>0</v>
      </c>
      <c r="Q445" s="212">
        <v>0</v>
      </c>
      <c r="R445" s="212">
        <f>Q445*H445</f>
        <v>0</v>
      </c>
      <c r="S445" s="212">
        <v>0.0018799999999999999</v>
      </c>
      <c r="T445" s="213">
        <f>S445*H445</f>
        <v>0.09776</v>
      </c>
      <c r="U445" s="37"/>
      <c r="V445" s="37"/>
      <c r="W445" s="37"/>
      <c r="X445" s="37"/>
      <c r="Y445" s="37"/>
      <c r="Z445" s="37"/>
      <c r="AA445" s="37"/>
      <c r="AB445" s="37"/>
      <c r="AC445" s="37"/>
      <c r="AD445" s="37"/>
      <c r="AE445" s="37"/>
      <c r="AR445" s="214" t="s">
        <v>231</v>
      </c>
      <c r="AT445" s="214" t="s">
        <v>155</v>
      </c>
      <c r="AU445" s="214" t="s">
        <v>85</v>
      </c>
      <c r="AY445" s="16" t="s">
        <v>153</v>
      </c>
      <c r="BE445" s="215">
        <f>IF(N445="základní",J445,0)</f>
        <v>0</v>
      </c>
      <c r="BF445" s="215">
        <f>IF(N445="snížená",J445,0)</f>
        <v>0</v>
      </c>
      <c r="BG445" s="215">
        <f>IF(N445="zákl. přenesená",J445,0)</f>
        <v>0</v>
      </c>
      <c r="BH445" s="215">
        <f>IF(N445="sníž. přenesená",J445,0)</f>
        <v>0</v>
      </c>
      <c r="BI445" s="215">
        <f>IF(N445="nulová",J445,0)</f>
        <v>0</v>
      </c>
      <c r="BJ445" s="16" t="s">
        <v>85</v>
      </c>
      <c r="BK445" s="215">
        <f>ROUND(I445*H445,2)</f>
        <v>0</v>
      </c>
      <c r="BL445" s="16" t="s">
        <v>231</v>
      </c>
      <c r="BM445" s="214" t="s">
        <v>1023</v>
      </c>
    </row>
    <row r="446" s="2" customFormat="1">
      <c r="A446" s="37"/>
      <c r="B446" s="38"/>
      <c r="C446" s="39"/>
      <c r="D446" s="216" t="s">
        <v>162</v>
      </c>
      <c r="E446" s="39"/>
      <c r="F446" s="217" t="s">
        <v>1024</v>
      </c>
      <c r="G446" s="39"/>
      <c r="H446" s="39"/>
      <c r="I446" s="218"/>
      <c r="J446" s="39"/>
      <c r="K446" s="39"/>
      <c r="L446" s="43"/>
      <c r="M446" s="219"/>
      <c r="N446" s="220"/>
      <c r="O446" s="83"/>
      <c r="P446" s="83"/>
      <c r="Q446" s="83"/>
      <c r="R446" s="83"/>
      <c r="S446" s="83"/>
      <c r="T446" s="84"/>
      <c r="U446" s="37"/>
      <c r="V446" s="37"/>
      <c r="W446" s="37"/>
      <c r="X446" s="37"/>
      <c r="Y446" s="37"/>
      <c r="Z446" s="37"/>
      <c r="AA446" s="37"/>
      <c r="AB446" s="37"/>
      <c r="AC446" s="37"/>
      <c r="AD446" s="37"/>
      <c r="AE446" s="37"/>
      <c r="AT446" s="16" t="s">
        <v>162</v>
      </c>
      <c r="AU446" s="16" t="s">
        <v>85</v>
      </c>
    </row>
    <row r="447" s="2" customFormat="1" ht="14.4" customHeight="1">
      <c r="A447" s="37"/>
      <c r="B447" s="38"/>
      <c r="C447" s="203" t="s">
        <v>1025</v>
      </c>
      <c r="D447" s="203" t="s">
        <v>155</v>
      </c>
      <c r="E447" s="204" t="s">
        <v>1026</v>
      </c>
      <c r="F447" s="205" t="s">
        <v>1027</v>
      </c>
      <c r="G447" s="206" t="s">
        <v>406</v>
      </c>
      <c r="H447" s="207">
        <v>52.200000000000003</v>
      </c>
      <c r="I447" s="208"/>
      <c r="J447" s="209">
        <f>ROUND(I447*H447,2)</f>
        <v>0</v>
      </c>
      <c r="K447" s="205" t="s">
        <v>159</v>
      </c>
      <c r="L447" s="43"/>
      <c r="M447" s="210" t="s">
        <v>19</v>
      </c>
      <c r="N447" s="211" t="s">
        <v>44</v>
      </c>
      <c r="O447" s="83"/>
      <c r="P447" s="212">
        <f>O447*H447</f>
        <v>0</v>
      </c>
      <c r="Q447" s="212">
        <v>0</v>
      </c>
      <c r="R447" s="212">
        <f>Q447*H447</f>
        <v>0</v>
      </c>
      <c r="S447" s="212">
        <v>0.0025999999999999999</v>
      </c>
      <c r="T447" s="213">
        <f>S447*H447</f>
        <v>0.13572000000000001</v>
      </c>
      <c r="U447" s="37"/>
      <c r="V447" s="37"/>
      <c r="W447" s="37"/>
      <c r="X447" s="37"/>
      <c r="Y447" s="37"/>
      <c r="Z447" s="37"/>
      <c r="AA447" s="37"/>
      <c r="AB447" s="37"/>
      <c r="AC447" s="37"/>
      <c r="AD447" s="37"/>
      <c r="AE447" s="37"/>
      <c r="AR447" s="214" t="s">
        <v>231</v>
      </c>
      <c r="AT447" s="214" t="s">
        <v>155</v>
      </c>
      <c r="AU447" s="214" t="s">
        <v>85</v>
      </c>
      <c r="AY447" s="16" t="s">
        <v>153</v>
      </c>
      <c r="BE447" s="215">
        <f>IF(N447="základní",J447,0)</f>
        <v>0</v>
      </c>
      <c r="BF447" s="215">
        <f>IF(N447="snížená",J447,0)</f>
        <v>0</v>
      </c>
      <c r="BG447" s="215">
        <f>IF(N447="zákl. přenesená",J447,0)</f>
        <v>0</v>
      </c>
      <c r="BH447" s="215">
        <f>IF(N447="sníž. přenesená",J447,0)</f>
        <v>0</v>
      </c>
      <c r="BI447" s="215">
        <f>IF(N447="nulová",J447,0)</f>
        <v>0</v>
      </c>
      <c r="BJ447" s="16" t="s">
        <v>85</v>
      </c>
      <c r="BK447" s="215">
        <f>ROUND(I447*H447,2)</f>
        <v>0</v>
      </c>
      <c r="BL447" s="16" t="s">
        <v>231</v>
      </c>
      <c r="BM447" s="214" t="s">
        <v>1028</v>
      </c>
    </row>
    <row r="448" s="2" customFormat="1">
      <c r="A448" s="37"/>
      <c r="B448" s="38"/>
      <c r="C448" s="39"/>
      <c r="D448" s="216" t="s">
        <v>162</v>
      </c>
      <c r="E448" s="39"/>
      <c r="F448" s="217" t="s">
        <v>1029</v>
      </c>
      <c r="G448" s="39"/>
      <c r="H448" s="39"/>
      <c r="I448" s="218"/>
      <c r="J448" s="39"/>
      <c r="K448" s="39"/>
      <c r="L448" s="43"/>
      <c r="M448" s="219"/>
      <c r="N448" s="220"/>
      <c r="O448" s="83"/>
      <c r="P448" s="83"/>
      <c r="Q448" s="83"/>
      <c r="R448" s="83"/>
      <c r="S448" s="83"/>
      <c r="T448" s="84"/>
      <c r="U448" s="37"/>
      <c r="V448" s="37"/>
      <c r="W448" s="37"/>
      <c r="X448" s="37"/>
      <c r="Y448" s="37"/>
      <c r="Z448" s="37"/>
      <c r="AA448" s="37"/>
      <c r="AB448" s="37"/>
      <c r="AC448" s="37"/>
      <c r="AD448" s="37"/>
      <c r="AE448" s="37"/>
      <c r="AT448" s="16" t="s">
        <v>162</v>
      </c>
      <c r="AU448" s="16" t="s">
        <v>85</v>
      </c>
    </row>
    <row r="449" s="2" customFormat="1" ht="14.4" customHeight="1">
      <c r="A449" s="37"/>
      <c r="B449" s="38"/>
      <c r="C449" s="203" t="s">
        <v>1030</v>
      </c>
      <c r="D449" s="203" t="s">
        <v>155</v>
      </c>
      <c r="E449" s="204" t="s">
        <v>1031</v>
      </c>
      <c r="F449" s="205" t="s">
        <v>1032</v>
      </c>
      <c r="G449" s="206" t="s">
        <v>406</v>
      </c>
      <c r="H449" s="207">
        <v>18</v>
      </c>
      <c r="I449" s="208"/>
      <c r="J449" s="209">
        <f>ROUND(I449*H449,2)</f>
        <v>0</v>
      </c>
      <c r="K449" s="205" t="s">
        <v>159</v>
      </c>
      <c r="L449" s="43"/>
      <c r="M449" s="210" t="s">
        <v>19</v>
      </c>
      <c r="N449" s="211" t="s">
        <v>44</v>
      </c>
      <c r="O449" s="83"/>
      <c r="P449" s="212">
        <f>O449*H449</f>
        <v>0</v>
      </c>
      <c r="Q449" s="212">
        <v>0</v>
      </c>
      <c r="R449" s="212">
        <f>Q449*H449</f>
        <v>0</v>
      </c>
      <c r="S449" s="212">
        <v>0.0039399999999999999</v>
      </c>
      <c r="T449" s="213">
        <f>S449*H449</f>
        <v>0.070919999999999997</v>
      </c>
      <c r="U449" s="37"/>
      <c r="V449" s="37"/>
      <c r="W449" s="37"/>
      <c r="X449" s="37"/>
      <c r="Y449" s="37"/>
      <c r="Z449" s="37"/>
      <c r="AA449" s="37"/>
      <c r="AB449" s="37"/>
      <c r="AC449" s="37"/>
      <c r="AD449" s="37"/>
      <c r="AE449" s="37"/>
      <c r="AR449" s="214" t="s">
        <v>231</v>
      </c>
      <c r="AT449" s="214" t="s">
        <v>155</v>
      </c>
      <c r="AU449" s="214" t="s">
        <v>85</v>
      </c>
      <c r="AY449" s="16" t="s">
        <v>153</v>
      </c>
      <c r="BE449" s="215">
        <f>IF(N449="základní",J449,0)</f>
        <v>0</v>
      </c>
      <c r="BF449" s="215">
        <f>IF(N449="snížená",J449,0)</f>
        <v>0</v>
      </c>
      <c r="BG449" s="215">
        <f>IF(N449="zákl. přenesená",J449,0)</f>
        <v>0</v>
      </c>
      <c r="BH449" s="215">
        <f>IF(N449="sníž. přenesená",J449,0)</f>
        <v>0</v>
      </c>
      <c r="BI449" s="215">
        <f>IF(N449="nulová",J449,0)</f>
        <v>0</v>
      </c>
      <c r="BJ449" s="16" t="s">
        <v>85</v>
      </c>
      <c r="BK449" s="215">
        <f>ROUND(I449*H449,2)</f>
        <v>0</v>
      </c>
      <c r="BL449" s="16" t="s">
        <v>231</v>
      </c>
      <c r="BM449" s="214" t="s">
        <v>1033</v>
      </c>
    </row>
    <row r="450" s="2" customFormat="1">
      <c r="A450" s="37"/>
      <c r="B450" s="38"/>
      <c r="C450" s="39"/>
      <c r="D450" s="216" t="s">
        <v>162</v>
      </c>
      <c r="E450" s="39"/>
      <c r="F450" s="217" t="s">
        <v>1034</v>
      </c>
      <c r="G450" s="39"/>
      <c r="H450" s="39"/>
      <c r="I450" s="218"/>
      <c r="J450" s="39"/>
      <c r="K450" s="39"/>
      <c r="L450" s="43"/>
      <c r="M450" s="219"/>
      <c r="N450" s="220"/>
      <c r="O450" s="83"/>
      <c r="P450" s="83"/>
      <c r="Q450" s="83"/>
      <c r="R450" s="83"/>
      <c r="S450" s="83"/>
      <c r="T450" s="84"/>
      <c r="U450" s="37"/>
      <c r="V450" s="37"/>
      <c r="W450" s="37"/>
      <c r="X450" s="37"/>
      <c r="Y450" s="37"/>
      <c r="Z450" s="37"/>
      <c r="AA450" s="37"/>
      <c r="AB450" s="37"/>
      <c r="AC450" s="37"/>
      <c r="AD450" s="37"/>
      <c r="AE450" s="37"/>
      <c r="AT450" s="16" t="s">
        <v>162</v>
      </c>
      <c r="AU450" s="16" t="s">
        <v>85</v>
      </c>
    </row>
    <row r="451" s="2" customFormat="1" ht="30" customHeight="1">
      <c r="A451" s="37"/>
      <c r="B451" s="38"/>
      <c r="C451" s="203" t="s">
        <v>1035</v>
      </c>
      <c r="D451" s="203" t="s">
        <v>155</v>
      </c>
      <c r="E451" s="204" t="s">
        <v>1036</v>
      </c>
      <c r="F451" s="205" t="s">
        <v>1037</v>
      </c>
      <c r="G451" s="206" t="s">
        <v>195</v>
      </c>
      <c r="H451" s="207">
        <v>357.07499999999999</v>
      </c>
      <c r="I451" s="208"/>
      <c r="J451" s="209">
        <f>ROUND(I451*H451,2)</f>
        <v>0</v>
      </c>
      <c r="K451" s="205" t="s">
        <v>159</v>
      </c>
      <c r="L451" s="43"/>
      <c r="M451" s="210" t="s">
        <v>19</v>
      </c>
      <c r="N451" s="211" t="s">
        <v>44</v>
      </c>
      <c r="O451" s="83"/>
      <c r="P451" s="212">
        <f>O451*H451</f>
        <v>0</v>
      </c>
      <c r="Q451" s="212">
        <v>0.0066</v>
      </c>
      <c r="R451" s="212">
        <f>Q451*H451</f>
        <v>2.3566949999999998</v>
      </c>
      <c r="S451" s="212">
        <v>0</v>
      </c>
      <c r="T451" s="213">
        <f>S451*H451</f>
        <v>0</v>
      </c>
      <c r="U451" s="37"/>
      <c r="V451" s="37"/>
      <c r="W451" s="37"/>
      <c r="X451" s="37"/>
      <c r="Y451" s="37"/>
      <c r="Z451" s="37"/>
      <c r="AA451" s="37"/>
      <c r="AB451" s="37"/>
      <c r="AC451" s="37"/>
      <c r="AD451" s="37"/>
      <c r="AE451" s="37"/>
      <c r="AR451" s="214" t="s">
        <v>231</v>
      </c>
      <c r="AT451" s="214" t="s">
        <v>155</v>
      </c>
      <c r="AU451" s="214" t="s">
        <v>85</v>
      </c>
      <c r="AY451" s="16" t="s">
        <v>153</v>
      </c>
      <c r="BE451" s="215">
        <f>IF(N451="základní",J451,0)</f>
        <v>0</v>
      </c>
      <c r="BF451" s="215">
        <f>IF(N451="snížená",J451,0)</f>
        <v>0</v>
      </c>
      <c r="BG451" s="215">
        <f>IF(N451="zákl. přenesená",J451,0)</f>
        <v>0</v>
      </c>
      <c r="BH451" s="215">
        <f>IF(N451="sníž. přenesená",J451,0)</f>
        <v>0</v>
      </c>
      <c r="BI451" s="215">
        <f>IF(N451="nulová",J451,0)</f>
        <v>0</v>
      </c>
      <c r="BJ451" s="16" t="s">
        <v>85</v>
      </c>
      <c r="BK451" s="215">
        <f>ROUND(I451*H451,2)</f>
        <v>0</v>
      </c>
      <c r="BL451" s="16" t="s">
        <v>231</v>
      </c>
      <c r="BM451" s="214" t="s">
        <v>1038</v>
      </c>
    </row>
    <row r="452" s="2" customFormat="1">
      <c r="A452" s="37"/>
      <c r="B452" s="38"/>
      <c r="C452" s="39"/>
      <c r="D452" s="216" t="s">
        <v>162</v>
      </c>
      <c r="E452" s="39"/>
      <c r="F452" s="217" t="s">
        <v>1039</v>
      </c>
      <c r="G452" s="39"/>
      <c r="H452" s="39"/>
      <c r="I452" s="218"/>
      <c r="J452" s="39"/>
      <c r="K452" s="39"/>
      <c r="L452" s="43"/>
      <c r="M452" s="219"/>
      <c r="N452" s="220"/>
      <c r="O452" s="83"/>
      <c r="P452" s="83"/>
      <c r="Q452" s="83"/>
      <c r="R452" s="83"/>
      <c r="S452" s="83"/>
      <c r="T452" s="84"/>
      <c r="U452" s="37"/>
      <c r="V452" s="37"/>
      <c r="W452" s="37"/>
      <c r="X452" s="37"/>
      <c r="Y452" s="37"/>
      <c r="Z452" s="37"/>
      <c r="AA452" s="37"/>
      <c r="AB452" s="37"/>
      <c r="AC452" s="37"/>
      <c r="AD452" s="37"/>
      <c r="AE452" s="37"/>
      <c r="AT452" s="16" t="s">
        <v>162</v>
      </c>
      <c r="AU452" s="16" t="s">
        <v>85</v>
      </c>
    </row>
    <row r="453" s="2" customFormat="1" ht="22.2" customHeight="1">
      <c r="A453" s="37"/>
      <c r="B453" s="38"/>
      <c r="C453" s="203" t="s">
        <v>1040</v>
      </c>
      <c r="D453" s="203" t="s">
        <v>155</v>
      </c>
      <c r="E453" s="204" t="s">
        <v>1041</v>
      </c>
      <c r="F453" s="205" t="s">
        <v>1042</v>
      </c>
      <c r="G453" s="206" t="s">
        <v>406</v>
      </c>
      <c r="H453" s="207">
        <v>20.699999999999999</v>
      </c>
      <c r="I453" s="208"/>
      <c r="J453" s="209">
        <f>ROUND(I453*H453,2)</f>
        <v>0</v>
      </c>
      <c r="K453" s="205" t="s">
        <v>159</v>
      </c>
      <c r="L453" s="43"/>
      <c r="M453" s="210" t="s">
        <v>19</v>
      </c>
      <c r="N453" s="211" t="s">
        <v>44</v>
      </c>
      <c r="O453" s="83"/>
      <c r="P453" s="212">
        <f>O453*H453</f>
        <v>0</v>
      </c>
      <c r="Q453" s="212">
        <v>0.0035100000000000001</v>
      </c>
      <c r="R453" s="212">
        <f>Q453*H453</f>
        <v>0.072656999999999999</v>
      </c>
      <c r="S453" s="212">
        <v>0</v>
      </c>
      <c r="T453" s="213">
        <f>S453*H453</f>
        <v>0</v>
      </c>
      <c r="U453" s="37"/>
      <c r="V453" s="37"/>
      <c r="W453" s="37"/>
      <c r="X453" s="37"/>
      <c r="Y453" s="37"/>
      <c r="Z453" s="37"/>
      <c r="AA453" s="37"/>
      <c r="AB453" s="37"/>
      <c r="AC453" s="37"/>
      <c r="AD453" s="37"/>
      <c r="AE453" s="37"/>
      <c r="AR453" s="214" t="s">
        <v>231</v>
      </c>
      <c r="AT453" s="214" t="s">
        <v>155</v>
      </c>
      <c r="AU453" s="214" t="s">
        <v>85</v>
      </c>
      <c r="AY453" s="16" t="s">
        <v>153</v>
      </c>
      <c r="BE453" s="215">
        <f>IF(N453="základní",J453,0)</f>
        <v>0</v>
      </c>
      <c r="BF453" s="215">
        <f>IF(N453="snížená",J453,0)</f>
        <v>0</v>
      </c>
      <c r="BG453" s="215">
        <f>IF(N453="zákl. přenesená",J453,0)</f>
        <v>0</v>
      </c>
      <c r="BH453" s="215">
        <f>IF(N453="sníž. přenesená",J453,0)</f>
        <v>0</v>
      </c>
      <c r="BI453" s="215">
        <f>IF(N453="nulová",J453,0)</f>
        <v>0</v>
      </c>
      <c r="BJ453" s="16" t="s">
        <v>85</v>
      </c>
      <c r="BK453" s="215">
        <f>ROUND(I453*H453,2)</f>
        <v>0</v>
      </c>
      <c r="BL453" s="16" t="s">
        <v>231</v>
      </c>
      <c r="BM453" s="214" t="s">
        <v>1043</v>
      </c>
    </row>
    <row r="454" s="2" customFormat="1">
      <c r="A454" s="37"/>
      <c r="B454" s="38"/>
      <c r="C454" s="39"/>
      <c r="D454" s="216" t="s">
        <v>162</v>
      </c>
      <c r="E454" s="39"/>
      <c r="F454" s="217" t="s">
        <v>1044</v>
      </c>
      <c r="G454" s="39"/>
      <c r="H454" s="39"/>
      <c r="I454" s="218"/>
      <c r="J454" s="39"/>
      <c r="K454" s="39"/>
      <c r="L454" s="43"/>
      <c r="M454" s="219"/>
      <c r="N454" s="220"/>
      <c r="O454" s="83"/>
      <c r="P454" s="83"/>
      <c r="Q454" s="83"/>
      <c r="R454" s="83"/>
      <c r="S454" s="83"/>
      <c r="T454" s="84"/>
      <c r="U454" s="37"/>
      <c r="V454" s="37"/>
      <c r="W454" s="37"/>
      <c r="X454" s="37"/>
      <c r="Y454" s="37"/>
      <c r="Z454" s="37"/>
      <c r="AA454" s="37"/>
      <c r="AB454" s="37"/>
      <c r="AC454" s="37"/>
      <c r="AD454" s="37"/>
      <c r="AE454" s="37"/>
      <c r="AT454" s="16" t="s">
        <v>162</v>
      </c>
      <c r="AU454" s="16" t="s">
        <v>85</v>
      </c>
    </row>
    <row r="455" s="2" customFormat="1" ht="19.8" customHeight="1">
      <c r="A455" s="37"/>
      <c r="B455" s="38"/>
      <c r="C455" s="203" t="s">
        <v>1045</v>
      </c>
      <c r="D455" s="203" t="s">
        <v>155</v>
      </c>
      <c r="E455" s="204" t="s">
        <v>1046</v>
      </c>
      <c r="F455" s="205" t="s">
        <v>1047</v>
      </c>
      <c r="G455" s="206" t="s">
        <v>406</v>
      </c>
      <c r="H455" s="207">
        <v>30</v>
      </c>
      <c r="I455" s="208"/>
      <c r="J455" s="209">
        <f>ROUND(I455*H455,2)</f>
        <v>0</v>
      </c>
      <c r="K455" s="205" t="s">
        <v>159</v>
      </c>
      <c r="L455" s="43"/>
      <c r="M455" s="210" t="s">
        <v>19</v>
      </c>
      <c r="N455" s="211" t="s">
        <v>44</v>
      </c>
      <c r="O455" s="83"/>
      <c r="P455" s="212">
        <f>O455*H455</f>
        <v>0</v>
      </c>
      <c r="Q455" s="212">
        <v>0.0057999999999999996</v>
      </c>
      <c r="R455" s="212">
        <f>Q455*H455</f>
        <v>0.17399999999999999</v>
      </c>
      <c r="S455" s="212">
        <v>0</v>
      </c>
      <c r="T455" s="213">
        <f>S455*H455</f>
        <v>0</v>
      </c>
      <c r="U455" s="37"/>
      <c r="V455" s="37"/>
      <c r="W455" s="37"/>
      <c r="X455" s="37"/>
      <c r="Y455" s="37"/>
      <c r="Z455" s="37"/>
      <c r="AA455" s="37"/>
      <c r="AB455" s="37"/>
      <c r="AC455" s="37"/>
      <c r="AD455" s="37"/>
      <c r="AE455" s="37"/>
      <c r="AR455" s="214" t="s">
        <v>231</v>
      </c>
      <c r="AT455" s="214" t="s">
        <v>155</v>
      </c>
      <c r="AU455" s="214" t="s">
        <v>85</v>
      </c>
      <c r="AY455" s="16" t="s">
        <v>153</v>
      </c>
      <c r="BE455" s="215">
        <f>IF(N455="základní",J455,0)</f>
        <v>0</v>
      </c>
      <c r="BF455" s="215">
        <f>IF(N455="snížená",J455,0)</f>
        <v>0</v>
      </c>
      <c r="BG455" s="215">
        <f>IF(N455="zákl. přenesená",J455,0)</f>
        <v>0</v>
      </c>
      <c r="BH455" s="215">
        <f>IF(N455="sníž. přenesená",J455,0)</f>
        <v>0</v>
      </c>
      <c r="BI455" s="215">
        <f>IF(N455="nulová",J455,0)</f>
        <v>0</v>
      </c>
      <c r="BJ455" s="16" t="s">
        <v>85</v>
      </c>
      <c r="BK455" s="215">
        <f>ROUND(I455*H455,2)</f>
        <v>0</v>
      </c>
      <c r="BL455" s="16" t="s">
        <v>231</v>
      </c>
      <c r="BM455" s="214" t="s">
        <v>1048</v>
      </c>
    </row>
    <row r="456" s="2" customFormat="1">
      <c r="A456" s="37"/>
      <c r="B456" s="38"/>
      <c r="C456" s="39"/>
      <c r="D456" s="216" t="s">
        <v>162</v>
      </c>
      <c r="E456" s="39"/>
      <c r="F456" s="217" t="s">
        <v>1049</v>
      </c>
      <c r="G456" s="39"/>
      <c r="H456" s="39"/>
      <c r="I456" s="218"/>
      <c r="J456" s="39"/>
      <c r="K456" s="39"/>
      <c r="L456" s="43"/>
      <c r="M456" s="219"/>
      <c r="N456" s="220"/>
      <c r="O456" s="83"/>
      <c r="P456" s="83"/>
      <c r="Q456" s="83"/>
      <c r="R456" s="83"/>
      <c r="S456" s="83"/>
      <c r="T456" s="84"/>
      <c r="U456" s="37"/>
      <c r="V456" s="37"/>
      <c r="W456" s="37"/>
      <c r="X456" s="37"/>
      <c r="Y456" s="37"/>
      <c r="Z456" s="37"/>
      <c r="AA456" s="37"/>
      <c r="AB456" s="37"/>
      <c r="AC456" s="37"/>
      <c r="AD456" s="37"/>
      <c r="AE456" s="37"/>
      <c r="AT456" s="16" t="s">
        <v>162</v>
      </c>
      <c r="AU456" s="16" t="s">
        <v>85</v>
      </c>
    </row>
    <row r="457" s="2" customFormat="1" ht="22.2" customHeight="1">
      <c r="A457" s="37"/>
      <c r="B457" s="38"/>
      <c r="C457" s="203" t="s">
        <v>1050</v>
      </c>
      <c r="D457" s="203" t="s">
        <v>155</v>
      </c>
      <c r="E457" s="204" t="s">
        <v>1051</v>
      </c>
      <c r="F457" s="205" t="s">
        <v>1052</v>
      </c>
      <c r="G457" s="206" t="s">
        <v>406</v>
      </c>
      <c r="H457" s="207">
        <v>82.799999999999997</v>
      </c>
      <c r="I457" s="208"/>
      <c r="J457" s="209">
        <f>ROUND(I457*H457,2)</f>
        <v>0</v>
      </c>
      <c r="K457" s="205" t="s">
        <v>159</v>
      </c>
      <c r="L457" s="43"/>
      <c r="M457" s="210" t="s">
        <v>19</v>
      </c>
      <c r="N457" s="211" t="s">
        <v>44</v>
      </c>
      <c r="O457" s="83"/>
      <c r="P457" s="212">
        <f>O457*H457</f>
        <v>0</v>
      </c>
      <c r="Q457" s="212">
        <v>0.00297</v>
      </c>
      <c r="R457" s="212">
        <f>Q457*H457</f>
        <v>0.245916</v>
      </c>
      <c r="S457" s="212">
        <v>0</v>
      </c>
      <c r="T457" s="213">
        <f>S457*H457</f>
        <v>0</v>
      </c>
      <c r="U457" s="37"/>
      <c r="V457" s="37"/>
      <c r="W457" s="37"/>
      <c r="X457" s="37"/>
      <c r="Y457" s="37"/>
      <c r="Z457" s="37"/>
      <c r="AA457" s="37"/>
      <c r="AB457" s="37"/>
      <c r="AC457" s="37"/>
      <c r="AD457" s="37"/>
      <c r="AE457" s="37"/>
      <c r="AR457" s="214" t="s">
        <v>231</v>
      </c>
      <c r="AT457" s="214" t="s">
        <v>155</v>
      </c>
      <c r="AU457" s="214" t="s">
        <v>85</v>
      </c>
      <c r="AY457" s="16" t="s">
        <v>153</v>
      </c>
      <c r="BE457" s="215">
        <f>IF(N457="základní",J457,0)</f>
        <v>0</v>
      </c>
      <c r="BF457" s="215">
        <f>IF(N457="snížená",J457,0)</f>
        <v>0</v>
      </c>
      <c r="BG457" s="215">
        <f>IF(N457="zákl. přenesená",J457,0)</f>
        <v>0</v>
      </c>
      <c r="BH457" s="215">
        <f>IF(N457="sníž. přenesená",J457,0)</f>
        <v>0</v>
      </c>
      <c r="BI457" s="215">
        <f>IF(N457="nulová",J457,0)</f>
        <v>0</v>
      </c>
      <c r="BJ457" s="16" t="s">
        <v>85</v>
      </c>
      <c r="BK457" s="215">
        <f>ROUND(I457*H457,2)</f>
        <v>0</v>
      </c>
      <c r="BL457" s="16" t="s">
        <v>231</v>
      </c>
      <c r="BM457" s="214" t="s">
        <v>1053</v>
      </c>
    </row>
    <row r="458" s="2" customFormat="1">
      <c r="A458" s="37"/>
      <c r="B458" s="38"/>
      <c r="C458" s="39"/>
      <c r="D458" s="216" t="s">
        <v>162</v>
      </c>
      <c r="E458" s="39"/>
      <c r="F458" s="217" t="s">
        <v>1054</v>
      </c>
      <c r="G458" s="39"/>
      <c r="H458" s="39"/>
      <c r="I458" s="218"/>
      <c r="J458" s="39"/>
      <c r="K458" s="39"/>
      <c r="L458" s="43"/>
      <c r="M458" s="219"/>
      <c r="N458" s="220"/>
      <c r="O458" s="83"/>
      <c r="P458" s="83"/>
      <c r="Q458" s="83"/>
      <c r="R458" s="83"/>
      <c r="S458" s="83"/>
      <c r="T458" s="84"/>
      <c r="U458" s="37"/>
      <c r="V458" s="37"/>
      <c r="W458" s="37"/>
      <c r="X458" s="37"/>
      <c r="Y458" s="37"/>
      <c r="Z458" s="37"/>
      <c r="AA458" s="37"/>
      <c r="AB458" s="37"/>
      <c r="AC458" s="37"/>
      <c r="AD458" s="37"/>
      <c r="AE458" s="37"/>
      <c r="AT458" s="16" t="s">
        <v>162</v>
      </c>
      <c r="AU458" s="16" t="s">
        <v>85</v>
      </c>
    </row>
    <row r="459" s="2" customFormat="1" ht="14.4" customHeight="1">
      <c r="A459" s="37"/>
      <c r="B459" s="38"/>
      <c r="C459" s="203" t="s">
        <v>1055</v>
      </c>
      <c r="D459" s="203" t="s">
        <v>155</v>
      </c>
      <c r="E459" s="204" t="s">
        <v>1056</v>
      </c>
      <c r="F459" s="205" t="s">
        <v>1057</v>
      </c>
      <c r="G459" s="206" t="s">
        <v>406</v>
      </c>
      <c r="H459" s="207">
        <v>78.799999999999997</v>
      </c>
      <c r="I459" s="208"/>
      <c r="J459" s="209">
        <f>ROUND(I459*H459,2)</f>
        <v>0</v>
      </c>
      <c r="K459" s="205" t="s">
        <v>159</v>
      </c>
      <c r="L459" s="43"/>
      <c r="M459" s="210" t="s">
        <v>19</v>
      </c>
      <c r="N459" s="211" t="s">
        <v>44</v>
      </c>
      <c r="O459" s="83"/>
      <c r="P459" s="212">
        <f>O459*H459</f>
        <v>0</v>
      </c>
      <c r="Q459" s="212">
        <v>0.0028300000000000001</v>
      </c>
      <c r="R459" s="212">
        <f>Q459*H459</f>
        <v>0.22300400000000001</v>
      </c>
      <c r="S459" s="212">
        <v>0</v>
      </c>
      <c r="T459" s="213">
        <f>S459*H459</f>
        <v>0</v>
      </c>
      <c r="U459" s="37"/>
      <c r="V459" s="37"/>
      <c r="W459" s="37"/>
      <c r="X459" s="37"/>
      <c r="Y459" s="37"/>
      <c r="Z459" s="37"/>
      <c r="AA459" s="37"/>
      <c r="AB459" s="37"/>
      <c r="AC459" s="37"/>
      <c r="AD459" s="37"/>
      <c r="AE459" s="37"/>
      <c r="AR459" s="214" t="s">
        <v>231</v>
      </c>
      <c r="AT459" s="214" t="s">
        <v>155</v>
      </c>
      <c r="AU459" s="214" t="s">
        <v>85</v>
      </c>
      <c r="AY459" s="16" t="s">
        <v>153</v>
      </c>
      <c r="BE459" s="215">
        <f>IF(N459="základní",J459,0)</f>
        <v>0</v>
      </c>
      <c r="BF459" s="215">
        <f>IF(N459="snížená",J459,0)</f>
        <v>0</v>
      </c>
      <c r="BG459" s="215">
        <f>IF(N459="zákl. přenesená",J459,0)</f>
        <v>0</v>
      </c>
      <c r="BH459" s="215">
        <f>IF(N459="sníž. přenesená",J459,0)</f>
        <v>0</v>
      </c>
      <c r="BI459" s="215">
        <f>IF(N459="nulová",J459,0)</f>
        <v>0</v>
      </c>
      <c r="BJ459" s="16" t="s">
        <v>85</v>
      </c>
      <c r="BK459" s="215">
        <f>ROUND(I459*H459,2)</f>
        <v>0</v>
      </c>
      <c r="BL459" s="16" t="s">
        <v>231</v>
      </c>
      <c r="BM459" s="214" t="s">
        <v>1058</v>
      </c>
    </row>
    <row r="460" s="2" customFormat="1">
      <c r="A460" s="37"/>
      <c r="B460" s="38"/>
      <c r="C460" s="39"/>
      <c r="D460" s="216" t="s">
        <v>162</v>
      </c>
      <c r="E460" s="39"/>
      <c r="F460" s="217" t="s">
        <v>1059</v>
      </c>
      <c r="G460" s="39"/>
      <c r="H460" s="39"/>
      <c r="I460" s="218"/>
      <c r="J460" s="39"/>
      <c r="K460" s="39"/>
      <c r="L460" s="43"/>
      <c r="M460" s="219"/>
      <c r="N460" s="220"/>
      <c r="O460" s="83"/>
      <c r="P460" s="83"/>
      <c r="Q460" s="83"/>
      <c r="R460" s="83"/>
      <c r="S460" s="83"/>
      <c r="T460" s="84"/>
      <c r="U460" s="37"/>
      <c r="V460" s="37"/>
      <c r="W460" s="37"/>
      <c r="X460" s="37"/>
      <c r="Y460" s="37"/>
      <c r="Z460" s="37"/>
      <c r="AA460" s="37"/>
      <c r="AB460" s="37"/>
      <c r="AC460" s="37"/>
      <c r="AD460" s="37"/>
      <c r="AE460" s="37"/>
      <c r="AT460" s="16" t="s">
        <v>162</v>
      </c>
      <c r="AU460" s="16" t="s">
        <v>85</v>
      </c>
    </row>
    <row r="461" s="2" customFormat="1" ht="22.2" customHeight="1">
      <c r="A461" s="37"/>
      <c r="B461" s="38"/>
      <c r="C461" s="203" t="s">
        <v>1060</v>
      </c>
      <c r="D461" s="203" t="s">
        <v>155</v>
      </c>
      <c r="E461" s="204" t="s">
        <v>1061</v>
      </c>
      <c r="F461" s="205" t="s">
        <v>1062</v>
      </c>
      <c r="G461" s="206" t="s">
        <v>210</v>
      </c>
      <c r="H461" s="207">
        <v>1</v>
      </c>
      <c r="I461" s="208"/>
      <c r="J461" s="209">
        <f>ROUND(I461*H461,2)</f>
        <v>0</v>
      </c>
      <c r="K461" s="205" t="s">
        <v>159</v>
      </c>
      <c r="L461" s="43"/>
      <c r="M461" s="210" t="s">
        <v>19</v>
      </c>
      <c r="N461" s="211" t="s">
        <v>44</v>
      </c>
      <c r="O461" s="83"/>
      <c r="P461" s="212">
        <f>O461*H461</f>
        <v>0</v>
      </c>
      <c r="Q461" s="212">
        <v>0.0036600000000000001</v>
      </c>
      <c r="R461" s="212">
        <f>Q461*H461</f>
        <v>0.0036600000000000001</v>
      </c>
      <c r="S461" s="212">
        <v>0</v>
      </c>
      <c r="T461" s="213">
        <f>S461*H461</f>
        <v>0</v>
      </c>
      <c r="U461" s="37"/>
      <c r="V461" s="37"/>
      <c r="W461" s="37"/>
      <c r="X461" s="37"/>
      <c r="Y461" s="37"/>
      <c r="Z461" s="37"/>
      <c r="AA461" s="37"/>
      <c r="AB461" s="37"/>
      <c r="AC461" s="37"/>
      <c r="AD461" s="37"/>
      <c r="AE461" s="37"/>
      <c r="AR461" s="214" t="s">
        <v>231</v>
      </c>
      <c r="AT461" s="214" t="s">
        <v>155</v>
      </c>
      <c r="AU461" s="214" t="s">
        <v>85</v>
      </c>
      <c r="AY461" s="16" t="s">
        <v>153</v>
      </c>
      <c r="BE461" s="215">
        <f>IF(N461="základní",J461,0)</f>
        <v>0</v>
      </c>
      <c r="BF461" s="215">
        <f>IF(N461="snížená",J461,0)</f>
        <v>0</v>
      </c>
      <c r="BG461" s="215">
        <f>IF(N461="zákl. přenesená",J461,0)</f>
        <v>0</v>
      </c>
      <c r="BH461" s="215">
        <f>IF(N461="sníž. přenesená",J461,0)</f>
        <v>0</v>
      </c>
      <c r="BI461" s="215">
        <f>IF(N461="nulová",J461,0)</f>
        <v>0</v>
      </c>
      <c r="BJ461" s="16" t="s">
        <v>85</v>
      </c>
      <c r="BK461" s="215">
        <f>ROUND(I461*H461,2)</f>
        <v>0</v>
      </c>
      <c r="BL461" s="16" t="s">
        <v>231</v>
      </c>
      <c r="BM461" s="214" t="s">
        <v>1063</v>
      </c>
    </row>
    <row r="462" s="2" customFormat="1">
      <c r="A462" s="37"/>
      <c r="B462" s="38"/>
      <c r="C462" s="39"/>
      <c r="D462" s="216" t="s">
        <v>162</v>
      </c>
      <c r="E462" s="39"/>
      <c r="F462" s="217" t="s">
        <v>1064</v>
      </c>
      <c r="G462" s="39"/>
      <c r="H462" s="39"/>
      <c r="I462" s="218"/>
      <c r="J462" s="39"/>
      <c r="K462" s="39"/>
      <c r="L462" s="43"/>
      <c r="M462" s="219"/>
      <c r="N462" s="220"/>
      <c r="O462" s="83"/>
      <c r="P462" s="83"/>
      <c r="Q462" s="83"/>
      <c r="R462" s="83"/>
      <c r="S462" s="83"/>
      <c r="T462" s="84"/>
      <c r="U462" s="37"/>
      <c r="V462" s="37"/>
      <c r="W462" s="37"/>
      <c r="X462" s="37"/>
      <c r="Y462" s="37"/>
      <c r="Z462" s="37"/>
      <c r="AA462" s="37"/>
      <c r="AB462" s="37"/>
      <c r="AC462" s="37"/>
      <c r="AD462" s="37"/>
      <c r="AE462" s="37"/>
      <c r="AT462" s="16" t="s">
        <v>162</v>
      </c>
      <c r="AU462" s="16" t="s">
        <v>85</v>
      </c>
    </row>
    <row r="463" s="2" customFormat="1" ht="22.2" customHeight="1">
      <c r="A463" s="37"/>
      <c r="B463" s="38"/>
      <c r="C463" s="203" t="s">
        <v>1065</v>
      </c>
      <c r="D463" s="203" t="s">
        <v>155</v>
      </c>
      <c r="E463" s="204" t="s">
        <v>1066</v>
      </c>
      <c r="F463" s="205" t="s">
        <v>1067</v>
      </c>
      <c r="G463" s="206" t="s">
        <v>406</v>
      </c>
      <c r="H463" s="207">
        <v>49.799999999999997</v>
      </c>
      <c r="I463" s="208"/>
      <c r="J463" s="209">
        <f>ROUND(I463*H463,2)</f>
        <v>0</v>
      </c>
      <c r="K463" s="205" t="s">
        <v>159</v>
      </c>
      <c r="L463" s="43"/>
      <c r="M463" s="210" t="s">
        <v>19</v>
      </c>
      <c r="N463" s="211" t="s">
        <v>44</v>
      </c>
      <c r="O463" s="83"/>
      <c r="P463" s="212">
        <f>O463*H463</f>
        <v>0</v>
      </c>
      <c r="Q463" s="212">
        <v>0.0035200000000000001</v>
      </c>
      <c r="R463" s="212">
        <f>Q463*H463</f>
        <v>0.17529600000000001</v>
      </c>
      <c r="S463" s="212">
        <v>0</v>
      </c>
      <c r="T463" s="213">
        <f>S463*H463</f>
        <v>0</v>
      </c>
      <c r="U463" s="37"/>
      <c r="V463" s="37"/>
      <c r="W463" s="37"/>
      <c r="X463" s="37"/>
      <c r="Y463" s="37"/>
      <c r="Z463" s="37"/>
      <c r="AA463" s="37"/>
      <c r="AB463" s="37"/>
      <c r="AC463" s="37"/>
      <c r="AD463" s="37"/>
      <c r="AE463" s="37"/>
      <c r="AR463" s="214" t="s">
        <v>231</v>
      </c>
      <c r="AT463" s="214" t="s">
        <v>155</v>
      </c>
      <c r="AU463" s="214" t="s">
        <v>85</v>
      </c>
      <c r="AY463" s="16" t="s">
        <v>153</v>
      </c>
      <c r="BE463" s="215">
        <f>IF(N463="základní",J463,0)</f>
        <v>0</v>
      </c>
      <c r="BF463" s="215">
        <f>IF(N463="snížená",J463,0)</f>
        <v>0</v>
      </c>
      <c r="BG463" s="215">
        <f>IF(N463="zákl. přenesená",J463,0)</f>
        <v>0</v>
      </c>
      <c r="BH463" s="215">
        <f>IF(N463="sníž. přenesená",J463,0)</f>
        <v>0</v>
      </c>
      <c r="BI463" s="215">
        <f>IF(N463="nulová",J463,0)</f>
        <v>0</v>
      </c>
      <c r="BJ463" s="16" t="s">
        <v>85</v>
      </c>
      <c r="BK463" s="215">
        <f>ROUND(I463*H463,2)</f>
        <v>0</v>
      </c>
      <c r="BL463" s="16" t="s">
        <v>231</v>
      </c>
      <c r="BM463" s="214" t="s">
        <v>1068</v>
      </c>
    </row>
    <row r="464" s="2" customFormat="1">
      <c r="A464" s="37"/>
      <c r="B464" s="38"/>
      <c r="C464" s="39"/>
      <c r="D464" s="216" t="s">
        <v>162</v>
      </c>
      <c r="E464" s="39"/>
      <c r="F464" s="217" t="s">
        <v>1069</v>
      </c>
      <c r="G464" s="39"/>
      <c r="H464" s="39"/>
      <c r="I464" s="218"/>
      <c r="J464" s="39"/>
      <c r="K464" s="39"/>
      <c r="L464" s="43"/>
      <c r="M464" s="219"/>
      <c r="N464" s="220"/>
      <c r="O464" s="83"/>
      <c r="P464" s="83"/>
      <c r="Q464" s="83"/>
      <c r="R464" s="83"/>
      <c r="S464" s="83"/>
      <c r="T464" s="84"/>
      <c r="U464" s="37"/>
      <c r="V464" s="37"/>
      <c r="W464" s="37"/>
      <c r="X464" s="37"/>
      <c r="Y464" s="37"/>
      <c r="Z464" s="37"/>
      <c r="AA464" s="37"/>
      <c r="AB464" s="37"/>
      <c r="AC464" s="37"/>
      <c r="AD464" s="37"/>
      <c r="AE464" s="37"/>
      <c r="AT464" s="16" t="s">
        <v>162</v>
      </c>
      <c r="AU464" s="16" t="s">
        <v>85</v>
      </c>
    </row>
    <row r="465" s="2" customFormat="1" ht="22.2" customHeight="1">
      <c r="A465" s="37"/>
      <c r="B465" s="38"/>
      <c r="C465" s="203" t="s">
        <v>1070</v>
      </c>
      <c r="D465" s="203" t="s">
        <v>155</v>
      </c>
      <c r="E465" s="204" t="s">
        <v>1071</v>
      </c>
      <c r="F465" s="205" t="s">
        <v>1072</v>
      </c>
      <c r="G465" s="206" t="s">
        <v>210</v>
      </c>
      <c r="H465" s="207">
        <v>1</v>
      </c>
      <c r="I465" s="208"/>
      <c r="J465" s="209">
        <f>ROUND(I465*H465,2)</f>
        <v>0</v>
      </c>
      <c r="K465" s="205" t="s">
        <v>159</v>
      </c>
      <c r="L465" s="43"/>
      <c r="M465" s="210" t="s">
        <v>19</v>
      </c>
      <c r="N465" s="211" t="s">
        <v>44</v>
      </c>
      <c r="O465" s="83"/>
      <c r="P465" s="212">
        <f>O465*H465</f>
        <v>0</v>
      </c>
      <c r="Q465" s="212">
        <v>0.0041700000000000001</v>
      </c>
      <c r="R465" s="212">
        <f>Q465*H465</f>
        <v>0.0041700000000000001</v>
      </c>
      <c r="S465" s="212">
        <v>0</v>
      </c>
      <c r="T465" s="213">
        <f>S465*H465</f>
        <v>0</v>
      </c>
      <c r="U465" s="37"/>
      <c r="V465" s="37"/>
      <c r="W465" s="37"/>
      <c r="X465" s="37"/>
      <c r="Y465" s="37"/>
      <c r="Z465" s="37"/>
      <c r="AA465" s="37"/>
      <c r="AB465" s="37"/>
      <c r="AC465" s="37"/>
      <c r="AD465" s="37"/>
      <c r="AE465" s="37"/>
      <c r="AR465" s="214" t="s">
        <v>231</v>
      </c>
      <c r="AT465" s="214" t="s">
        <v>155</v>
      </c>
      <c r="AU465" s="214" t="s">
        <v>85</v>
      </c>
      <c r="AY465" s="16" t="s">
        <v>153</v>
      </c>
      <c r="BE465" s="215">
        <f>IF(N465="základní",J465,0)</f>
        <v>0</v>
      </c>
      <c r="BF465" s="215">
        <f>IF(N465="snížená",J465,0)</f>
        <v>0</v>
      </c>
      <c r="BG465" s="215">
        <f>IF(N465="zákl. přenesená",J465,0)</f>
        <v>0</v>
      </c>
      <c r="BH465" s="215">
        <f>IF(N465="sníž. přenesená",J465,0)</f>
        <v>0</v>
      </c>
      <c r="BI465" s="215">
        <f>IF(N465="nulová",J465,0)</f>
        <v>0</v>
      </c>
      <c r="BJ465" s="16" t="s">
        <v>85</v>
      </c>
      <c r="BK465" s="215">
        <f>ROUND(I465*H465,2)</f>
        <v>0</v>
      </c>
      <c r="BL465" s="16" t="s">
        <v>231</v>
      </c>
      <c r="BM465" s="214" t="s">
        <v>1073</v>
      </c>
    </row>
    <row r="466" s="2" customFormat="1">
      <c r="A466" s="37"/>
      <c r="B466" s="38"/>
      <c r="C466" s="39"/>
      <c r="D466" s="216" t="s">
        <v>162</v>
      </c>
      <c r="E466" s="39"/>
      <c r="F466" s="217" t="s">
        <v>1074</v>
      </c>
      <c r="G466" s="39"/>
      <c r="H466" s="39"/>
      <c r="I466" s="218"/>
      <c r="J466" s="39"/>
      <c r="K466" s="39"/>
      <c r="L466" s="43"/>
      <c r="M466" s="219"/>
      <c r="N466" s="220"/>
      <c r="O466" s="83"/>
      <c r="P466" s="83"/>
      <c r="Q466" s="83"/>
      <c r="R466" s="83"/>
      <c r="S466" s="83"/>
      <c r="T466" s="84"/>
      <c r="U466" s="37"/>
      <c r="V466" s="37"/>
      <c r="W466" s="37"/>
      <c r="X466" s="37"/>
      <c r="Y466" s="37"/>
      <c r="Z466" s="37"/>
      <c r="AA466" s="37"/>
      <c r="AB466" s="37"/>
      <c r="AC466" s="37"/>
      <c r="AD466" s="37"/>
      <c r="AE466" s="37"/>
      <c r="AT466" s="16" t="s">
        <v>162</v>
      </c>
      <c r="AU466" s="16" t="s">
        <v>85</v>
      </c>
    </row>
    <row r="467" s="2" customFormat="1" ht="22.2" customHeight="1">
      <c r="A467" s="37"/>
      <c r="B467" s="38"/>
      <c r="C467" s="203" t="s">
        <v>1075</v>
      </c>
      <c r="D467" s="203" t="s">
        <v>155</v>
      </c>
      <c r="E467" s="204" t="s">
        <v>1076</v>
      </c>
      <c r="F467" s="205" t="s">
        <v>1077</v>
      </c>
      <c r="G467" s="206" t="s">
        <v>210</v>
      </c>
      <c r="H467" s="207">
        <v>2</v>
      </c>
      <c r="I467" s="208"/>
      <c r="J467" s="209">
        <f>ROUND(I467*H467,2)</f>
        <v>0</v>
      </c>
      <c r="K467" s="205" t="s">
        <v>159</v>
      </c>
      <c r="L467" s="43"/>
      <c r="M467" s="210" t="s">
        <v>19</v>
      </c>
      <c r="N467" s="211" t="s">
        <v>44</v>
      </c>
      <c r="O467" s="83"/>
      <c r="P467" s="212">
        <f>O467*H467</f>
        <v>0</v>
      </c>
      <c r="Q467" s="212">
        <v>0.0078100000000000001</v>
      </c>
      <c r="R467" s="212">
        <f>Q467*H467</f>
        <v>0.01562</v>
      </c>
      <c r="S467" s="212">
        <v>0</v>
      </c>
      <c r="T467" s="213">
        <f>S467*H467</f>
        <v>0</v>
      </c>
      <c r="U467" s="37"/>
      <c r="V467" s="37"/>
      <c r="W467" s="37"/>
      <c r="X467" s="37"/>
      <c r="Y467" s="37"/>
      <c r="Z467" s="37"/>
      <c r="AA467" s="37"/>
      <c r="AB467" s="37"/>
      <c r="AC467" s="37"/>
      <c r="AD467" s="37"/>
      <c r="AE467" s="37"/>
      <c r="AR467" s="214" t="s">
        <v>231</v>
      </c>
      <c r="AT467" s="214" t="s">
        <v>155</v>
      </c>
      <c r="AU467" s="214" t="s">
        <v>85</v>
      </c>
      <c r="AY467" s="16" t="s">
        <v>153</v>
      </c>
      <c r="BE467" s="215">
        <f>IF(N467="základní",J467,0)</f>
        <v>0</v>
      </c>
      <c r="BF467" s="215">
        <f>IF(N467="snížená",J467,0)</f>
        <v>0</v>
      </c>
      <c r="BG467" s="215">
        <f>IF(N467="zákl. přenesená",J467,0)</f>
        <v>0</v>
      </c>
      <c r="BH467" s="215">
        <f>IF(N467="sníž. přenesená",J467,0)</f>
        <v>0</v>
      </c>
      <c r="BI467" s="215">
        <f>IF(N467="nulová",J467,0)</f>
        <v>0</v>
      </c>
      <c r="BJ467" s="16" t="s">
        <v>85</v>
      </c>
      <c r="BK467" s="215">
        <f>ROUND(I467*H467,2)</f>
        <v>0</v>
      </c>
      <c r="BL467" s="16" t="s">
        <v>231</v>
      </c>
      <c r="BM467" s="214" t="s">
        <v>1078</v>
      </c>
    </row>
    <row r="468" s="2" customFormat="1">
      <c r="A468" s="37"/>
      <c r="B468" s="38"/>
      <c r="C468" s="39"/>
      <c r="D468" s="216" t="s">
        <v>162</v>
      </c>
      <c r="E468" s="39"/>
      <c r="F468" s="217" t="s">
        <v>1079</v>
      </c>
      <c r="G468" s="39"/>
      <c r="H468" s="39"/>
      <c r="I468" s="218"/>
      <c r="J468" s="39"/>
      <c r="K468" s="39"/>
      <c r="L468" s="43"/>
      <c r="M468" s="219"/>
      <c r="N468" s="220"/>
      <c r="O468" s="83"/>
      <c r="P468" s="83"/>
      <c r="Q468" s="83"/>
      <c r="R468" s="83"/>
      <c r="S468" s="83"/>
      <c r="T468" s="84"/>
      <c r="U468" s="37"/>
      <c r="V468" s="37"/>
      <c r="W468" s="37"/>
      <c r="X468" s="37"/>
      <c r="Y468" s="37"/>
      <c r="Z468" s="37"/>
      <c r="AA468" s="37"/>
      <c r="AB468" s="37"/>
      <c r="AC468" s="37"/>
      <c r="AD468" s="37"/>
      <c r="AE468" s="37"/>
      <c r="AT468" s="16" t="s">
        <v>162</v>
      </c>
      <c r="AU468" s="16" t="s">
        <v>85</v>
      </c>
    </row>
    <row r="469" s="2" customFormat="1" ht="19.8" customHeight="1">
      <c r="A469" s="37"/>
      <c r="B469" s="38"/>
      <c r="C469" s="203" t="s">
        <v>1080</v>
      </c>
      <c r="D469" s="203" t="s">
        <v>155</v>
      </c>
      <c r="E469" s="204" t="s">
        <v>1081</v>
      </c>
      <c r="F469" s="205" t="s">
        <v>1082</v>
      </c>
      <c r="G469" s="206" t="s">
        <v>406</v>
      </c>
      <c r="H469" s="207">
        <v>41.399999999999999</v>
      </c>
      <c r="I469" s="208"/>
      <c r="J469" s="209">
        <f>ROUND(I469*H469,2)</f>
        <v>0</v>
      </c>
      <c r="K469" s="205" t="s">
        <v>159</v>
      </c>
      <c r="L469" s="43"/>
      <c r="M469" s="210" t="s">
        <v>19</v>
      </c>
      <c r="N469" s="211" t="s">
        <v>44</v>
      </c>
      <c r="O469" s="83"/>
      <c r="P469" s="212">
        <f>O469*H469</f>
        <v>0</v>
      </c>
      <c r="Q469" s="212">
        <v>0.0016900000000000001</v>
      </c>
      <c r="R469" s="212">
        <f>Q469*H469</f>
        <v>0.069966</v>
      </c>
      <c r="S469" s="212">
        <v>0</v>
      </c>
      <c r="T469" s="213">
        <f>S469*H469</f>
        <v>0</v>
      </c>
      <c r="U469" s="37"/>
      <c r="V469" s="37"/>
      <c r="W469" s="37"/>
      <c r="X469" s="37"/>
      <c r="Y469" s="37"/>
      <c r="Z469" s="37"/>
      <c r="AA469" s="37"/>
      <c r="AB469" s="37"/>
      <c r="AC469" s="37"/>
      <c r="AD469" s="37"/>
      <c r="AE469" s="37"/>
      <c r="AR469" s="214" t="s">
        <v>231</v>
      </c>
      <c r="AT469" s="214" t="s">
        <v>155</v>
      </c>
      <c r="AU469" s="214" t="s">
        <v>85</v>
      </c>
      <c r="AY469" s="16" t="s">
        <v>153</v>
      </c>
      <c r="BE469" s="215">
        <f>IF(N469="základní",J469,0)</f>
        <v>0</v>
      </c>
      <c r="BF469" s="215">
        <f>IF(N469="snížená",J469,0)</f>
        <v>0</v>
      </c>
      <c r="BG469" s="215">
        <f>IF(N469="zákl. přenesená",J469,0)</f>
        <v>0</v>
      </c>
      <c r="BH469" s="215">
        <f>IF(N469="sníž. přenesená",J469,0)</f>
        <v>0</v>
      </c>
      <c r="BI469" s="215">
        <f>IF(N469="nulová",J469,0)</f>
        <v>0</v>
      </c>
      <c r="BJ469" s="16" t="s">
        <v>85</v>
      </c>
      <c r="BK469" s="215">
        <f>ROUND(I469*H469,2)</f>
        <v>0</v>
      </c>
      <c r="BL469" s="16" t="s">
        <v>231</v>
      </c>
      <c r="BM469" s="214" t="s">
        <v>1083</v>
      </c>
    </row>
    <row r="470" s="2" customFormat="1">
      <c r="A470" s="37"/>
      <c r="B470" s="38"/>
      <c r="C470" s="39"/>
      <c r="D470" s="216" t="s">
        <v>162</v>
      </c>
      <c r="E470" s="39"/>
      <c r="F470" s="217" t="s">
        <v>1084</v>
      </c>
      <c r="G470" s="39"/>
      <c r="H470" s="39"/>
      <c r="I470" s="218"/>
      <c r="J470" s="39"/>
      <c r="K470" s="39"/>
      <c r="L470" s="43"/>
      <c r="M470" s="219"/>
      <c r="N470" s="220"/>
      <c r="O470" s="83"/>
      <c r="P470" s="83"/>
      <c r="Q470" s="83"/>
      <c r="R470" s="83"/>
      <c r="S470" s="83"/>
      <c r="T470" s="84"/>
      <c r="U470" s="37"/>
      <c r="V470" s="37"/>
      <c r="W470" s="37"/>
      <c r="X470" s="37"/>
      <c r="Y470" s="37"/>
      <c r="Z470" s="37"/>
      <c r="AA470" s="37"/>
      <c r="AB470" s="37"/>
      <c r="AC470" s="37"/>
      <c r="AD470" s="37"/>
      <c r="AE470" s="37"/>
      <c r="AT470" s="16" t="s">
        <v>162</v>
      </c>
      <c r="AU470" s="16" t="s">
        <v>85</v>
      </c>
    </row>
    <row r="471" s="2" customFormat="1" ht="22.2" customHeight="1">
      <c r="A471" s="37"/>
      <c r="B471" s="38"/>
      <c r="C471" s="203" t="s">
        <v>1085</v>
      </c>
      <c r="D471" s="203" t="s">
        <v>155</v>
      </c>
      <c r="E471" s="204" t="s">
        <v>1086</v>
      </c>
      <c r="F471" s="205" t="s">
        <v>1087</v>
      </c>
      <c r="G471" s="206" t="s">
        <v>210</v>
      </c>
      <c r="H471" s="207">
        <v>4</v>
      </c>
      <c r="I471" s="208"/>
      <c r="J471" s="209">
        <f>ROUND(I471*H471,2)</f>
        <v>0</v>
      </c>
      <c r="K471" s="205" t="s">
        <v>159</v>
      </c>
      <c r="L471" s="43"/>
      <c r="M471" s="210" t="s">
        <v>19</v>
      </c>
      <c r="N471" s="211" t="s">
        <v>44</v>
      </c>
      <c r="O471" s="83"/>
      <c r="P471" s="212">
        <f>O471*H471</f>
        <v>0</v>
      </c>
      <c r="Q471" s="212">
        <v>0.00025000000000000001</v>
      </c>
      <c r="R471" s="212">
        <f>Q471*H471</f>
        <v>0.001</v>
      </c>
      <c r="S471" s="212">
        <v>0</v>
      </c>
      <c r="T471" s="213">
        <f>S471*H471</f>
        <v>0</v>
      </c>
      <c r="U471" s="37"/>
      <c r="V471" s="37"/>
      <c r="W471" s="37"/>
      <c r="X471" s="37"/>
      <c r="Y471" s="37"/>
      <c r="Z471" s="37"/>
      <c r="AA471" s="37"/>
      <c r="AB471" s="37"/>
      <c r="AC471" s="37"/>
      <c r="AD471" s="37"/>
      <c r="AE471" s="37"/>
      <c r="AR471" s="214" t="s">
        <v>231</v>
      </c>
      <c r="AT471" s="214" t="s">
        <v>155</v>
      </c>
      <c r="AU471" s="214" t="s">
        <v>85</v>
      </c>
      <c r="AY471" s="16" t="s">
        <v>153</v>
      </c>
      <c r="BE471" s="215">
        <f>IF(N471="základní",J471,0)</f>
        <v>0</v>
      </c>
      <c r="BF471" s="215">
        <f>IF(N471="snížená",J471,0)</f>
        <v>0</v>
      </c>
      <c r="BG471" s="215">
        <f>IF(N471="zákl. přenesená",J471,0)</f>
        <v>0</v>
      </c>
      <c r="BH471" s="215">
        <f>IF(N471="sníž. přenesená",J471,0)</f>
        <v>0</v>
      </c>
      <c r="BI471" s="215">
        <f>IF(N471="nulová",J471,0)</f>
        <v>0</v>
      </c>
      <c r="BJ471" s="16" t="s">
        <v>85</v>
      </c>
      <c r="BK471" s="215">
        <f>ROUND(I471*H471,2)</f>
        <v>0</v>
      </c>
      <c r="BL471" s="16" t="s">
        <v>231</v>
      </c>
      <c r="BM471" s="214" t="s">
        <v>1088</v>
      </c>
    </row>
    <row r="472" s="2" customFormat="1">
      <c r="A472" s="37"/>
      <c r="B472" s="38"/>
      <c r="C472" s="39"/>
      <c r="D472" s="216" t="s">
        <v>162</v>
      </c>
      <c r="E472" s="39"/>
      <c r="F472" s="217" t="s">
        <v>1089</v>
      </c>
      <c r="G472" s="39"/>
      <c r="H472" s="39"/>
      <c r="I472" s="218"/>
      <c r="J472" s="39"/>
      <c r="K472" s="39"/>
      <c r="L472" s="43"/>
      <c r="M472" s="219"/>
      <c r="N472" s="220"/>
      <c r="O472" s="83"/>
      <c r="P472" s="83"/>
      <c r="Q472" s="83"/>
      <c r="R472" s="83"/>
      <c r="S472" s="83"/>
      <c r="T472" s="84"/>
      <c r="U472" s="37"/>
      <c r="V472" s="37"/>
      <c r="W472" s="37"/>
      <c r="X472" s="37"/>
      <c r="Y472" s="37"/>
      <c r="Z472" s="37"/>
      <c r="AA472" s="37"/>
      <c r="AB472" s="37"/>
      <c r="AC472" s="37"/>
      <c r="AD472" s="37"/>
      <c r="AE472" s="37"/>
      <c r="AT472" s="16" t="s">
        <v>162</v>
      </c>
      <c r="AU472" s="16" t="s">
        <v>85</v>
      </c>
    </row>
    <row r="473" s="2" customFormat="1" ht="22.2" customHeight="1">
      <c r="A473" s="37"/>
      <c r="B473" s="38"/>
      <c r="C473" s="203" t="s">
        <v>1090</v>
      </c>
      <c r="D473" s="203" t="s">
        <v>155</v>
      </c>
      <c r="E473" s="204" t="s">
        <v>1091</v>
      </c>
      <c r="F473" s="205" t="s">
        <v>1092</v>
      </c>
      <c r="G473" s="206" t="s">
        <v>210</v>
      </c>
      <c r="H473" s="207">
        <v>2</v>
      </c>
      <c r="I473" s="208"/>
      <c r="J473" s="209">
        <f>ROUND(I473*H473,2)</f>
        <v>0</v>
      </c>
      <c r="K473" s="205" t="s">
        <v>159</v>
      </c>
      <c r="L473" s="43"/>
      <c r="M473" s="210" t="s">
        <v>19</v>
      </c>
      <c r="N473" s="211" t="s">
        <v>44</v>
      </c>
      <c r="O473" s="83"/>
      <c r="P473" s="212">
        <f>O473*H473</f>
        <v>0</v>
      </c>
      <c r="Q473" s="212">
        <v>0.00036000000000000002</v>
      </c>
      <c r="R473" s="212">
        <f>Q473*H473</f>
        <v>0.00072000000000000005</v>
      </c>
      <c r="S473" s="212">
        <v>0</v>
      </c>
      <c r="T473" s="213">
        <f>S473*H473</f>
        <v>0</v>
      </c>
      <c r="U473" s="37"/>
      <c r="V473" s="37"/>
      <c r="W473" s="37"/>
      <c r="X473" s="37"/>
      <c r="Y473" s="37"/>
      <c r="Z473" s="37"/>
      <c r="AA473" s="37"/>
      <c r="AB473" s="37"/>
      <c r="AC473" s="37"/>
      <c r="AD473" s="37"/>
      <c r="AE473" s="37"/>
      <c r="AR473" s="214" t="s">
        <v>231</v>
      </c>
      <c r="AT473" s="214" t="s">
        <v>155</v>
      </c>
      <c r="AU473" s="214" t="s">
        <v>85</v>
      </c>
      <c r="AY473" s="16" t="s">
        <v>153</v>
      </c>
      <c r="BE473" s="215">
        <f>IF(N473="základní",J473,0)</f>
        <v>0</v>
      </c>
      <c r="BF473" s="215">
        <f>IF(N473="snížená",J473,0)</f>
        <v>0</v>
      </c>
      <c r="BG473" s="215">
        <f>IF(N473="zákl. přenesená",J473,0)</f>
        <v>0</v>
      </c>
      <c r="BH473" s="215">
        <f>IF(N473="sníž. přenesená",J473,0)</f>
        <v>0</v>
      </c>
      <c r="BI473" s="215">
        <f>IF(N473="nulová",J473,0)</f>
        <v>0</v>
      </c>
      <c r="BJ473" s="16" t="s">
        <v>85</v>
      </c>
      <c r="BK473" s="215">
        <f>ROUND(I473*H473,2)</f>
        <v>0</v>
      </c>
      <c r="BL473" s="16" t="s">
        <v>231</v>
      </c>
      <c r="BM473" s="214" t="s">
        <v>1093</v>
      </c>
    </row>
    <row r="474" s="2" customFormat="1">
      <c r="A474" s="37"/>
      <c r="B474" s="38"/>
      <c r="C474" s="39"/>
      <c r="D474" s="216" t="s">
        <v>162</v>
      </c>
      <c r="E474" s="39"/>
      <c r="F474" s="217" t="s">
        <v>1094</v>
      </c>
      <c r="G474" s="39"/>
      <c r="H474" s="39"/>
      <c r="I474" s="218"/>
      <c r="J474" s="39"/>
      <c r="K474" s="39"/>
      <c r="L474" s="43"/>
      <c r="M474" s="219"/>
      <c r="N474" s="220"/>
      <c r="O474" s="83"/>
      <c r="P474" s="83"/>
      <c r="Q474" s="83"/>
      <c r="R474" s="83"/>
      <c r="S474" s="83"/>
      <c r="T474" s="84"/>
      <c r="U474" s="37"/>
      <c r="V474" s="37"/>
      <c r="W474" s="37"/>
      <c r="X474" s="37"/>
      <c r="Y474" s="37"/>
      <c r="Z474" s="37"/>
      <c r="AA474" s="37"/>
      <c r="AB474" s="37"/>
      <c r="AC474" s="37"/>
      <c r="AD474" s="37"/>
      <c r="AE474" s="37"/>
      <c r="AT474" s="16" t="s">
        <v>162</v>
      </c>
      <c r="AU474" s="16" t="s">
        <v>85</v>
      </c>
    </row>
    <row r="475" s="2" customFormat="1" ht="19.8" customHeight="1">
      <c r="A475" s="37"/>
      <c r="B475" s="38"/>
      <c r="C475" s="203" t="s">
        <v>1095</v>
      </c>
      <c r="D475" s="203" t="s">
        <v>155</v>
      </c>
      <c r="E475" s="204" t="s">
        <v>1096</v>
      </c>
      <c r="F475" s="205" t="s">
        <v>1097</v>
      </c>
      <c r="G475" s="206" t="s">
        <v>406</v>
      </c>
      <c r="H475" s="207">
        <v>17.579999999999998</v>
      </c>
      <c r="I475" s="208"/>
      <c r="J475" s="209">
        <f>ROUND(I475*H475,2)</f>
        <v>0</v>
      </c>
      <c r="K475" s="205" t="s">
        <v>159</v>
      </c>
      <c r="L475" s="43"/>
      <c r="M475" s="210" t="s">
        <v>19</v>
      </c>
      <c r="N475" s="211" t="s">
        <v>44</v>
      </c>
      <c r="O475" s="83"/>
      <c r="P475" s="212">
        <f>O475*H475</f>
        <v>0</v>
      </c>
      <c r="Q475" s="212">
        <v>0.0020999999999999999</v>
      </c>
      <c r="R475" s="212">
        <f>Q475*H475</f>
        <v>0.036917999999999992</v>
      </c>
      <c r="S475" s="212">
        <v>0</v>
      </c>
      <c r="T475" s="213">
        <f>S475*H475</f>
        <v>0</v>
      </c>
      <c r="U475" s="37"/>
      <c r="V475" s="37"/>
      <c r="W475" s="37"/>
      <c r="X475" s="37"/>
      <c r="Y475" s="37"/>
      <c r="Z475" s="37"/>
      <c r="AA475" s="37"/>
      <c r="AB475" s="37"/>
      <c r="AC475" s="37"/>
      <c r="AD475" s="37"/>
      <c r="AE475" s="37"/>
      <c r="AR475" s="214" t="s">
        <v>231</v>
      </c>
      <c r="AT475" s="214" t="s">
        <v>155</v>
      </c>
      <c r="AU475" s="214" t="s">
        <v>85</v>
      </c>
      <c r="AY475" s="16" t="s">
        <v>153</v>
      </c>
      <c r="BE475" s="215">
        <f>IF(N475="základní",J475,0)</f>
        <v>0</v>
      </c>
      <c r="BF475" s="215">
        <f>IF(N475="snížená",J475,0)</f>
        <v>0</v>
      </c>
      <c r="BG475" s="215">
        <f>IF(N475="zákl. přenesená",J475,0)</f>
        <v>0</v>
      </c>
      <c r="BH475" s="215">
        <f>IF(N475="sníž. přenesená",J475,0)</f>
        <v>0</v>
      </c>
      <c r="BI475" s="215">
        <f>IF(N475="nulová",J475,0)</f>
        <v>0</v>
      </c>
      <c r="BJ475" s="16" t="s">
        <v>85</v>
      </c>
      <c r="BK475" s="215">
        <f>ROUND(I475*H475,2)</f>
        <v>0</v>
      </c>
      <c r="BL475" s="16" t="s">
        <v>231</v>
      </c>
      <c r="BM475" s="214" t="s">
        <v>1098</v>
      </c>
    </row>
    <row r="476" s="2" customFormat="1">
      <c r="A476" s="37"/>
      <c r="B476" s="38"/>
      <c r="C476" s="39"/>
      <c r="D476" s="216" t="s">
        <v>162</v>
      </c>
      <c r="E476" s="39"/>
      <c r="F476" s="217" t="s">
        <v>1099</v>
      </c>
      <c r="G476" s="39"/>
      <c r="H476" s="39"/>
      <c r="I476" s="218"/>
      <c r="J476" s="39"/>
      <c r="K476" s="39"/>
      <c r="L476" s="43"/>
      <c r="M476" s="219"/>
      <c r="N476" s="220"/>
      <c r="O476" s="83"/>
      <c r="P476" s="83"/>
      <c r="Q476" s="83"/>
      <c r="R476" s="83"/>
      <c r="S476" s="83"/>
      <c r="T476" s="84"/>
      <c r="U476" s="37"/>
      <c r="V476" s="37"/>
      <c r="W476" s="37"/>
      <c r="X476" s="37"/>
      <c r="Y476" s="37"/>
      <c r="Z476" s="37"/>
      <c r="AA476" s="37"/>
      <c r="AB476" s="37"/>
      <c r="AC476" s="37"/>
      <c r="AD476" s="37"/>
      <c r="AE476" s="37"/>
      <c r="AT476" s="16" t="s">
        <v>162</v>
      </c>
      <c r="AU476" s="16" t="s">
        <v>85</v>
      </c>
    </row>
    <row r="477" s="2" customFormat="1" ht="22.2" customHeight="1">
      <c r="A477" s="37"/>
      <c r="B477" s="38"/>
      <c r="C477" s="203" t="s">
        <v>1100</v>
      </c>
      <c r="D477" s="203" t="s">
        <v>155</v>
      </c>
      <c r="E477" s="204" t="s">
        <v>1101</v>
      </c>
      <c r="F477" s="205" t="s">
        <v>1102</v>
      </c>
      <c r="G477" s="206" t="s">
        <v>174</v>
      </c>
      <c r="H477" s="207">
        <v>3.3799999999999999</v>
      </c>
      <c r="I477" s="208"/>
      <c r="J477" s="209">
        <f>ROUND(I477*H477,2)</f>
        <v>0</v>
      </c>
      <c r="K477" s="205" t="s">
        <v>159</v>
      </c>
      <c r="L477" s="43"/>
      <c r="M477" s="210" t="s">
        <v>19</v>
      </c>
      <c r="N477" s="211" t="s">
        <v>44</v>
      </c>
      <c r="O477" s="83"/>
      <c r="P477" s="212">
        <f>O477*H477</f>
        <v>0</v>
      </c>
      <c r="Q477" s="212">
        <v>0</v>
      </c>
      <c r="R477" s="212">
        <f>Q477*H477</f>
        <v>0</v>
      </c>
      <c r="S477" s="212">
        <v>0</v>
      </c>
      <c r="T477" s="213">
        <f>S477*H477</f>
        <v>0</v>
      </c>
      <c r="U477" s="37"/>
      <c r="V477" s="37"/>
      <c r="W477" s="37"/>
      <c r="X477" s="37"/>
      <c r="Y477" s="37"/>
      <c r="Z477" s="37"/>
      <c r="AA477" s="37"/>
      <c r="AB477" s="37"/>
      <c r="AC477" s="37"/>
      <c r="AD477" s="37"/>
      <c r="AE477" s="37"/>
      <c r="AR477" s="214" t="s">
        <v>231</v>
      </c>
      <c r="AT477" s="214" t="s">
        <v>155</v>
      </c>
      <c r="AU477" s="214" t="s">
        <v>85</v>
      </c>
      <c r="AY477" s="16" t="s">
        <v>153</v>
      </c>
      <c r="BE477" s="215">
        <f>IF(N477="základní",J477,0)</f>
        <v>0</v>
      </c>
      <c r="BF477" s="215">
        <f>IF(N477="snížená",J477,0)</f>
        <v>0</v>
      </c>
      <c r="BG477" s="215">
        <f>IF(N477="zákl. přenesená",J477,0)</f>
        <v>0</v>
      </c>
      <c r="BH477" s="215">
        <f>IF(N477="sníž. přenesená",J477,0)</f>
        <v>0</v>
      </c>
      <c r="BI477" s="215">
        <f>IF(N477="nulová",J477,0)</f>
        <v>0</v>
      </c>
      <c r="BJ477" s="16" t="s">
        <v>85</v>
      </c>
      <c r="BK477" s="215">
        <f>ROUND(I477*H477,2)</f>
        <v>0</v>
      </c>
      <c r="BL477" s="16" t="s">
        <v>231</v>
      </c>
      <c r="BM477" s="214" t="s">
        <v>1103</v>
      </c>
    </row>
    <row r="478" s="2" customFormat="1">
      <c r="A478" s="37"/>
      <c r="B478" s="38"/>
      <c r="C478" s="39"/>
      <c r="D478" s="216" t="s">
        <v>162</v>
      </c>
      <c r="E478" s="39"/>
      <c r="F478" s="217" t="s">
        <v>1104</v>
      </c>
      <c r="G478" s="39"/>
      <c r="H478" s="39"/>
      <c r="I478" s="218"/>
      <c r="J478" s="39"/>
      <c r="K478" s="39"/>
      <c r="L478" s="43"/>
      <c r="M478" s="219"/>
      <c r="N478" s="220"/>
      <c r="O478" s="83"/>
      <c r="P478" s="83"/>
      <c r="Q478" s="83"/>
      <c r="R478" s="83"/>
      <c r="S478" s="83"/>
      <c r="T478" s="84"/>
      <c r="U478" s="37"/>
      <c r="V478" s="37"/>
      <c r="W478" s="37"/>
      <c r="X478" s="37"/>
      <c r="Y478" s="37"/>
      <c r="Z478" s="37"/>
      <c r="AA478" s="37"/>
      <c r="AB478" s="37"/>
      <c r="AC478" s="37"/>
      <c r="AD478" s="37"/>
      <c r="AE478" s="37"/>
      <c r="AT478" s="16" t="s">
        <v>162</v>
      </c>
      <c r="AU478" s="16" t="s">
        <v>85</v>
      </c>
    </row>
    <row r="479" s="12" customFormat="1" ht="22.8" customHeight="1">
      <c r="A479" s="12"/>
      <c r="B479" s="187"/>
      <c r="C479" s="188"/>
      <c r="D479" s="189" t="s">
        <v>71</v>
      </c>
      <c r="E479" s="201" t="s">
        <v>1105</v>
      </c>
      <c r="F479" s="201" t="s">
        <v>1106</v>
      </c>
      <c r="G479" s="188"/>
      <c r="H479" s="188"/>
      <c r="I479" s="191"/>
      <c r="J479" s="202">
        <f>BK479</f>
        <v>0</v>
      </c>
      <c r="K479" s="188"/>
      <c r="L479" s="193"/>
      <c r="M479" s="194"/>
      <c r="N479" s="195"/>
      <c r="O479" s="195"/>
      <c r="P479" s="196">
        <f>SUM(P480:P495)</f>
        <v>0</v>
      </c>
      <c r="Q479" s="195"/>
      <c r="R479" s="196">
        <f>SUM(R480:R495)</f>
        <v>0.071408779999999991</v>
      </c>
      <c r="S479" s="195"/>
      <c r="T479" s="197">
        <f>SUM(T480:T495)</f>
        <v>0</v>
      </c>
      <c r="U479" s="12"/>
      <c r="V479" s="12"/>
      <c r="W479" s="12"/>
      <c r="X479" s="12"/>
      <c r="Y479" s="12"/>
      <c r="Z479" s="12"/>
      <c r="AA479" s="12"/>
      <c r="AB479" s="12"/>
      <c r="AC479" s="12"/>
      <c r="AD479" s="12"/>
      <c r="AE479" s="12"/>
      <c r="AR479" s="198" t="s">
        <v>85</v>
      </c>
      <c r="AT479" s="199" t="s">
        <v>71</v>
      </c>
      <c r="AU479" s="199" t="s">
        <v>80</v>
      </c>
      <c r="AY479" s="198" t="s">
        <v>153</v>
      </c>
      <c r="BK479" s="200">
        <f>SUM(BK480:BK495)</f>
        <v>0</v>
      </c>
    </row>
    <row r="480" s="2" customFormat="1" ht="30" customHeight="1">
      <c r="A480" s="37"/>
      <c r="B480" s="38"/>
      <c r="C480" s="203" t="s">
        <v>1107</v>
      </c>
      <c r="D480" s="203" t="s">
        <v>155</v>
      </c>
      <c r="E480" s="204" t="s">
        <v>1108</v>
      </c>
      <c r="F480" s="205" t="s">
        <v>1109</v>
      </c>
      <c r="G480" s="206" t="s">
        <v>210</v>
      </c>
      <c r="H480" s="207">
        <v>2</v>
      </c>
      <c r="I480" s="208"/>
      <c r="J480" s="209">
        <f>ROUND(I480*H480,2)</f>
        <v>0</v>
      </c>
      <c r="K480" s="205" t="s">
        <v>159</v>
      </c>
      <c r="L480" s="43"/>
      <c r="M480" s="210" t="s">
        <v>19</v>
      </c>
      <c r="N480" s="211" t="s">
        <v>44</v>
      </c>
      <c r="O480" s="83"/>
      <c r="P480" s="212">
        <f>O480*H480</f>
        <v>0</v>
      </c>
      <c r="Q480" s="212">
        <v>1.0000000000000001E-05</v>
      </c>
      <c r="R480" s="212">
        <f>Q480*H480</f>
        <v>2.0000000000000002E-05</v>
      </c>
      <c r="S480" s="212">
        <v>0</v>
      </c>
      <c r="T480" s="213">
        <f>S480*H480</f>
        <v>0</v>
      </c>
      <c r="U480" s="37"/>
      <c r="V480" s="37"/>
      <c r="W480" s="37"/>
      <c r="X480" s="37"/>
      <c r="Y480" s="37"/>
      <c r="Z480" s="37"/>
      <c r="AA480" s="37"/>
      <c r="AB480" s="37"/>
      <c r="AC480" s="37"/>
      <c r="AD480" s="37"/>
      <c r="AE480" s="37"/>
      <c r="AR480" s="214" t="s">
        <v>231</v>
      </c>
      <c r="AT480" s="214" t="s">
        <v>155</v>
      </c>
      <c r="AU480" s="214" t="s">
        <v>85</v>
      </c>
      <c r="AY480" s="16" t="s">
        <v>153</v>
      </c>
      <c r="BE480" s="215">
        <f>IF(N480="základní",J480,0)</f>
        <v>0</v>
      </c>
      <c r="BF480" s="215">
        <f>IF(N480="snížená",J480,0)</f>
        <v>0</v>
      </c>
      <c r="BG480" s="215">
        <f>IF(N480="zákl. přenesená",J480,0)</f>
        <v>0</v>
      </c>
      <c r="BH480" s="215">
        <f>IF(N480="sníž. přenesená",J480,0)</f>
        <v>0</v>
      </c>
      <c r="BI480" s="215">
        <f>IF(N480="nulová",J480,0)</f>
        <v>0</v>
      </c>
      <c r="BJ480" s="16" t="s">
        <v>85</v>
      </c>
      <c r="BK480" s="215">
        <f>ROUND(I480*H480,2)</f>
        <v>0</v>
      </c>
      <c r="BL480" s="16" t="s">
        <v>231</v>
      </c>
      <c r="BM480" s="214" t="s">
        <v>1110</v>
      </c>
    </row>
    <row r="481" s="2" customFormat="1">
      <c r="A481" s="37"/>
      <c r="B481" s="38"/>
      <c r="C481" s="39"/>
      <c r="D481" s="216" t="s">
        <v>162</v>
      </c>
      <c r="E481" s="39"/>
      <c r="F481" s="217" t="s">
        <v>1111</v>
      </c>
      <c r="G481" s="39"/>
      <c r="H481" s="39"/>
      <c r="I481" s="218"/>
      <c r="J481" s="39"/>
      <c r="K481" s="39"/>
      <c r="L481" s="43"/>
      <c r="M481" s="219"/>
      <c r="N481" s="220"/>
      <c r="O481" s="83"/>
      <c r="P481" s="83"/>
      <c r="Q481" s="83"/>
      <c r="R481" s="83"/>
      <c r="S481" s="83"/>
      <c r="T481" s="84"/>
      <c r="U481" s="37"/>
      <c r="V481" s="37"/>
      <c r="W481" s="37"/>
      <c r="X481" s="37"/>
      <c r="Y481" s="37"/>
      <c r="Z481" s="37"/>
      <c r="AA481" s="37"/>
      <c r="AB481" s="37"/>
      <c r="AC481" s="37"/>
      <c r="AD481" s="37"/>
      <c r="AE481" s="37"/>
      <c r="AT481" s="16" t="s">
        <v>162</v>
      </c>
      <c r="AU481" s="16" t="s">
        <v>85</v>
      </c>
    </row>
    <row r="482" s="2" customFormat="1" ht="14.4" customHeight="1">
      <c r="A482" s="37"/>
      <c r="B482" s="38"/>
      <c r="C482" s="221" t="s">
        <v>1112</v>
      </c>
      <c r="D482" s="221" t="s">
        <v>252</v>
      </c>
      <c r="E482" s="222" t="s">
        <v>1113</v>
      </c>
      <c r="F482" s="223" t="s">
        <v>1114</v>
      </c>
      <c r="G482" s="224" t="s">
        <v>210</v>
      </c>
      <c r="H482" s="225">
        <v>2</v>
      </c>
      <c r="I482" s="226"/>
      <c r="J482" s="227">
        <f>ROUND(I482*H482,2)</f>
        <v>0</v>
      </c>
      <c r="K482" s="223" t="s">
        <v>159</v>
      </c>
      <c r="L482" s="228"/>
      <c r="M482" s="229" t="s">
        <v>19</v>
      </c>
      <c r="N482" s="230" t="s">
        <v>44</v>
      </c>
      <c r="O482" s="83"/>
      <c r="P482" s="212">
        <f>O482*H482</f>
        <v>0</v>
      </c>
      <c r="Q482" s="212">
        <v>0.0011999999999999999</v>
      </c>
      <c r="R482" s="212">
        <f>Q482*H482</f>
        <v>0.0023999999999999998</v>
      </c>
      <c r="S482" s="212">
        <v>0</v>
      </c>
      <c r="T482" s="213">
        <f>S482*H482</f>
        <v>0</v>
      </c>
      <c r="U482" s="37"/>
      <c r="V482" s="37"/>
      <c r="W482" s="37"/>
      <c r="X482" s="37"/>
      <c r="Y482" s="37"/>
      <c r="Z482" s="37"/>
      <c r="AA482" s="37"/>
      <c r="AB482" s="37"/>
      <c r="AC482" s="37"/>
      <c r="AD482" s="37"/>
      <c r="AE482" s="37"/>
      <c r="AR482" s="214" t="s">
        <v>255</v>
      </c>
      <c r="AT482" s="214" t="s">
        <v>252</v>
      </c>
      <c r="AU482" s="214" t="s">
        <v>85</v>
      </c>
      <c r="AY482" s="16" t="s">
        <v>153</v>
      </c>
      <c r="BE482" s="215">
        <f>IF(N482="základní",J482,0)</f>
        <v>0</v>
      </c>
      <c r="BF482" s="215">
        <f>IF(N482="snížená",J482,0)</f>
        <v>0</v>
      </c>
      <c r="BG482" s="215">
        <f>IF(N482="zákl. přenesená",J482,0)</f>
        <v>0</v>
      </c>
      <c r="BH482" s="215">
        <f>IF(N482="sníž. přenesená",J482,0)</f>
        <v>0</v>
      </c>
      <c r="BI482" s="215">
        <f>IF(N482="nulová",J482,0)</f>
        <v>0</v>
      </c>
      <c r="BJ482" s="16" t="s">
        <v>85</v>
      </c>
      <c r="BK482" s="215">
        <f>ROUND(I482*H482,2)</f>
        <v>0</v>
      </c>
      <c r="BL482" s="16" t="s">
        <v>231</v>
      </c>
      <c r="BM482" s="214" t="s">
        <v>1115</v>
      </c>
    </row>
    <row r="483" s="2" customFormat="1" ht="19.8" customHeight="1">
      <c r="A483" s="37"/>
      <c r="B483" s="38"/>
      <c r="C483" s="203" t="s">
        <v>1116</v>
      </c>
      <c r="D483" s="203" t="s">
        <v>155</v>
      </c>
      <c r="E483" s="204" t="s">
        <v>1117</v>
      </c>
      <c r="F483" s="205" t="s">
        <v>1118</v>
      </c>
      <c r="G483" s="206" t="s">
        <v>210</v>
      </c>
      <c r="H483" s="207">
        <v>1</v>
      </c>
      <c r="I483" s="208"/>
      <c r="J483" s="209">
        <f>ROUND(I483*H483,2)</f>
        <v>0</v>
      </c>
      <c r="K483" s="205" t="s">
        <v>159</v>
      </c>
      <c r="L483" s="43"/>
      <c r="M483" s="210" t="s">
        <v>19</v>
      </c>
      <c r="N483" s="211" t="s">
        <v>44</v>
      </c>
      <c r="O483" s="83"/>
      <c r="P483" s="212">
        <f>O483*H483</f>
        <v>0</v>
      </c>
      <c r="Q483" s="212">
        <v>0</v>
      </c>
      <c r="R483" s="212">
        <f>Q483*H483</f>
        <v>0</v>
      </c>
      <c r="S483" s="212">
        <v>0</v>
      </c>
      <c r="T483" s="213">
        <f>S483*H483</f>
        <v>0</v>
      </c>
      <c r="U483" s="37"/>
      <c r="V483" s="37"/>
      <c r="W483" s="37"/>
      <c r="X483" s="37"/>
      <c r="Y483" s="37"/>
      <c r="Z483" s="37"/>
      <c r="AA483" s="37"/>
      <c r="AB483" s="37"/>
      <c r="AC483" s="37"/>
      <c r="AD483" s="37"/>
      <c r="AE483" s="37"/>
      <c r="AR483" s="214" t="s">
        <v>231</v>
      </c>
      <c r="AT483" s="214" t="s">
        <v>155</v>
      </c>
      <c r="AU483" s="214" t="s">
        <v>85</v>
      </c>
      <c r="AY483" s="16" t="s">
        <v>153</v>
      </c>
      <c r="BE483" s="215">
        <f>IF(N483="základní",J483,0)</f>
        <v>0</v>
      </c>
      <c r="BF483" s="215">
        <f>IF(N483="snížená",J483,0)</f>
        <v>0</v>
      </c>
      <c r="BG483" s="215">
        <f>IF(N483="zákl. přenesená",J483,0)</f>
        <v>0</v>
      </c>
      <c r="BH483" s="215">
        <f>IF(N483="sníž. přenesená",J483,0)</f>
        <v>0</v>
      </c>
      <c r="BI483" s="215">
        <f>IF(N483="nulová",J483,0)</f>
        <v>0</v>
      </c>
      <c r="BJ483" s="16" t="s">
        <v>85</v>
      </c>
      <c r="BK483" s="215">
        <f>ROUND(I483*H483,2)</f>
        <v>0</v>
      </c>
      <c r="BL483" s="16" t="s">
        <v>231</v>
      </c>
      <c r="BM483" s="214" t="s">
        <v>1119</v>
      </c>
    </row>
    <row r="484" s="2" customFormat="1">
      <c r="A484" s="37"/>
      <c r="B484" s="38"/>
      <c r="C484" s="39"/>
      <c r="D484" s="216" t="s">
        <v>162</v>
      </c>
      <c r="E484" s="39"/>
      <c r="F484" s="217" t="s">
        <v>1120</v>
      </c>
      <c r="G484" s="39"/>
      <c r="H484" s="39"/>
      <c r="I484" s="218"/>
      <c r="J484" s="39"/>
      <c r="K484" s="39"/>
      <c r="L484" s="43"/>
      <c r="M484" s="219"/>
      <c r="N484" s="220"/>
      <c r="O484" s="83"/>
      <c r="P484" s="83"/>
      <c r="Q484" s="83"/>
      <c r="R484" s="83"/>
      <c r="S484" s="83"/>
      <c r="T484" s="84"/>
      <c r="U484" s="37"/>
      <c r="V484" s="37"/>
      <c r="W484" s="37"/>
      <c r="X484" s="37"/>
      <c r="Y484" s="37"/>
      <c r="Z484" s="37"/>
      <c r="AA484" s="37"/>
      <c r="AB484" s="37"/>
      <c r="AC484" s="37"/>
      <c r="AD484" s="37"/>
      <c r="AE484" s="37"/>
      <c r="AT484" s="16" t="s">
        <v>162</v>
      </c>
      <c r="AU484" s="16" t="s">
        <v>85</v>
      </c>
    </row>
    <row r="485" s="2" customFormat="1" ht="14.4" customHeight="1">
      <c r="A485" s="37"/>
      <c r="B485" s="38"/>
      <c r="C485" s="221" t="s">
        <v>1121</v>
      </c>
      <c r="D485" s="221" t="s">
        <v>252</v>
      </c>
      <c r="E485" s="222" t="s">
        <v>1122</v>
      </c>
      <c r="F485" s="223" t="s">
        <v>1123</v>
      </c>
      <c r="G485" s="224" t="s">
        <v>210</v>
      </c>
      <c r="H485" s="225">
        <v>1</v>
      </c>
      <c r="I485" s="226"/>
      <c r="J485" s="227">
        <f>ROUND(I485*H485,2)</f>
        <v>0</v>
      </c>
      <c r="K485" s="223" t="s">
        <v>159</v>
      </c>
      <c r="L485" s="228"/>
      <c r="M485" s="229" t="s">
        <v>19</v>
      </c>
      <c r="N485" s="230" t="s">
        <v>44</v>
      </c>
      <c r="O485" s="83"/>
      <c r="P485" s="212">
        <f>O485*H485</f>
        <v>0</v>
      </c>
      <c r="Q485" s="212">
        <v>0.014</v>
      </c>
      <c r="R485" s="212">
        <f>Q485*H485</f>
        <v>0.014</v>
      </c>
      <c r="S485" s="212">
        <v>0</v>
      </c>
      <c r="T485" s="213">
        <f>S485*H485</f>
        <v>0</v>
      </c>
      <c r="U485" s="37"/>
      <c r="V485" s="37"/>
      <c r="W485" s="37"/>
      <c r="X485" s="37"/>
      <c r="Y485" s="37"/>
      <c r="Z485" s="37"/>
      <c r="AA485" s="37"/>
      <c r="AB485" s="37"/>
      <c r="AC485" s="37"/>
      <c r="AD485" s="37"/>
      <c r="AE485" s="37"/>
      <c r="AR485" s="214" t="s">
        <v>255</v>
      </c>
      <c r="AT485" s="214" t="s">
        <v>252</v>
      </c>
      <c r="AU485" s="214" t="s">
        <v>85</v>
      </c>
      <c r="AY485" s="16" t="s">
        <v>153</v>
      </c>
      <c r="BE485" s="215">
        <f>IF(N485="základní",J485,0)</f>
        <v>0</v>
      </c>
      <c r="BF485" s="215">
        <f>IF(N485="snížená",J485,0)</f>
        <v>0</v>
      </c>
      <c r="BG485" s="215">
        <f>IF(N485="zákl. přenesená",J485,0)</f>
        <v>0</v>
      </c>
      <c r="BH485" s="215">
        <f>IF(N485="sníž. přenesená",J485,0)</f>
        <v>0</v>
      </c>
      <c r="BI485" s="215">
        <f>IF(N485="nulová",J485,0)</f>
        <v>0</v>
      </c>
      <c r="BJ485" s="16" t="s">
        <v>85</v>
      </c>
      <c r="BK485" s="215">
        <f>ROUND(I485*H485,2)</f>
        <v>0</v>
      </c>
      <c r="BL485" s="16" t="s">
        <v>231</v>
      </c>
      <c r="BM485" s="214" t="s">
        <v>1124</v>
      </c>
    </row>
    <row r="486" s="2" customFormat="1" ht="14.4" customHeight="1">
      <c r="A486" s="37"/>
      <c r="B486" s="38"/>
      <c r="C486" s="203" t="s">
        <v>1125</v>
      </c>
      <c r="D486" s="203" t="s">
        <v>155</v>
      </c>
      <c r="E486" s="204" t="s">
        <v>1126</v>
      </c>
      <c r="F486" s="205" t="s">
        <v>1127</v>
      </c>
      <c r="G486" s="206" t="s">
        <v>210</v>
      </c>
      <c r="H486" s="207">
        <v>1</v>
      </c>
      <c r="I486" s="208"/>
      <c r="J486" s="209">
        <f>ROUND(I486*H486,2)</f>
        <v>0</v>
      </c>
      <c r="K486" s="205" t="s">
        <v>159</v>
      </c>
      <c r="L486" s="43"/>
      <c r="M486" s="210" t="s">
        <v>19</v>
      </c>
      <c r="N486" s="211" t="s">
        <v>44</v>
      </c>
      <c r="O486" s="83"/>
      <c r="P486" s="212">
        <f>O486*H486</f>
        <v>0</v>
      </c>
      <c r="Q486" s="212">
        <v>0</v>
      </c>
      <c r="R486" s="212">
        <f>Q486*H486</f>
        <v>0</v>
      </c>
      <c r="S486" s="212">
        <v>0</v>
      </c>
      <c r="T486" s="213">
        <f>S486*H486</f>
        <v>0</v>
      </c>
      <c r="U486" s="37"/>
      <c r="V486" s="37"/>
      <c r="W486" s="37"/>
      <c r="X486" s="37"/>
      <c r="Y486" s="37"/>
      <c r="Z486" s="37"/>
      <c r="AA486" s="37"/>
      <c r="AB486" s="37"/>
      <c r="AC486" s="37"/>
      <c r="AD486" s="37"/>
      <c r="AE486" s="37"/>
      <c r="AR486" s="214" t="s">
        <v>231</v>
      </c>
      <c r="AT486" s="214" t="s">
        <v>155</v>
      </c>
      <c r="AU486" s="214" t="s">
        <v>85</v>
      </c>
      <c r="AY486" s="16" t="s">
        <v>153</v>
      </c>
      <c r="BE486" s="215">
        <f>IF(N486="základní",J486,0)</f>
        <v>0</v>
      </c>
      <c r="BF486" s="215">
        <f>IF(N486="snížená",J486,0)</f>
        <v>0</v>
      </c>
      <c r="BG486" s="215">
        <f>IF(N486="zákl. přenesená",J486,0)</f>
        <v>0</v>
      </c>
      <c r="BH486" s="215">
        <f>IF(N486="sníž. přenesená",J486,0)</f>
        <v>0</v>
      </c>
      <c r="BI486" s="215">
        <f>IF(N486="nulová",J486,0)</f>
        <v>0</v>
      </c>
      <c r="BJ486" s="16" t="s">
        <v>85</v>
      </c>
      <c r="BK486" s="215">
        <f>ROUND(I486*H486,2)</f>
        <v>0</v>
      </c>
      <c r="BL486" s="16" t="s">
        <v>231</v>
      </c>
      <c r="BM486" s="214" t="s">
        <v>1128</v>
      </c>
    </row>
    <row r="487" s="2" customFormat="1">
      <c r="A487" s="37"/>
      <c r="B487" s="38"/>
      <c r="C487" s="39"/>
      <c r="D487" s="216" t="s">
        <v>162</v>
      </c>
      <c r="E487" s="39"/>
      <c r="F487" s="217" t="s">
        <v>1129</v>
      </c>
      <c r="G487" s="39"/>
      <c r="H487" s="39"/>
      <c r="I487" s="218"/>
      <c r="J487" s="39"/>
      <c r="K487" s="39"/>
      <c r="L487" s="43"/>
      <c r="M487" s="219"/>
      <c r="N487" s="220"/>
      <c r="O487" s="83"/>
      <c r="P487" s="83"/>
      <c r="Q487" s="83"/>
      <c r="R487" s="83"/>
      <c r="S487" s="83"/>
      <c r="T487" s="84"/>
      <c r="U487" s="37"/>
      <c r="V487" s="37"/>
      <c r="W487" s="37"/>
      <c r="X487" s="37"/>
      <c r="Y487" s="37"/>
      <c r="Z487" s="37"/>
      <c r="AA487" s="37"/>
      <c r="AB487" s="37"/>
      <c r="AC487" s="37"/>
      <c r="AD487" s="37"/>
      <c r="AE487" s="37"/>
      <c r="AT487" s="16" t="s">
        <v>162</v>
      </c>
      <c r="AU487" s="16" t="s">
        <v>85</v>
      </c>
    </row>
    <row r="488" s="2" customFormat="1" ht="14.4" customHeight="1">
      <c r="A488" s="37"/>
      <c r="B488" s="38"/>
      <c r="C488" s="221" t="s">
        <v>1130</v>
      </c>
      <c r="D488" s="221" t="s">
        <v>252</v>
      </c>
      <c r="E488" s="222" t="s">
        <v>1131</v>
      </c>
      <c r="F488" s="223" t="s">
        <v>1132</v>
      </c>
      <c r="G488" s="224" t="s">
        <v>210</v>
      </c>
      <c r="H488" s="225">
        <v>1</v>
      </c>
      <c r="I488" s="226"/>
      <c r="J488" s="227">
        <f>ROUND(I488*H488,2)</f>
        <v>0</v>
      </c>
      <c r="K488" s="223" t="s">
        <v>19</v>
      </c>
      <c r="L488" s="228"/>
      <c r="M488" s="229" t="s">
        <v>19</v>
      </c>
      <c r="N488" s="230" t="s">
        <v>44</v>
      </c>
      <c r="O488" s="83"/>
      <c r="P488" s="212">
        <f>O488*H488</f>
        <v>0</v>
      </c>
      <c r="Q488" s="212">
        <v>0</v>
      </c>
      <c r="R488" s="212">
        <f>Q488*H488</f>
        <v>0</v>
      </c>
      <c r="S488" s="212">
        <v>0</v>
      </c>
      <c r="T488" s="213">
        <f>S488*H488</f>
        <v>0</v>
      </c>
      <c r="U488" s="37"/>
      <c r="V488" s="37"/>
      <c r="W488" s="37"/>
      <c r="X488" s="37"/>
      <c r="Y488" s="37"/>
      <c r="Z488" s="37"/>
      <c r="AA488" s="37"/>
      <c r="AB488" s="37"/>
      <c r="AC488" s="37"/>
      <c r="AD488" s="37"/>
      <c r="AE488" s="37"/>
      <c r="AR488" s="214" t="s">
        <v>255</v>
      </c>
      <c r="AT488" s="214" t="s">
        <v>252</v>
      </c>
      <c r="AU488" s="214" t="s">
        <v>85</v>
      </c>
      <c r="AY488" s="16" t="s">
        <v>153</v>
      </c>
      <c r="BE488" s="215">
        <f>IF(N488="základní",J488,0)</f>
        <v>0</v>
      </c>
      <c r="BF488" s="215">
        <f>IF(N488="snížená",J488,0)</f>
        <v>0</v>
      </c>
      <c r="BG488" s="215">
        <f>IF(N488="zákl. přenesená",J488,0)</f>
        <v>0</v>
      </c>
      <c r="BH488" s="215">
        <f>IF(N488="sníž. přenesená",J488,0)</f>
        <v>0</v>
      </c>
      <c r="BI488" s="215">
        <f>IF(N488="nulová",J488,0)</f>
        <v>0</v>
      </c>
      <c r="BJ488" s="16" t="s">
        <v>85</v>
      </c>
      <c r="BK488" s="215">
        <f>ROUND(I488*H488,2)</f>
        <v>0</v>
      </c>
      <c r="BL488" s="16" t="s">
        <v>231</v>
      </c>
      <c r="BM488" s="214" t="s">
        <v>1133</v>
      </c>
    </row>
    <row r="489" s="2" customFormat="1" ht="22.2" customHeight="1">
      <c r="A489" s="37"/>
      <c r="B489" s="38"/>
      <c r="C489" s="203" t="s">
        <v>807</v>
      </c>
      <c r="D489" s="203" t="s">
        <v>155</v>
      </c>
      <c r="E489" s="204" t="s">
        <v>1134</v>
      </c>
      <c r="F489" s="205" t="s">
        <v>1135</v>
      </c>
      <c r="G489" s="206" t="s">
        <v>195</v>
      </c>
      <c r="H489" s="207">
        <v>357.06999999999999</v>
      </c>
      <c r="I489" s="208"/>
      <c r="J489" s="209">
        <f>ROUND(I489*H489,2)</f>
        <v>0</v>
      </c>
      <c r="K489" s="205" t="s">
        <v>159</v>
      </c>
      <c r="L489" s="43"/>
      <c r="M489" s="210" t="s">
        <v>19</v>
      </c>
      <c r="N489" s="211" t="s">
        <v>44</v>
      </c>
      <c r="O489" s="83"/>
      <c r="P489" s="212">
        <f>O489*H489</f>
        <v>0</v>
      </c>
      <c r="Q489" s="212">
        <v>0</v>
      </c>
      <c r="R489" s="212">
        <f>Q489*H489</f>
        <v>0</v>
      </c>
      <c r="S489" s="212">
        <v>0</v>
      </c>
      <c r="T489" s="213">
        <f>S489*H489</f>
        <v>0</v>
      </c>
      <c r="U489" s="37"/>
      <c r="V489" s="37"/>
      <c r="W489" s="37"/>
      <c r="X489" s="37"/>
      <c r="Y489" s="37"/>
      <c r="Z489" s="37"/>
      <c r="AA489" s="37"/>
      <c r="AB489" s="37"/>
      <c r="AC489" s="37"/>
      <c r="AD489" s="37"/>
      <c r="AE489" s="37"/>
      <c r="AR489" s="214" t="s">
        <v>231</v>
      </c>
      <c r="AT489" s="214" t="s">
        <v>155</v>
      </c>
      <c r="AU489" s="214" t="s">
        <v>85</v>
      </c>
      <c r="AY489" s="16" t="s">
        <v>153</v>
      </c>
      <c r="BE489" s="215">
        <f>IF(N489="základní",J489,0)</f>
        <v>0</v>
      </c>
      <c r="BF489" s="215">
        <f>IF(N489="snížená",J489,0)</f>
        <v>0</v>
      </c>
      <c r="BG489" s="215">
        <f>IF(N489="zákl. přenesená",J489,0)</f>
        <v>0</v>
      </c>
      <c r="BH489" s="215">
        <f>IF(N489="sníž. přenesená",J489,0)</f>
        <v>0</v>
      </c>
      <c r="BI489" s="215">
        <f>IF(N489="nulová",J489,0)</f>
        <v>0</v>
      </c>
      <c r="BJ489" s="16" t="s">
        <v>85</v>
      </c>
      <c r="BK489" s="215">
        <f>ROUND(I489*H489,2)</f>
        <v>0</v>
      </c>
      <c r="BL489" s="16" t="s">
        <v>231</v>
      </c>
      <c r="BM489" s="214" t="s">
        <v>1136</v>
      </c>
    </row>
    <row r="490" s="2" customFormat="1">
      <c r="A490" s="37"/>
      <c r="B490" s="38"/>
      <c r="C490" s="39"/>
      <c r="D490" s="216" t="s">
        <v>162</v>
      </c>
      <c r="E490" s="39"/>
      <c r="F490" s="217" t="s">
        <v>1137</v>
      </c>
      <c r="G490" s="39"/>
      <c r="H490" s="39"/>
      <c r="I490" s="218"/>
      <c r="J490" s="39"/>
      <c r="K490" s="39"/>
      <c r="L490" s="43"/>
      <c r="M490" s="219"/>
      <c r="N490" s="220"/>
      <c r="O490" s="83"/>
      <c r="P490" s="83"/>
      <c r="Q490" s="83"/>
      <c r="R490" s="83"/>
      <c r="S490" s="83"/>
      <c r="T490" s="84"/>
      <c r="U490" s="37"/>
      <c r="V490" s="37"/>
      <c r="W490" s="37"/>
      <c r="X490" s="37"/>
      <c r="Y490" s="37"/>
      <c r="Z490" s="37"/>
      <c r="AA490" s="37"/>
      <c r="AB490" s="37"/>
      <c r="AC490" s="37"/>
      <c r="AD490" s="37"/>
      <c r="AE490" s="37"/>
      <c r="AT490" s="16" t="s">
        <v>162</v>
      </c>
      <c r="AU490" s="16" t="s">
        <v>85</v>
      </c>
    </row>
    <row r="491" s="2" customFormat="1" ht="22.2" customHeight="1">
      <c r="A491" s="37"/>
      <c r="B491" s="38"/>
      <c r="C491" s="221" t="s">
        <v>1138</v>
      </c>
      <c r="D491" s="221" t="s">
        <v>252</v>
      </c>
      <c r="E491" s="222" t="s">
        <v>1139</v>
      </c>
      <c r="F491" s="223" t="s">
        <v>1140</v>
      </c>
      <c r="G491" s="224" t="s">
        <v>195</v>
      </c>
      <c r="H491" s="225">
        <v>392.77699999999999</v>
      </c>
      <c r="I491" s="226"/>
      <c r="J491" s="227">
        <f>ROUND(I491*H491,2)</f>
        <v>0</v>
      </c>
      <c r="K491" s="223" t="s">
        <v>159</v>
      </c>
      <c r="L491" s="228"/>
      <c r="M491" s="229" t="s">
        <v>19</v>
      </c>
      <c r="N491" s="230" t="s">
        <v>44</v>
      </c>
      <c r="O491" s="83"/>
      <c r="P491" s="212">
        <f>O491*H491</f>
        <v>0</v>
      </c>
      <c r="Q491" s="212">
        <v>0.00013999999999999999</v>
      </c>
      <c r="R491" s="212">
        <f>Q491*H491</f>
        <v>0.054988779999999994</v>
      </c>
      <c r="S491" s="212">
        <v>0</v>
      </c>
      <c r="T491" s="213">
        <f>S491*H491</f>
        <v>0</v>
      </c>
      <c r="U491" s="37"/>
      <c r="V491" s="37"/>
      <c r="W491" s="37"/>
      <c r="X491" s="37"/>
      <c r="Y491" s="37"/>
      <c r="Z491" s="37"/>
      <c r="AA491" s="37"/>
      <c r="AB491" s="37"/>
      <c r="AC491" s="37"/>
      <c r="AD491" s="37"/>
      <c r="AE491" s="37"/>
      <c r="AR491" s="214" t="s">
        <v>255</v>
      </c>
      <c r="AT491" s="214" t="s">
        <v>252</v>
      </c>
      <c r="AU491" s="214" t="s">
        <v>85</v>
      </c>
      <c r="AY491" s="16" t="s">
        <v>153</v>
      </c>
      <c r="BE491" s="215">
        <f>IF(N491="základní",J491,0)</f>
        <v>0</v>
      </c>
      <c r="BF491" s="215">
        <f>IF(N491="snížená",J491,0)</f>
        <v>0</v>
      </c>
      <c r="BG491" s="215">
        <f>IF(N491="zákl. přenesená",J491,0)</f>
        <v>0</v>
      </c>
      <c r="BH491" s="215">
        <f>IF(N491="sníž. přenesená",J491,0)</f>
        <v>0</v>
      </c>
      <c r="BI491" s="215">
        <f>IF(N491="nulová",J491,0)</f>
        <v>0</v>
      </c>
      <c r="BJ491" s="16" t="s">
        <v>85</v>
      </c>
      <c r="BK491" s="215">
        <f>ROUND(I491*H491,2)</f>
        <v>0</v>
      </c>
      <c r="BL491" s="16" t="s">
        <v>231</v>
      </c>
      <c r="BM491" s="214" t="s">
        <v>1141</v>
      </c>
    </row>
    <row r="492" s="2" customFormat="1" ht="22.2" customHeight="1">
      <c r="A492" s="37"/>
      <c r="B492" s="38"/>
      <c r="C492" s="203" t="s">
        <v>1142</v>
      </c>
      <c r="D492" s="203" t="s">
        <v>155</v>
      </c>
      <c r="E492" s="204" t="s">
        <v>1143</v>
      </c>
      <c r="F492" s="205" t="s">
        <v>1144</v>
      </c>
      <c r="G492" s="206" t="s">
        <v>195</v>
      </c>
      <c r="H492" s="207">
        <v>357.06999999999999</v>
      </c>
      <c r="I492" s="208"/>
      <c r="J492" s="209">
        <f>ROUND(I492*H492,2)</f>
        <v>0</v>
      </c>
      <c r="K492" s="205" t="s">
        <v>159</v>
      </c>
      <c r="L492" s="43"/>
      <c r="M492" s="210" t="s">
        <v>19</v>
      </c>
      <c r="N492" s="211" t="s">
        <v>44</v>
      </c>
      <c r="O492" s="83"/>
      <c r="P492" s="212">
        <f>O492*H492</f>
        <v>0</v>
      </c>
      <c r="Q492" s="212">
        <v>0</v>
      </c>
      <c r="R492" s="212">
        <f>Q492*H492</f>
        <v>0</v>
      </c>
      <c r="S492" s="212">
        <v>0</v>
      </c>
      <c r="T492" s="213">
        <f>S492*H492</f>
        <v>0</v>
      </c>
      <c r="U492" s="37"/>
      <c r="V492" s="37"/>
      <c r="W492" s="37"/>
      <c r="X492" s="37"/>
      <c r="Y492" s="37"/>
      <c r="Z492" s="37"/>
      <c r="AA492" s="37"/>
      <c r="AB492" s="37"/>
      <c r="AC492" s="37"/>
      <c r="AD492" s="37"/>
      <c r="AE492" s="37"/>
      <c r="AR492" s="214" t="s">
        <v>231</v>
      </c>
      <c r="AT492" s="214" t="s">
        <v>155</v>
      </c>
      <c r="AU492" s="214" t="s">
        <v>85</v>
      </c>
      <c r="AY492" s="16" t="s">
        <v>153</v>
      </c>
      <c r="BE492" s="215">
        <f>IF(N492="základní",J492,0)</f>
        <v>0</v>
      </c>
      <c r="BF492" s="215">
        <f>IF(N492="snížená",J492,0)</f>
        <v>0</v>
      </c>
      <c r="BG492" s="215">
        <f>IF(N492="zákl. přenesená",J492,0)</f>
        <v>0</v>
      </c>
      <c r="BH492" s="215">
        <f>IF(N492="sníž. přenesená",J492,0)</f>
        <v>0</v>
      </c>
      <c r="BI492" s="215">
        <f>IF(N492="nulová",J492,0)</f>
        <v>0</v>
      </c>
      <c r="BJ492" s="16" t="s">
        <v>85</v>
      </c>
      <c r="BK492" s="215">
        <f>ROUND(I492*H492,2)</f>
        <v>0</v>
      </c>
      <c r="BL492" s="16" t="s">
        <v>231</v>
      </c>
      <c r="BM492" s="214" t="s">
        <v>1145</v>
      </c>
    </row>
    <row r="493" s="2" customFormat="1">
      <c r="A493" s="37"/>
      <c r="B493" s="38"/>
      <c r="C493" s="39"/>
      <c r="D493" s="216" t="s">
        <v>162</v>
      </c>
      <c r="E493" s="39"/>
      <c r="F493" s="217" t="s">
        <v>1146</v>
      </c>
      <c r="G493" s="39"/>
      <c r="H493" s="39"/>
      <c r="I493" s="218"/>
      <c r="J493" s="39"/>
      <c r="K493" s="39"/>
      <c r="L493" s="43"/>
      <c r="M493" s="219"/>
      <c r="N493" s="220"/>
      <c r="O493" s="83"/>
      <c r="P493" s="83"/>
      <c r="Q493" s="83"/>
      <c r="R493" s="83"/>
      <c r="S493" s="83"/>
      <c r="T493" s="84"/>
      <c r="U493" s="37"/>
      <c r="V493" s="37"/>
      <c r="W493" s="37"/>
      <c r="X493" s="37"/>
      <c r="Y493" s="37"/>
      <c r="Z493" s="37"/>
      <c r="AA493" s="37"/>
      <c r="AB493" s="37"/>
      <c r="AC493" s="37"/>
      <c r="AD493" s="37"/>
      <c r="AE493" s="37"/>
      <c r="AT493" s="16" t="s">
        <v>162</v>
      </c>
      <c r="AU493" s="16" t="s">
        <v>85</v>
      </c>
    </row>
    <row r="494" s="2" customFormat="1" ht="22.2" customHeight="1">
      <c r="A494" s="37"/>
      <c r="B494" s="38"/>
      <c r="C494" s="203" t="s">
        <v>1147</v>
      </c>
      <c r="D494" s="203" t="s">
        <v>155</v>
      </c>
      <c r="E494" s="204" t="s">
        <v>1148</v>
      </c>
      <c r="F494" s="205" t="s">
        <v>1149</v>
      </c>
      <c r="G494" s="206" t="s">
        <v>174</v>
      </c>
      <c r="H494" s="207">
        <v>0.070999999999999994</v>
      </c>
      <c r="I494" s="208"/>
      <c r="J494" s="209">
        <f>ROUND(I494*H494,2)</f>
        <v>0</v>
      </c>
      <c r="K494" s="205" t="s">
        <v>159</v>
      </c>
      <c r="L494" s="43"/>
      <c r="M494" s="210" t="s">
        <v>19</v>
      </c>
      <c r="N494" s="211" t="s">
        <v>44</v>
      </c>
      <c r="O494" s="83"/>
      <c r="P494" s="212">
        <f>O494*H494</f>
        <v>0</v>
      </c>
      <c r="Q494" s="212">
        <v>0</v>
      </c>
      <c r="R494" s="212">
        <f>Q494*H494</f>
        <v>0</v>
      </c>
      <c r="S494" s="212">
        <v>0</v>
      </c>
      <c r="T494" s="213">
        <f>S494*H494</f>
        <v>0</v>
      </c>
      <c r="U494" s="37"/>
      <c r="V494" s="37"/>
      <c r="W494" s="37"/>
      <c r="X494" s="37"/>
      <c r="Y494" s="37"/>
      <c r="Z494" s="37"/>
      <c r="AA494" s="37"/>
      <c r="AB494" s="37"/>
      <c r="AC494" s="37"/>
      <c r="AD494" s="37"/>
      <c r="AE494" s="37"/>
      <c r="AR494" s="214" t="s">
        <v>231</v>
      </c>
      <c r="AT494" s="214" t="s">
        <v>155</v>
      </c>
      <c r="AU494" s="214" t="s">
        <v>85</v>
      </c>
      <c r="AY494" s="16" t="s">
        <v>153</v>
      </c>
      <c r="BE494" s="215">
        <f>IF(N494="základní",J494,0)</f>
        <v>0</v>
      </c>
      <c r="BF494" s="215">
        <f>IF(N494="snížená",J494,0)</f>
        <v>0</v>
      </c>
      <c r="BG494" s="215">
        <f>IF(N494="zákl. přenesená",J494,0)</f>
        <v>0</v>
      </c>
      <c r="BH494" s="215">
        <f>IF(N494="sníž. přenesená",J494,0)</f>
        <v>0</v>
      </c>
      <c r="BI494" s="215">
        <f>IF(N494="nulová",J494,0)</f>
        <v>0</v>
      </c>
      <c r="BJ494" s="16" t="s">
        <v>85</v>
      </c>
      <c r="BK494" s="215">
        <f>ROUND(I494*H494,2)</f>
        <v>0</v>
      </c>
      <c r="BL494" s="16" t="s">
        <v>231</v>
      </c>
      <c r="BM494" s="214" t="s">
        <v>1150</v>
      </c>
    </row>
    <row r="495" s="2" customFormat="1">
      <c r="A495" s="37"/>
      <c r="B495" s="38"/>
      <c r="C495" s="39"/>
      <c r="D495" s="216" t="s">
        <v>162</v>
      </c>
      <c r="E495" s="39"/>
      <c r="F495" s="217" t="s">
        <v>1151</v>
      </c>
      <c r="G495" s="39"/>
      <c r="H495" s="39"/>
      <c r="I495" s="218"/>
      <c r="J495" s="39"/>
      <c r="K495" s="39"/>
      <c r="L495" s="43"/>
      <c r="M495" s="219"/>
      <c r="N495" s="220"/>
      <c r="O495" s="83"/>
      <c r="P495" s="83"/>
      <c r="Q495" s="83"/>
      <c r="R495" s="83"/>
      <c r="S495" s="83"/>
      <c r="T495" s="84"/>
      <c r="U495" s="37"/>
      <c r="V495" s="37"/>
      <c r="W495" s="37"/>
      <c r="X495" s="37"/>
      <c r="Y495" s="37"/>
      <c r="Z495" s="37"/>
      <c r="AA495" s="37"/>
      <c r="AB495" s="37"/>
      <c r="AC495" s="37"/>
      <c r="AD495" s="37"/>
      <c r="AE495" s="37"/>
      <c r="AT495" s="16" t="s">
        <v>162</v>
      </c>
      <c r="AU495" s="16" t="s">
        <v>85</v>
      </c>
    </row>
    <row r="496" s="12" customFormat="1" ht="22.8" customHeight="1">
      <c r="A496" s="12"/>
      <c r="B496" s="187"/>
      <c r="C496" s="188"/>
      <c r="D496" s="189" t="s">
        <v>71</v>
      </c>
      <c r="E496" s="201" t="s">
        <v>1152</v>
      </c>
      <c r="F496" s="201" t="s">
        <v>1153</v>
      </c>
      <c r="G496" s="188"/>
      <c r="H496" s="188"/>
      <c r="I496" s="191"/>
      <c r="J496" s="202">
        <f>BK496</f>
        <v>0</v>
      </c>
      <c r="K496" s="188"/>
      <c r="L496" s="193"/>
      <c r="M496" s="194"/>
      <c r="N496" s="195"/>
      <c r="O496" s="195"/>
      <c r="P496" s="196">
        <f>SUM(P497:P552)</f>
        <v>0</v>
      </c>
      <c r="Q496" s="195"/>
      <c r="R496" s="196">
        <f>SUM(R497:R552)</f>
        <v>3.7637585999999996</v>
      </c>
      <c r="S496" s="195"/>
      <c r="T496" s="197">
        <f>SUM(T497:T552)</f>
        <v>1.0390000000000002</v>
      </c>
      <c r="U496" s="12"/>
      <c r="V496" s="12"/>
      <c r="W496" s="12"/>
      <c r="X496" s="12"/>
      <c r="Y496" s="12"/>
      <c r="Z496" s="12"/>
      <c r="AA496" s="12"/>
      <c r="AB496" s="12"/>
      <c r="AC496" s="12"/>
      <c r="AD496" s="12"/>
      <c r="AE496" s="12"/>
      <c r="AR496" s="198" t="s">
        <v>85</v>
      </c>
      <c r="AT496" s="199" t="s">
        <v>71</v>
      </c>
      <c r="AU496" s="199" t="s">
        <v>80</v>
      </c>
      <c r="AY496" s="198" t="s">
        <v>153</v>
      </c>
      <c r="BK496" s="200">
        <f>SUM(BK497:BK552)</f>
        <v>0</v>
      </c>
    </row>
    <row r="497" s="2" customFormat="1" ht="14.4" customHeight="1">
      <c r="A497" s="37"/>
      <c r="B497" s="38"/>
      <c r="C497" s="203" t="s">
        <v>1154</v>
      </c>
      <c r="D497" s="203" t="s">
        <v>155</v>
      </c>
      <c r="E497" s="204" t="s">
        <v>1155</v>
      </c>
      <c r="F497" s="205" t="s">
        <v>1156</v>
      </c>
      <c r="G497" s="206" t="s">
        <v>195</v>
      </c>
      <c r="H497" s="207">
        <v>40.060000000000002</v>
      </c>
      <c r="I497" s="208"/>
      <c r="J497" s="209">
        <f>ROUND(I497*H497,2)</f>
        <v>0</v>
      </c>
      <c r="K497" s="205" t="s">
        <v>19</v>
      </c>
      <c r="L497" s="43"/>
      <c r="M497" s="210" t="s">
        <v>19</v>
      </c>
      <c r="N497" s="211" t="s">
        <v>44</v>
      </c>
      <c r="O497" s="83"/>
      <c r="P497" s="212">
        <f>O497*H497</f>
        <v>0</v>
      </c>
      <c r="Q497" s="212">
        <v>0</v>
      </c>
      <c r="R497" s="212">
        <f>Q497*H497</f>
        <v>0</v>
      </c>
      <c r="S497" s="212">
        <v>0</v>
      </c>
      <c r="T497" s="213">
        <f>S497*H497</f>
        <v>0</v>
      </c>
      <c r="U497" s="37"/>
      <c r="V497" s="37"/>
      <c r="W497" s="37"/>
      <c r="X497" s="37"/>
      <c r="Y497" s="37"/>
      <c r="Z497" s="37"/>
      <c r="AA497" s="37"/>
      <c r="AB497" s="37"/>
      <c r="AC497" s="37"/>
      <c r="AD497" s="37"/>
      <c r="AE497" s="37"/>
      <c r="AR497" s="214" t="s">
        <v>231</v>
      </c>
      <c r="AT497" s="214" t="s">
        <v>155</v>
      </c>
      <c r="AU497" s="214" t="s">
        <v>85</v>
      </c>
      <c r="AY497" s="16" t="s">
        <v>153</v>
      </c>
      <c r="BE497" s="215">
        <f>IF(N497="základní",J497,0)</f>
        <v>0</v>
      </c>
      <c r="BF497" s="215">
        <f>IF(N497="snížená",J497,0)</f>
        <v>0</v>
      </c>
      <c r="BG497" s="215">
        <f>IF(N497="zákl. přenesená",J497,0)</f>
        <v>0</v>
      </c>
      <c r="BH497" s="215">
        <f>IF(N497="sníž. přenesená",J497,0)</f>
        <v>0</v>
      </c>
      <c r="BI497" s="215">
        <f>IF(N497="nulová",J497,0)</f>
        <v>0</v>
      </c>
      <c r="BJ497" s="16" t="s">
        <v>85</v>
      </c>
      <c r="BK497" s="215">
        <f>ROUND(I497*H497,2)</f>
        <v>0</v>
      </c>
      <c r="BL497" s="16" t="s">
        <v>231</v>
      </c>
      <c r="BM497" s="214" t="s">
        <v>1157</v>
      </c>
    </row>
    <row r="498" s="2" customFormat="1">
      <c r="A498" s="37"/>
      <c r="B498" s="38"/>
      <c r="C498" s="39"/>
      <c r="D498" s="231" t="s">
        <v>1158</v>
      </c>
      <c r="E498" s="39"/>
      <c r="F498" s="232" t="s">
        <v>1159</v>
      </c>
      <c r="G498" s="39"/>
      <c r="H498" s="39"/>
      <c r="I498" s="218"/>
      <c r="J498" s="39"/>
      <c r="K498" s="39"/>
      <c r="L498" s="43"/>
      <c r="M498" s="219"/>
      <c r="N498" s="220"/>
      <c r="O498" s="83"/>
      <c r="P498" s="83"/>
      <c r="Q498" s="83"/>
      <c r="R498" s="83"/>
      <c r="S498" s="83"/>
      <c r="T498" s="84"/>
      <c r="U498" s="37"/>
      <c r="V498" s="37"/>
      <c r="W498" s="37"/>
      <c r="X498" s="37"/>
      <c r="Y498" s="37"/>
      <c r="Z498" s="37"/>
      <c r="AA498" s="37"/>
      <c r="AB498" s="37"/>
      <c r="AC498" s="37"/>
      <c r="AD498" s="37"/>
      <c r="AE498" s="37"/>
      <c r="AT498" s="16" t="s">
        <v>1158</v>
      </c>
      <c r="AU498" s="16" t="s">
        <v>85</v>
      </c>
    </row>
    <row r="499" s="2" customFormat="1" ht="14.4" customHeight="1">
      <c r="A499" s="37"/>
      <c r="B499" s="38"/>
      <c r="C499" s="203" t="s">
        <v>1160</v>
      </c>
      <c r="D499" s="203" t="s">
        <v>155</v>
      </c>
      <c r="E499" s="204" t="s">
        <v>1161</v>
      </c>
      <c r="F499" s="205" t="s">
        <v>1162</v>
      </c>
      <c r="G499" s="206" t="s">
        <v>210</v>
      </c>
      <c r="H499" s="207">
        <v>14</v>
      </c>
      <c r="I499" s="208"/>
      <c r="J499" s="209">
        <f>ROUND(I499*H499,2)</f>
        <v>0</v>
      </c>
      <c r="K499" s="205" t="s">
        <v>159</v>
      </c>
      <c r="L499" s="43"/>
      <c r="M499" s="210" t="s">
        <v>19</v>
      </c>
      <c r="N499" s="211" t="s">
        <v>44</v>
      </c>
      <c r="O499" s="83"/>
      <c r="P499" s="212">
        <f>O499*H499</f>
        <v>0</v>
      </c>
      <c r="Q499" s="212">
        <v>0</v>
      </c>
      <c r="R499" s="212">
        <f>Q499*H499</f>
        <v>0</v>
      </c>
      <c r="S499" s="212">
        <v>0.0030000000000000001</v>
      </c>
      <c r="T499" s="213">
        <f>S499*H499</f>
        <v>0.042000000000000003</v>
      </c>
      <c r="U499" s="37"/>
      <c r="V499" s="37"/>
      <c r="W499" s="37"/>
      <c r="X499" s="37"/>
      <c r="Y499" s="37"/>
      <c r="Z499" s="37"/>
      <c r="AA499" s="37"/>
      <c r="AB499" s="37"/>
      <c r="AC499" s="37"/>
      <c r="AD499" s="37"/>
      <c r="AE499" s="37"/>
      <c r="AR499" s="214" t="s">
        <v>231</v>
      </c>
      <c r="AT499" s="214" t="s">
        <v>155</v>
      </c>
      <c r="AU499" s="214" t="s">
        <v>85</v>
      </c>
      <c r="AY499" s="16" t="s">
        <v>153</v>
      </c>
      <c r="BE499" s="215">
        <f>IF(N499="základní",J499,0)</f>
        <v>0</v>
      </c>
      <c r="BF499" s="215">
        <f>IF(N499="snížená",J499,0)</f>
        <v>0</v>
      </c>
      <c r="BG499" s="215">
        <f>IF(N499="zákl. přenesená",J499,0)</f>
        <v>0</v>
      </c>
      <c r="BH499" s="215">
        <f>IF(N499="sníž. přenesená",J499,0)</f>
        <v>0</v>
      </c>
      <c r="BI499" s="215">
        <f>IF(N499="nulová",J499,0)</f>
        <v>0</v>
      </c>
      <c r="BJ499" s="16" t="s">
        <v>85</v>
      </c>
      <c r="BK499" s="215">
        <f>ROUND(I499*H499,2)</f>
        <v>0</v>
      </c>
      <c r="BL499" s="16" t="s">
        <v>231</v>
      </c>
      <c r="BM499" s="214" t="s">
        <v>1163</v>
      </c>
    </row>
    <row r="500" s="2" customFormat="1">
      <c r="A500" s="37"/>
      <c r="B500" s="38"/>
      <c r="C500" s="39"/>
      <c r="D500" s="216" t="s">
        <v>162</v>
      </c>
      <c r="E500" s="39"/>
      <c r="F500" s="217" t="s">
        <v>1164</v>
      </c>
      <c r="G500" s="39"/>
      <c r="H500" s="39"/>
      <c r="I500" s="218"/>
      <c r="J500" s="39"/>
      <c r="K500" s="39"/>
      <c r="L500" s="43"/>
      <c r="M500" s="219"/>
      <c r="N500" s="220"/>
      <c r="O500" s="83"/>
      <c r="P500" s="83"/>
      <c r="Q500" s="83"/>
      <c r="R500" s="83"/>
      <c r="S500" s="83"/>
      <c r="T500" s="84"/>
      <c r="U500" s="37"/>
      <c r="V500" s="37"/>
      <c r="W500" s="37"/>
      <c r="X500" s="37"/>
      <c r="Y500" s="37"/>
      <c r="Z500" s="37"/>
      <c r="AA500" s="37"/>
      <c r="AB500" s="37"/>
      <c r="AC500" s="37"/>
      <c r="AD500" s="37"/>
      <c r="AE500" s="37"/>
      <c r="AT500" s="16" t="s">
        <v>162</v>
      </c>
      <c r="AU500" s="16" t="s">
        <v>85</v>
      </c>
    </row>
    <row r="501" s="2" customFormat="1" ht="19.8" customHeight="1">
      <c r="A501" s="37"/>
      <c r="B501" s="38"/>
      <c r="C501" s="203" t="s">
        <v>1165</v>
      </c>
      <c r="D501" s="203" t="s">
        <v>155</v>
      </c>
      <c r="E501" s="204" t="s">
        <v>1166</v>
      </c>
      <c r="F501" s="205" t="s">
        <v>1167</v>
      </c>
      <c r="G501" s="206" t="s">
        <v>210</v>
      </c>
      <c r="H501" s="207">
        <v>17</v>
      </c>
      <c r="I501" s="208"/>
      <c r="J501" s="209">
        <f>ROUND(I501*H501,2)</f>
        <v>0</v>
      </c>
      <c r="K501" s="205" t="s">
        <v>159</v>
      </c>
      <c r="L501" s="43"/>
      <c r="M501" s="210" t="s">
        <v>19</v>
      </c>
      <c r="N501" s="211" t="s">
        <v>44</v>
      </c>
      <c r="O501" s="83"/>
      <c r="P501" s="212">
        <f>O501*H501</f>
        <v>0</v>
      </c>
      <c r="Q501" s="212">
        <v>0</v>
      </c>
      <c r="R501" s="212">
        <f>Q501*H501</f>
        <v>0</v>
      </c>
      <c r="S501" s="212">
        <v>0.0050000000000000001</v>
      </c>
      <c r="T501" s="213">
        <f>S501*H501</f>
        <v>0.085000000000000006</v>
      </c>
      <c r="U501" s="37"/>
      <c r="V501" s="37"/>
      <c r="W501" s="37"/>
      <c r="X501" s="37"/>
      <c r="Y501" s="37"/>
      <c r="Z501" s="37"/>
      <c r="AA501" s="37"/>
      <c r="AB501" s="37"/>
      <c r="AC501" s="37"/>
      <c r="AD501" s="37"/>
      <c r="AE501" s="37"/>
      <c r="AR501" s="214" t="s">
        <v>231</v>
      </c>
      <c r="AT501" s="214" t="s">
        <v>155</v>
      </c>
      <c r="AU501" s="214" t="s">
        <v>85</v>
      </c>
      <c r="AY501" s="16" t="s">
        <v>153</v>
      </c>
      <c r="BE501" s="215">
        <f>IF(N501="základní",J501,0)</f>
        <v>0</v>
      </c>
      <c r="BF501" s="215">
        <f>IF(N501="snížená",J501,0)</f>
        <v>0</v>
      </c>
      <c r="BG501" s="215">
        <f>IF(N501="zákl. přenesená",J501,0)</f>
        <v>0</v>
      </c>
      <c r="BH501" s="215">
        <f>IF(N501="sníž. přenesená",J501,0)</f>
        <v>0</v>
      </c>
      <c r="BI501" s="215">
        <f>IF(N501="nulová",J501,0)</f>
        <v>0</v>
      </c>
      <c r="BJ501" s="16" t="s">
        <v>85</v>
      </c>
      <c r="BK501" s="215">
        <f>ROUND(I501*H501,2)</f>
        <v>0</v>
      </c>
      <c r="BL501" s="16" t="s">
        <v>231</v>
      </c>
      <c r="BM501" s="214" t="s">
        <v>1168</v>
      </c>
    </row>
    <row r="502" s="2" customFormat="1">
      <c r="A502" s="37"/>
      <c r="B502" s="38"/>
      <c r="C502" s="39"/>
      <c r="D502" s="216" t="s">
        <v>162</v>
      </c>
      <c r="E502" s="39"/>
      <c r="F502" s="217" t="s">
        <v>1169</v>
      </c>
      <c r="G502" s="39"/>
      <c r="H502" s="39"/>
      <c r="I502" s="218"/>
      <c r="J502" s="39"/>
      <c r="K502" s="39"/>
      <c r="L502" s="43"/>
      <c r="M502" s="219"/>
      <c r="N502" s="220"/>
      <c r="O502" s="83"/>
      <c r="P502" s="83"/>
      <c r="Q502" s="83"/>
      <c r="R502" s="83"/>
      <c r="S502" s="83"/>
      <c r="T502" s="84"/>
      <c r="U502" s="37"/>
      <c r="V502" s="37"/>
      <c r="W502" s="37"/>
      <c r="X502" s="37"/>
      <c r="Y502" s="37"/>
      <c r="Z502" s="37"/>
      <c r="AA502" s="37"/>
      <c r="AB502" s="37"/>
      <c r="AC502" s="37"/>
      <c r="AD502" s="37"/>
      <c r="AE502" s="37"/>
      <c r="AT502" s="16" t="s">
        <v>162</v>
      </c>
      <c r="AU502" s="16" t="s">
        <v>85</v>
      </c>
    </row>
    <row r="503" s="2" customFormat="1" ht="19.8" customHeight="1">
      <c r="A503" s="37"/>
      <c r="B503" s="38"/>
      <c r="C503" s="203" t="s">
        <v>1170</v>
      </c>
      <c r="D503" s="203" t="s">
        <v>155</v>
      </c>
      <c r="E503" s="204" t="s">
        <v>1171</v>
      </c>
      <c r="F503" s="205" t="s">
        <v>1172</v>
      </c>
      <c r="G503" s="206" t="s">
        <v>195</v>
      </c>
      <c r="H503" s="207">
        <v>25</v>
      </c>
      <c r="I503" s="208"/>
      <c r="J503" s="209">
        <f>ROUND(I503*H503,2)</f>
        <v>0</v>
      </c>
      <c r="K503" s="205" t="s">
        <v>159</v>
      </c>
      <c r="L503" s="43"/>
      <c r="M503" s="210" t="s">
        <v>19</v>
      </c>
      <c r="N503" s="211" t="s">
        <v>44</v>
      </c>
      <c r="O503" s="83"/>
      <c r="P503" s="212">
        <f>O503*H503</f>
        <v>0</v>
      </c>
      <c r="Q503" s="212">
        <v>0.00027</v>
      </c>
      <c r="R503" s="212">
        <f>Q503*H503</f>
        <v>0.0067499999999999999</v>
      </c>
      <c r="S503" s="212">
        <v>0</v>
      </c>
      <c r="T503" s="213">
        <f>S503*H503</f>
        <v>0</v>
      </c>
      <c r="U503" s="37"/>
      <c r="V503" s="37"/>
      <c r="W503" s="37"/>
      <c r="X503" s="37"/>
      <c r="Y503" s="37"/>
      <c r="Z503" s="37"/>
      <c r="AA503" s="37"/>
      <c r="AB503" s="37"/>
      <c r="AC503" s="37"/>
      <c r="AD503" s="37"/>
      <c r="AE503" s="37"/>
      <c r="AR503" s="214" t="s">
        <v>231</v>
      </c>
      <c r="AT503" s="214" t="s">
        <v>155</v>
      </c>
      <c r="AU503" s="214" t="s">
        <v>85</v>
      </c>
      <c r="AY503" s="16" t="s">
        <v>153</v>
      </c>
      <c r="BE503" s="215">
        <f>IF(N503="základní",J503,0)</f>
        <v>0</v>
      </c>
      <c r="BF503" s="215">
        <f>IF(N503="snížená",J503,0)</f>
        <v>0</v>
      </c>
      <c r="BG503" s="215">
        <f>IF(N503="zákl. přenesená",J503,0)</f>
        <v>0</v>
      </c>
      <c r="BH503" s="215">
        <f>IF(N503="sníž. přenesená",J503,0)</f>
        <v>0</v>
      </c>
      <c r="BI503" s="215">
        <f>IF(N503="nulová",J503,0)</f>
        <v>0</v>
      </c>
      <c r="BJ503" s="16" t="s">
        <v>85</v>
      </c>
      <c r="BK503" s="215">
        <f>ROUND(I503*H503,2)</f>
        <v>0</v>
      </c>
      <c r="BL503" s="16" t="s">
        <v>231</v>
      </c>
      <c r="BM503" s="214" t="s">
        <v>1173</v>
      </c>
    </row>
    <row r="504" s="2" customFormat="1">
      <c r="A504" s="37"/>
      <c r="B504" s="38"/>
      <c r="C504" s="39"/>
      <c r="D504" s="216" t="s">
        <v>162</v>
      </c>
      <c r="E504" s="39"/>
      <c r="F504" s="217" t="s">
        <v>1174</v>
      </c>
      <c r="G504" s="39"/>
      <c r="H504" s="39"/>
      <c r="I504" s="218"/>
      <c r="J504" s="39"/>
      <c r="K504" s="39"/>
      <c r="L504" s="43"/>
      <c r="M504" s="219"/>
      <c r="N504" s="220"/>
      <c r="O504" s="83"/>
      <c r="P504" s="83"/>
      <c r="Q504" s="83"/>
      <c r="R504" s="83"/>
      <c r="S504" s="83"/>
      <c r="T504" s="84"/>
      <c r="U504" s="37"/>
      <c r="V504" s="37"/>
      <c r="W504" s="37"/>
      <c r="X504" s="37"/>
      <c r="Y504" s="37"/>
      <c r="Z504" s="37"/>
      <c r="AA504" s="37"/>
      <c r="AB504" s="37"/>
      <c r="AC504" s="37"/>
      <c r="AD504" s="37"/>
      <c r="AE504" s="37"/>
      <c r="AT504" s="16" t="s">
        <v>162</v>
      </c>
      <c r="AU504" s="16" t="s">
        <v>85</v>
      </c>
    </row>
    <row r="505" s="2" customFormat="1" ht="14.4" customHeight="1">
      <c r="A505" s="37"/>
      <c r="B505" s="38"/>
      <c r="C505" s="221" t="s">
        <v>1175</v>
      </c>
      <c r="D505" s="221" t="s">
        <v>252</v>
      </c>
      <c r="E505" s="222" t="s">
        <v>1176</v>
      </c>
      <c r="F505" s="223" t="s">
        <v>1177</v>
      </c>
      <c r="G505" s="224" t="s">
        <v>195</v>
      </c>
      <c r="H505" s="225">
        <v>57.200000000000003</v>
      </c>
      <c r="I505" s="226"/>
      <c r="J505" s="227">
        <f>ROUND(I505*H505,2)</f>
        <v>0</v>
      </c>
      <c r="K505" s="223" t="s">
        <v>159</v>
      </c>
      <c r="L505" s="228"/>
      <c r="M505" s="229" t="s">
        <v>19</v>
      </c>
      <c r="N505" s="230" t="s">
        <v>44</v>
      </c>
      <c r="O505" s="83"/>
      <c r="P505" s="212">
        <f>O505*H505</f>
        <v>0</v>
      </c>
      <c r="Q505" s="212">
        <v>0.036810000000000002</v>
      </c>
      <c r="R505" s="212">
        <f>Q505*H505</f>
        <v>2.1055320000000002</v>
      </c>
      <c r="S505" s="212">
        <v>0</v>
      </c>
      <c r="T505" s="213">
        <f>S505*H505</f>
        <v>0</v>
      </c>
      <c r="U505" s="37"/>
      <c r="V505" s="37"/>
      <c r="W505" s="37"/>
      <c r="X505" s="37"/>
      <c r="Y505" s="37"/>
      <c r="Z505" s="37"/>
      <c r="AA505" s="37"/>
      <c r="AB505" s="37"/>
      <c r="AC505" s="37"/>
      <c r="AD505" s="37"/>
      <c r="AE505" s="37"/>
      <c r="AR505" s="214" t="s">
        <v>255</v>
      </c>
      <c r="AT505" s="214" t="s">
        <v>252</v>
      </c>
      <c r="AU505" s="214" t="s">
        <v>85</v>
      </c>
      <c r="AY505" s="16" t="s">
        <v>153</v>
      </c>
      <c r="BE505" s="215">
        <f>IF(N505="základní",J505,0)</f>
        <v>0</v>
      </c>
      <c r="BF505" s="215">
        <f>IF(N505="snížená",J505,0)</f>
        <v>0</v>
      </c>
      <c r="BG505" s="215">
        <f>IF(N505="zákl. přenesená",J505,0)</f>
        <v>0</v>
      </c>
      <c r="BH505" s="215">
        <f>IF(N505="sníž. přenesená",J505,0)</f>
        <v>0</v>
      </c>
      <c r="BI505" s="215">
        <f>IF(N505="nulová",J505,0)</f>
        <v>0</v>
      </c>
      <c r="BJ505" s="16" t="s">
        <v>85</v>
      </c>
      <c r="BK505" s="215">
        <f>ROUND(I505*H505,2)</f>
        <v>0</v>
      </c>
      <c r="BL505" s="16" t="s">
        <v>231</v>
      </c>
      <c r="BM505" s="214" t="s">
        <v>1178</v>
      </c>
    </row>
    <row r="506" s="2" customFormat="1" ht="14.4" customHeight="1">
      <c r="A506" s="37"/>
      <c r="B506" s="38"/>
      <c r="C506" s="203" t="s">
        <v>1179</v>
      </c>
      <c r="D506" s="203" t="s">
        <v>155</v>
      </c>
      <c r="E506" s="204" t="s">
        <v>1180</v>
      </c>
      <c r="F506" s="205" t="s">
        <v>1181</v>
      </c>
      <c r="G506" s="206" t="s">
        <v>210</v>
      </c>
      <c r="H506" s="207">
        <v>11</v>
      </c>
      <c r="I506" s="208"/>
      <c r="J506" s="209">
        <f>ROUND(I506*H506,2)</f>
        <v>0</v>
      </c>
      <c r="K506" s="205" t="s">
        <v>159</v>
      </c>
      <c r="L506" s="43"/>
      <c r="M506" s="210" t="s">
        <v>19</v>
      </c>
      <c r="N506" s="211" t="s">
        <v>44</v>
      </c>
      <c r="O506" s="83"/>
      <c r="P506" s="212">
        <f>O506*H506</f>
        <v>0</v>
      </c>
      <c r="Q506" s="212">
        <v>0.00027</v>
      </c>
      <c r="R506" s="212">
        <f>Q506*H506</f>
        <v>0.00297</v>
      </c>
      <c r="S506" s="212">
        <v>0</v>
      </c>
      <c r="T506" s="213">
        <f>S506*H506</f>
        <v>0</v>
      </c>
      <c r="U506" s="37"/>
      <c r="V506" s="37"/>
      <c r="W506" s="37"/>
      <c r="X506" s="37"/>
      <c r="Y506" s="37"/>
      <c r="Z506" s="37"/>
      <c r="AA506" s="37"/>
      <c r="AB506" s="37"/>
      <c r="AC506" s="37"/>
      <c r="AD506" s="37"/>
      <c r="AE506" s="37"/>
      <c r="AR506" s="214" t="s">
        <v>231</v>
      </c>
      <c r="AT506" s="214" t="s">
        <v>155</v>
      </c>
      <c r="AU506" s="214" t="s">
        <v>85</v>
      </c>
      <c r="AY506" s="16" t="s">
        <v>153</v>
      </c>
      <c r="BE506" s="215">
        <f>IF(N506="základní",J506,0)</f>
        <v>0</v>
      </c>
      <c r="BF506" s="215">
        <f>IF(N506="snížená",J506,0)</f>
        <v>0</v>
      </c>
      <c r="BG506" s="215">
        <f>IF(N506="zákl. přenesená",J506,0)</f>
        <v>0</v>
      </c>
      <c r="BH506" s="215">
        <f>IF(N506="sníž. přenesená",J506,0)</f>
        <v>0</v>
      </c>
      <c r="BI506" s="215">
        <f>IF(N506="nulová",J506,0)</f>
        <v>0</v>
      </c>
      <c r="BJ506" s="16" t="s">
        <v>85</v>
      </c>
      <c r="BK506" s="215">
        <f>ROUND(I506*H506,2)</f>
        <v>0</v>
      </c>
      <c r="BL506" s="16" t="s">
        <v>231</v>
      </c>
      <c r="BM506" s="214" t="s">
        <v>1182</v>
      </c>
    </row>
    <row r="507" s="2" customFormat="1">
      <c r="A507" s="37"/>
      <c r="B507" s="38"/>
      <c r="C507" s="39"/>
      <c r="D507" s="216" t="s">
        <v>162</v>
      </c>
      <c r="E507" s="39"/>
      <c r="F507" s="217" t="s">
        <v>1183</v>
      </c>
      <c r="G507" s="39"/>
      <c r="H507" s="39"/>
      <c r="I507" s="218"/>
      <c r="J507" s="39"/>
      <c r="K507" s="39"/>
      <c r="L507" s="43"/>
      <c r="M507" s="219"/>
      <c r="N507" s="220"/>
      <c r="O507" s="83"/>
      <c r="P507" s="83"/>
      <c r="Q507" s="83"/>
      <c r="R507" s="83"/>
      <c r="S507" s="83"/>
      <c r="T507" s="84"/>
      <c r="U507" s="37"/>
      <c r="V507" s="37"/>
      <c r="W507" s="37"/>
      <c r="X507" s="37"/>
      <c r="Y507" s="37"/>
      <c r="Z507" s="37"/>
      <c r="AA507" s="37"/>
      <c r="AB507" s="37"/>
      <c r="AC507" s="37"/>
      <c r="AD507" s="37"/>
      <c r="AE507" s="37"/>
      <c r="AT507" s="16" t="s">
        <v>162</v>
      </c>
      <c r="AU507" s="16" t="s">
        <v>85</v>
      </c>
    </row>
    <row r="508" s="2" customFormat="1" ht="14.4" customHeight="1">
      <c r="A508" s="37"/>
      <c r="B508" s="38"/>
      <c r="C508" s="221" t="s">
        <v>1184</v>
      </c>
      <c r="D508" s="221" t="s">
        <v>252</v>
      </c>
      <c r="E508" s="222" t="s">
        <v>1185</v>
      </c>
      <c r="F508" s="223" t="s">
        <v>1186</v>
      </c>
      <c r="G508" s="224" t="s">
        <v>195</v>
      </c>
      <c r="H508" s="225">
        <v>6.2199999999999998</v>
      </c>
      <c r="I508" s="226"/>
      <c r="J508" s="227">
        <f>ROUND(I508*H508,2)</f>
        <v>0</v>
      </c>
      <c r="K508" s="223" t="s">
        <v>159</v>
      </c>
      <c r="L508" s="228"/>
      <c r="M508" s="229" t="s">
        <v>19</v>
      </c>
      <c r="N508" s="230" t="s">
        <v>44</v>
      </c>
      <c r="O508" s="83"/>
      <c r="P508" s="212">
        <f>O508*H508</f>
        <v>0</v>
      </c>
      <c r="Q508" s="212">
        <v>0.040280000000000003</v>
      </c>
      <c r="R508" s="212">
        <f>Q508*H508</f>
        <v>0.25054160000000003</v>
      </c>
      <c r="S508" s="212">
        <v>0</v>
      </c>
      <c r="T508" s="213">
        <f>S508*H508</f>
        <v>0</v>
      </c>
      <c r="U508" s="37"/>
      <c r="V508" s="37"/>
      <c r="W508" s="37"/>
      <c r="X508" s="37"/>
      <c r="Y508" s="37"/>
      <c r="Z508" s="37"/>
      <c r="AA508" s="37"/>
      <c r="AB508" s="37"/>
      <c r="AC508" s="37"/>
      <c r="AD508" s="37"/>
      <c r="AE508" s="37"/>
      <c r="AR508" s="214" t="s">
        <v>255</v>
      </c>
      <c r="AT508" s="214" t="s">
        <v>252</v>
      </c>
      <c r="AU508" s="214" t="s">
        <v>85</v>
      </c>
      <c r="AY508" s="16" t="s">
        <v>153</v>
      </c>
      <c r="BE508" s="215">
        <f>IF(N508="základní",J508,0)</f>
        <v>0</v>
      </c>
      <c r="BF508" s="215">
        <f>IF(N508="snížená",J508,0)</f>
        <v>0</v>
      </c>
      <c r="BG508" s="215">
        <f>IF(N508="zákl. přenesená",J508,0)</f>
        <v>0</v>
      </c>
      <c r="BH508" s="215">
        <f>IF(N508="sníž. přenesená",J508,0)</f>
        <v>0</v>
      </c>
      <c r="BI508" s="215">
        <f>IF(N508="nulová",J508,0)</f>
        <v>0</v>
      </c>
      <c r="BJ508" s="16" t="s">
        <v>85</v>
      </c>
      <c r="BK508" s="215">
        <f>ROUND(I508*H508,2)</f>
        <v>0</v>
      </c>
      <c r="BL508" s="16" t="s">
        <v>231</v>
      </c>
      <c r="BM508" s="214" t="s">
        <v>1187</v>
      </c>
    </row>
    <row r="509" s="2" customFormat="1" ht="22.2" customHeight="1">
      <c r="A509" s="37"/>
      <c r="B509" s="38"/>
      <c r="C509" s="203" t="s">
        <v>1188</v>
      </c>
      <c r="D509" s="203" t="s">
        <v>155</v>
      </c>
      <c r="E509" s="204" t="s">
        <v>1189</v>
      </c>
      <c r="F509" s="205" t="s">
        <v>1190</v>
      </c>
      <c r="G509" s="206" t="s">
        <v>210</v>
      </c>
      <c r="H509" s="207">
        <v>1</v>
      </c>
      <c r="I509" s="208"/>
      <c r="J509" s="209">
        <f>ROUND(I509*H509,2)</f>
        <v>0</v>
      </c>
      <c r="K509" s="205" t="s">
        <v>159</v>
      </c>
      <c r="L509" s="43"/>
      <c r="M509" s="210" t="s">
        <v>19</v>
      </c>
      <c r="N509" s="211" t="s">
        <v>44</v>
      </c>
      <c r="O509" s="83"/>
      <c r="P509" s="212">
        <f>O509*H509</f>
        <v>0</v>
      </c>
      <c r="Q509" s="212">
        <v>0</v>
      </c>
      <c r="R509" s="212">
        <f>Q509*H509</f>
        <v>0</v>
      </c>
      <c r="S509" s="212">
        <v>0</v>
      </c>
      <c r="T509" s="213">
        <f>S509*H509</f>
        <v>0</v>
      </c>
      <c r="U509" s="37"/>
      <c r="V509" s="37"/>
      <c r="W509" s="37"/>
      <c r="X509" s="37"/>
      <c r="Y509" s="37"/>
      <c r="Z509" s="37"/>
      <c r="AA509" s="37"/>
      <c r="AB509" s="37"/>
      <c r="AC509" s="37"/>
      <c r="AD509" s="37"/>
      <c r="AE509" s="37"/>
      <c r="AR509" s="214" t="s">
        <v>231</v>
      </c>
      <c r="AT509" s="214" t="s">
        <v>155</v>
      </c>
      <c r="AU509" s="214" t="s">
        <v>85</v>
      </c>
      <c r="AY509" s="16" t="s">
        <v>153</v>
      </c>
      <c r="BE509" s="215">
        <f>IF(N509="základní",J509,0)</f>
        <v>0</v>
      </c>
      <c r="BF509" s="215">
        <f>IF(N509="snížená",J509,0)</f>
        <v>0</v>
      </c>
      <c r="BG509" s="215">
        <f>IF(N509="zákl. přenesená",J509,0)</f>
        <v>0</v>
      </c>
      <c r="BH509" s="215">
        <f>IF(N509="sníž. přenesená",J509,0)</f>
        <v>0</v>
      </c>
      <c r="BI509" s="215">
        <f>IF(N509="nulová",J509,0)</f>
        <v>0</v>
      </c>
      <c r="BJ509" s="16" t="s">
        <v>85</v>
      </c>
      <c r="BK509" s="215">
        <f>ROUND(I509*H509,2)</f>
        <v>0</v>
      </c>
      <c r="BL509" s="16" t="s">
        <v>231</v>
      </c>
      <c r="BM509" s="214" t="s">
        <v>1191</v>
      </c>
    </row>
    <row r="510" s="2" customFormat="1">
      <c r="A510" s="37"/>
      <c r="B510" s="38"/>
      <c r="C510" s="39"/>
      <c r="D510" s="216" t="s">
        <v>162</v>
      </c>
      <c r="E510" s="39"/>
      <c r="F510" s="217" t="s">
        <v>1192</v>
      </c>
      <c r="G510" s="39"/>
      <c r="H510" s="39"/>
      <c r="I510" s="218"/>
      <c r="J510" s="39"/>
      <c r="K510" s="39"/>
      <c r="L510" s="43"/>
      <c r="M510" s="219"/>
      <c r="N510" s="220"/>
      <c r="O510" s="83"/>
      <c r="P510" s="83"/>
      <c r="Q510" s="83"/>
      <c r="R510" s="83"/>
      <c r="S510" s="83"/>
      <c r="T510" s="84"/>
      <c r="U510" s="37"/>
      <c r="V510" s="37"/>
      <c r="W510" s="37"/>
      <c r="X510" s="37"/>
      <c r="Y510" s="37"/>
      <c r="Z510" s="37"/>
      <c r="AA510" s="37"/>
      <c r="AB510" s="37"/>
      <c r="AC510" s="37"/>
      <c r="AD510" s="37"/>
      <c r="AE510" s="37"/>
      <c r="AT510" s="16" t="s">
        <v>162</v>
      </c>
      <c r="AU510" s="16" t="s">
        <v>85</v>
      </c>
    </row>
    <row r="511" s="2" customFormat="1" ht="14.4" customHeight="1">
      <c r="A511" s="37"/>
      <c r="B511" s="38"/>
      <c r="C511" s="221" t="s">
        <v>1193</v>
      </c>
      <c r="D511" s="221" t="s">
        <v>252</v>
      </c>
      <c r="E511" s="222" t="s">
        <v>1194</v>
      </c>
      <c r="F511" s="223" t="s">
        <v>1195</v>
      </c>
      <c r="G511" s="224" t="s">
        <v>210</v>
      </c>
      <c r="H511" s="225">
        <v>1</v>
      </c>
      <c r="I511" s="226"/>
      <c r="J511" s="227">
        <f>ROUND(I511*H511,2)</f>
        <v>0</v>
      </c>
      <c r="K511" s="223" t="s">
        <v>159</v>
      </c>
      <c r="L511" s="228"/>
      <c r="M511" s="229" t="s">
        <v>19</v>
      </c>
      <c r="N511" s="230" t="s">
        <v>44</v>
      </c>
      <c r="O511" s="83"/>
      <c r="P511" s="212">
        <f>O511*H511</f>
        <v>0</v>
      </c>
      <c r="Q511" s="212">
        <v>0.037999999999999999</v>
      </c>
      <c r="R511" s="212">
        <f>Q511*H511</f>
        <v>0.037999999999999999</v>
      </c>
      <c r="S511" s="212">
        <v>0</v>
      </c>
      <c r="T511" s="213">
        <f>S511*H511</f>
        <v>0</v>
      </c>
      <c r="U511" s="37"/>
      <c r="V511" s="37"/>
      <c r="W511" s="37"/>
      <c r="X511" s="37"/>
      <c r="Y511" s="37"/>
      <c r="Z511" s="37"/>
      <c r="AA511" s="37"/>
      <c r="AB511" s="37"/>
      <c r="AC511" s="37"/>
      <c r="AD511" s="37"/>
      <c r="AE511" s="37"/>
      <c r="AR511" s="214" t="s">
        <v>255</v>
      </c>
      <c r="AT511" s="214" t="s">
        <v>252</v>
      </c>
      <c r="AU511" s="214" t="s">
        <v>85</v>
      </c>
      <c r="AY511" s="16" t="s">
        <v>153</v>
      </c>
      <c r="BE511" s="215">
        <f>IF(N511="základní",J511,0)</f>
        <v>0</v>
      </c>
      <c r="BF511" s="215">
        <f>IF(N511="snížená",J511,0)</f>
        <v>0</v>
      </c>
      <c r="BG511" s="215">
        <f>IF(N511="zákl. přenesená",J511,0)</f>
        <v>0</v>
      </c>
      <c r="BH511" s="215">
        <f>IF(N511="sníž. přenesená",J511,0)</f>
        <v>0</v>
      </c>
      <c r="BI511" s="215">
        <f>IF(N511="nulová",J511,0)</f>
        <v>0</v>
      </c>
      <c r="BJ511" s="16" t="s">
        <v>85</v>
      </c>
      <c r="BK511" s="215">
        <f>ROUND(I511*H511,2)</f>
        <v>0</v>
      </c>
      <c r="BL511" s="16" t="s">
        <v>231</v>
      </c>
      <c r="BM511" s="214" t="s">
        <v>1196</v>
      </c>
    </row>
    <row r="512" s="2" customFormat="1" ht="22.2" customHeight="1">
      <c r="A512" s="37"/>
      <c r="B512" s="38"/>
      <c r="C512" s="203" t="s">
        <v>1197</v>
      </c>
      <c r="D512" s="203" t="s">
        <v>155</v>
      </c>
      <c r="E512" s="204" t="s">
        <v>1198</v>
      </c>
      <c r="F512" s="205" t="s">
        <v>1199</v>
      </c>
      <c r="G512" s="206" t="s">
        <v>210</v>
      </c>
      <c r="H512" s="207">
        <v>6</v>
      </c>
      <c r="I512" s="208"/>
      <c r="J512" s="209">
        <f>ROUND(I512*H512,2)</f>
        <v>0</v>
      </c>
      <c r="K512" s="205" t="s">
        <v>159</v>
      </c>
      <c r="L512" s="43"/>
      <c r="M512" s="210" t="s">
        <v>19</v>
      </c>
      <c r="N512" s="211" t="s">
        <v>44</v>
      </c>
      <c r="O512" s="83"/>
      <c r="P512" s="212">
        <f>O512*H512</f>
        <v>0</v>
      </c>
      <c r="Q512" s="212">
        <v>0</v>
      </c>
      <c r="R512" s="212">
        <f>Q512*H512</f>
        <v>0</v>
      </c>
      <c r="S512" s="212">
        <v>0</v>
      </c>
      <c r="T512" s="213">
        <f>S512*H512</f>
        <v>0</v>
      </c>
      <c r="U512" s="37"/>
      <c r="V512" s="37"/>
      <c r="W512" s="37"/>
      <c r="X512" s="37"/>
      <c r="Y512" s="37"/>
      <c r="Z512" s="37"/>
      <c r="AA512" s="37"/>
      <c r="AB512" s="37"/>
      <c r="AC512" s="37"/>
      <c r="AD512" s="37"/>
      <c r="AE512" s="37"/>
      <c r="AR512" s="214" t="s">
        <v>231</v>
      </c>
      <c r="AT512" s="214" t="s">
        <v>155</v>
      </c>
      <c r="AU512" s="214" t="s">
        <v>85</v>
      </c>
      <c r="AY512" s="16" t="s">
        <v>153</v>
      </c>
      <c r="BE512" s="215">
        <f>IF(N512="základní",J512,0)</f>
        <v>0</v>
      </c>
      <c r="BF512" s="215">
        <f>IF(N512="snížená",J512,0)</f>
        <v>0</v>
      </c>
      <c r="BG512" s="215">
        <f>IF(N512="zákl. přenesená",J512,0)</f>
        <v>0</v>
      </c>
      <c r="BH512" s="215">
        <f>IF(N512="sníž. přenesená",J512,0)</f>
        <v>0</v>
      </c>
      <c r="BI512" s="215">
        <f>IF(N512="nulová",J512,0)</f>
        <v>0</v>
      </c>
      <c r="BJ512" s="16" t="s">
        <v>85</v>
      </c>
      <c r="BK512" s="215">
        <f>ROUND(I512*H512,2)</f>
        <v>0</v>
      </c>
      <c r="BL512" s="16" t="s">
        <v>231</v>
      </c>
      <c r="BM512" s="214" t="s">
        <v>1200</v>
      </c>
    </row>
    <row r="513" s="2" customFormat="1">
      <c r="A513" s="37"/>
      <c r="B513" s="38"/>
      <c r="C513" s="39"/>
      <c r="D513" s="216" t="s">
        <v>162</v>
      </c>
      <c r="E513" s="39"/>
      <c r="F513" s="217" t="s">
        <v>1201</v>
      </c>
      <c r="G513" s="39"/>
      <c r="H513" s="39"/>
      <c r="I513" s="218"/>
      <c r="J513" s="39"/>
      <c r="K513" s="39"/>
      <c r="L513" s="43"/>
      <c r="M513" s="219"/>
      <c r="N513" s="220"/>
      <c r="O513" s="83"/>
      <c r="P513" s="83"/>
      <c r="Q513" s="83"/>
      <c r="R513" s="83"/>
      <c r="S513" s="83"/>
      <c r="T513" s="84"/>
      <c r="U513" s="37"/>
      <c r="V513" s="37"/>
      <c r="W513" s="37"/>
      <c r="X513" s="37"/>
      <c r="Y513" s="37"/>
      <c r="Z513" s="37"/>
      <c r="AA513" s="37"/>
      <c r="AB513" s="37"/>
      <c r="AC513" s="37"/>
      <c r="AD513" s="37"/>
      <c r="AE513" s="37"/>
      <c r="AT513" s="16" t="s">
        <v>162</v>
      </c>
      <c r="AU513" s="16" t="s">
        <v>85</v>
      </c>
    </row>
    <row r="514" s="2" customFormat="1" ht="22.2" customHeight="1">
      <c r="A514" s="37"/>
      <c r="B514" s="38"/>
      <c r="C514" s="221" t="s">
        <v>1202</v>
      </c>
      <c r="D514" s="221" t="s">
        <v>252</v>
      </c>
      <c r="E514" s="222" t="s">
        <v>1203</v>
      </c>
      <c r="F514" s="223" t="s">
        <v>1204</v>
      </c>
      <c r="G514" s="224" t="s">
        <v>210</v>
      </c>
      <c r="H514" s="225">
        <v>6</v>
      </c>
      <c r="I514" s="226"/>
      <c r="J514" s="227">
        <f>ROUND(I514*H514,2)</f>
        <v>0</v>
      </c>
      <c r="K514" s="223" t="s">
        <v>159</v>
      </c>
      <c r="L514" s="228"/>
      <c r="M514" s="229" t="s">
        <v>19</v>
      </c>
      <c r="N514" s="230" t="s">
        <v>44</v>
      </c>
      <c r="O514" s="83"/>
      <c r="P514" s="212">
        <f>O514*H514</f>
        <v>0</v>
      </c>
      <c r="Q514" s="212">
        <v>0.070800000000000002</v>
      </c>
      <c r="R514" s="212">
        <f>Q514*H514</f>
        <v>0.42480000000000001</v>
      </c>
      <c r="S514" s="212">
        <v>0</v>
      </c>
      <c r="T514" s="213">
        <f>S514*H514</f>
        <v>0</v>
      </c>
      <c r="U514" s="37"/>
      <c r="V514" s="37"/>
      <c r="W514" s="37"/>
      <c r="X514" s="37"/>
      <c r="Y514" s="37"/>
      <c r="Z514" s="37"/>
      <c r="AA514" s="37"/>
      <c r="AB514" s="37"/>
      <c r="AC514" s="37"/>
      <c r="AD514" s="37"/>
      <c r="AE514" s="37"/>
      <c r="AR514" s="214" t="s">
        <v>255</v>
      </c>
      <c r="AT514" s="214" t="s">
        <v>252</v>
      </c>
      <c r="AU514" s="214" t="s">
        <v>85</v>
      </c>
      <c r="AY514" s="16" t="s">
        <v>153</v>
      </c>
      <c r="BE514" s="215">
        <f>IF(N514="základní",J514,0)</f>
        <v>0</v>
      </c>
      <c r="BF514" s="215">
        <f>IF(N514="snížená",J514,0)</f>
        <v>0</v>
      </c>
      <c r="BG514" s="215">
        <f>IF(N514="zákl. přenesená",J514,0)</f>
        <v>0</v>
      </c>
      <c r="BH514" s="215">
        <f>IF(N514="sníž. přenesená",J514,0)</f>
        <v>0</v>
      </c>
      <c r="BI514" s="215">
        <f>IF(N514="nulová",J514,0)</f>
        <v>0</v>
      </c>
      <c r="BJ514" s="16" t="s">
        <v>85</v>
      </c>
      <c r="BK514" s="215">
        <f>ROUND(I514*H514,2)</f>
        <v>0</v>
      </c>
      <c r="BL514" s="16" t="s">
        <v>231</v>
      </c>
      <c r="BM514" s="214" t="s">
        <v>1205</v>
      </c>
    </row>
    <row r="515" s="2" customFormat="1" ht="22.2" customHeight="1">
      <c r="A515" s="37"/>
      <c r="B515" s="38"/>
      <c r="C515" s="203" t="s">
        <v>1206</v>
      </c>
      <c r="D515" s="203" t="s">
        <v>155</v>
      </c>
      <c r="E515" s="204" t="s">
        <v>1207</v>
      </c>
      <c r="F515" s="205" t="s">
        <v>1208</v>
      </c>
      <c r="G515" s="206" t="s">
        <v>210</v>
      </c>
      <c r="H515" s="207">
        <v>30</v>
      </c>
      <c r="I515" s="208"/>
      <c r="J515" s="209">
        <f>ROUND(I515*H515,2)</f>
        <v>0</v>
      </c>
      <c r="K515" s="205" t="s">
        <v>159</v>
      </c>
      <c r="L515" s="43"/>
      <c r="M515" s="210" t="s">
        <v>19</v>
      </c>
      <c r="N515" s="211" t="s">
        <v>44</v>
      </c>
      <c r="O515" s="83"/>
      <c r="P515" s="212">
        <f>O515*H515</f>
        <v>0</v>
      </c>
      <c r="Q515" s="212">
        <v>0</v>
      </c>
      <c r="R515" s="212">
        <f>Q515*H515</f>
        <v>0</v>
      </c>
      <c r="S515" s="212">
        <v>0</v>
      </c>
      <c r="T515" s="213">
        <f>S515*H515</f>
        <v>0</v>
      </c>
      <c r="U515" s="37"/>
      <c r="V515" s="37"/>
      <c r="W515" s="37"/>
      <c r="X515" s="37"/>
      <c r="Y515" s="37"/>
      <c r="Z515" s="37"/>
      <c r="AA515" s="37"/>
      <c r="AB515" s="37"/>
      <c r="AC515" s="37"/>
      <c r="AD515" s="37"/>
      <c r="AE515" s="37"/>
      <c r="AR515" s="214" t="s">
        <v>231</v>
      </c>
      <c r="AT515" s="214" t="s">
        <v>155</v>
      </c>
      <c r="AU515" s="214" t="s">
        <v>85</v>
      </c>
      <c r="AY515" s="16" t="s">
        <v>153</v>
      </c>
      <c r="BE515" s="215">
        <f>IF(N515="základní",J515,0)</f>
        <v>0</v>
      </c>
      <c r="BF515" s="215">
        <f>IF(N515="snížená",J515,0)</f>
        <v>0</v>
      </c>
      <c r="BG515" s="215">
        <f>IF(N515="zákl. přenesená",J515,0)</f>
        <v>0</v>
      </c>
      <c r="BH515" s="215">
        <f>IF(N515="sníž. přenesená",J515,0)</f>
        <v>0</v>
      </c>
      <c r="BI515" s="215">
        <f>IF(N515="nulová",J515,0)</f>
        <v>0</v>
      </c>
      <c r="BJ515" s="16" t="s">
        <v>85</v>
      </c>
      <c r="BK515" s="215">
        <f>ROUND(I515*H515,2)</f>
        <v>0</v>
      </c>
      <c r="BL515" s="16" t="s">
        <v>231</v>
      </c>
      <c r="BM515" s="214" t="s">
        <v>1209</v>
      </c>
    </row>
    <row r="516" s="2" customFormat="1">
      <c r="A516" s="37"/>
      <c r="B516" s="38"/>
      <c r="C516" s="39"/>
      <c r="D516" s="216" t="s">
        <v>162</v>
      </c>
      <c r="E516" s="39"/>
      <c r="F516" s="217" t="s">
        <v>1210</v>
      </c>
      <c r="G516" s="39"/>
      <c r="H516" s="39"/>
      <c r="I516" s="218"/>
      <c r="J516" s="39"/>
      <c r="K516" s="39"/>
      <c r="L516" s="43"/>
      <c r="M516" s="219"/>
      <c r="N516" s="220"/>
      <c r="O516" s="83"/>
      <c r="P516" s="83"/>
      <c r="Q516" s="83"/>
      <c r="R516" s="83"/>
      <c r="S516" s="83"/>
      <c r="T516" s="84"/>
      <c r="U516" s="37"/>
      <c r="V516" s="37"/>
      <c r="W516" s="37"/>
      <c r="X516" s="37"/>
      <c r="Y516" s="37"/>
      <c r="Z516" s="37"/>
      <c r="AA516" s="37"/>
      <c r="AB516" s="37"/>
      <c r="AC516" s="37"/>
      <c r="AD516" s="37"/>
      <c r="AE516" s="37"/>
      <c r="AT516" s="16" t="s">
        <v>162</v>
      </c>
      <c r="AU516" s="16" t="s">
        <v>85</v>
      </c>
    </row>
    <row r="517" s="2" customFormat="1" ht="14.4" customHeight="1">
      <c r="A517" s="37"/>
      <c r="B517" s="38"/>
      <c r="C517" s="221" t="s">
        <v>823</v>
      </c>
      <c r="D517" s="221" t="s">
        <v>252</v>
      </c>
      <c r="E517" s="222" t="s">
        <v>1211</v>
      </c>
      <c r="F517" s="223" t="s">
        <v>1212</v>
      </c>
      <c r="G517" s="224" t="s">
        <v>210</v>
      </c>
      <c r="H517" s="225">
        <v>12</v>
      </c>
      <c r="I517" s="226"/>
      <c r="J517" s="227">
        <f>ROUND(I517*H517,2)</f>
        <v>0</v>
      </c>
      <c r="K517" s="223" t="s">
        <v>159</v>
      </c>
      <c r="L517" s="228"/>
      <c r="M517" s="229" t="s">
        <v>19</v>
      </c>
      <c r="N517" s="230" t="s">
        <v>44</v>
      </c>
      <c r="O517" s="83"/>
      <c r="P517" s="212">
        <f>O517*H517</f>
        <v>0</v>
      </c>
      <c r="Q517" s="212">
        <v>0.014500000000000001</v>
      </c>
      <c r="R517" s="212">
        <f>Q517*H517</f>
        <v>0.17400000000000002</v>
      </c>
      <c r="S517" s="212">
        <v>0</v>
      </c>
      <c r="T517" s="213">
        <f>S517*H517</f>
        <v>0</v>
      </c>
      <c r="U517" s="37"/>
      <c r="V517" s="37"/>
      <c r="W517" s="37"/>
      <c r="X517" s="37"/>
      <c r="Y517" s="37"/>
      <c r="Z517" s="37"/>
      <c r="AA517" s="37"/>
      <c r="AB517" s="37"/>
      <c r="AC517" s="37"/>
      <c r="AD517" s="37"/>
      <c r="AE517" s="37"/>
      <c r="AR517" s="214" t="s">
        <v>255</v>
      </c>
      <c r="AT517" s="214" t="s">
        <v>252</v>
      </c>
      <c r="AU517" s="214" t="s">
        <v>85</v>
      </c>
      <c r="AY517" s="16" t="s">
        <v>153</v>
      </c>
      <c r="BE517" s="215">
        <f>IF(N517="základní",J517,0)</f>
        <v>0</v>
      </c>
      <c r="BF517" s="215">
        <f>IF(N517="snížená",J517,0)</f>
        <v>0</v>
      </c>
      <c r="BG517" s="215">
        <f>IF(N517="zákl. přenesená",J517,0)</f>
        <v>0</v>
      </c>
      <c r="BH517" s="215">
        <f>IF(N517="sníž. přenesená",J517,0)</f>
        <v>0</v>
      </c>
      <c r="BI517" s="215">
        <f>IF(N517="nulová",J517,0)</f>
        <v>0</v>
      </c>
      <c r="BJ517" s="16" t="s">
        <v>85</v>
      </c>
      <c r="BK517" s="215">
        <f>ROUND(I517*H517,2)</f>
        <v>0</v>
      </c>
      <c r="BL517" s="16" t="s">
        <v>231</v>
      </c>
      <c r="BM517" s="214" t="s">
        <v>1213</v>
      </c>
    </row>
    <row r="518" s="2" customFormat="1">
      <c r="A518" s="37"/>
      <c r="B518" s="38"/>
      <c r="C518" s="39"/>
      <c r="D518" s="231" t="s">
        <v>1158</v>
      </c>
      <c r="E518" s="39"/>
      <c r="F518" s="232" t="s">
        <v>1214</v>
      </c>
      <c r="G518" s="39"/>
      <c r="H518" s="39"/>
      <c r="I518" s="218"/>
      <c r="J518" s="39"/>
      <c r="K518" s="39"/>
      <c r="L518" s="43"/>
      <c r="M518" s="219"/>
      <c r="N518" s="220"/>
      <c r="O518" s="83"/>
      <c r="P518" s="83"/>
      <c r="Q518" s="83"/>
      <c r="R518" s="83"/>
      <c r="S518" s="83"/>
      <c r="T518" s="84"/>
      <c r="U518" s="37"/>
      <c r="V518" s="37"/>
      <c r="W518" s="37"/>
      <c r="X518" s="37"/>
      <c r="Y518" s="37"/>
      <c r="Z518" s="37"/>
      <c r="AA518" s="37"/>
      <c r="AB518" s="37"/>
      <c r="AC518" s="37"/>
      <c r="AD518" s="37"/>
      <c r="AE518" s="37"/>
      <c r="AT518" s="16" t="s">
        <v>1158</v>
      </c>
      <c r="AU518" s="16" t="s">
        <v>85</v>
      </c>
    </row>
    <row r="519" s="2" customFormat="1" ht="14.4" customHeight="1">
      <c r="A519" s="37"/>
      <c r="B519" s="38"/>
      <c r="C519" s="221" t="s">
        <v>1215</v>
      </c>
      <c r="D519" s="221" t="s">
        <v>252</v>
      </c>
      <c r="E519" s="222" t="s">
        <v>1216</v>
      </c>
      <c r="F519" s="223" t="s">
        <v>1217</v>
      </c>
      <c r="G519" s="224" t="s">
        <v>210</v>
      </c>
      <c r="H519" s="225">
        <v>18</v>
      </c>
      <c r="I519" s="226"/>
      <c r="J519" s="227">
        <f>ROUND(I519*H519,2)</f>
        <v>0</v>
      </c>
      <c r="K519" s="223" t="s">
        <v>159</v>
      </c>
      <c r="L519" s="228"/>
      <c r="M519" s="229" t="s">
        <v>19</v>
      </c>
      <c r="N519" s="230" t="s">
        <v>44</v>
      </c>
      <c r="O519" s="83"/>
      <c r="P519" s="212">
        <f>O519*H519</f>
        <v>0</v>
      </c>
      <c r="Q519" s="212">
        <v>0.016</v>
      </c>
      <c r="R519" s="212">
        <f>Q519*H519</f>
        <v>0.28800000000000003</v>
      </c>
      <c r="S519" s="212">
        <v>0</v>
      </c>
      <c r="T519" s="213">
        <f>S519*H519</f>
        <v>0</v>
      </c>
      <c r="U519" s="37"/>
      <c r="V519" s="37"/>
      <c r="W519" s="37"/>
      <c r="X519" s="37"/>
      <c r="Y519" s="37"/>
      <c r="Z519" s="37"/>
      <c r="AA519" s="37"/>
      <c r="AB519" s="37"/>
      <c r="AC519" s="37"/>
      <c r="AD519" s="37"/>
      <c r="AE519" s="37"/>
      <c r="AR519" s="214" t="s">
        <v>255</v>
      </c>
      <c r="AT519" s="214" t="s">
        <v>252</v>
      </c>
      <c r="AU519" s="214" t="s">
        <v>85</v>
      </c>
      <c r="AY519" s="16" t="s">
        <v>153</v>
      </c>
      <c r="BE519" s="215">
        <f>IF(N519="základní",J519,0)</f>
        <v>0</v>
      </c>
      <c r="BF519" s="215">
        <f>IF(N519="snížená",J519,0)</f>
        <v>0</v>
      </c>
      <c r="BG519" s="215">
        <f>IF(N519="zákl. přenesená",J519,0)</f>
        <v>0</v>
      </c>
      <c r="BH519" s="215">
        <f>IF(N519="sníž. přenesená",J519,0)</f>
        <v>0</v>
      </c>
      <c r="BI519" s="215">
        <f>IF(N519="nulová",J519,0)</f>
        <v>0</v>
      </c>
      <c r="BJ519" s="16" t="s">
        <v>85</v>
      </c>
      <c r="BK519" s="215">
        <f>ROUND(I519*H519,2)</f>
        <v>0</v>
      </c>
      <c r="BL519" s="16" t="s">
        <v>231</v>
      </c>
      <c r="BM519" s="214" t="s">
        <v>1218</v>
      </c>
    </row>
    <row r="520" s="2" customFormat="1">
      <c r="A520" s="37"/>
      <c r="B520" s="38"/>
      <c r="C520" s="39"/>
      <c r="D520" s="231" t="s">
        <v>1158</v>
      </c>
      <c r="E520" s="39"/>
      <c r="F520" s="232" t="s">
        <v>1219</v>
      </c>
      <c r="G520" s="39"/>
      <c r="H520" s="39"/>
      <c r="I520" s="218"/>
      <c r="J520" s="39"/>
      <c r="K520" s="39"/>
      <c r="L520" s="43"/>
      <c r="M520" s="219"/>
      <c r="N520" s="220"/>
      <c r="O520" s="83"/>
      <c r="P520" s="83"/>
      <c r="Q520" s="83"/>
      <c r="R520" s="83"/>
      <c r="S520" s="83"/>
      <c r="T520" s="84"/>
      <c r="U520" s="37"/>
      <c r="V520" s="37"/>
      <c r="W520" s="37"/>
      <c r="X520" s="37"/>
      <c r="Y520" s="37"/>
      <c r="Z520" s="37"/>
      <c r="AA520" s="37"/>
      <c r="AB520" s="37"/>
      <c r="AC520" s="37"/>
      <c r="AD520" s="37"/>
      <c r="AE520" s="37"/>
      <c r="AT520" s="16" t="s">
        <v>1158</v>
      </c>
      <c r="AU520" s="16" t="s">
        <v>85</v>
      </c>
    </row>
    <row r="521" s="2" customFormat="1" ht="14.4" customHeight="1">
      <c r="A521" s="37"/>
      <c r="B521" s="38"/>
      <c r="C521" s="203" t="s">
        <v>828</v>
      </c>
      <c r="D521" s="203" t="s">
        <v>155</v>
      </c>
      <c r="E521" s="204" t="s">
        <v>1220</v>
      </c>
      <c r="F521" s="205" t="s">
        <v>1221</v>
      </c>
      <c r="G521" s="206" t="s">
        <v>210</v>
      </c>
      <c r="H521" s="207">
        <v>36</v>
      </c>
      <c r="I521" s="208"/>
      <c r="J521" s="209">
        <f>ROUND(I521*H521,2)</f>
        <v>0</v>
      </c>
      <c r="K521" s="205" t="s">
        <v>159</v>
      </c>
      <c r="L521" s="43"/>
      <c r="M521" s="210" t="s">
        <v>19</v>
      </c>
      <c r="N521" s="211" t="s">
        <v>44</v>
      </c>
      <c r="O521" s="83"/>
      <c r="P521" s="212">
        <f>O521*H521</f>
        <v>0</v>
      </c>
      <c r="Q521" s="212">
        <v>0</v>
      </c>
      <c r="R521" s="212">
        <f>Q521*H521</f>
        <v>0</v>
      </c>
      <c r="S521" s="212">
        <v>0</v>
      </c>
      <c r="T521" s="213">
        <f>S521*H521</f>
        <v>0</v>
      </c>
      <c r="U521" s="37"/>
      <c r="V521" s="37"/>
      <c r="W521" s="37"/>
      <c r="X521" s="37"/>
      <c r="Y521" s="37"/>
      <c r="Z521" s="37"/>
      <c r="AA521" s="37"/>
      <c r="AB521" s="37"/>
      <c r="AC521" s="37"/>
      <c r="AD521" s="37"/>
      <c r="AE521" s="37"/>
      <c r="AR521" s="214" t="s">
        <v>231</v>
      </c>
      <c r="AT521" s="214" t="s">
        <v>155</v>
      </c>
      <c r="AU521" s="214" t="s">
        <v>85</v>
      </c>
      <c r="AY521" s="16" t="s">
        <v>153</v>
      </c>
      <c r="BE521" s="215">
        <f>IF(N521="základní",J521,0)</f>
        <v>0</v>
      </c>
      <c r="BF521" s="215">
        <f>IF(N521="snížená",J521,0)</f>
        <v>0</v>
      </c>
      <c r="BG521" s="215">
        <f>IF(N521="zákl. přenesená",J521,0)</f>
        <v>0</v>
      </c>
      <c r="BH521" s="215">
        <f>IF(N521="sníž. přenesená",J521,0)</f>
        <v>0</v>
      </c>
      <c r="BI521" s="215">
        <f>IF(N521="nulová",J521,0)</f>
        <v>0</v>
      </c>
      <c r="BJ521" s="16" t="s">
        <v>85</v>
      </c>
      <c r="BK521" s="215">
        <f>ROUND(I521*H521,2)</f>
        <v>0</v>
      </c>
      <c r="BL521" s="16" t="s">
        <v>231</v>
      </c>
      <c r="BM521" s="214" t="s">
        <v>1222</v>
      </c>
    </row>
    <row r="522" s="2" customFormat="1">
      <c r="A522" s="37"/>
      <c r="B522" s="38"/>
      <c r="C522" s="39"/>
      <c r="D522" s="216" t="s">
        <v>162</v>
      </c>
      <c r="E522" s="39"/>
      <c r="F522" s="217" t="s">
        <v>1223</v>
      </c>
      <c r="G522" s="39"/>
      <c r="H522" s="39"/>
      <c r="I522" s="218"/>
      <c r="J522" s="39"/>
      <c r="K522" s="39"/>
      <c r="L522" s="43"/>
      <c r="M522" s="219"/>
      <c r="N522" s="220"/>
      <c r="O522" s="83"/>
      <c r="P522" s="83"/>
      <c r="Q522" s="83"/>
      <c r="R522" s="83"/>
      <c r="S522" s="83"/>
      <c r="T522" s="84"/>
      <c r="U522" s="37"/>
      <c r="V522" s="37"/>
      <c r="W522" s="37"/>
      <c r="X522" s="37"/>
      <c r="Y522" s="37"/>
      <c r="Z522" s="37"/>
      <c r="AA522" s="37"/>
      <c r="AB522" s="37"/>
      <c r="AC522" s="37"/>
      <c r="AD522" s="37"/>
      <c r="AE522" s="37"/>
      <c r="AT522" s="16" t="s">
        <v>162</v>
      </c>
      <c r="AU522" s="16" t="s">
        <v>85</v>
      </c>
    </row>
    <row r="523" s="2" customFormat="1" ht="14.4" customHeight="1">
      <c r="A523" s="37"/>
      <c r="B523" s="38"/>
      <c r="C523" s="221" t="s">
        <v>1224</v>
      </c>
      <c r="D523" s="221" t="s">
        <v>252</v>
      </c>
      <c r="E523" s="222" t="s">
        <v>1225</v>
      </c>
      <c r="F523" s="223" t="s">
        <v>1226</v>
      </c>
      <c r="G523" s="224" t="s">
        <v>210</v>
      </c>
      <c r="H523" s="225">
        <v>36</v>
      </c>
      <c r="I523" s="226"/>
      <c r="J523" s="227">
        <f>ROUND(I523*H523,2)</f>
        <v>0</v>
      </c>
      <c r="K523" s="223" t="s">
        <v>159</v>
      </c>
      <c r="L523" s="228"/>
      <c r="M523" s="229" t="s">
        <v>19</v>
      </c>
      <c r="N523" s="230" t="s">
        <v>44</v>
      </c>
      <c r="O523" s="83"/>
      <c r="P523" s="212">
        <f>O523*H523</f>
        <v>0</v>
      </c>
      <c r="Q523" s="212">
        <v>0.00014999999999999999</v>
      </c>
      <c r="R523" s="212">
        <f>Q523*H523</f>
        <v>0.0053999999999999994</v>
      </c>
      <c r="S523" s="212">
        <v>0</v>
      </c>
      <c r="T523" s="213">
        <f>S523*H523</f>
        <v>0</v>
      </c>
      <c r="U523" s="37"/>
      <c r="V523" s="37"/>
      <c r="W523" s="37"/>
      <c r="X523" s="37"/>
      <c r="Y523" s="37"/>
      <c r="Z523" s="37"/>
      <c r="AA523" s="37"/>
      <c r="AB523" s="37"/>
      <c r="AC523" s="37"/>
      <c r="AD523" s="37"/>
      <c r="AE523" s="37"/>
      <c r="AR523" s="214" t="s">
        <v>255</v>
      </c>
      <c r="AT523" s="214" t="s">
        <v>252</v>
      </c>
      <c r="AU523" s="214" t="s">
        <v>85</v>
      </c>
      <c r="AY523" s="16" t="s">
        <v>153</v>
      </c>
      <c r="BE523" s="215">
        <f>IF(N523="základní",J523,0)</f>
        <v>0</v>
      </c>
      <c r="BF523" s="215">
        <f>IF(N523="snížená",J523,0)</f>
        <v>0</v>
      </c>
      <c r="BG523" s="215">
        <f>IF(N523="zákl. přenesená",J523,0)</f>
        <v>0</v>
      </c>
      <c r="BH523" s="215">
        <f>IF(N523="sníž. přenesená",J523,0)</f>
        <v>0</v>
      </c>
      <c r="BI523" s="215">
        <f>IF(N523="nulová",J523,0)</f>
        <v>0</v>
      </c>
      <c r="BJ523" s="16" t="s">
        <v>85</v>
      </c>
      <c r="BK523" s="215">
        <f>ROUND(I523*H523,2)</f>
        <v>0</v>
      </c>
      <c r="BL523" s="16" t="s">
        <v>231</v>
      </c>
      <c r="BM523" s="214" t="s">
        <v>1227</v>
      </c>
    </row>
    <row r="524" s="2" customFormat="1" ht="14.4" customHeight="1">
      <c r="A524" s="37"/>
      <c r="B524" s="38"/>
      <c r="C524" s="203" t="s">
        <v>1228</v>
      </c>
      <c r="D524" s="203" t="s">
        <v>155</v>
      </c>
      <c r="E524" s="204" t="s">
        <v>1229</v>
      </c>
      <c r="F524" s="205" t="s">
        <v>1230</v>
      </c>
      <c r="G524" s="206" t="s">
        <v>210</v>
      </c>
      <c r="H524" s="207">
        <v>30</v>
      </c>
      <c r="I524" s="208"/>
      <c r="J524" s="209">
        <f>ROUND(I524*H524,2)</f>
        <v>0</v>
      </c>
      <c r="K524" s="205" t="s">
        <v>159</v>
      </c>
      <c r="L524" s="43"/>
      <c r="M524" s="210" t="s">
        <v>19</v>
      </c>
      <c r="N524" s="211" t="s">
        <v>44</v>
      </c>
      <c r="O524" s="83"/>
      <c r="P524" s="212">
        <f>O524*H524</f>
        <v>0</v>
      </c>
      <c r="Q524" s="212">
        <v>0</v>
      </c>
      <c r="R524" s="212">
        <f>Q524*H524</f>
        <v>0</v>
      </c>
      <c r="S524" s="212">
        <v>0</v>
      </c>
      <c r="T524" s="213">
        <f>S524*H524</f>
        <v>0</v>
      </c>
      <c r="U524" s="37"/>
      <c r="V524" s="37"/>
      <c r="W524" s="37"/>
      <c r="X524" s="37"/>
      <c r="Y524" s="37"/>
      <c r="Z524" s="37"/>
      <c r="AA524" s="37"/>
      <c r="AB524" s="37"/>
      <c r="AC524" s="37"/>
      <c r="AD524" s="37"/>
      <c r="AE524" s="37"/>
      <c r="AR524" s="214" t="s">
        <v>231</v>
      </c>
      <c r="AT524" s="214" t="s">
        <v>155</v>
      </c>
      <c r="AU524" s="214" t="s">
        <v>85</v>
      </c>
      <c r="AY524" s="16" t="s">
        <v>153</v>
      </c>
      <c r="BE524" s="215">
        <f>IF(N524="základní",J524,0)</f>
        <v>0</v>
      </c>
      <c r="BF524" s="215">
        <f>IF(N524="snížená",J524,0)</f>
        <v>0</v>
      </c>
      <c r="BG524" s="215">
        <f>IF(N524="zákl. přenesená",J524,0)</f>
        <v>0</v>
      </c>
      <c r="BH524" s="215">
        <f>IF(N524="sníž. přenesená",J524,0)</f>
        <v>0</v>
      </c>
      <c r="BI524" s="215">
        <f>IF(N524="nulová",J524,0)</f>
        <v>0</v>
      </c>
      <c r="BJ524" s="16" t="s">
        <v>85</v>
      </c>
      <c r="BK524" s="215">
        <f>ROUND(I524*H524,2)</f>
        <v>0</v>
      </c>
      <c r="BL524" s="16" t="s">
        <v>231</v>
      </c>
      <c r="BM524" s="214" t="s">
        <v>1231</v>
      </c>
    </row>
    <row r="525" s="2" customFormat="1">
      <c r="A525" s="37"/>
      <c r="B525" s="38"/>
      <c r="C525" s="39"/>
      <c r="D525" s="216" t="s">
        <v>162</v>
      </c>
      <c r="E525" s="39"/>
      <c r="F525" s="217" t="s">
        <v>1232</v>
      </c>
      <c r="G525" s="39"/>
      <c r="H525" s="39"/>
      <c r="I525" s="218"/>
      <c r="J525" s="39"/>
      <c r="K525" s="39"/>
      <c r="L525" s="43"/>
      <c r="M525" s="219"/>
      <c r="N525" s="220"/>
      <c r="O525" s="83"/>
      <c r="P525" s="83"/>
      <c r="Q525" s="83"/>
      <c r="R525" s="83"/>
      <c r="S525" s="83"/>
      <c r="T525" s="84"/>
      <c r="U525" s="37"/>
      <c r="V525" s="37"/>
      <c r="W525" s="37"/>
      <c r="X525" s="37"/>
      <c r="Y525" s="37"/>
      <c r="Z525" s="37"/>
      <c r="AA525" s="37"/>
      <c r="AB525" s="37"/>
      <c r="AC525" s="37"/>
      <c r="AD525" s="37"/>
      <c r="AE525" s="37"/>
      <c r="AT525" s="16" t="s">
        <v>162</v>
      </c>
      <c r="AU525" s="16" t="s">
        <v>85</v>
      </c>
    </row>
    <row r="526" s="2" customFormat="1" ht="14.4" customHeight="1">
      <c r="A526" s="37"/>
      <c r="B526" s="38"/>
      <c r="C526" s="221" t="s">
        <v>1233</v>
      </c>
      <c r="D526" s="221" t="s">
        <v>252</v>
      </c>
      <c r="E526" s="222" t="s">
        <v>1234</v>
      </c>
      <c r="F526" s="223" t="s">
        <v>1235</v>
      </c>
      <c r="G526" s="224" t="s">
        <v>210</v>
      </c>
      <c r="H526" s="225">
        <v>30</v>
      </c>
      <c r="I526" s="226"/>
      <c r="J526" s="227">
        <f>ROUND(I526*H526,2)</f>
        <v>0</v>
      </c>
      <c r="K526" s="223" t="s">
        <v>159</v>
      </c>
      <c r="L526" s="228"/>
      <c r="M526" s="229" t="s">
        <v>19</v>
      </c>
      <c r="N526" s="230" t="s">
        <v>44</v>
      </c>
      <c r="O526" s="83"/>
      <c r="P526" s="212">
        <f>O526*H526</f>
        <v>0</v>
      </c>
      <c r="Q526" s="212">
        <v>0.0011999999999999999</v>
      </c>
      <c r="R526" s="212">
        <f>Q526*H526</f>
        <v>0.035999999999999997</v>
      </c>
      <c r="S526" s="212">
        <v>0</v>
      </c>
      <c r="T526" s="213">
        <f>S526*H526</f>
        <v>0</v>
      </c>
      <c r="U526" s="37"/>
      <c r="V526" s="37"/>
      <c r="W526" s="37"/>
      <c r="X526" s="37"/>
      <c r="Y526" s="37"/>
      <c r="Z526" s="37"/>
      <c r="AA526" s="37"/>
      <c r="AB526" s="37"/>
      <c r="AC526" s="37"/>
      <c r="AD526" s="37"/>
      <c r="AE526" s="37"/>
      <c r="AR526" s="214" t="s">
        <v>255</v>
      </c>
      <c r="AT526" s="214" t="s">
        <v>252</v>
      </c>
      <c r="AU526" s="214" t="s">
        <v>85</v>
      </c>
      <c r="AY526" s="16" t="s">
        <v>153</v>
      </c>
      <c r="BE526" s="215">
        <f>IF(N526="základní",J526,0)</f>
        <v>0</v>
      </c>
      <c r="BF526" s="215">
        <f>IF(N526="snížená",J526,0)</f>
        <v>0</v>
      </c>
      <c r="BG526" s="215">
        <f>IF(N526="zákl. přenesená",J526,0)</f>
        <v>0</v>
      </c>
      <c r="BH526" s="215">
        <f>IF(N526="sníž. přenesená",J526,0)</f>
        <v>0</v>
      </c>
      <c r="BI526" s="215">
        <f>IF(N526="nulová",J526,0)</f>
        <v>0</v>
      </c>
      <c r="BJ526" s="16" t="s">
        <v>85</v>
      </c>
      <c r="BK526" s="215">
        <f>ROUND(I526*H526,2)</f>
        <v>0</v>
      </c>
      <c r="BL526" s="16" t="s">
        <v>231</v>
      </c>
      <c r="BM526" s="214" t="s">
        <v>1236</v>
      </c>
    </row>
    <row r="527" s="2" customFormat="1" ht="14.4" customHeight="1">
      <c r="A527" s="37"/>
      <c r="B527" s="38"/>
      <c r="C527" s="203" t="s">
        <v>846</v>
      </c>
      <c r="D527" s="203" t="s">
        <v>155</v>
      </c>
      <c r="E527" s="204" t="s">
        <v>1237</v>
      </c>
      <c r="F527" s="205" t="s">
        <v>1238</v>
      </c>
      <c r="G527" s="206" t="s">
        <v>210</v>
      </c>
      <c r="H527" s="207">
        <v>8</v>
      </c>
      <c r="I527" s="208"/>
      <c r="J527" s="209">
        <f>ROUND(I527*H527,2)</f>
        <v>0</v>
      </c>
      <c r="K527" s="205" t="s">
        <v>159</v>
      </c>
      <c r="L527" s="43"/>
      <c r="M527" s="210" t="s">
        <v>19</v>
      </c>
      <c r="N527" s="211" t="s">
        <v>44</v>
      </c>
      <c r="O527" s="83"/>
      <c r="P527" s="212">
        <f>O527*H527</f>
        <v>0</v>
      </c>
      <c r="Q527" s="212">
        <v>0</v>
      </c>
      <c r="R527" s="212">
        <f>Q527*H527</f>
        <v>0</v>
      </c>
      <c r="S527" s="212">
        <v>0</v>
      </c>
      <c r="T527" s="213">
        <f>S527*H527</f>
        <v>0</v>
      </c>
      <c r="U527" s="37"/>
      <c r="V527" s="37"/>
      <c r="W527" s="37"/>
      <c r="X527" s="37"/>
      <c r="Y527" s="37"/>
      <c r="Z527" s="37"/>
      <c r="AA527" s="37"/>
      <c r="AB527" s="37"/>
      <c r="AC527" s="37"/>
      <c r="AD527" s="37"/>
      <c r="AE527" s="37"/>
      <c r="AR527" s="214" t="s">
        <v>231</v>
      </c>
      <c r="AT527" s="214" t="s">
        <v>155</v>
      </c>
      <c r="AU527" s="214" t="s">
        <v>85</v>
      </c>
      <c r="AY527" s="16" t="s">
        <v>153</v>
      </c>
      <c r="BE527" s="215">
        <f>IF(N527="základní",J527,0)</f>
        <v>0</v>
      </c>
      <c r="BF527" s="215">
        <f>IF(N527="snížená",J527,0)</f>
        <v>0</v>
      </c>
      <c r="BG527" s="215">
        <f>IF(N527="zákl. přenesená",J527,0)</f>
        <v>0</v>
      </c>
      <c r="BH527" s="215">
        <f>IF(N527="sníž. přenesená",J527,0)</f>
        <v>0</v>
      </c>
      <c r="BI527" s="215">
        <f>IF(N527="nulová",J527,0)</f>
        <v>0</v>
      </c>
      <c r="BJ527" s="16" t="s">
        <v>85</v>
      </c>
      <c r="BK527" s="215">
        <f>ROUND(I527*H527,2)</f>
        <v>0</v>
      </c>
      <c r="BL527" s="16" t="s">
        <v>231</v>
      </c>
      <c r="BM527" s="214" t="s">
        <v>1239</v>
      </c>
    </row>
    <row r="528" s="2" customFormat="1">
      <c r="A528" s="37"/>
      <c r="B528" s="38"/>
      <c r="C528" s="39"/>
      <c r="D528" s="216" t="s">
        <v>162</v>
      </c>
      <c r="E528" s="39"/>
      <c r="F528" s="217" t="s">
        <v>1240</v>
      </c>
      <c r="G528" s="39"/>
      <c r="H528" s="39"/>
      <c r="I528" s="218"/>
      <c r="J528" s="39"/>
      <c r="K528" s="39"/>
      <c r="L528" s="43"/>
      <c r="M528" s="219"/>
      <c r="N528" s="220"/>
      <c r="O528" s="83"/>
      <c r="P528" s="83"/>
      <c r="Q528" s="83"/>
      <c r="R528" s="83"/>
      <c r="S528" s="83"/>
      <c r="T528" s="84"/>
      <c r="U528" s="37"/>
      <c r="V528" s="37"/>
      <c r="W528" s="37"/>
      <c r="X528" s="37"/>
      <c r="Y528" s="37"/>
      <c r="Z528" s="37"/>
      <c r="AA528" s="37"/>
      <c r="AB528" s="37"/>
      <c r="AC528" s="37"/>
      <c r="AD528" s="37"/>
      <c r="AE528" s="37"/>
      <c r="AT528" s="16" t="s">
        <v>162</v>
      </c>
      <c r="AU528" s="16" t="s">
        <v>85</v>
      </c>
    </row>
    <row r="529" s="2" customFormat="1" ht="14.4" customHeight="1">
      <c r="A529" s="37"/>
      <c r="B529" s="38"/>
      <c r="C529" s="221" t="s">
        <v>1241</v>
      </c>
      <c r="D529" s="221" t="s">
        <v>252</v>
      </c>
      <c r="E529" s="222" t="s">
        <v>1242</v>
      </c>
      <c r="F529" s="223" t="s">
        <v>1243</v>
      </c>
      <c r="G529" s="224" t="s">
        <v>210</v>
      </c>
      <c r="H529" s="225">
        <v>1</v>
      </c>
      <c r="I529" s="226"/>
      <c r="J529" s="227">
        <f>ROUND(I529*H529,2)</f>
        <v>0</v>
      </c>
      <c r="K529" s="223" t="s">
        <v>159</v>
      </c>
      <c r="L529" s="228"/>
      <c r="M529" s="229" t="s">
        <v>19</v>
      </c>
      <c r="N529" s="230" t="s">
        <v>44</v>
      </c>
      <c r="O529" s="83"/>
      <c r="P529" s="212">
        <f>O529*H529</f>
        <v>0</v>
      </c>
      <c r="Q529" s="212">
        <v>0.0014</v>
      </c>
      <c r="R529" s="212">
        <f>Q529*H529</f>
        <v>0.0014</v>
      </c>
      <c r="S529" s="212">
        <v>0</v>
      </c>
      <c r="T529" s="213">
        <f>S529*H529</f>
        <v>0</v>
      </c>
      <c r="U529" s="37"/>
      <c r="V529" s="37"/>
      <c r="W529" s="37"/>
      <c r="X529" s="37"/>
      <c r="Y529" s="37"/>
      <c r="Z529" s="37"/>
      <c r="AA529" s="37"/>
      <c r="AB529" s="37"/>
      <c r="AC529" s="37"/>
      <c r="AD529" s="37"/>
      <c r="AE529" s="37"/>
      <c r="AR529" s="214" t="s">
        <v>255</v>
      </c>
      <c r="AT529" s="214" t="s">
        <v>252</v>
      </c>
      <c r="AU529" s="214" t="s">
        <v>85</v>
      </c>
      <c r="AY529" s="16" t="s">
        <v>153</v>
      </c>
      <c r="BE529" s="215">
        <f>IF(N529="základní",J529,0)</f>
        <v>0</v>
      </c>
      <c r="BF529" s="215">
        <f>IF(N529="snížená",J529,0)</f>
        <v>0</v>
      </c>
      <c r="BG529" s="215">
        <f>IF(N529="zákl. přenesená",J529,0)</f>
        <v>0</v>
      </c>
      <c r="BH529" s="215">
        <f>IF(N529="sníž. přenesená",J529,0)</f>
        <v>0</v>
      </c>
      <c r="BI529" s="215">
        <f>IF(N529="nulová",J529,0)</f>
        <v>0</v>
      </c>
      <c r="BJ529" s="16" t="s">
        <v>85</v>
      </c>
      <c r="BK529" s="215">
        <f>ROUND(I529*H529,2)</f>
        <v>0</v>
      </c>
      <c r="BL529" s="16" t="s">
        <v>231</v>
      </c>
      <c r="BM529" s="214" t="s">
        <v>1244</v>
      </c>
    </row>
    <row r="530" s="2" customFormat="1" ht="14.4" customHeight="1">
      <c r="A530" s="37"/>
      <c r="B530" s="38"/>
      <c r="C530" s="221" t="s">
        <v>1245</v>
      </c>
      <c r="D530" s="221" t="s">
        <v>252</v>
      </c>
      <c r="E530" s="222" t="s">
        <v>1246</v>
      </c>
      <c r="F530" s="223" t="s">
        <v>1247</v>
      </c>
      <c r="G530" s="224" t="s">
        <v>210</v>
      </c>
      <c r="H530" s="225">
        <v>7</v>
      </c>
      <c r="I530" s="226"/>
      <c r="J530" s="227">
        <f>ROUND(I530*H530,2)</f>
        <v>0</v>
      </c>
      <c r="K530" s="223" t="s">
        <v>159</v>
      </c>
      <c r="L530" s="228"/>
      <c r="M530" s="229" t="s">
        <v>19</v>
      </c>
      <c r="N530" s="230" t="s">
        <v>44</v>
      </c>
      <c r="O530" s="83"/>
      <c r="P530" s="212">
        <f>O530*H530</f>
        <v>0</v>
      </c>
      <c r="Q530" s="212">
        <v>0.0020999999999999999</v>
      </c>
      <c r="R530" s="212">
        <f>Q530*H530</f>
        <v>0.0147</v>
      </c>
      <c r="S530" s="212">
        <v>0</v>
      </c>
      <c r="T530" s="213">
        <f>S530*H530</f>
        <v>0</v>
      </c>
      <c r="U530" s="37"/>
      <c r="V530" s="37"/>
      <c r="W530" s="37"/>
      <c r="X530" s="37"/>
      <c r="Y530" s="37"/>
      <c r="Z530" s="37"/>
      <c r="AA530" s="37"/>
      <c r="AB530" s="37"/>
      <c r="AC530" s="37"/>
      <c r="AD530" s="37"/>
      <c r="AE530" s="37"/>
      <c r="AR530" s="214" t="s">
        <v>255</v>
      </c>
      <c r="AT530" s="214" t="s">
        <v>252</v>
      </c>
      <c r="AU530" s="214" t="s">
        <v>85</v>
      </c>
      <c r="AY530" s="16" t="s">
        <v>153</v>
      </c>
      <c r="BE530" s="215">
        <f>IF(N530="základní",J530,0)</f>
        <v>0</v>
      </c>
      <c r="BF530" s="215">
        <f>IF(N530="snížená",J530,0)</f>
        <v>0</v>
      </c>
      <c r="BG530" s="215">
        <f>IF(N530="zákl. přenesená",J530,0)</f>
        <v>0</v>
      </c>
      <c r="BH530" s="215">
        <f>IF(N530="sníž. přenesená",J530,0)</f>
        <v>0</v>
      </c>
      <c r="BI530" s="215">
        <f>IF(N530="nulová",J530,0)</f>
        <v>0</v>
      </c>
      <c r="BJ530" s="16" t="s">
        <v>85</v>
      </c>
      <c r="BK530" s="215">
        <f>ROUND(I530*H530,2)</f>
        <v>0</v>
      </c>
      <c r="BL530" s="16" t="s">
        <v>231</v>
      </c>
      <c r="BM530" s="214" t="s">
        <v>1248</v>
      </c>
    </row>
    <row r="531" s="2" customFormat="1" ht="14.4" customHeight="1">
      <c r="A531" s="37"/>
      <c r="B531" s="38"/>
      <c r="C531" s="203" t="s">
        <v>1249</v>
      </c>
      <c r="D531" s="203" t="s">
        <v>155</v>
      </c>
      <c r="E531" s="204" t="s">
        <v>1250</v>
      </c>
      <c r="F531" s="205" t="s">
        <v>1251</v>
      </c>
      <c r="G531" s="206" t="s">
        <v>210</v>
      </c>
      <c r="H531" s="207">
        <v>2</v>
      </c>
      <c r="I531" s="208"/>
      <c r="J531" s="209">
        <f>ROUND(I531*H531,2)</f>
        <v>0</v>
      </c>
      <c r="K531" s="205" t="s">
        <v>159</v>
      </c>
      <c r="L531" s="43"/>
      <c r="M531" s="210" t="s">
        <v>19</v>
      </c>
      <c r="N531" s="211" t="s">
        <v>44</v>
      </c>
      <c r="O531" s="83"/>
      <c r="P531" s="212">
        <f>O531*H531</f>
        <v>0</v>
      </c>
      <c r="Q531" s="212">
        <v>0</v>
      </c>
      <c r="R531" s="212">
        <f>Q531*H531</f>
        <v>0</v>
      </c>
      <c r="S531" s="212">
        <v>0</v>
      </c>
      <c r="T531" s="213">
        <f>S531*H531</f>
        <v>0</v>
      </c>
      <c r="U531" s="37"/>
      <c r="V531" s="37"/>
      <c r="W531" s="37"/>
      <c r="X531" s="37"/>
      <c r="Y531" s="37"/>
      <c r="Z531" s="37"/>
      <c r="AA531" s="37"/>
      <c r="AB531" s="37"/>
      <c r="AC531" s="37"/>
      <c r="AD531" s="37"/>
      <c r="AE531" s="37"/>
      <c r="AR531" s="214" t="s">
        <v>231</v>
      </c>
      <c r="AT531" s="214" t="s">
        <v>155</v>
      </c>
      <c r="AU531" s="214" t="s">
        <v>85</v>
      </c>
      <c r="AY531" s="16" t="s">
        <v>153</v>
      </c>
      <c r="BE531" s="215">
        <f>IF(N531="základní",J531,0)</f>
        <v>0</v>
      </c>
      <c r="BF531" s="215">
        <f>IF(N531="snížená",J531,0)</f>
        <v>0</v>
      </c>
      <c r="BG531" s="215">
        <f>IF(N531="zákl. přenesená",J531,0)</f>
        <v>0</v>
      </c>
      <c r="BH531" s="215">
        <f>IF(N531="sníž. přenesená",J531,0)</f>
        <v>0</v>
      </c>
      <c r="BI531" s="215">
        <f>IF(N531="nulová",J531,0)</f>
        <v>0</v>
      </c>
      <c r="BJ531" s="16" t="s">
        <v>85</v>
      </c>
      <c r="BK531" s="215">
        <f>ROUND(I531*H531,2)</f>
        <v>0</v>
      </c>
      <c r="BL531" s="16" t="s">
        <v>231</v>
      </c>
      <c r="BM531" s="214" t="s">
        <v>1252</v>
      </c>
    </row>
    <row r="532" s="2" customFormat="1">
      <c r="A532" s="37"/>
      <c r="B532" s="38"/>
      <c r="C532" s="39"/>
      <c r="D532" s="216" t="s">
        <v>162</v>
      </c>
      <c r="E532" s="39"/>
      <c r="F532" s="217" t="s">
        <v>1253</v>
      </c>
      <c r="G532" s="39"/>
      <c r="H532" s="39"/>
      <c r="I532" s="218"/>
      <c r="J532" s="39"/>
      <c r="K532" s="39"/>
      <c r="L532" s="43"/>
      <c r="M532" s="219"/>
      <c r="N532" s="220"/>
      <c r="O532" s="83"/>
      <c r="P532" s="83"/>
      <c r="Q532" s="83"/>
      <c r="R532" s="83"/>
      <c r="S532" s="83"/>
      <c r="T532" s="84"/>
      <c r="U532" s="37"/>
      <c r="V532" s="37"/>
      <c r="W532" s="37"/>
      <c r="X532" s="37"/>
      <c r="Y532" s="37"/>
      <c r="Z532" s="37"/>
      <c r="AA532" s="37"/>
      <c r="AB532" s="37"/>
      <c r="AC532" s="37"/>
      <c r="AD532" s="37"/>
      <c r="AE532" s="37"/>
      <c r="AT532" s="16" t="s">
        <v>162</v>
      </c>
      <c r="AU532" s="16" t="s">
        <v>85</v>
      </c>
    </row>
    <row r="533" s="2" customFormat="1" ht="14.4" customHeight="1">
      <c r="A533" s="37"/>
      <c r="B533" s="38"/>
      <c r="C533" s="221" t="s">
        <v>854</v>
      </c>
      <c r="D533" s="221" t="s">
        <v>252</v>
      </c>
      <c r="E533" s="222" t="s">
        <v>1254</v>
      </c>
      <c r="F533" s="223" t="s">
        <v>1255</v>
      </c>
      <c r="G533" s="224" t="s">
        <v>210</v>
      </c>
      <c r="H533" s="225">
        <v>2</v>
      </c>
      <c r="I533" s="226"/>
      <c r="J533" s="227">
        <f>ROUND(I533*H533,2)</f>
        <v>0</v>
      </c>
      <c r="K533" s="223" t="s">
        <v>19</v>
      </c>
      <c r="L533" s="228"/>
      <c r="M533" s="229" t="s">
        <v>19</v>
      </c>
      <c r="N533" s="230" t="s">
        <v>44</v>
      </c>
      <c r="O533" s="83"/>
      <c r="P533" s="212">
        <f>O533*H533</f>
        <v>0</v>
      </c>
      <c r="Q533" s="212">
        <v>0</v>
      </c>
      <c r="R533" s="212">
        <f>Q533*H533</f>
        <v>0</v>
      </c>
      <c r="S533" s="212">
        <v>0</v>
      </c>
      <c r="T533" s="213">
        <f>S533*H533</f>
        <v>0</v>
      </c>
      <c r="U533" s="37"/>
      <c r="V533" s="37"/>
      <c r="W533" s="37"/>
      <c r="X533" s="37"/>
      <c r="Y533" s="37"/>
      <c r="Z533" s="37"/>
      <c r="AA533" s="37"/>
      <c r="AB533" s="37"/>
      <c r="AC533" s="37"/>
      <c r="AD533" s="37"/>
      <c r="AE533" s="37"/>
      <c r="AR533" s="214" t="s">
        <v>255</v>
      </c>
      <c r="AT533" s="214" t="s">
        <v>252</v>
      </c>
      <c r="AU533" s="214" t="s">
        <v>85</v>
      </c>
      <c r="AY533" s="16" t="s">
        <v>153</v>
      </c>
      <c r="BE533" s="215">
        <f>IF(N533="základní",J533,0)</f>
        <v>0</v>
      </c>
      <c r="BF533" s="215">
        <f>IF(N533="snížená",J533,0)</f>
        <v>0</v>
      </c>
      <c r="BG533" s="215">
        <f>IF(N533="zákl. přenesená",J533,0)</f>
        <v>0</v>
      </c>
      <c r="BH533" s="215">
        <f>IF(N533="sníž. přenesená",J533,0)</f>
        <v>0</v>
      </c>
      <c r="BI533" s="215">
        <f>IF(N533="nulová",J533,0)</f>
        <v>0</v>
      </c>
      <c r="BJ533" s="16" t="s">
        <v>85</v>
      </c>
      <c r="BK533" s="215">
        <f>ROUND(I533*H533,2)</f>
        <v>0</v>
      </c>
      <c r="BL533" s="16" t="s">
        <v>231</v>
      </c>
      <c r="BM533" s="214" t="s">
        <v>1256</v>
      </c>
    </row>
    <row r="534" s="2" customFormat="1" ht="22.2" customHeight="1">
      <c r="A534" s="37"/>
      <c r="B534" s="38"/>
      <c r="C534" s="203" t="s">
        <v>1257</v>
      </c>
      <c r="D534" s="203" t="s">
        <v>155</v>
      </c>
      <c r="E534" s="204" t="s">
        <v>1258</v>
      </c>
      <c r="F534" s="205" t="s">
        <v>1259</v>
      </c>
      <c r="G534" s="206" t="s">
        <v>210</v>
      </c>
      <c r="H534" s="207">
        <v>8</v>
      </c>
      <c r="I534" s="208"/>
      <c r="J534" s="209">
        <f>ROUND(I534*H534,2)</f>
        <v>0</v>
      </c>
      <c r="K534" s="205" t="s">
        <v>159</v>
      </c>
      <c r="L534" s="43"/>
      <c r="M534" s="210" t="s">
        <v>19</v>
      </c>
      <c r="N534" s="211" t="s">
        <v>44</v>
      </c>
      <c r="O534" s="83"/>
      <c r="P534" s="212">
        <f>O534*H534</f>
        <v>0</v>
      </c>
      <c r="Q534" s="212">
        <v>0.00025999999999999998</v>
      </c>
      <c r="R534" s="212">
        <f>Q534*H534</f>
        <v>0.0020799999999999998</v>
      </c>
      <c r="S534" s="212">
        <v>0</v>
      </c>
      <c r="T534" s="213">
        <f>S534*H534</f>
        <v>0</v>
      </c>
      <c r="U534" s="37"/>
      <c r="V534" s="37"/>
      <c r="W534" s="37"/>
      <c r="X534" s="37"/>
      <c r="Y534" s="37"/>
      <c r="Z534" s="37"/>
      <c r="AA534" s="37"/>
      <c r="AB534" s="37"/>
      <c r="AC534" s="37"/>
      <c r="AD534" s="37"/>
      <c r="AE534" s="37"/>
      <c r="AR534" s="214" t="s">
        <v>231</v>
      </c>
      <c r="AT534" s="214" t="s">
        <v>155</v>
      </c>
      <c r="AU534" s="214" t="s">
        <v>85</v>
      </c>
      <c r="AY534" s="16" t="s">
        <v>153</v>
      </c>
      <c r="BE534" s="215">
        <f>IF(N534="základní",J534,0)</f>
        <v>0</v>
      </c>
      <c r="BF534" s="215">
        <f>IF(N534="snížená",J534,0)</f>
        <v>0</v>
      </c>
      <c r="BG534" s="215">
        <f>IF(N534="zákl. přenesená",J534,0)</f>
        <v>0</v>
      </c>
      <c r="BH534" s="215">
        <f>IF(N534="sníž. přenesená",J534,0)</f>
        <v>0</v>
      </c>
      <c r="BI534" s="215">
        <f>IF(N534="nulová",J534,0)</f>
        <v>0</v>
      </c>
      <c r="BJ534" s="16" t="s">
        <v>85</v>
      </c>
      <c r="BK534" s="215">
        <f>ROUND(I534*H534,2)</f>
        <v>0</v>
      </c>
      <c r="BL534" s="16" t="s">
        <v>231</v>
      </c>
      <c r="BM534" s="214" t="s">
        <v>1260</v>
      </c>
    </row>
    <row r="535" s="2" customFormat="1">
      <c r="A535" s="37"/>
      <c r="B535" s="38"/>
      <c r="C535" s="39"/>
      <c r="D535" s="216" t="s">
        <v>162</v>
      </c>
      <c r="E535" s="39"/>
      <c r="F535" s="217" t="s">
        <v>1261</v>
      </c>
      <c r="G535" s="39"/>
      <c r="H535" s="39"/>
      <c r="I535" s="218"/>
      <c r="J535" s="39"/>
      <c r="K535" s="39"/>
      <c r="L535" s="43"/>
      <c r="M535" s="219"/>
      <c r="N535" s="220"/>
      <c r="O535" s="83"/>
      <c r="P535" s="83"/>
      <c r="Q535" s="83"/>
      <c r="R535" s="83"/>
      <c r="S535" s="83"/>
      <c r="T535" s="84"/>
      <c r="U535" s="37"/>
      <c r="V535" s="37"/>
      <c r="W535" s="37"/>
      <c r="X535" s="37"/>
      <c r="Y535" s="37"/>
      <c r="Z535" s="37"/>
      <c r="AA535" s="37"/>
      <c r="AB535" s="37"/>
      <c r="AC535" s="37"/>
      <c r="AD535" s="37"/>
      <c r="AE535" s="37"/>
      <c r="AT535" s="16" t="s">
        <v>162</v>
      </c>
      <c r="AU535" s="16" t="s">
        <v>85</v>
      </c>
    </row>
    <row r="536" s="2" customFormat="1" ht="14.4" customHeight="1">
      <c r="A536" s="37"/>
      <c r="B536" s="38"/>
      <c r="C536" s="221" t="s">
        <v>1262</v>
      </c>
      <c r="D536" s="221" t="s">
        <v>252</v>
      </c>
      <c r="E536" s="222" t="s">
        <v>1263</v>
      </c>
      <c r="F536" s="223" t="s">
        <v>1264</v>
      </c>
      <c r="G536" s="224" t="s">
        <v>210</v>
      </c>
      <c r="H536" s="225">
        <v>8</v>
      </c>
      <c r="I536" s="226"/>
      <c r="J536" s="227">
        <f>ROUND(I536*H536,2)</f>
        <v>0</v>
      </c>
      <c r="K536" s="223" t="s">
        <v>159</v>
      </c>
      <c r="L536" s="228"/>
      <c r="M536" s="229" t="s">
        <v>19</v>
      </c>
      <c r="N536" s="230" t="s">
        <v>44</v>
      </c>
      <c r="O536" s="83"/>
      <c r="P536" s="212">
        <f>O536*H536</f>
        <v>0</v>
      </c>
      <c r="Q536" s="212">
        <v>0.035499999999999997</v>
      </c>
      <c r="R536" s="212">
        <f>Q536*H536</f>
        <v>0.28399999999999997</v>
      </c>
      <c r="S536" s="212">
        <v>0</v>
      </c>
      <c r="T536" s="213">
        <f>S536*H536</f>
        <v>0</v>
      </c>
      <c r="U536" s="37"/>
      <c r="V536" s="37"/>
      <c r="W536" s="37"/>
      <c r="X536" s="37"/>
      <c r="Y536" s="37"/>
      <c r="Z536" s="37"/>
      <c r="AA536" s="37"/>
      <c r="AB536" s="37"/>
      <c r="AC536" s="37"/>
      <c r="AD536" s="37"/>
      <c r="AE536" s="37"/>
      <c r="AR536" s="214" t="s">
        <v>255</v>
      </c>
      <c r="AT536" s="214" t="s">
        <v>252</v>
      </c>
      <c r="AU536" s="214" t="s">
        <v>85</v>
      </c>
      <c r="AY536" s="16" t="s">
        <v>153</v>
      </c>
      <c r="BE536" s="215">
        <f>IF(N536="základní",J536,0)</f>
        <v>0</v>
      </c>
      <c r="BF536" s="215">
        <f>IF(N536="snížená",J536,0)</f>
        <v>0</v>
      </c>
      <c r="BG536" s="215">
        <f>IF(N536="zákl. přenesená",J536,0)</f>
        <v>0</v>
      </c>
      <c r="BH536" s="215">
        <f>IF(N536="sníž. přenesená",J536,0)</f>
        <v>0</v>
      </c>
      <c r="BI536" s="215">
        <f>IF(N536="nulová",J536,0)</f>
        <v>0</v>
      </c>
      <c r="BJ536" s="16" t="s">
        <v>85</v>
      </c>
      <c r="BK536" s="215">
        <f>ROUND(I536*H536,2)</f>
        <v>0</v>
      </c>
      <c r="BL536" s="16" t="s">
        <v>231</v>
      </c>
      <c r="BM536" s="214" t="s">
        <v>1265</v>
      </c>
    </row>
    <row r="537" s="2" customFormat="1" ht="14.4" customHeight="1">
      <c r="A537" s="37"/>
      <c r="B537" s="38"/>
      <c r="C537" s="221" t="s">
        <v>1266</v>
      </c>
      <c r="D537" s="221" t="s">
        <v>252</v>
      </c>
      <c r="E537" s="222" t="s">
        <v>1267</v>
      </c>
      <c r="F537" s="223" t="s">
        <v>1268</v>
      </c>
      <c r="G537" s="224" t="s">
        <v>210</v>
      </c>
      <c r="H537" s="225">
        <v>8</v>
      </c>
      <c r="I537" s="226"/>
      <c r="J537" s="227">
        <f>ROUND(I537*H537,2)</f>
        <v>0</v>
      </c>
      <c r="K537" s="223" t="s">
        <v>159</v>
      </c>
      <c r="L537" s="228"/>
      <c r="M537" s="229" t="s">
        <v>19</v>
      </c>
      <c r="N537" s="230" t="s">
        <v>44</v>
      </c>
      <c r="O537" s="83"/>
      <c r="P537" s="212">
        <f>O537*H537</f>
        <v>0</v>
      </c>
      <c r="Q537" s="212">
        <v>0.0038</v>
      </c>
      <c r="R537" s="212">
        <f>Q537*H537</f>
        <v>0.0304</v>
      </c>
      <c r="S537" s="212">
        <v>0</v>
      </c>
      <c r="T537" s="213">
        <f>S537*H537</f>
        <v>0</v>
      </c>
      <c r="U537" s="37"/>
      <c r="V537" s="37"/>
      <c r="W537" s="37"/>
      <c r="X537" s="37"/>
      <c r="Y537" s="37"/>
      <c r="Z537" s="37"/>
      <c r="AA537" s="37"/>
      <c r="AB537" s="37"/>
      <c r="AC537" s="37"/>
      <c r="AD537" s="37"/>
      <c r="AE537" s="37"/>
      <c r="AR537" s="214" t="s">
        <v>255</v>
      </c>
      <c r="AT537" s="214" t="s">
        <v>252</v>
      </c>
      <c r="AU537" s="214" t="s">
        <v>85</v>
      </c>
      <c r="AY537" s="16" t="s">
        <v>153</v>
      </c>
      <c r="BE537" s="215">
        <f>IF(N537="základní",J537,0)</f>
        <v>0</v>
      </c>
      <c r="BF537" s="215">
        <f>IF(N537="snížená",J537,0)</f>
        <v>0</v>
      </c>
      <c r="BG537" s="215">
        <f>IF(N537="zákl. přenesená",J537,0)</f>
        <v>0</v>
      </c>
      <c r="BH537" s="215">
        <f>IF(N537="sníž. přenesená",J537,0)</f>
        <v>0</v>
      </c>
      <c r="BI537" s="215">
        <f>IF(N537="nulová",J537,0)</f>
        <v>0</v>
      </c>
      <c r="BJ537" s="16" t="s">
        <v>85</v>
      </c>
      <c r="BK537" s="215">
        <f>ROUND(I537*H537,2)</f>
        <v>0</v>
      </c>
      <c r="BL537" s="16" t="s">
        <v>231</v>
      </c>
      <c r="BM537" s="214" t="s">
        <v>1269</v>
      </c>
    </row>
    <row r="538" s="2" customFormat="1" ht="14.4" customHeight="1">
      <c r="A538" s="37"/>
      <c r="B538" s="38"/>
      <c r="C538" s="221" t="s">
        <v>863</v>
      </c>
      <c r="D538" s="221" t="s">
        <v>252</v>
      </c>
      <c r="E538" s="222" t="s">
        <v>1270</v>
      </c>
      <c r="F538" s="223" t="s">
        <v>1271</v>
      </c>
      <c r="G538" s="224" t="s">
        <v>210</v>
      </c>
      <c r="H538" s="225">
        <v>8</v>
      </c>
      <c r="I538" s="226"/>
      <c r="J538" s="227">
        <f>ROUND(I538*H538,2)</f>
        <v>0</v>
      </c>
      <c r="K538" s="223" t="s">
        <v>159</v>
      </c>
      <c r="L538" s="228"/>
      <c r="M538" s="229" t="s">
        <v>19</v>
      </c>
      <c r="N538" s="230" t="s">
        <v>44</v>
      </c>
      <c r="O538" s="83"/>
      <c r="P538" s="212">
        <f>O538*H538</f>
        <v>0</v>
      </c>
      <c r="Q538" s="212">
        <v>0.00081999999999999998</v>
      </c>
      <c r="R538" s="212">
        <f>Q538*H538</f>
        <v>0.0065599999999999999</v>
      </c>
      <c r="S538" s="212">
        <v>0</v>
      </c>
      <c r="T538" s="213">
        <f>S538*H538</f>
        <v>0</v>
      </c>
      <c r="U538" s="37"/>
      <c r="V538" s="37"/>
      <c r="W538" s="37"/>
      <c r="X538" s="37"/>
      <c r="Y538" s="37"/>
      <c r="Z538" s="37"/>
      <c r="AA538" s="37"/>
      <c r="AB538" s="37"/>
      <c r="AC538" s="37"/>
      <c r="AD538" s="37"/>
      <c r="AE538" s="37"/>
      <c r="AR538" s="214" t="s">
        <v>255</v>
      </c>
      <c r="AT538" s="214" t="s">
        <v>252</v>
      </c>
      <c r="AU538" s="214" t="s">
        <v>85</v>
      </c>
      <c r="AY538" s="16" t="s">
        <v>153</v>
      </c>
      <c r="BE538" s="215">
        <f>IF(N538="základní",J538,0)</f>
        <v>0</v>
      </c>
      <c r="BF538" s="215">
        <f>IF(N538="snížená",J538,0)</f>
        <v>0</v>
      </c>
      <c r="BG538" s="215">
        <f>IF(N538="zákl. přenesená",J538,0)</f>
        <v>0</v>
      </c>
      <c r="BH538" s="215">
        <f>IF(N538="sníž. přenesená",J538,0)</f>
        <v>0</v>
      </c>
      <c r="BI538" s="215">
        <f>IF(N538="nulová",J538,0)</f>
        <v>0</v>
      </c>
      <c r="BJ538" s="16" t="s">
        <v>85</v>
      </c>
      <c r="BK538" s="215">
        <f>ROUND(I538*H538,2)</f>
        <v>0</v>
      </c>
      <c r="BL538" s="16" t="s">
        <v>231</v>
      </c>
      <c r="BM538" s="214" t="s">
        <v>1272</v>
      </c>
    </row>
    <row r="539" s="2" customFormat="1" ht="14.4" customHeight="1">
      <c r="A539" s="37"/>
      <c r="B539" s="38"/>
      <c r="C539" s="221" t="s">
        <v>1273</v>
      </c>
      <c r="D539" s="221" t="s">
        <v>252</v>
      </c>
      <c r="E539" s="222" t="s">
        <v>1274</v>
      </c>
      <c r="F539" s="223" t="s">
        <v>1275</v>
      </c>
      <c r="G539" s="224" t="s">
        <v>210</v>
      </c>
      <c r="H539" s="225">
        <v>8</v>
      </c>
      <c r="I539" s="226"/>
      <c r="J539" s="227">
        <f>ROUND(I539*H539,2)</f>
        <v>0</v>
      </c>
      <c r="K539" s="223" t="s">
        <v>159</v>
      </c>
      <c r="L539" s="228"/>
      <c r="M539" s="229" t="s">
        <v>19</v>
      </c>
      <c r="N539" s="230" t="s">
        <v>44</v>
      </c>
      <c r="O539" s="83"/>
      <c r="P539" s="212">
        <f>O539*H539</f>
        <v>0</v>
      </c>
      <c r="Q539" s="212">
        <v>0.001</v>
      </c>
      <c r="R539" s="212">
        <f>Q539*H539</f>
        <v>0.0080000000000000002</v>
      </c>
      <c r="S539" s="212">
        <v>0</v>
      </c>
      <c r="T539" s="213">
        <f>S539*H539</f>
        <v>0</v>
      </c>
      <c r="U539" s="37"/>
      <c r="V539" s="37"/>
      <c r="W539" s="37"/>
      <c r="X539" s="37"/>
      <c r="Y539" s="37"/>
      <c r="Z539" s="37"/>
      <c r="AA539" s="37"/>
      <c r="AB539" s="37"/>
      <c r="AC539" s="37"/>
      <c r="AD539" s="37"/>
      <c r="AE539" s="37"/>
      <c r="AR539" s="214" t="s">
        <v>255</v>
      </c>
      <c r="AT539" s="214" t="s">
        <v>252</v>
      </c>
      <c r="AU539" s="214" t="s">
        <v>85</v>
      </c>
      <c r="AY539" s="16" t="s">
        <v>153</v>
      </c>
      <c r="BE539" s="215">
        <f>IF(N539="základní",J539,0)</f>
        <v>0</v>
      </c>
      <c r="BF539" s="215">
        <f>IF(N539="snížená",J539,0)</f>
        <v>0</v>
      </c>
      <c r="BG539" s="215">
        <f>IF(N539="zákl. přenesená",J539,0)</f>
        <v>0</v>
      </c>
      <c r="BH539" s="215">
        <f>IF(N539="sníž. přenesená",J539,0)</f>
        <v>0</v>
      </c>
      <c r="BI539" s="215">
        <f>IF(N539="nulová",J539,0)</f>
        <v>0</v>
      </c>
      <c r="BJ539" s="16" t="s">
        <v>85</v>
      </c>
      <c r="BK539" s="215">
        <f>ROUND(I539*H539,2)</f>
        <v>0</v>
      </c>
      <c r="BL539" s="16" t="s">
        <v>231</v>
      </c>
      <c r="BM539" s="214" t="s">
        <v>1276</v>
      </c>
    </row>
    <row r="540" s="2" customFormat="1" ht="14.4" customHeight="1">
      <c r="A540" s="37"/>
      <c r="B540" s="38"/>
      <c r="C540" s="221" t="s">
        <v>867</v>
      </c>
      <c r="D540" s="221" t="s">
        <v>252</v>
      </c>
      <c r="E540" s="222" t="s">
        <v>1277</v>
      </c>
      <c r="F540" s="223" t="s">
        <v>1278</v>
      </c>
      <c r="G540" s="224" t="s">
        <v>210</v>
      </c>
      <c r="H540" s="225">
        <v>8</v>
      </c>
      <c r="I540" s="226"/>
      <c r="J540" s="227">
        <f>ROUND(I540*H540,2)</f>
        <v>0</v>
      </c>
      <c r="K540" s="223" t="s">
        <v>159</v>
      </c>
      <c r="L540" s="228"/>
      <c r="M540" s="229" t="s">
        <v>19</v>
      </c>
      <c r="N540" s="230" t="s">
        <v>44</v>
      </c>
      <c r="O540" s="83"/>
      <c r="P540" s="212">
        <f>O540*H540</f>
        <v>0</v>
      </c>
      <c r="Q540" s="212">
        <v>0.00072999999999999996</v>
      </c>
      <c r="R540" s="212">
        <f>Q540*H540</f>
        <v>0.0058399999999999997</v>
      </c>
      <c r="S540" s="212">
        <v>0</v>
      </c>
      <c r="T540" s="213">
        <f>S540*H540</f>
        <v>0</v>
      </c>
      <c r="U540" s="37"/>
      <c r="V540" s="37"/>
      <c r="W540" s="37"/>
      <c r="X540" s="37"/>
      <c r="Y540" s="37"/>
      <c r="Z540" s="37"/>
      <c r="AA540" s="37"/>
      <c r="AB540" s="37"/>
      <c r="AC540" s="37"/>
      <c r="AD540" s="37"/>
      <c r="AE540" s="37"/>
      <c r="AR540" s="214" t="s">
        <v>255</v>
      </c>
      <c r="AT540" s="214" t="s">
        <v>252</v>
      </c>
      <c r="AU540" s="214" t="s">
        <v>85</v>
      </c>
      <c r="AY540" s="16" t="s">
        <v>153</v>
      </c>
      <c r="BE540" s="215">
        <f>IF(N540="základní",J540,0)</f>
        <v>0</v>
      </c>
      <c r="BF540" s="215">
        <f>IF(N540="snížená",J540,0)</f>
        <v>0</v>
      </c>
      <c r="BG540" s="215">
        <f>IF(N540="zákl. přenesená",J540,0)</f>
        <v>0</v>
      </c>
      <c r="BH540" s="215">
        <f>IF(N540="sníž. přenesená",J540,0)</f>
        <v>0</v>
      </c>
      <c r="BI540" s="215">
        <f>IF(N540="nulová",J540,0)</f>
        <v>0</v>
      </c>
      <c r="BJ540" s="16" t="s">
        <v>85</v>
      </c>
      <c r="BK540" s="215">
        <f>ROUND(I540*H540,2)</f>
        <v>0</v>
      </c>
      <c r="BL540" s="16" t="s">
        <v>231</v>
      </c>
      <c r="BM540" s="214" t="s">
        <v>1279</v>
      </c>
    </row>
    <row r="541" s="2" customFormat="1" ht="14.4" customHeight="1">
      <c r="A541" s="37"/>
      <c r="B541" s="38"/>
      <c r="C541" s="221" t="s">
        <v>1280</v>
      </c>
      <c r="D541" s="221" t="s">
        <v>252</v>
      </c>
      <c r="E541" s="222" t="s">
        <v>1281</v>
      </c>
      <c r="F541" s="223" t="s">
        <v>1282</v>
      </c>
      <c r="G541" s="224" t="s">
        <v>210</v>
      </c>
      <c r="H541" s="225">
        <v>8</v>
      </c>
      <c r="I541" s="226"/>
      <c r="J541" s="227">
        <f>ROUND(I541*H541,2)</f>
        <v>0</v>
      </c>
      <c r="K541" s="223" t="s">
        <v>159</v>
      </c>
      <c r="L541" s="228"/>
      <c r="M541" s="229" t="s">
        <v>19</v>
      </c>
      <c r="N541" s="230" t="s">
        <v>44</v>
      </c>
      <c r="O541" s="83"/>
      <c r="P541" s="212">
        <f>O541*H541</f>
        <v>0</v>
      </c>
      <c r="Q541" s="212">
        <v>0.00051999999999999995</v>
      </c>
      <c r="R541" s="212">
        <f>Q541*H541</f>
        <v>0.0041599999999999996</v>
      </c>
      <c r="S541" s="212">
        <v>0</v>
      </c>
      <c r="T541" s="213">
        <f>S541*H541</f>
        <v>0</v>
      </c>
      <c r="U541" s="37"/>
      <c r="V541" s="37"/>
      <c r="W541" s="37"/>
      <c r="X541" s="37"/>
      <c r="Y541" s="37"/>
      <c r="Z541" s="37"/>
      <c r="AA541" s="37"/>
      <c r="AB541" s="37"/>
      <c r="AC541" s="37"/>
      <c r="AD541" s="37"/>
      <c r="AE541" s="37"/>
      <c r="AR541" s="214" t="s">
        <v>255</v>
      </c>
      <c r="AT541" s="214" t="s">
        <v>252</v>
      </c>
      <c r="AU541" s="214" t="s">
        <v>85</v>
      </c>
      <c r="AY541" s="16" t="s">
        <v>153</v>
      </c>
      <c r="BE541" s="215">
        <f>IF(N541="základní",J541,0)</f>
        <v>0</v>
      </c>
      <c r="BF541" s="215">
        <f>IF(N541="snížená",J541,0)</f>
        <v>0</v>
      </c>
      <c r="BG541" s="215">
        <f>IF(N541="zákl. přenesená",J541,0)</f>
        <v>0</v>
      </c>
      <c r="BH541" s="215">
        <f>IF(N541="sníž. přenesená",J541,0)</f>
        <v>0</v>
      </c>
      <c r="BI541" s="215">
        <f>IF(N541="nulová",J541,0)</f>
        <v>0</v>
      </c>
      <c r="BJ541" s="16" t="s">
        <v>85</v>
      </c>
      <c r="BK541" s="215">
        <f>ROUND(I541*H541,2)</f>
        <v>0</v>
      </c>
      <c r="BL541" s="16" t="s">
        <v>231</v>
      </c>
      <c r="BM541" s="214" t="s">
        <v>1283</v>
      </c>
    </row>
    <row r="542" s="2" customFormat="1" ht="22.2" customHeight="1">
      <c r="A542" s="37"/>
      <c r="B542" s="38"/>
      <c r="C542" s="203" t="s">
        <v>1284</v>
      </c>
      <c r="D542" s="203" t="s">
        <v>155</v>
      </c>
      <c r="E542" s="204" t="s">
        <v>1285</v>
      </c>
      <c r="F542" s="205" t="s">
        <v>1286</v>
      </c>
      <c r="G542" s="206" t="s">
        <v>210</v>
      </c>
      <c r="H542" s="207">
        <v>38</v>
      </c>
      <c r="I542" s="208"/>
      <c r="J542" s="209">
        <f>ROUND(I542*H542,2)</f>
        <v>0</v>
      </c>
      <c r="K542" s="205" t="s">
        <v>159</v>
      </c>
      <c r="L542" s="43"/>
      <c r="M542" s="210" t="s">
        <v>19</v>
      </c>
      <c r="N542" s="211" t="s">
        <v>44</v>
      </c>
      <c r="O542" s="83"/>
      <c r="P542" s="212">
        <f>O542*H542</f>
        <v>0</v>
      </c>
      <c r="Q542" s="212">
        <v>0</v>
      </c>
      <c r="R542" s="212">
        <f>Q542*H542</f>
        <v>0</v>
      </c>
      <c r="S542" s="212">
        <v>0.024</v>
      </c>
      <c r="T542" s="213">
        <f>S542*H542</f>
        <v>0.91200000000000003</v>
      </c>
      <c r="U542" s="37"/>
      <c r="V542" s="37"/>
      <c r="W542" s="37"/>
      <c r="X542" s="37"/>
      <c r="Y542" s="37"/>
      <c r="Z542" s="37"/>
      <c r="AA542" s="37"/>
      <c r="AB542" s="37"/>
      <c r="AC542" s="37"/>
      <c r="AD542" s="37"/>
      <c r="AE542" s="37"/>
      <c r="AR542" s="214" t="s">
        <v>231</v>
      </c>
      <c r="AT542" s="214" t="s">
        <v>155</v>
      </c>
      <c r="AU542" s="214" t="s">
        <v>85</v>
      </c>
      <c r="AY542" s="16" t="s">
        <v>153</v>
      </c>
      <c r="BE542" s="215">
        <f>IF(N542="základní",J542,0)</f>
        <v>0</v>
      </c>
      <c r="BF542" s="215">
        <f>IF(N542="snížená",J542,0)</f>
        <v>0</v>
      </c>
      <c r="BG542" s="215">
        <f>IF(N542="zákl. přenesená",J542,0)</f>
        <v>0</v>
      </c>
      <c r="BH542" s="215">
        <f>IF(N542="sníž. přenesená",J542,0)</f>
        <v>0</v>
      </c>
      <c r="BI542" s="215">
        <f>IF(N542="nulová",J542,0)</f>
        <v>0</v>
      </c>
      <c r="BJ542" s="16" t="s">
        <v>85</v>
      </c>
      <c r="BK542" s="215">
        <f>ROUND(I542*H542,2)</f>
        <v>0</v>
      </c>
      <c r="BL542" s="16" t="s">
        <v>231</v>
      </c>
      <c r="BM542" s="214" t="s">
        <v>1287</v>
      </c>
    </row>
    <row r="543" s="2" customFormat="1">
      <c r="A543" s="37"/>
      <c r="B543" s="38"/>
      <c r="C543" s="39"/>
      <c r="D543" s="216" t="s">
        <v>162</v>
      </c>
      <c r="E543" s="39"/>
      <c r="F543" s="217" t="s">
        <v>1288</v>
      </c>
      <c r="G543" s="39"/>
      <c r="H543" s="39"/>
      <c r="I543" s="218"/>
      <c r="J543" s="39"/>
      <c r="K543" s="39"/>
      <c r="L543" s="43"/>
      <c r="M543" s="219"/>
      <c r="N543" s="220"/>
      <c r="O543" s="83"/>
      <c r="P543" s="83"/>
      <c r="Q543" s="83"/>
      <c r="R543" s="83"/>
      <c r="S543" s="83"/>
      <c r="T543" s="84"/>
      <c r="U543" s="37"/>
      <c r="V543" s="37"/>
      <c r="W543" s="37"/>
      <c r="X543" s="37"/>
      <c r="Y543" s="37"/>
      <c r="Z543" s="37"/>
      <c r="AA543" s="37"/>
      <c r="AB543" s="37"/>
      <c r="AC543" s="37"/>
      <c r="AD543" s="37"/>
      <c r="AE543" s="37"/>
      <c r="AT543" s="16" t="s">
        <v>162</v>
      </c>
      <c r="AU543" s="16" t="s">
        <v>85</v>
      </c>
    </row>
    <row r="544" s="2" customFormat="1" ht="22.2" customHeight="1">
      <c r="A544" s="37"/>
      <c r="B544" s="38"/>
      <c r="C544" s="203" t="s">
        <v>1289</v>
      </c>
      <c r="D544" s="203" t="s">
        <v>155</v>
      </c>
      <c r="E544" s="204" t="s">
        <v>1290</v>
      </c>
      <c r="F544" s="205" t="s">
        <v>1291</v>
      </c>
      <c r="G544" s="206" t="s">
        <v>210</v>
      </c>
      <c r="H544" s="207">
        <v>14</v>
      </c>
      <c r="I544" s="208"/>
      <c r="J544" s="209">
        <f>ROUND(I544*H544,2)</f>
        <v>0</v>
      </c>
      <c r="K544" s="205" t="s">
        <v>159</v>
      </c>
      <c r="L544" s="43"/>
      <c r="M544" s="210" t="s">
        <v>19</v>
      </c>
      <c r="N544" s="211" t="s">
        <v>44</v>
      </c>
      <c r="O544" s="83"/>
      <c r="P544" s="212">
        <f>O544*H544</f>
        <v>0</v>
      </c>
      <c r="Q544" s="212">
        <v>0</v>
      </c>
      <c r="R544" s="212">
        <f>Q544*H544</f>
        <v>0</v>
      </c>
      <c r="S544" s="212">
        <v>0</v>
      </c>
      <c r="T544" s="213">
        <f>S544*H544</f>
        <v>0</v>
      </c>
      <c r="U544" s="37"/>
      <c r="V544" s="37"/>
      <c r="W544" s="37"/>
      <c r="X544" s="37"/>
      <c r="Y544" s="37"/>
      <c r="Z544" s="37"/>
      <c r="AA544" s="37"/>
      <c r="AB544" s="37"/>
      <c r="AC544" s="37"/>
      <c r="AD544" s="37"/>
      <c r="AE544" s="37"/>
      <c r="AR544" s="214" t="s">
        <v>231</v>
      </c>
      <c r="AT544" s="214" t="s">
        <v>155</v>
      </c>
      <c r="AU544" s="214" t="s">
        <v>85</v>
      </c>
      <c r="AY544" s="16" t="s">
        <v>153</v>
      </c>
      <c r="BE544" s="215">
        <f>IF(N544="základní",J544,0)</f>
        <v>0</v>
      </c>
      <c r="BF544" s="215">
        <f>IF(N544="snížená",J544,0)</f>
        <v>0</v>
      </c>
      <c r="BG544" s="215">
        <f>IF(N544="zákl. přenesená",J544,0)</f>
        <v>0</v>
      </c>
      <c r="BH544" s="215">
        <f>IF(N544="sníž. přenesená",J544,0)</f>
        <v>0</v>
      </c>
      <c r="BI544" s="215">
        <f>IF(N544="nulová",J544,0)</f>
        <v>0</v>
      </c>
      <c r="BJ544" s="16" t="s">
        <v>85</v>
      </c>
      <c r="BK544" s="215">
        <f>ROUND(I544*H544,2)</f>
        <v>0</v>
      </c>
      <c r="BL544" s="16" t="s">
        <v>231</v>
      </c>
      <c r="BM544" s="214" t="s">
        <v>1292</v>
      </c>
    </row>
    <row r="545" s="2" customFormat="1">
      <c r="A545" s="37"/>
      <c r="B545" s="38"/>
      <c r="C545" s="39"/>
      <c r="D545" s="216" t="s">
        <v>162</v>
      </c>
      <c r="E545" s="39"/>
      <c r="F545" s="217" t="s">
        <v>1293</v>
      </c>
      <c r="G545" s="39"/>
      <c r="H545" s="39"/>
      <c r="I545" s="218"/>
      <c r="J545" s="39"/>
      <c r="K545" s="39"/>
      <c r="L545" s="43"/>
      <c r="M545" s="219"/>
      <c r="N545" s="220"/>
      <c r="O545" s="83"/>
      <c r="P545" s="83"/>
      <c r="Q545" s="83"/>
      <c r="R545" s="83"/>
      <c r="S545" s="83"/>
      <c r="T545" s="84"/>
      <c r="U545" s="37"/>
      <c r="V545" s="37"/>
      <c r="W545" s="37"/>
      <c r="X545" s="37"/>
      <c r="Y545" s="37"/>
      <c r="Z545" s="37"/>
      <c r="AA545" s="37"/>
      <c r="AB545" s="37"/>
      <c r="AC545" s="37"/>
      <c r="AD545" s="37"/>
      <c r="AE545" s="37"/>
      <c r="AT545" s="16" t="s">
        <v>162</v>
      </c>
      <c r="AU545" s="16" t="s">
        <v>85</v>
      </c>
    </row>
    <row r="546" s="2" customFormat="1" ht="22.2" customHeight="1">
      <c r="A546" s="37"/>
      <c r="B546" s="38"/>
      <c r="C546" s="203" t="s">
        <v>1294</v>
      </c>
      <c r="D546" s="203" t="s">
        <v>155</v>
      </c>
      <c r="E546" s="204" t="s">
        <v>1295</v>
      </c>
      <c r="F546" s="205" t="s">
        <v>1296</v>
      </c>
      <c r="G546" s="206" t="s">
        <v>210</v>
      </c>
      <c r="H546" s="207">
        <v>10</v>
      </c>
      <c r="I546" s="208"/>
      <c r="J546" s="209">
        <f>ROUND(I546*H546,2)</f>
        <v>0</v>
      </c>
      <c r="K546" s="205" t="s">
        <v>159</v>
      </c>
      <c r="L546" s="43"/>
      <c r="M546" s="210" t="s">
        <v>19</v>
      </c>
      <c r="N546" s="211" t="s">
        <v>44</v>
      </c>
      <c r="O546" s="83"/>
      <c r="P546" s="212">
        <f>O546*H546</f>
        <v>0</v>
      </c>
      <c r="Q546" s="212">
        <v>0</v>
      </c>
      <c r="R546" s="212">
        <f>Q546*H546</f>
        <v>0</v>
      </c>
      <c r="S546" s="212">
        <v>0</v>
      </c>
      <c r="T546" s="213">
        <f>S546*H546</f>
        <v>0</v>
      </c>
      <c r="U546" s="37"/>
      <c r="V546" s="37"/>
      <c r="W546" s="37"/>
      <c r="X546" s="37"/>
      <c r="Y546" s="37"/>
      <c r="Z546" s="37"/>
      <c r="AA546" s="37"/>
      <c r="AB546" s="37"/>
      <c r="AC546" s="37"/>
      <c r="AD546" s="37"/>
      <c r="AE546" s="37"/>
      <c r="AR546" s="214" t="s">
        <v>231</v>
      </c>
      <c r="AT546" s="214" t="s">
        <v>155</v>
      </c>
      <c r="AU546" s="214" t="s">
        <v>85</v>
      </c>
      <c r="AY546" s="16" t="s">
        <v>153</v>
      </c>
      <c r="BE546" s="215">
        <f>IF(N546="základní",J546,0)</f>
        <v>0</v>
      </c>
      <c r="BF546" s="215">
        <f>IF(N546="snížená",J546,0)</f>
        <v>0</v>
      </c>
      <c r="BG546" s="215">
        <f>IF(N546="zákl. přenesená",J546,0)</f>
        <v>0</v>
      </c>
      <c r="BH546" s="215">
        <f>IF(N546="sníž. přenesená",J546,0)</f>
        <v>0</v>
      </c>
      <c r="BI546" s="215">
        <f>IF(N546="nulová",J546,0)</f>
        <v>0</v>
      </c>
      <c r="BJ546" s="16" t="s">
        <v>85</v>
      </c>
      <c r="BK546" s="215">
        <f>ROUND(I546*H546,2)</f>
        <v>0</v>
      </c>
      <c r="BL546" s="16" t="s">
        <v>231</v>
      </c>
      <c r="BM546" s="214" t="s">
        <v>1297</v>
      </c>
    </row>
    <row r="547" s="2" customFormat="1">
      <c r="A547" s="37"/>
      <c r="B547" s="38"/>
      <c r="C547" s="39"/>
      <c r="D547" s="216" t="s">
        <v>162</v>
      </c>
      <c r="E547" s="39"/>
      <c r="F547" s="217" t="s">
        <v>1298</v>
      </c>
      <c r="G547" s="39"/>
      <c r="H547" s="39"/>
      <c r="I547" s="218"/>
      <c r="J547" s="39"/>
      <c r="K547" s="39"/>
      <c r="L547" s="43"/>
      <c r="M547" s="219"/>
      <c r="N547" s="220"/>
      <c r="O547" s="83"/>
      <c r="P547" s="83"/>
      <c r="Q547" s="83"/>
      <c r="R547" s="83"/>
      <c r="S547" s="83"/>
      <c r="T547" s="84"/>
      <c r="U547" s="37"/>
      <c r="V547" s="37"/>
      <c r="W547" s="37"/>
      <c r="X547" s="37"/>
      <c r="Y547" s="37"/>
      <c r="Z547" s="37"/>
      <c r="AA547" s="37"/>
      <c r="AB547" s="37"/>
      <c r="AC547" s="37"/>
      <c r="AD547" s="37"/>
      <c r="AE547" s="37"/>
      <c r="AT547" s="16" t="s">
        <v>162</v>
      </c>
      <c r="AU547" s="16" t="s">
        <v>85</v>
      </c>
    </row>
    <row r="548" s="2" customFormat="1" ht="22.2" customHeight="1">
      <c r="A548" s="37"/>
      <c r="B548" s="38"/>
      <c r="C548" s="203" t="s">
        <v>1299</v>
      </c>
      <c r="D548" s="203" t="s">
        <v>155</v>
      </c>
      <c r="E548" s="204" t="s">
        <v>1300</v>
      </c>
      <c r="F548" s="205" t="s">
        <v>1301</v>
      </c>
      <c r="G548" s="206" t="s">
        <v>210</v>
      </c>
      <c r="H548" s="207">
        <v>12</v>
      </c>
      <c r="I548" s="208"/>
      <c r="J548" s="209">
        <f>ROUND(I548*H548,2)</f>
        <v>0</v>
      </c>
      <c r="K548" s="205" t="s">
        <v>159</v>
      </c>
      <c r="L548" s="43"/>
      <c r="M548" s="210" t="s">
        <v>19</v>
      </c>
      <c r="N548" s="211" t="s">
        <v>44</v>
      </c>
      <c r="O548" s="83"/>
      <c r="P548" s="212">
        <f>O548*H548</f>
        <v>0</v>
      </c>
      <c r="Q548" s="212">
        <v>0</v>
      </c>
      <c r="R548" s="212">
        <f>Q548*H548</f>
        <v>0</v>
      </c>
      <c r="S548" s="212">
        <v>0</v>
      </c>
      <c r="T548" s="213">
        <f>S548*H548</f>
        <v>0</v>
      </c>
      <c r="U548" s="37"/>
      <c r="V548" s="37"/>
      <c r="W548" s="37"/>
      <c r="X548" s="37"/>
      <c r="Y548" s="37"/>
      <c r="Z548" s="37"/>
      <c r="AA548" s="37"/>
      <c r="AB548" s="37"/>
      <c r="AC548" s="37"/>
      <c r="AD548" s="37"/>
      <c r="AE548" s="37"/>
      <c r="AR548" s="214" t="s">
        <v>231</v>
      </c>
      <c r="AT548" s="214" t="s">
        <v>155</v>
      </c>
      <c r="AU548" s="214" t="s">
        <v>85</v>
      </c>
      <c r="AY548" s="16" t="s">
        <v>153</v>
      </c>
      <c r="BE548" s="215">
        <f>IF(N548="základní",J548,0)</f>
        <v>0</v>
      </c>
      <c r="BF548" s="215">
        <f>IF(N548="snížená",J548,0)</f>
        <v>0</v>
      </c>
      <c r="BG548" s="215">
        <f>IF(N548="zákl. přenesená",J548,0)</f>
        <v>0</v>
      </c>
      <c r="BH548" s="215">
        <f>IF(N548="sníž. přenesená",J548,0)</f>
        <v>0</v>
      </c>
      <c r="BI548" s="215">
        <f>IF(N548="nulová",J548,0)</f>
        <v>0</v>
      </c>
      <c r="BJ548" s="16" t="s">
        <v>85</v>
      </c>
      <c r="BK548" s="215">
        <f>ROUND(I548*H548,2)</f>
        <v>0</v>
      </c>
      <c r="BL548" s="16" t="s">
        <v>231</v>
      </c>
      <c r="BM548" s="214" t="s">
        <v>1302</v>
      </c>
    </row>
    <row r="549" s="2" customFormat="1">
      <c r="A549" s="37"/>
      <c r="B549" s="38"/>
      <c r="C549" s="39"/>
      <c r="D549" s="216" t="s">
        <v>162</v>
      </c>
      <c r="E549" s="39"/>
      <c r="F549" s="217" t="s">
        <v>1303</v>
      </c>
      <c r="G549" s="39"/>
      <c r="H549" s="39"/>
      <c r="I549" s="218"/>
      <c r="J549" s="39"/>
      <c r="K549" s="39"/>
      <c r="L549" s="43"/>
      <c r="M549" s="219"/>
      <c r="N549" s="220"/>
      <c r="O549" s="83"/>
      <c r="P549" s="83"/>
      <c r="Q549" s="83"/>
      <c r="R549" s="83"/>
      <c r="S549" s="83"/>
      <c r="T549" s="84"/>
      <c r="U549" s="37"/>
      <c r="V549" s="37"/>
      <c r="W549" s="37"/>
      <c r="X549" s="37"/>
      <c r="Y549" s="37"/>
      <c r="Z549" s="37"/>
      <c r="AA549" s="37"/>
      <c r="AB549" s="37"/>
      <c r="AC549" s="37"/>
      <c r="AD549" s="37"/>
      <c r="AE549" s="37"/>
      <c r="AT549" s="16" t="s">
        <v>162</v>
      </c>
      <c r="AU549" s="16" t="s">
        <v>85</v>
      </c>
    </row>
    <row r="550" s="2" customFormat="1" ht="14.4" customHeight="1">
      <c r="A550" s="37"/>
      <c r="B550" s="38"/>
      <c r="C550" s="221" t="s">
        <v>1304</v>
      </c>
      <c r="D550" s="221" t="s">
        <v>252</v>
      </c>
      <c r="E550" s="222" t="s">
        <v>1305</v>
      </c>
      <c r="F550" s="223" t="s">
        <v>1306</v>
      </c>
      <c r="G550" s="224" t="s">
        <v>406</v>
      </c>
      <c r="H550" s="225">
        <v>49.75</v>
      </c>
      <c r="I550" s="226"/>
      <c r="J550" s="227">
        <f>ROUND(I550*H550,2)</f>
        <v>0</v>
      </c>
      <c r="K550" s="223" t="s">
        <v>159</v>
      </c>
      <c r="L550" s="228"/>
      <c r="M550" s="229" t="s">
        <v>19</v>
      </c>
      <c r="N550" s="230" t="s">
        <v>44</v>
      </c>
      <c r="O550" s="83"/>
      <c r="P550" s="212">
        <f>O550*H550</f>
        <v>0</v>
      </c>
      <c r="Q550" s="212">
        <v>0.0015</v>
      </c>
      <c r="R550" s="212">
        <f>Q550*H550</f>
        <v>0.074624999999999997</v>
      </c>
      <c r="S550" s="212">
        <v>0</v>
      </c>
      <c r="T550" s="213">
        <f>S550*H550</f>
        <v>0</v>
      </c>
      <c r="U550" s="37"/>
      <c r="V550" s="37"/>
      <c r="W550" s="37"/>
      <c r="X550" s="37"/>
      <c r="Y550" s="37"/>
      <c r="Z550" s="37"/>
      <c r="AA550" s="37"/>
      <c r="AB550" s="37"/>
      <c r="AC550" s="37"/>
      <c r="AD550" s="37"/>
      <c r="AE550" s="37"/>
      <c r="AR550" s="214" t="s">
        <v>255</v>
      </c>
      <c r="AT550" s="214" t="s">
        <v>252</v>
      </c>
      <c r="AU550" s="214" t="s">
        <v>85</v>
      </c>
      <c r="AY550" s="16" t="s">
        <v>153</v>
      </c>
      <c r="BE550" s="215">
        <f>IF(N550="základní",J550,0)</f>
        <v>0</v>
      </c>
      <c r="BF550" s="215">
        <f>IF(N550="snížená",J550,0)</f>
        <v>0</v>
      </c>
      <c r="BG550" s="215">
        <f>IF(N550="zákl. přenesená",J550,0)</f>
        <v>0</v>
      </c>
      <c r="BH550" s="215">
        <f>IF(N550="sníž. přenesená",J550,0)</f>
        <v>0</v>
      </c>
      <c r="BI550" s="215">
        <f>IF(N550="nulová",J550,0)</f>
        <v>0</v>
      </c>
      <c r="BJ550" s="16" t="s">
        <v>85</v>
      </c>
      <c r="BK550" s="215">
        <f>ROUND(I550*H550,2)</f>
        <v>0</v>
      </c>
      <c r="BL550" s="16" t="s">
        <v>231</v>
      </c>
      <c r="BM550" s="214" t="s">
        <v>1307</v>
      </c>
    </row>
    <row r="551" s="2" customFormat="1" ht="22.2" customHeight="1">
      <c r="A551" s="37"/>
      <c r="B551" s="38"/>
      <c r="C551" s="203" t="s">
        <v>1308</v>
      </c>
      <c r="D551" s="203" t="s">
        <v>155</v>
      </c>
      <c r="E551" s="204" t="s">
        <v>1309</v>
      </c>
      <c r="F551" s="205" t="s">
        <v>1310</v>
      </c>
      <c r="G551" s="206" t="s">
        <v>174</v>
      </c>
      <c r="H551" s="207">
        <v>3.7639999999999998</v>
      </c>
      <c r="I551" s="208"/>
      <c r="J551" s="209">
        <f>ROUND(I551*H551,2)</f>
        <v>0</v>
      </c>
      <c r="K551" s="205" t="s">
        <v>159</v>
      </c>
      <c r="L551" s="43"/>
      <c r="M551" s="210" t="s">
        <v>19</v>
      </c>
      <c r="N551" s="211" t="s">
        <v>44</v>
      </c>
      <c r="O551" s="83"/>
      <c r="P551" s="212">
        <f>O551*H551</f>
        <v>0</v>
      </c>
      <c r="Q551" s="212">
        <v>0</v>
      </c>
      <c r="R551" s="212">
        <f>Q551*H551</f>
        <v>0</v>
      </c>
      <c r="S551" s="212">
        <v>0</v>
      </c>
      <c r="T551" s="213">
        <f>S551*H551</f>
        <v>0</v>
      </c>
      <c r="U551" s="37"/>
      <c r="V551" s="37"/>
      <c r="W551" s="37"/>
      <c r="X551" s="37"/>
      <c r="Y551" s="37"/>
      <c r="Z551" s="37"/>
      <c r="AA551" s="37"/>
      <c r="AB551" s="37"/>
      <c r="AC551" s="37"/>
      <c r="AD551" s="37"/>
      <c r="AE551" s="37"/>
      <c r="AR551" s="214" t="s">
        <v>231</v>
      </c>
      <c r="AT551" s="214" t="s">
        <v>155</v>
      </c>
      <c r="AU551" s="214" t="s">
        <v>85</v>
      </c>
      <c r="AY551" s="16" t="s">
        <v>153</v>
      </c>
      <c r="BE551" s="215">
        <f>IF(N551="základní",J551,0)</f>
        <v>0</v>
      </c>
      <c r="BF551" s="215">
        <f>IF(N551="snížená",J551,0)</f>
        <v>0</v>
      </c>
      <c r="BG551" s="215">
        <f>IF(N551="zákl. přenesená",J551,0)</f>
        <v>0</v>
      </c>
      <c r="BH551" s="215">
        <f>IF(N551="sníž. přenesená",J551,0)</f>
        <v>0</v>
      </c>
      <c r="BI551" s="215">
        <f>IF(N551="nulová",J551,0)</f>
        <v>0</v>
      </c>
      <c r="BJ551" s="16" t="s">
        <v>85</v>
      </c>
      <c r="BK551" s="215">
        <f>ROUND(I551*H551,2)</f>
        <v>0</v>
      </c>
      <c r="BL551" s="16" t="s">
        <v>231</v>
      </c>
      <c r="BM551" s="214" t="s">
        <v>1311</v>
      </c>
    </row>
    <row r="552" s="2" customFormat="1">
      <c r="A552" s="37"/>
      <c r="B552" s="38"/>
      <c r="C552" s="39"/>
      <c r="D552" s="216" t="s">
        <v>162</v>
      </c>
      <c r="E552" s="39"/>
      <c r="F552" s="217" t="s">
        <v>1312</v>
      </c>
      <c r="G552" s="39"/>
      <c r="H552" s="39"/>
      <c r="I552" s="218"/>
      <c r="J552" s="39"/>
      <c r="K552" s="39"/>
      <c r="L552" s="43"/>
      <c r="M552" s="219"/>
      <c r="N552" s="220"/>
      <c r="O552" s="83"/>
      <c r="P552" s="83"/>
      <c r="Q552" s="83"/>
      <c r="R552" s="83"/>
      <c r="S552" s="83"/>
      <c r="T552" s="84"/>
      <c r="U552" s="37"/>
      <c r="V552" s="37"/>
      <c r="W552" s="37"/>
      <c r="X552" s="37"/>
      <c r="Y552" s="37"/>
      <c r="Z552" s="37"/>
      <c r="AA552" s="37"/>
      <c r="AB552" s="37"/>
      <c r="AC552" s="37"/>
      <c r="AD552" s="37"/>
      <c r="AE552" s="37"/>
      <c r="AT552" s="16" t="s">
        <v>162</v>
      </c>
      <c r="AU552" s="16" t="s">
        <v>85</v>
      </c>
    </row>
    <row r="553" s="12" customFormat="1" ht="22.8" customHeight="1">
      <c r="A553" s="12"/>
      <c r="B553" s="187"/>
      <c r="C553" s="188"/>
      <c r="D553" s="189" t="s">
        <v>71</v>
      </c>
      <c r="E553" s="201" t="s">
        <v>1313</v>
      </c>
      <c r="F553" s="201" t="s">
        <v>1314</v>
      </c>
      <c r="G553" s="188"/>
      <c r="H553" s="188"/>
      <c r="I553" s="191"/>
      <c r="J553" s="202">
        <f>BK553</f>
        <v>0</v>
      </c>
      <c r="K553" s="188"/>
      <c r="L553" s="193"/>
      <c r="M553" s="194"/>
      <c r="N553" s="195"/>
      <c r="O553" s="195"/>
      <c r="P553" s="196">
        <f>SUM(P554:P588)</f>
        <v>0</v>
      </c>
      <c r="Q553" s="195"/>
      <c r="R553" s="196">
        <f>SUM(R554:R588)</f>
        <v>11.830443999999998</v>
      </c>
      <c r="S553" s="195"/>
      <c r="T553" s="197">
        <f>SUM(T554:T588)</f>
        <v>0.47799999999999998</v>
      </c>
      <c r="U553" s="12"/>
      <c r="V553" s="12"/>
      <c r="W553" s="12"/>
      <c r="X553" s="12"/>
      <c r="Y553" s="12"/>
      <c r="Z553" s="12"/>
      <c r="AA553" s="12"/>
      <c r="AB553" s="12"/>
      <c r="AC553" s="12"/>
      <c r="AD553" s="12"/>
      <c r="AE553" s="12"/>
      <c r="AR553" s="198" t="s">
        <v>85</v>
      </c>
      <c r="AT553" s="199" t="s">
        <v>71</v>
      </c>
      <c r="AU553" s="199" t="s">
        <v>80</v>
      </c>
      <c r="AY553" s="198" t="s">
        <v>153</v>
      </c>
      <c r="BK553" s="200">
        <f>SUM(BK554:BK588)</f>
        <v>0</v>
      </c>
    </row>
    <row r="554" s="2" customFormat="1" ht="22.2" customHeight="1">
      <c r="A554" s="37"/>
      <c r="B554" s="38"/>
      <c r="C554" s="203" t="s">
        <v>1315</v>
      </c>
      <c r="D554" s="203" t="s">
        <v>155</v>
      </c>
      <c r="E554" s="204" t="s">
        <v>1316</v>
      </c>
      <c r="F554" s="205" t="s">
        <v>1317</v>
      </c>
      <c r="G554" s="206" t="s">
        <v>406</v>
      </c>
      <c r="H554" s="207">
        <v>2.5</v>
      </c>
      <c r="I554" s="208"/>
      <c r="J554" s="209">
        <f>ROUND(I554*H554,2)</f>
        <v>0</v>
      </c>
      <c r="K554" s="205" t="s">
        <v>19</v>
      </c>
      <c r="L554" s="43"/>
      <c r="M554" s="210" t="s">
        <v>19</v>
      </c>
      <c r="N554" s="211" t="s">
        <v>44</v>
      </c>
      <c r="O554" s="83"/>
      <c r="P554" s="212">
        <f>O554*H554</f>
        <v>0</v>
      </c>
      <c r="Q554" s="212">
        <v>0.00040000000000000002</v>
      </c>
      <c r="R554" s="212">
        <f>Q554*H554</f>
        <v>0.001</v>
      </c>
      <c r="S554" s="212">
        <v>0</v>
      </c>
      <c r="T554" s="213">
        <f>S554*H554</f>
        <v>0</v>
      </c>
      <c r="U554" s="37"/>
      <c r="V554" s="37"/>
      <c r="W554" s="37"/>
      <c r="X554" s="37"/>
      <c r="Y554" s="37"/>
      <c r="Z554" s="37"/>
      <c r="AA554" s="37"/>
      <c r="AB554" s="37"/>
      <c r="AC554" s="37"/>
      <c r="AD554" s="37"/>
      <c r="AE554" s="37"/>
      <c r="AR554" s="214" t="s">
        <v>231</v>
      </c>
      <c r="AT554" s="214" t="s">
        <v>155</v>
      </c>
      <c r="AU554" s="214" t="s">
        <v>85</v>
      </c>
      <c r="AY554" s="16" t="s">
        <v>153</v>
      </c>
      <c r="BE554" s="215">
        <f>IF(N554="základní",J554,0)</f>
        <v>0</v>
      </c>
      <c r="BF554" s="215">
        <f>IF(N554="snížená",J554,0)</f>
        <v>0</v>
      </c>
      <c r="BG554" s="215">
        <f>IF(N554="zákl. přenesená",J554,0)</f>
        <v>0</v>
      </c>
      <c r="BH554" s="215">
        <f>IF(N554="sníž. přenesená",J554,0)</f>
        <v>0</v>
      </c>
      <c r="BI554" s="215">
        <f>IF(N554="nulová",J554,0)</f>
        <v>0</v>
      </c>
      <c r="BJ554" s="16" t="s">
        <v>85</v>
      </c>
      <c r="BK554" s="215">
        <f>ROUND(I554*H554,2)</f>
        <v>0</v>
      </c>
      <c r="BL554" s="16" t="s">
        <v>231</v>
      </c>
      <c r="BM554" s="214" t="s">
        <v>1318</v>
      </c>
    </row>
    <row r="555" s="2" customFormat="1">
      <c r="A555" s="37"/>
      <c r="B555" s="38"/>
      <c r="C555" s="39"/>
      <c r="D555" s="231" t="s">
        <v>1158</v>
      </c>
      <c r="E555" s="39"/>
      <c r="F555" s="232" t="s">
        <v>1319</v>
      </c>
      <c r="G555" s="39"/>
      <c r="H555" s="39"/>
      <c r="I555" s="218"/>
      <c r="J555" s="39"/>
      <c r="K555" s="39"/>
      <c r="L555" s="43"/>
      <c r="M555" s="219"/>
      <c r="N555" s="220"/>
      <c r="O555" s="83"/>
      <c r="P555" s="83"/>
      <c r="Q555" s="83"/>
      <c r="R555" s="83"/>
      <c r="S555" s="83"/>
      <c r="T555" s="84"/>
      <c r="U555" s="37"/>
      <c r="V555" s="37"/>
      <c r="W555" s="37"/>
      <c r="X555" s="37"/>
      <c r="Y555" s="37"/>
      <c r="Z555" s="37"/>
      <c r="AA555" s="37"/>
      <c r="AB555" s="37"/>
      <c r="AC555" s="37"/>
      <c r="AD555" s="37"/>
      <c r="AE555" s="37"/>
      <c r="AT555" s="16" t="s">
        <v>1158</v>
      </c>
      <c r="AU555" s="16" t="s">
        <v>85</v>
      </c>
    </row>
    <row r="556" s="2" customFormat="1" ht="19.8" customHeight="1">
      <c r="A556" s="37"/>
      <c r="B556" s="38"/>
      <c r="C556" s="203" t="s">
        <v>1320</v>
      </c>
      <c r="D556" s="203" t="s">
        <v>155</v>
      </c>
      <c r="E556" s="204" t="s">
        <v>1321</v>
      </c>
      <c r="F556" s="205" t="s">
        <v>1322</v>
      </c>
      <c r="G556" s="206" t="s">
        <v>406</v>
      </c>
      <c r="H556" s="207">
        <v>2</v>
      </c>
      <c r="I556" s="208"/>
      <c r="J556" s="209">
        <f>ROUND(I556*H556,2)</f>
        <v>0</v>
      </c>
      <c r="K556" s="205" t="s">
        <v>19</v>
      </c>
      <c r="L556" s="43"/>
      <c r="M556" s="210" t="s">
        <v>19</v>
      </c>
      <c r="N556" s="211" t="s">
        <v>44</v>
      </c>
      <c r="O556" s="83"/>
      <c r="P556" s="212">
        <f>O556*H556</f>
        <v>0</v>
      </c>
      <c r="Q556" s="212">
        <v>0.00040000000000000002</v>
      </c>
      <c r="R556" s="212">
        <f>Q556*H556</f>
        <v>0.00080000000000000004</v>
      </c>
      <c r="S556" s="212">
        <v>0</v>
      </c>
      <c r="T556" s="213">
        <f>S556*H556</f>
        <v>0</v>
      </c>
      <c r="U556" s="37"/>
      <c r="V556" s="37"/>
      <c r="W556" s="37"/>
      <c r="X556" s="37"/>
      <c r="Y556" s="37"/>
      <c r="Z556" s="37"/>
      <c r="AA556" s="37"/>
      <c r="AB556" s="37"/>
      <c r="AC556" s="37"/>
      <c r="AD556" s="37"/>
      <c r="AE556" s="37"/>
      <c r="AR556" s="214" t="s">
        <v>231</v>
      </c>
      <c r="AT556" s="214" t="s">
        <v>155</v>
      </c>
      <c r="AU556" s="214" t="s">
        <v>85</v>
      </c>
      <c r="AY556" s="16" t="s">
        <v>153</v>
      </c>
      <c r="BE556" s="215">
        <f>IF(N556="základní",J556,0)</f>
        <v>0</v>
      </c>
      <c r="BF556" s="215">
        <f>IF(N556="snížená",J556,0)</f>
        <v>0</v>
      </c>
      <c r="BG556" s="215">
        <f>IF(N556="zákl. přenesená",J556,0)</f>
        <v>0</v>
      </c>
      <c r="BH556" s="215">
        <f>IF(N556="sníž. přenesená",J556,0)</f>
        <v>0</v>
      </c>
      <c r="BI556" s="215">
        <f>IF(N556="nulová",J556,0)</f>
        <v>0</v>
      </c>
      <c r="BJ556" s="16" t="s">
        <v>85</v>
      </c>
      <c r="BK556" s="215">
        <f>ROUND(I556*H556,2)</f>
        <v>0</v>
      </c>
      <c r="BL556" s="16" t="s">
        <v>231</v>
      </c>
      <c r="BM556" s="214" t="s">
        <v>1323</v>
      </c>
    </row>
    <row r="557" s="2" customFormat="1">
      <c r="A557" s="37"/>
      <c r="B557" s="38"/>
      <c r="C557" s="39"/>
      <c r="D557" s="231" t="s">
        <v>1158</v>
      </c>
      <c r="E557" s="39"/>
      <c r="F557" s="232" t="s">
        <v>1324</v>
      </c>
      <c r="G557" s="39"/>
      <c r="H557" s="39"/>
      <c r="I557" s="218"/>
      <c r="J557" s="39"/>
      <c r="K557" s="39"/>
      <c r="L557" s="43"/>
      <c r="M557" s="219"/>
      <c r="N557" s="220"/>
      <c r="O557" s="83"/>
      <c r="P557" s="83"/>
      <c r="Q557" s="83"/>
      <c r="R557" s="83"/>
      <c r="S557" s="83"/>
      <c r="T557" s="84"/>
      <c r="U557" s="37"/>
      <c r="V557" s="37"/>
      <c r="W557" s="37"/>
      <c r="X557" s="37"/>
      <c r="Y557" s="37"/>
      <c r="Z557" s="37"/>
      <c r="AA557" s="37"/>
      <c r="AB557" s="37"/>
      <c r="AC557" s="37"/>
      <c r="AD557" s="37"/>
      <c r="AE557" s="37"/>
      <c r="AT557" s="16" t="s">
        <v>1158</v>
      </c>
      <c r="AU557" s="16" t="s">
        <v>85</v>
      </c>
    </row>
    <row r="558" s="2" customFormat="1" ht="14.4" customHeight="1">
      <c r="A558" s="37"/>
      <c r="B558" s="38"/>
      <c r="C558" s="203" t="s">
        <v>887</v>
      </c>
      <c r="D558" s="203" t="s">
        <v>155</v>
      </c>
      <c r="E558" s="204" t="s">
        <v>1325</v>
      </c>
      <c r="F558" s="205" t="s">
        <v>1326</v>
      </c>
      <c r="G558" s="206" t="s">
        <v>210</v>
      </c>
      <c r="H558" s="207">
        <v>2</v>
      </c>
      <c r="I558" s="208"/>
      <c r="J558" s="209">
        <f>ROUND(I558*H558,2)</f>
        <v>0</v>
      </c>
      <c r="K558" s="205" t="s">
        <v>159</v>
      </c>
      <c r="L558" s="43"/>
      <c r="M558" s="210" t="s">
        <v>19</v>
      </c>
      <c r="N558" s="211" t="s">
        <v>44</v>
      </c>
      <c r="O558" s="83"/>
      <c r="P558" s="212">
        <f>O558*H558</f>
        <v>0</v>
      </c>
      <c r="Q558" s="212">
        <v>0</v>
      </c>
      <c r="R558" s="212">
        <f>Q558*H558</f>
        <v>0</v>
      </c>
      <c r="S558" s="212">
        <v>0</v>
      </c>
      <c r="T558" s="213">
        <f>S558*H558</f>
        <v>0</v>
      </c>
      <c r="U558" s="37"/>
      <c r="V558" s="37"/>
      <c r="W558" s="37"/>
      <c r="X558" s="37"/>
      <c r="Y558" s="37"/>
      <c r="Z558" s="37"/>
      <c r="AA558" s="37"/>
      <c r="AB558" s="37"/>
      <c r="AC558" s="37"/>
      <c r="AD558" s="37"/>
      <c r="AE558" s="37"/>
      <c r="AR558" s="214" t="s">
        <v>231</v>
      </c>
      <c r="AT558" s="214" t="s">
        <v>155</v>
      </c>
      <c r="AU558" s="214" t="s">
        <v>85</v>
      </c>
      <c r="AY558" s="16" t="s">
        <v>153</v>
      </c>
      <c r="BE558" s="215">
        <f>IF(N558="základní",J558,0)</f>
        <v>0</v>
      </c>
      <c r="BF558" s="215">
        <f>IF(N558="snížená",J558,0)</f>
        <v>0</v>
      </c>
      <c r="BG558" s="215">
        <f>IF(N558="zákl. přenesená",J558,0)</f>
        <v>0</v>
      </c>
      <c r="BH558" s="215">
        <f>IF(N558="sníž. přenesená",J558,0)</f>
        <v>0</v>
      </c>
      <c r="BI558" s="215">
        <f>IF(N558="nulová",J558,0)</f>
        <v>0</v>
      </c>
      <c r="BJ558" s="16" t="s">
        <v>85</v>
      </c>
      <c r="BK558" s="215">
        <f>ROUND(I558*H558,2)</f>
        <v>0</v>
      </c>
      <c r="BL558" s="16" t="s">
        <v>231</v>
      </c>
      <c r="BM558" s="214" t="s">
        <v>1327</v>
      </c>
    </row>
    <row r="559" s="2" customFormat="1">
      <c r="A559" s="37"/>
      <c r="B559" s="38"/>
      <c r="C559" s="39"/>
      <c r="D559" s="216" t="s">
        <v>162</v>
      </c>
      <c r="E559" s="39"/>
      <c r="F559" s="217" t="s">
        <v>1328</v>
      </c>
      <c r="G559" s="39"/>
      <c r="H559" s="39"/>
      <c r="I559" s="218"/>
      <c r="J559" s="39"/>
      <c r="K559" s="39"/>
      <c r="L559" s="43"/>
      <c r="M559" s="219"/>
      <c r="N559" s="220"/>
      <c r="O559" s="83"/>
      <c r="P559" s="83"/>
      <c r="Q559" s="83"/>
      <c r="R559" s="83"/>
      <c r="S559" s="83"/>
      <c r="T559" s="84"/>
      <c r="U559" s="37"/>
      <c r="V559" s="37"/>
      <c r="W559" s="37"/>
      <c r="X559" s="37"/>
      <c r="Y559" s="37"/>
      <c r="Z559" s="37"/>
      <c r="AA559" s="37"/>
      <c r="AB559" s="37"/>
      <c r="AC559" s="37"/>
      <c r="AD559" s="37"/>
      <c r="AE559" s="37"/>
      <c r="AT559" s="16" t="s">
        <v>162</v>
      </c>
      <c r="AU559" s="16" t="s">
        <v>85</v>
      </c>
    </row>
    <row r="560" s="2" customFormat="1" ht="14.4" customHeight="1">
      <c r="A560" s="37"/>
      <c r="B560" s="38"/>
      <c r="C560" s="221" t="s">
        <v>1329</v>
      </c>
      <c r="D560" s="221" t="s">
        <v>252</v>
      </c>
      <c r="E560" s="222" t="s">
        <v>1330</v>
      </c>
      <c r="F560" s="223" t="s">
        <v>1331</v>
      </c>
      <c r="G560" s="224" t="s">
        <v>210</v>
      </c>
      <c r="H560" s="225">
        <v>1</v>
      </c>
      <c r="I560" s="226"/>
      <c r="J560" s="227">
        <f>ROUND(I560*H560,2)</f>
        <v>0</v>
      </c>
      <c r="K560" s="223" t="s">
        <v>19</v>
      </c>
      <c r="L560" s="228"/>
      <c r="M560" s="229" t="s">
        <v>19</v>
      </c>
      <c r="N560" s="230" t="s">
        <v>44</v>
      </c>
      <c r="O560" s="83"/>
      <c r="P560" s="212">
        <f>O560*H560</f>
        <v>0</v>
      </c>
      <c r="Q560" s="212">
        <v>0.023</v>
      </c>
      <c r="R560" s="212">
        <f>Q560*H560</f>
        <v>0.023</v>
      </c>
      <c r="S560" s="212">
        <v>0</v>
      </c>
      <c r="T560" s="213">
        <f>S560*H560</f>
        <v>0</v>
      </c>
      <c r="U560" s="37"/>
      <c r="V560" s="37"/>
      <c r="W560" s="37"/>
      <c r="X560" s="37"/>
      <c r="Y560" s="37"/>
      <c r="Z560" s="37"/>
      <c r="AA560" s="37"/>
      <c r="AB560" s="37"/>
      <c r="AC560" s="37"/>
      <c r="AD560" s="37"/>
      <c r="AE560" s="37"/>
      <c r="AR560" s="214" t="s">
        <v>255</v>
      </c>
      <c r="AT560" s="214" t="s">
        <v>252</v>
      </c>
      <c r="AU560" s="214" t="s">
        <v>85</v>
      </c>
      <c r="AY560" s="16" t="s">
        <v>153</v>
      </c>
      <c r="BE560" s="215">
        <f>IF(N560="základní",J560,0)</f>
        <v>0</v>
      </c>
      <c r="BF560" s="215">
        <f>IF(N560="snížená",J560,0)</f>
        <v>0</v>
      </c>
      <c r="BG560" s="215">
        <f>IF(N560="zákl. přenesená",J560,0)</f>
        <v>0</v>
      </c>
      <c r="BH560" s="215">
        <f>IF(N560="sníž. přenesená",J560,0)</f>
        <v>0</v>
      </c>
      <c r="BI560" s="215">
        <f>IF(N560="nulová",J560,0)</f>
        <v>0</v>
      </c>
      <c r="BJ560" s="16" t="s">
        <v>85</v>
      </c>
      <c r="BK560" s="215">
        <f>ROUND(I560*H560,2)</f>
        <v>0</v>
      </c>
      <c r="BL560" s="16" t="s">
        <v>231</v>
      </c>
      <c r="BM560" s="214" t="s">
        <v>1332</v>
      </c>
    </row>
    <row r="561" s="2" customFormat="1" ht="14.4" customHeight="1">
      <c r="A561" s="37"/>
      <c r="B561" s="38"/>
      <c r="C561" s="221" t="s">
        <v>1333</v>
      </c>
      <c r="D561" s="221" t="s">
        <v>252</v>
      </c>
      <c r="E561" s="222" t="s">
        <v>1334</v>
      </c>
      <c r="F561" s="223" t="s">
        <v>1335</v>
      </c>
      <c r="G561" s="224" t="s">
        <v>210</v>
      </c>
      <c r="H561" s="225">
        <v>1</v>
      </c>
      <c r="I561" s="226"/>
      <c r="J561" s="227">
        <f>ROUND(I561*H561,2)</f>
        <v>0</v>
      </c>
      <c r="K561" s="223" t="s">
        <v>19</v>
      </c>
      <c r="L561" s="228"/>
      <c r="M561" s="229" t="s">
        <v>19</v>
      </c>
      <c r="N561" s="230" t="s">
        <v>44</v>
      </c>
      <c r="O561" s="83"/>
      <c r="P561" s="212">
        <f>O561*H561</f>
        <v>0</v>
      </c>
      <c r="Q561" s="212">
        <v>0.023</v>
      </c>
      <c r="R561" s="212">
        <f>Q561*H561</f>
        <v>0.023</v>
      </c>
      <c r="S561" s="212">
        <v>0</v>
      </c>
      <c r="T561" s="213">
        <f>S561*H561</f>
        <v>0</v>
      </c>
      <c r="U561" s="37"/>
      <c r="V561" s="37"/>
      <c r="W561" s="37"/>
      <c r="X561" s="37"/>
      <c r="Y561" s="37"/>
      <c r="Z561" s="37"/>
      <c r="AA561" s="37"/>
      <c r="AB561" s="37"/>
      <c r="AC561" s="37"/>
      <c r="AD561" s="37"/>
      <c r="AE561" s="37"/>
      <c r="AR561" s="214" t="s">
        <v>255</v>
      </c>
      <c r="AT561" s="214" t="s">
        <v>252</v>
      </c>
      <c r="AU561" s="214" t="s">
        <v>85</v>
      </c>
      <c r="AY561" s="16" t="s">
        <v>153</v>
      </c>
      <c r="BE561" s="215">
        <f>IF(N561="základní",J561,0)</f>
        <v>0</v>
      </c>
      <c r="BF561" s="215">
        <f>IF(N561="snížená",J561,0)</f>
        <v>0</v>
      </c>
      <c r="BG561" s="215">
        <f>IF(N561="zákl. přenesená",J561,0)</f>
        <v>0</v>
      </c>
      <c r="BH561" s="215">
        <f>IF(N561="sníž. přenesená",J561,0)</f>
        <v>0</v>
      </c>
      <c r="BI561" s="215">
        <f>IF(N561="nulová",J561,0)</f>
        <v>0</v>
      </c>
      <c r="BJ561" s="16" t="s">
        <v>85</v>
      </c>
      <c r="BK561" s="215">
        <f>ROUND(I561*H561,2)</f>
        <v>0</v>
      </c>
      <c r="BL561" s="16" t="s">
        <v>231</v>
      </c>
      <c r="BM561" s="214" t="s">
        <v>1336</v>
      </c>
    </row>
    <row r="562" s="2" customFormat="1">
      <c r="A562" s="37"/>
      <c r="B562" s="38"/>
      <c r="C562" s="39"/>
      <c r="D562" s="231" t="s">
        <v>1158</v>
      </c>
      <c r="E562" s="39"/>
      <c r="F562" s="232" t="s">
        <v>1337</v>
      </c>
      <c r="G562" s="39"/>
      <c r="H562" s="39"/>
      <c r="I562" s="218"/>
      <c r="J562" s="39"/>
      <c r="K562" s="39"/>
      <c r="L562" s="43"/>
      <c r="M562" s="219"/>
      <c r="N562" s="220"/>
      <c r="O562" s="83"/>
      <c r="P562" s="83"/>
      <c r="Q562" s="83"/>
      <c r="R562" s="83"/>
      <c r="S562" s="83"/>
      <c r="T562" s="84"/>
      <c r="U562" s="37"/>
      <c r="V562" s="37"/>
      <c r="W562" s="37"/>
      <c r="X562" s="37"/>
      <c r="Y562" s="37"/>
      <c r="Z562" s="37"/>
      <c r="AA562" s="37"/>
      <c r="AB562" s="37"/>
      <c r="AC562" s="37"/>
      <c r="AD562" s="37"/>
      <c r="AE562" s="37"/>
      <c r="AT562" s="16" t="s">
        <v>1158</v>
      </c>
      <c r="AU562" s="16" t="s">
        <v>85</v>
      </c>
    </row>
    <row r="563" s="2" customFormat="1" ht="14.4" customHeight="1">
      <c r="A563" s="37"/>
      <c r="B563" s="38"/>
      <c r="C563" s="203" t="s">
        <v>1338</v>
      </c>
      <c r="D563" s="203" t="s">
        <v>155</v>
      </c>
      <c r="E563" s="204" t="s">
        <v>1339</v>
      </c>
      <c r="F563" s="205" t="s">
        <v>1340</v>
      </c>
      <c r="G563" s="206" t="s">
        <v>210</v>
      </c>
      <c r="H563" s="207">
        <v>2</v>
      </c>
      <c r="I563" s="208"/>
      <c r="J563" s="209">
        <f>ROUND(I563*H563,2)</f>
        <v>0</v>
      </c>
      <c r="K563" s="205" t="s">
        <v>159</v>
      </c>
      <c r="L563" s="43"/>
      <c r="M563" s="210" t="s">
        <v>19</v>
      </c>
      <c r="N563" s="211" t="s">
        <v>44</v>
      </c>
      <c r="O563" s="83"/>
      <c r="P563" s="212">
        <f>O563*H563</f>
        <v>0</v>
      </c>
      <c r="Q563" s="212">
        <v>0</v>
      </c>
      <c r="R563" s="212">
        <f>Q563*H563</f>
        <v>0</v>
      </c>
      <c r="S563" s="212">
        <v>0.012999999999999999</v>
      </c>
      <c r="T563" s="213">
        <f>S563*H563</f>
        <v>0.025999999999999999</v>
      </c>
      <c r="U563" s="37"/>
      <c r="V563" s="37"/>
      <c r="W563" s="37"/>
      <c r="X563" s="37"/>
      <c r="Y563" s="37"/>
      <c r="Z563" s="37"/>
      <c r="AA563" s="37"/>
      <c r="AB563" s="37"/>
      <c r="AC563" s="37"/>
      <c r="AD563" s="37"/>
      <c r="AE563" s="37"/>
      <c r="AR563" s="214" t="s">
        <v>231</v>
      </c>
      <c r="AT563" s="214" t="s">
        <v>155</v>
      </c>
      <c r="AU563" s="214" t="s">
        <v>85</v>
      </c>
      <c r="AY563" s="16" t="s">
        <v>153</v>
      </c>
      <c r="BE563" s="215">
        <f>IF(N563="základní",J563,0)</f>
        <v>0</v>
      </c>
      <c r="BF563" s="215">
        <f>IF(N563="snížená",J563,0)</f>
        <v>0</v>
      </c>
      <c r="BG563" s="215">
        <f>IF(N563="zákl. přenesená",J563,0)</f>
        <v>0</v>
      </c>
      <c r="BH563" s="215">
        <f>IF(N563="sníž. přenesená",J563,0)</f>
        <v>0</v>
      </c>
      <c r="BI563" s="215">
        <f>IF(N563="nulová",J563,0)</f>
        <v>0</v>
      </c>
      <c r="BJ563" s="16" t="s">
        <v>85</v>
      </c>
      <c r="BK563" s="215">
        <f>ROUND(I563*H563,2)</f>
        <v>0</v>
      </c>
      <c r="BL563" s="16" t="s">
        <v>231</v>
      </c>
      <c r="BM563" s="214" t="s">
        <v>1341</v>
      </c>
    </row>
    <row r="564" s="2" customFormat="1">
      <c r="A564" s="37"/>
      <c r="B564" s="38"/>
      <c r="C564" s="39"/>
      <c r="D564" s="216" t="s">
        <v>162</v>
      </c>
      <c r="E564" s="39"/>
      <c r="F564" s="217" t="s">
        <v>1342</v>
      </c>
      <c r="G564" s="39"/>
      <c r="H564" s="39"/>
      <c r="I564" s="218"/>
      <c r="J564" s="39"/>
      <c r="K564" s="39"/>
      <c r="L564" s="43"/>
      <c r="M564" s="219"/>
      <c r="N564" s="220"/>
      <c r="O564" s="83"/>
      <c r="P564" s="83"/>
      <c r="Q564" s="83"/>
      <c r="R564" s="83"/>
      <c r="S564" s="83"/>
      <c r="T564" s="84"/>
      <c r="U564" s="37"/>
      <c r="V564" s="37"/>
      <c r="W564" s="37"/>
      <c r="X564" s="37"/>
      <c r="Y564" s="37"/>
      <c r="Z564" s="37"/>
      <c r="AA564" s="37"/>
      <c r="AB564" s="37"/>
      <c r="AC564" s="37"/>
      <c r="AD564" s="37"/>
      <c r="AE564" s="37"/>
      <c r="AT564" s="16" t="s">
        <v>162</v>
      </c>
      <c r="AU564" s="16" t="s">
        <v>85</v>
      </c>
    </row>
    <row r="565" s="2" customFormat="1" ht="14.4" customHeight="1">
      <c r="A565" s="37"/>
      <c r="B565" s="38"/>
      <c r="C565" s="203" t="s">
        <v>1343</v>
      </c>
      <c r="D565" s="203" t="s">
        <v>155</v>
      </c>
      <c r="E565" s="204" t="s">
        <v>1344</v>
      </c>
      <c r="F565" s="205" t="s">
        <v>1345</v>
      </c>
      <c r="G565" s="206" t="s">
        <v>210</v>
      </c>
      <c r="H565" s="207">
        <v>2</v>
      </c>
      <c r="I565" s="208"/>
      <c r="J565" s="209">
        <f>ROUND(I565*H565,2)</f>
        <v>0</v>
      </c>
      <c r="K565" s="205" t="s">
        <v>19</v>
      </c>
      <c r="L565" s="43"/>
      <c r="M565" s="210" t="s">
        <v>19</v>
      </c>
      <c r="N565" s="211" t="s">
        <v>44</v>
      </c>
      <c r="O565" s="83"/>
      <c r="P565" s="212">
        <f>O565*H565</f>
        <v>0</v>
      </c>
      <c r="Q565" s="212">
        <v>0</v>
      </c>
      <c r="R565" s="212">
        <f>Q565*H565</f>
        <v>0</v>
      </c>
      <c r="S565" s="212">
        <v>0</v>
      </c>
      <c r="T565" s="213">
        <f>S565*H565</f>
        <v>0</v>
      </c>
      <c r="U565" s="37"/>
      <c r="V565" s="37"/>
      <c r="W565" s="37"/>
      <c r="X565" s="37"/>
      <c r="Y565" s="37"/>
      <c r="Z565" s="37"/>
      <c r="AA565" s="37"/>
      <c r="AB565" s="37"/>
      <c r="AC565" s="37"/>
      <c r="AD565" s="37"/>
      <c r="AE565" s="37"/>
      <c r="AR565" s="214" t="s">
        <v>231</v>
      </c>
      <c r="AT565" s="214" t="s">
        <v>155</v>
      </c>
      <c r="AU565" s="214" t="s">
        <v>85</v>
      </c>
      <c r="AY565" s="16" t="s">
        <v>153</v>
      </c>
      <c r="BE565" s="215">
        <f>IF(N565="základní",J565,0)</f>
        <v>0</v>
      </c>
      <c r="BF565" s="215">
        <f>IF(N565="snížená",J565,0)</f>
        <v>0</v>
      </c>
      <c r="BG565" s="215">
        <f>IF(N565="zákl. přenesená",J565,0)</f>
        <v>0</v>
      </c>
      <c r="BH565" s="215">
        <f>IF(N565="sníž. přenesená",J565,0)</f>
        <v>0</v>
      </c>
      <c r="BI565" s="215">
        <f>IF(N565="nulová",J565,0)</f>
        <v>0</v>
      </c>
      <c r="BJ565" s="16" t="s">
        <v>85</v>
      </c>
      <c r="BK565" s="215">
        <f>ROUND(I565*H565,2)</f>
        <v>0</v>
      </c>
      <c r="BL565" s="16" t="s">
        <v>231</v>
      </c>
      <c r="BM565" s="214" t="s">
        <v>1346</v>
      </c>
    </row>
    <row r="566" s="2" customFormat="1" ht="14.4" customHeight="1">
      <c r="A566" s="37"/>
      <c r="B566" s="38"/>
      <c r="C566" s="221" t="s">
        <v>1347</v>
      </c>
      <c r="D566" s="221" t="s">
        <v>252</v>
      </c>
      <c r="E566" s="222" t="s">
        <v>1348</v>
      </c>
      <c r="F566" s="223" t="s">
        <v>1349</v>
      </c>
      <c r="G566" s="224" t="s">
        <v>210</v>
      </c>
      <c r="H566" s="225">
        <v>1</v>
      </c>
      <c r="I566" s="226"/>
      <c r="J566" s="227">
        <f>ROUND(I566*H566,2)</f>
        <v>0</v>
      </c>
      <c r="K566" s="223" t="s">
        <v>19</v>
      </c>
      <c r="L566" s="228"/>
      <c r="M566" s="229" t="s">
        <v>19</v>
      </c>
      <c r="N566" s="230" t="s">
        <v>44</v>
      </c>
      <c r="O566" s="83"/>
      <c r="P566" s="212">
        <f>O566*H566</f>
        <v>0</v>
      </c>
      <c r="Q566" s="212">
        <v>0.0032000000000000002</v>
      </c>
      <c r="R566" s="212">
        <f>Q566*H566</f>
        <v>0.0032000000000000002</v>
      </c>
      <c r="S566" s="212">
        <v>0</v>
      </c>
      <c r="T566" s="213">
        <f>S566*H566</f>
        <v>0</v>
      </c>
      <c r="U566" s="37"/>
      <c r="V566" s="37"/>
      <c r="W566" s="37"/>
      <c r="X566" s="37"/>
      <c r="Y566" s="37"/>
      <c r="Z566" s="37"/>
      <c r="AA566" s="37"/>
      <c r="AB566" s="37"/>
      <c r="AC566" s="37"/>
      <c r="AD566" s="37"/>
      <c r="AE566" s="37"/>
      <c r="AR566" s="214" t="s">
        <v>255</v>
      </c>
      <c r="AT566" s="214" t="s">
        <v>252</v>
      </c>
      <c r="AU566" s="214" t="s">
        <v>85</v>
      </c>
      <c r="AY566" s="16" t="s">
        <v>153</v>
      </c>
      <c r="BE566" s="215">
        <f>IF(N566="základní",J566,0)</f>
        <v>0</v>
      </c>
      <c r="BF566" s="215">
        <f>IF(N566="snížená",J566,0)</f>
        <v>0</v>
      </c>
      <c r="BG566" s="215">
        <f>IF(N566="zákl. přenesená",J566,0)</f>
        <v>0</v>
      </c>
      <c r="BH566" s="215">
        <f>IF(N566="sníž. přenesená",J566,0)</f>
        <v>0</v>
      </c>
      <c r="BI566" s="215">
        <f>IF(N566="nulová",J566,0)</f>
        <v>0</v>
      </c>
      <c r="BJ566" s="16" t="s">
        <v>85</v>
      </c>
      <c r="BK566" s="215">
        <f>ROUND(I566*H566,2)</f>
        <v>0</v>
      </c>
      <c r="BL566" s="16" t="s">
        <v>231</v>
      </c>
      <c r="BM566" s="214" t="s">
        <v>1350</v>
      </c>
    </row>
    <row r="567" s="2" customFormat="1" ht="14.4" customHeight="1">
      <c r="A567" s="37"/>
      <c r="B567" s="38"/>
      <c r="C567" s="221" t="s">
        <v>897</v>
      </c>
      <c r="D567" s="221" t="s">
        <v>252</v>
      </c>
      <c r="E567" s="222" t="s">
        <v>1351</v>
      </c>
      <c r="F567" s="223" t="s">
        <v>1352</v>
      </c>
      <c r="G567" s="224" t="s">
        <v>210</v>
      </c>
      <c r="H567" s="225">
        <v>1</v>
      </c>
      <c r="I567" s="226"/>
      <c r="J567" s="227">
        <f>ROUND(I567*H567,2)</f>
        <v>0</v>
      </c>
      <c r="K567" s="223" t="s">
        <v>19</v>
      </c>
      <c r="L567" s="228"/>
      <c r="M567" s="229" t="s">
        <v>19</v>
      </c>
      <c r="N567" s="230" t="s">
        <v>44</v>
      </c>
      <c r="O567" s="83"/>
      <c r="P567" s="212">
        <f>O567*H567</f>
        <v>0</v>
      </c>
      <c r="Q567" s="212">
        <v>0.0060000000000000001</v>
      </c>
      <c r="R567" s="212">
        <f>Q567*H567</f>
        <v>0.0060000000000000001</v>
      </c>
      <c r="S567" s="212">
        <v>0</v>
      </c>
      <c r="T567" s="213">
        <f>S567*H567</f>
        <v>0</v>
      </c>
      <c r="U567" s="37"/>
      <c r="V567" s="37"/>
      <c r="W567" s="37"/>
      <c r="X567" s="37"/>
      <c r="Y567" s="37"/>
      <c r="Z567" s="37"/>
      <c r="AA567" s="37"/>
      <c r="AB567" s="37"/>
      <c r="AC567" s="37"/>
      <c r="AD567" s="37"/>
      <c r="AE567" s="37"/>
      <c r="AR567" s="214" t="s">
        <v>255</v>
      </c>
      <c r="AT567" s="214" t="s">
        <v>252</v>
      </c>
      <c r="AU567" s="214" t="s">
        <v>85</v>
      </c>
      <c r="AY567" s="16" t="s">
        <v>153</v>
      </c>
      <c r="BE567" s="215">
        <f>IF(N567="základní",J567,0)</f>
        <v>0</v>
      </c>
      <c r="BF567" s="215">
        <f>IF(N567="snížená",J567,0)</f>
        <v>0</v>
      </c>
      <c r="BG567" s="215">
        <f>IF(N567="zákl. přenesená",J567,0)</f>
        <v>0</v>
      </c>
      <c r="BH567" s="215">
        <f>IF(N567="sníž. přenesená",J567,0)</f>
        <v>0</v>
      </c>
      <c r="BI567" s="215">
        <f>IF(N567="nulová",J567,0)</f>
        <v>0</v>
      </c>
      <c r="BJ567" s="16" t="s">
        <v>85</v>
      </c>
      <c r="BK567" s="215">
        <f>ROUND(I567*H567,2)</f>
        <v>0</v>
      </c>
      <c r="BL567" s="16" t="s">
        <v>231</v>
      </c>
      <c r="BM567" s="214" t="s">
        <v>1353</v>
      </c>
    </row>
    <row r="568" s="2" customFormat="1" ht="14.4" customHeight="1">
      <c r="A568" s="37"/>
      <c r="B568" s="38"/>
      <c r="C568" s="203" t="s">
        <v>1354</v>
      </c>
      <c r="D568" s="203" t="s">
        <v>155</v>
      </c>
      <c r="E568" s="204" t="s">
        <v>1355</v>
      </c>
      <c r="F568" s="205" t="s">
        <v>1356</v>
      </c>
      <c r="G568" s="206" t="s">
        <v>195</v>
      </c>
      <c r="H568" s="207">
        <v>3.2000000000000002</v>
      </c>
      <c r="I568" s="208"/>
      <c r="J568" s="209">
        <f>ROUND(I568*H568,2)</f>
        <v>0</v>
      </c>
      <c r="K568" s="205" t="s">
        <v>159</v>
      </c>
      <c r="L568" s="43"/>
      <c r="M568" s="210" t="s">
        <v>19</v>
      </c>
      <c r="N568" s="211" t="s">
        <v>44</v>
      </c>
      <c r="O568" s="83"/>
      <c r="P568" s="212">
        <f>O568*H568</f>
        <v>0</v>
      </c>
      <c r="Q568" s="212">
        <v>0</v>
      </c>
      <c r="R568" s="212">
        <f>Q568*H568</f>
        <v>0</v>
      </c>
      <c r="S568" s="212">
        <v>0.02</v>
      </c>
      <c r="T568" s="213">
        <f>S568*H568</f>
        <v>0.064000000000000001</v>
      </c>
      <c r="U568" s="37"/>
      <c r="V568" s="37"/>
      <c r="W568" s="37"/>
      <c r="X568" s="37"/>
      <c r="Y568" s="37"/>
      <c r="Z568" s="37"/>
      <c r="AA568" s="37"/>
      <c r="AB568" s="37"/>
      <c r="AC568" s="37"/>
      <c r="AD568" s="37"/>
      <c r="AE568" s="37"/>
      <c r="AR568" s="214" t="s">
        <v>231</v>
      </c>
      <c r="AT568" s="214" t="s">
        <v>155</v>
      </c>
      <c r="AU568" s="214" t="s">
        <v>85</v>
      </c>
      <c r="AY568" s="16" t="s">
        <v>153</v>
      </c>
      <c r="BE568" s="215">
        <f>IF(N568="základní",J568,0)</f>
        <v>0</v>
      </c>
      <c r="BF568" s="215">
        <f>IF(N568="snížená",J568,0)</f>
        <v>0</v>
      </c>
      <c r="BG568" s="215">
        <f>IF(N568="zákl. přenesená",J568,0)</f>
        <v>0</v>
      </c>
      <c r="BH568" s="215">
        <f>IF(N568="sníž. přenesená",J568,0)</f>
        <v>0</v>
      </c>
      <c r="BI568" s="215">
        <f>IF(N568="nulová",J568,0)</f>
        <v>0</v>
      </c>
      <c r="BJ568" s="16" t="s">
        <v>85</v>
      </c>
      <c r="BK568" s="215">
        <f>ROUND(I568*H568,2)</f>
        <v>0</v>
      </c>
      <c r="BL568" s="16" t="s">
        <v>231</v>
      </c>
      <c r="BM568" s="214" t="s">
        <v>1357</v>
      </c>
    </row>
    <row r="569" s="2" customFormat="1">
      <c r="A569" s="37"/>
      <c r="B569" s="38"/>
      <c r="C569" s="39"/>
      <c r="D569" s="216" t="s">
        <v>162</v>
      </c>
      <c r="E569" s="39"/>
      <c r="F569" s="217" t="s">
        <v>1358</v>
      </c>
      <c r="G569" s="39"/>
      <c r="H569" s="39"/>
      <c r="I569" s="218"/>
      <c r="J569" s="39"/>
      <c r="K569" s="39"/>
      <c r="L569" s="43"/>
      <c r="M569" s="219"/>
      <c r="N569" s="220"/>
      <c r="O569" s="83"/>
      <c r="P569" s="83"/>
      <c r="Q569" s="83"/>
      <c r="R569" s="83"/>
      <c r="S569" s="83"/>
      <c r="T569" s="84"/>
      <c r="U569" s="37"/>
      <c r="V569" s="37"/>
      <c r="W569" s="37"/>
      <c r="X569" s="37"/>
      <c r="Y569" s="37"/>
      <c r="Z569" s="37"/>
      <c r="AA569" s="37"/>
      <c r="AB569" s="37"/>
      <c r="AC569" s="37"/>
      <c r="AD569" s="37"/>
      <c r="AE569" s="37"/>
      <c r="AT569" s="16" t="s">
        <v>162</v>
      </c>
      <c r="AU569" s="16" t="s">
        <v>85</v>
      </c>
    </row>
    <row r="570" s="2" customFormat="1" ht="14.4" customHeight="1">
      <c r="A570" s="37"/>
      <c r="B570" s="38"/>
      <c r="C570" s="203" t="s">
        <v>1359</v>
      </c>
      <c r="D570" s="203" t="s">
        <v>155</v>
      </c>
      <c r="E570" s="204" t="s">
        <v>1360</v>
      </c>
      <c r="F570" s="205" t="s">
        <v>1361</v>
      </c>
      <c r="G570" s="206" t="s">
        <v>195</v>
      </c>
      <c r="H570" s="207">
        <v>3.2000000000000002</v>
      </c>
      <c r="I570" s="208"/>
      <c r="J570" s="209">
        <f>ROUND(I570*H570,2)</f>
        <v>0</v>
      </c>
      <c r="K570" s="205" t="s">
        <v>159</v>
      </c>
      <c r="L570" s="43"/>
      <c r="M570" s="210" t="s">
        <v>19</v>
      </c>
      <c r="N570" s="211" t="s">
        <v>44</v>
      </c>
      <c r="O570" s="83"/>
      <c r="P570" s="212">
        <f>O570*H570</f>
        <v>0</v>
      </c>
      <c r="Q570" s="212">
        <v>1.0000000000000001E-05</v>
      </c>
      <c r="R570" s="212">
        <f>Q570*H570</f>
        <v>3.2000000000000005E-05</v>
      </c>
      <c r="S570" s="212">
        <v>0</v>
      </c>
      <c r="T570" s="213">
        <f>S570*H570</f>
        <v>0</v>
      </c>
      <c r="U570" s="37"/>
      <c r="V570" s="37"/>
      <c r="W570" s="37"/>
      <c r="X570" s="37"/>
      <c r="Y570" s="37"/>
      <c r="Z570" s="37"/>
      <c r="AA570" s="37"/>
      <c r="AB570" s="37"/>
      <c r="AC570" s="37"/>
      <c r="AD570" s="37"/>
      <c r="AE570" s="37"/>
      <c r="AR570" s="214" t="s">
        <v>231</v>
      </c>
      <c r="AT570" s="214" t="s">
        <v>155</v>
      </c>
      <c r="AU570" s="214" t="s">
        <v>85</v>
      </c>
      <c r="AY570" s="16" t="s">
        <v>153</v>
      </c>
      <c r="BE570" s="215">
        <f>IF(N570="základní",J570,0)</f>
        <v>0</v>
      </c>
      <c r="BF570" s="215">
        <f>IF(N570="snížená",J570,0)</f>
        <v>0</v>
      </c>
      <c r="BG570" s="215">
        <f>IF(N570="zákl. přenesená",J570,0)</f>
        <v>0</v>
      </c>
      <c r="BH570" s="215">
        <f>IF(N570="sníž. přenesená",J570,0)</f>
        <v>0</v>
      </c>
      <c r="BI570" s="215">
        <f>IF(N570="nulová",J570,0)</f>
        <v>0</v>
      </c>
      <c r="BJ570" s="16" t="s">
        <v>85</v>
      </c>
      <c r="BK570" s="215">
        <f>ROUND(I570*H570,2)</f>
        <v>0</v>
      </c>
      <c r="BL570" s="16" t="s">
        <v>231</v>
      </c>
      <c r="BM570" s="214" t="s">
        <v>1362</v>
      </c>
    </row>
    <row r="571" s="2" customFormat="1">
      <c r="A571" s="37"/>
      <c r="B571" s="38"/>
      <c r="C571" s="39"/>
      <c r="D571" s="216" t="s">
        <v>162</v>
      </c>
      <c r="E571" s="39"/>
      <c r="F571" s="217" t="s">
        <v>1363</v>
      </c>
      <c r="G571" s="39"/>
      <c r="H571" s="39"/>
      <c r="I571" s="218"/>
      <c r="J571" s="39"/>
      <c r="K571" s="39"/>
      <c r="L571" s="43"/>
      <c r="M571" s="219"/>
      <c r="N571" s="220"/>
      <c r="O571" s="83"/>
      <c r="P571" s="83"/>
      <c r="Q571" s="83"/>
      <c r="R571" s="83"/>
      <c r="S571" s="83"/>
      <c r="T571" s="84"/>
      <c r="U571" s="37"/>
      <c r="V571" s="37"/>
      <c r="W571" s="37"/>
      <c r="X571" s="37"/>
      <c r="Y571" s="37"/>
      <c r="Z571" s="37"/>
      <c r="AA571" s="37"/>
      <c r="AB571" s="37"/>
      <c r="AC571" s="37"/>
      <c r="AD571" s="37"/>
      <c r="AE571" s="37"/>
      <c r="AT571" s="16" t="s">
        <v>162</v>
      </c>
      <c r="AU571" s="16" t="s">
        <v>85</v>
      </c>
    </row>
    <row r="572" s="2" customFormat="1" ht="14.4" customHeight="1">
      <c r="A572" s="37"/>
      <c r="B572" s="38"/>
      <c r="C572" s="221" t="s">
        <v>1364</v>
      </c>
      <c r="D572" s="221" t="s">
        <v>252</v>
      </c>
      <c r="E572" s="222" t="s">
        <v>1365</v>
      </c>
      <c r="F572" s="223" t="s">
        <v>1366</v>
      </c>
      <c r="G572" s="224" t="s">
        <v>210</v>
      </c>
      <c r="H572" s="225">
        <v>9</v>
      </c>
      <c r="I572" s="226"/>
      <c r="J572" s="227">
        <f>ROUND(I572*H572,2)</f>
        <v>0</v>
      </c>
      <c r="K572" s="223" t="s">
        <v>19</v>
      </c>
      <c r="L572" s="228"/>
      <c r="M572" s="229" t="s">
        <v>19</v>
      </c>
      <c r="N572" s="230" t="s">
        <v>44</v>
      </c>
      <c r="O572" s="83"/>
      <c r="P572" s="212">
        <f>O572*H572</f>
        <v>0</v>
      </c>
      <c r="Q572" s="212">
        <v>1</v>
      </c>
      <c r="R572" s="212">
        <f>Q572*H572</f>
        <v>9</v>
      </c>
      <c r="S572" s="212">
        <v>0</v>
      </c>
      <c r="T572" s="213">
        <f>S572*H572</f>
        <v>0</v>
      </c>
      <c r="U572" s="37"/>
      <c r="V572" s="37"/>
      <c r="W572" s="37"/>
      <c r="X572" s="37"/>
      <c r="Y572" s="37"/>
      <c r="Z572" s="37"/>
      <c r="AA572" s="37"/>
      <c r="AB572" s="37"/>
      <c r="AC572" s="37"/>
      <c r="AD572" s="37"/>
      <c r="AE572" s="37"/>
      <c r="AR572" s="214" t="s">
        <v>255</v>
      </c>
      <c r="AT572" s="214" t="s">
        <v>252</v>
      </c>
      <c r="AU572" s="214" t="s">
        <v>85</v>
      </c>
      <c r="AY572" s="16" t="s">
        <v>153</v>
      </c>
      <c r="BE572" s="215">
        <f>IF(N572="základní",J572,0)</f>
        <v>0</v>
      </c>
      <c r="BF572" s="215">
        <f>IF(N572="snížená",J572,0)</f>
        <v>0</v>
      </c>
      <c r="BG572" s="215">
        <f>IF(N572="zákl. přenesená",J572,0)</f>
        <v>0</v>
      </c>
      <c r="BH572" s="215">
        <f>IF(N572="sníž. přenesená",J572,0)</f>
        <v>0</v>
      </c>
      <c r="BI572" s="215">
        <f>IF(N572="nulová",J572,0)</f>
        <v>0</v>
      </c>
      <c r="BJ572" s="16" t="s">
        <v>85</v>
      </c>
      <c r="BK572" s="215">
        <f>ROUND(I572*H572,2)</f>
        <v>0</v>
      </c>
      <c r="BL572" s="16" t="s">
        <v>231</v>
      </c>
      <c r="BM572" s="214" t="s">
        <v>1367</v>
      </c>
    </row>
    <row r="573" s="2" customFormat="1" ht="14.4" customHeight="1">
      <c r="A573" s="37"/>
      <c r="B573" s="38"/>
      <c r="C573" s="203" t="s">
        <v>1368</v>
      </c>
      <c r="D573" s="203" t="s">
        <v>155</v>
      </c>
      <c r="E573" s="204" t="s">
        <v>1369</v>
      </c>
      <c r="F573" s="205" t="s">
        <v>1370</v>
      </c>
      <c r="G573" s="206" t="s">
        <v>406</v>
      </c>
      <c r="H573" s="207">
        <v>1</v>
      </c>
      <c r="I573" s="208"/>
      <c r="J573" s="209">
        <f>ROUND(I573*H573,2)</f>
        <v>0</v>
      </c>
      <c r="K573" s="205" t="s">
        <v>159</v>
      </c>
      <c r="L573" s="43"/>
      <c r="M573" s="210" t="s">
        <v>19</v>
      </c>
      <c r="N573" s="211" t="s">
        <v>44</v>
      </c>
      <c r="O573" s="83"/>
      <c r="P573" s="212">
        <f>O573*H573</f>
        <v>0</v>
      </c>
      <c r="Q573" s="212">
        <v>0</v>
      </c>
      <c r="R573" s="212">
        <f>Q573*H573</f>
        <v>0</v>
      </c>
      <c r="S573" s="212">
        <v>0</v>
      </c>
      <c r="T573" s="213">
        <f>S573*H573</f>
        <v>0</v>
      </c>
      <c r="U573" s="37"/>
      <c r="V573" s="37"/>
      <c r="W573" s="37"/>
      <c r="X573" s="37"/>
      <c r="Y573" s="37"/>
      <c r="Z573" s="37"/>
      <c r="AA573" s="37"/>
      <c r="AB573" s="37"/>
      <c r="AC573" s="37"/>
      <c r="AD573" s="37"/>
      <c r="AE573" s="37"/>
      <c r="AR573" s="214" t="s">
        <v>231</v>
      </c>
      <c r="AT573" s="214" t="s">
        <v>155</v>
      </c>
      <c r="AU573" s="214" t="s">
        <v>85</v>
      </c>
      <c r="AY573" s="16" t="s">
        <v>153</v>
      </c>
      <c r="BE573" s="215">
        <f>IF(N573="základní",J573,0)</f>
        <v>0</v>
      </c>
      <c r="BF573" s="215">
        <f>IF(N573="snížená",J573,0)</f>
        <v>0</v>
      </c>
      <c r="BG573" s="215">
        <f>IF(N573="zákl. přenesená",J573,0)</f>
        <v>0</v>
      </c>
      <c r="BH573" s="215">
        <f>IF(N573="sníž. přenesená",J573,0)</f>
        <v>0</v>
      </c>
      <c r="BI573" s="215">
        <f>IF(N573="nulová",J573,0)</f>
        <v>0</v>
      </c>
      <c r="BJ573" s="16" t="s">
        <v>85</v>
      </c>
      <c r="BK573" s="215">
        <f>ROUND(I573*H573,2)</f>
        <v>0</v>
      </c>
      <c r="BL573" s="16" t="s">
        <v>231</v>
      </c>
      <c r="BM573" s="214" t="s">
        <v>1371</v>
      </c>
    </row>
    <row r="574" s="2" customFormat="1">
      <c r="A574" s="37"/>
      <c r="B574" s="38"/>
      <c r="C574" s="39"/>
      <c r="D574" s="216" t="s">
        <v>162</v>
      </c>
      <c r="E574" s="39"/>
      <c r="F574" s="217" t="s">
        <v>1372</v>
      </c>
      <c r="G574" s="39"/>
      <c r="H574" s="39"/>
      <c r="I574" s="218"/>
      <c r="J574" s="39"/>
      <c r="K574" s="39"/>
      <c r="L574" s="43"/>
      <c r="M574" s="219"/>
      <c r="N574" s="220"/>
      <c r="O574" s="83"/>
      <c r="P574" s="83"/>
      <c r="Q574" s="83"/>
      <c r="R574" s="83"/>
      <c r="S574" s="83"/>
      <c r="T574" s="84"/>
      <c r="U574" s="37"/>
      <c r="V574" s="37"/>
      <c r="W574" s="37"/>
      <c r="X574" s="37"/>
      <c r="Y574" s="37"/>
      <c r="Z574" s="37"/>
      <c r="AA574" s="37"/>
      <c r="AB574" s="37"/>
      <c r="AC574" s="37"/>
      <c r="AD574" s="37"/>
      <c r="AE574" s="37"/>
      <c r="AT574" s="16" t="s">
        <v>162</v>
      </c>
      <c r="AU574" s="16" t="s">
        <v>85</v>
      </c>
    </row>
    <row r="575" s="2" customFormat="1" ht="14.4" customHeight="1">
      <c r="A575" s="37"/>
      <c r="B575" s="38"/>
      <c r="C575" s="221" t="s">
        <v>1373</v>
      </c>
      <c r="D575" s="221" t="s">
        <v>252</v>
      </c>
      <c r="E575" s="222" t="s">
        <v>1374</v>
      </c>
      <c r="F575" s="223" t="s">
        <v>1375</v>
      </c>
      <c r="G575" s="224" t="s">
        <v>210</v>
      </c>
      <c r="H575" s="225">
        <v>1</v>
      </c>
      <c r="I575" s="226"/>
      <c r="J575" s="227">
        <f>ROUND(I575*H575,2)</f>
        <v>0</v>
      </c>
      <c r="K575" s="223" t="s">
        <v>159</v>
      </c>
      <c r="L575" s="228"/>
      <c r="M575" s="229" t="s">
        <v>19</v>
      </c>
      <c r="N575" s="230" t="s">
        <v>44</v>
      </c>
      <c r="O575" s="83"/>
      <c r="P575" s="212">
        <f>O575*H575</f>
        <v>0</v>
      </c>
      <c r="Q575" s="212">
        <v>0.0058999999999999999</v>
      </c>
      <c r="R575" s="212">
        <f>Q575*H575</f>
        <v>0.0058999999999999999</v>
      </c>
      <c r="S575" s="212">
        <v>0</v>
      </c>
      <c r="T575" s="213">
        <f>S575*H575</f>
        <v>0</v>
      </c>
      <c r="U575" s="37"/>
      <c r="V575" s="37"/>
      <c r="W575" s="37"/>
      <c r="X575" s="37"/>
      <c r="Y575" s="37"/>
      <c r="Z575" s="37"/>
      <c r="AA575" s="37"/>
      <c r="AB575" s="37"/>
      <c r="AC575" s="37"/>
      <c r="AD575" s="37"/>
      <c r="AE575" s="37"/>
      <c r="AR575" s="214" t="s">
        <v>255</v>
      </c>
      <c r="AT575" s="214" t="s">
        <v>252</v>
      </c>
      <c r="AU575" s="214" t="s">
        <v>85</v>
      </c>
      <c r="AY575" s="16" t="s">
        <v>153</v>
      </c>
      <c r="BE575" s="215">
        <f>IF(N575="základní",J575,0)</f>
        <v>0</v>
      </c>
      <c r="BF575" s="215">
        <f>IF(N575="snížená",J575,0)</f>
        <v>0</v>
      </c>
      <c r="BG575" s="215">
        <f>IF(N575="zákl. přenesená",J575,0)</f>
        <v>0</v>
      </c>
      <c r="BH575" s="215">
        <f>IF(N575="sníž. přenesená",J575,0)</f>
        <v>0</v>
      </c>
      <c r="BI575" s="215">
        <f>IF(N575="nulová",J575,0)</f>
        <v>0</v>
      </c>
      <c r="BJ575" s="16" t="s">
        <v>85</v>
      </c>
      <c r="BK575" s="215">
        <f>ROUND(I575*H575,2)</f>
        <v>0</v>
      </c>
      <c r="BL575" s="16" t="s">
        <v>231</v>
      </c>
      <c r="BM575" s="214" t="s">
        <v>1376</v>
      </c>
    </row>
    <row r="576" s="2" customFormat="1">
      <c r="A576" s="37"/>
      <c r="B576" s="38"/>
      <c r="C576" s="39"/>
      <c r="D576" s="231" t="s">
        <v>1158</v>
      </c>
      <c r="E576" s="39"/>
      <c r="F576" s="232" t="s">
        <v>1377</v>
      </c>
      <c r="G576" s="39"/>
      <c r="H576" s="39"/>
      <c r="I576" s="218"/>
      <c r="J576" s="39"/>
      <c r="K576" s="39"/>
      <c r="L576" s="43"/>
      <c r="M576" s="219"/>
      <c r="N576" s="220"/>
      <c r="O576" s="83"/>
      <c r="P576" s="83"/>
      <c r="Q576" s="83"/>
      <c r="R576" s="83"/>
      <c r="S576" s="83"/>
      <c r="T576" s="84"/>
      <c r="U576" s="37"/>
      <c r="V576" s="37"/>
      <c r="W576" s="37"/>
      <c r="X576" s="37"/>
      <c r="Y576" s="37"/>
      <c r="Z576" s="37"/>
      <c r="AA576" s="37"/>
      <c r="AB576" s="37"/>
      <c r="AC576" s="37"/>
      <c r="AD576" s="37"/>
      <c r="AE576" s="37"/>
      <c r="AT576" s="16" t="s">
        <v>1158</v>
      </c>
      <c r="AU576" s="16" t="s">
        <v>85</v>
      </c>
    </row>
    <row r="577" s="2" customFormat="1" ht="14.4" customHeight="1">
      <c r="A577" s="37"/>
      <c r="B577" s="38"/>
      <c r="C577" s="203" t="s">
        <v>1378</v>
      </c>
      <c r="D577" s="203" t="s">
        <v>155</v>
      </c>
      <c r="E577" s="204" t="s">
        <v>1379</v>
      </c>
      <c r="F577" s="205" t="s">
        <v>1380</v>
      </c>
      <c r="G577" s="206" t="s">
        <v>729</v>
      </c>
      <c r="H577" s="207">
        <v>164</v>
      </c>
      <c r="I577" s="208"/>
      <c r="J577" s="209">
        <f>ROUND(I577*H577,2)</f>
        <v>0</v>
      </c>
      <c r="K577" s="205" t="s">
        <v>159</v>
      </c>
      <c r="L577" s="43"/>
      <c r="M577" s="210" t="s">
        <v>19</v>
      </c>
      <c r="N577" s="211" t="s">
        <v>44</v>
      </c>
      <c r="O577" s="83"/>
      <c r="P577" s="212">
        <f>O577*H577</f>
        <v>0</v>
      </c>
      <c r="Q577" s="212">
        <v>5.0000000000000002E-05</v>
      </c>
      <c r="R577" s="212">
        <f>Q577*H577</f>
        <v>0.0082000000000000007</v>
      </c>
      <c r="S577" s="212">
        <v>0</v>
      </c>
      <c r="T577" s="213">
        <f>S577*H577</f>
        <v>0</v>
      </c>
      <c r="U577" s="37"/>
      <c r="V577" s="37"/>
      <c r="W577" s="37"/>
      <c r="X577" s="37"/>
      <c r="Y577" s="37"/>
      <c r="Z577" s="37"/>
      <c r="AA577" s="37"/>
      <c r="AB577" s="37"/>
      <c r="AC577" s="37"/>
      <c r="AD577" s="37"/>
      <c r="AE577" s="37"/>
      <c r="AR577" s="214" t="s">
        <v>231</v>
      </c>
      <c r="AT577" s="214" t="s">
        <v>155</v>
      </c>
      <c r="AU577" s="214" t="s">
        <v>85</v>
      </c>
      <c r="AY577" s="16" t="s">
        <v>153</v>
      </c>
      <c r="BE577" s="215">
        <f>IF(N577="základní",J577,0)</f>
        <v>0</v>
      </c>
      <c r="BF577" s="215">
        <f>IF(N577="snížená",J577,0)</f>
        <v>0</v>
      </c>
      <c r="BG577" s="215">
        <f>IF(N577="zákl. přenesená",J577,0)</f>
        <v>0</v>
      </c>
      <c r="BH577" s="215">
        <f>IF(N577="sníž. přenesená",J577,0)</f>
        <v>0</v>
      </c>
      <c r="BI577" s="215">
        <f>IF(N577="nulová",J577,0)</f>
        <v>0</v>
      </c>
      <c r="BJ577" s="16" t="s">
        <v>85</v>
      </c>
      <c r="BK577" s="215">
        <f>ROUND(I577*H577,2)</f>
        <v>0</v>
      </c>
      <c r="BL577" s="16" t="s">
        <v>231</v>
      </c>
      <c r="BM577" s="214" t="s">
        <v>1381</v>
      </c>
    </row>
    <row r="578" s="2" customFormat="1">
      <c r="A578" s="37"/>
      <c r="B578" s="38"/>
      <c r="C578" s="39"/>
      <c r="D578" s="216" t="s">
        <v>162</v>
      </c>
      <c r="E578" s="39"/>
      <c r="F578" s="217" t="s">
        <v>1382</v>
      </c>
      <c r="G578" s="39"/>
      <c r="H578" s="39"/>
      <c r="I578" s="218"/>
      <c r="J578" s="39"/>
      <c r="K578" s="39"/>
      <c r="L578" s="43"/>
      <c r="M578" s="219"/>
      <c r="N578" s="220"/>
      <c r="O578" s="83"/>
      <c r="P578" s="83"/>
      <c r="Q578" s="83"/>
      <c r="R578" s="83"/>
      <c r="S578" s="83"/>
      <c r="T578" s="84"/>
      <c r="U578" s="37"/>
      <c r="V578" s="37"/>
      <c r="W578" s="37"/>
      <c r="X578" s="37"/>
      <c r="Y578" s="37"/>
      <c r="Z578" s="37"/>
      <c r="AA578" s="37"/>
      <c r="AB578" s="37"/>
      <c r="AC578" s="37"/>
      <c r="AD578" s="37"/>
      <c r="AE578" s="37"/>
      <c r="AT578" s="16" t="s">
        <v>162</v>
      </c>
      <c r="AU578" s="16" t="s">
        <v>85</v>
      </c>
    </row>
    <row r="579" s="2" customFormat="1" ht="14.4" customHeight="1">
      <c r="A579" s="37"/>
      <c r="B579" s="38"/>
      <c r="C579" s="221" t="s">
        <v>1383</v>
      </c>
      <c r="D579" s="221" t="s">
        <v>252</v>
      </c>
      <c r="E579" s="222" t="s">
        <v>1384</v>
      </c>
      <c r="F579" s="223" t="s">
        <v>1385</v>
      </c>
      <c r="G579" s="224" t="s">
        <v>174</v>
      </c>
      <c r="H579" s="225">
        <v>1.6399999999999999</v>
      </c>
      <c r="I579" s="226"/>
      <c r="J579" s="227">
        <f>ROUND(I579*H579,2)</f>
        <v>0</v>
      </c>
      <c r="K579" s="223" t="s">
        <v>159</v>
      </c>
      <c r="L579" s="228"/>
      <c r="M579" s="229" t="s">
        <v>19</v>
      </c>
      <c r="N579" s="230" t="s">
        <v>44</v>
      </c>
      <c r="O579" s="83"/>
      <c r="P579" s="212">
        <f>O579*H579</f>
        <v>0</v>
      </c>
      <c r="Q579" s="212">
        <v>1</v>
      </c>
      <c r="R579" s="212">
        <f>Q579*H579</f>
        <v>1.6399999999999999</v>
      </c>
      <c r="S579" s="212">
        <v>0</v>
      </c>
      <c r="T579" s="213">
        <f>S579*H579</f>
        <v>0</v>
      </c>
      <c r="U579" s="37"/>
      <c r="V579" s="37"/>
      <c r="W579" s="37"/>
      <c r="X579" s="37"/>
      <c r="Y579" s="37"/>
      <c r="Z579" s="37"/>
      <c r="AA579" s="37"/>
      <c r="AB579" s="37"/>
      <c r="AC579" s="37"/>
      <c r="AD579" s="37"/>
      <c r="AE579" s="37"/>
      <c r="AR579" s="214" t="s">
        <v>255</v>
      </c>
      <c r="AT579" s="214" t="s">
        <v>252</v>
      </c>
      <c r="AU579" s="214" t="s">
        <v>85</v>
      </c>
      <c r="AY579" s="16" t="s">
        <v>153</v>
      </c>
      <c r="BE579" s="215">
        <f>IF(N579="základní",J579,0)</f>
        <v>0</v>
      </c>
      <c r="BF579" s="215">
        <f>IF(N579="snížená",J579,0)</f>
        <v>0</v>
      </c>
      <c r="BG579" s="215">
        <f>IF(N579="zákl. přenesená",J579,0)</f>
        <v>0</v>
      </c>
      <c r="BH579" s="215">
        <f>IF(N579="sníž. přenesená",J579,0)</f>
        <v>0</v>
      </c>
      <c r="BI579" s="215">
        <f>IF(N579="nulová",J579,0)</f>
        <v>0</v>
      </c>
      <c r="BJ579" s="16" t="s">
        <v>85</v>
      </c>
      <c r="BK579" s="215">
        <f>ROUND(I579*H579,2)</f>
        <v>0</v>
      </c>
      <c r="BL579" s="16" t="s">
        <v>231</v>
      </c>
      <c r="BM579" s="214" t="s">
        <v>1386</v>
      </c>
    </row>
    <row r="580" s="2" customFormat="1" ht="14.4" customHeight="1">
      <c r="A580" s="37"/>
      <c r="B580" s="38"/>
      <c r="C580" s="203" t="s">
        <v>1387</v>
      </c>
      <c r="D580" s="203" t="s">
        <v>155</v>
      </c>
      <c r="E580" s="204" t="s">
        <v>1388</v>
      </c>
      <c r="F580" s="205" t="s">
        <v>1389</v>
      </c>
      <c r="G580" s="206" t="s">
        <v>729</v>
      </c>
      <c r="H580" s="207">
        <v>1066.24</v>
      </c>
      <c r="I580" s="208"/>
      <c r="J580" s="209">
        <f>ROUND(I580*H580,2)</f>
        <v>0</v>
      </c>
      <c r="K580" s="205" t="s">
        <v>159</v>
      </c>
      <c r="L580" s="43"/>
      <c r="M580" s="210" t="s">
        <v>19</v>
      </c>
      <c r="N580" s="211" t="s">
        <v>44</v>
      </c>
      <c r="O580" s="83"/>
      <c r="P580" s="212">
        <f>O580*H580</f>
        <v>0</v>
      </c>
      <c r="Q580" s="212">
        <v>5.0000000000000002E-05</v>
      </c>
      <c r="R580" s="212">
        <f>Q580*H580</f>
        <v>0.053312000000000005</v>
      </c>
      <c r="S580" s="212">
        <v>0</v>
      </c>
      <c r="T580" s="213">
        <f>S580*H580</f>
        <v>0</v>
      </c>
      <c r="U580" s="37"/>
      <c r="V580" s="37"/>
      <c r="W580" s="37"/>
      <c r="X580" s="37"/>
      <c r="Y580" s="37"/>
      <c r="Z580" s="37"/>
      <c r="AA580" s="37"/>
      <c r="AB580" s="37"/>
      <c r="AC580" s="37"/>
      <c r="AD580" s="37"/>
      <c r="AE580" s="37"/>
      <c r="AR580" s="214" t="s">
        <v>231</v>
      </c>
      <c r="AT580" s="214" t="s">
        <v>155</v>
      </c>
      <c r="AU580" s="214" t="s">
        <v>85</v>
      </c>
      <c r="AY580" s="16" t="s">
        <v>153</v>
      </c>
      <c r="BE580" s="215">
        <f>IF(N580="základní",J580,0)</f>
        <v>0</v>
      </c>
      <c r="BF580" s="215">
        <f>IF(N580="snížená",J580,0)</f>
        <v>0</v>
      </c>
      <c r="BG580" s="215">
        <f>IF(N580="zákl. přenesená",J580,0)</f>
        <v>0</v>
      </c>
      <c r="BH580" s="215">
        <f>IF(N580="sníž. přenesená",J580,0)</f>
        <v>0</v>
      </c>
      <c r="BI580" s="215">
        <f>IF(N580="nulová",J580,0)</f>
        <v>0</v>
      </c>
      <c r="BJ580" s="16" t="s">
        <v>85</v>
      </c>
      <c r="BK580" s="215">
        <f>ROUND(I580*H580,2)</f>
        <v>0</v>
      </c>
      <c r="BL580" s="16" t="s">
        <v>231</v>
      </c>
      <c r="BM580" s="214" t="s">
        <v>1390</v>
      </c>
    </row>
    <row r="581" s="2" customFormat="1">
      <c r="A581" s="37"/>
      <c r="B581" s="38"/>
      <c r="C581" s="39"/>
      <c r="D581" s="216" t="s">
        <v>162</v>
      </c>
      <c r="E581" s="39"/>
      <c r="F581" s="217" t="s">
        <v>1391</v>
      </c>
      <c r="G581" s="39"/>
      <c r="H581" s="39"/>
      <c r="I581" s="218"/>
      <c r="J581" s="39"/>
      <c r="K581" s="39"/>
      <c r="L581" s="43"/>
      <c r="M581" s="219"/>
      <c r="N581" s="220"/>
      <c r="O581" s="83"/>
      <c r="P581" s="83"/>
      <c r="Q581" s="83"/>
      <c r="R581" s="83"/>
      <c r="S581" s="83"/>
      <c r="T581" s="84"/>
      <c r="U581" s="37"/>
      <c r="V581" s="37"/>
      <c r="W581" s="37"/>
      <c r="X581" s="37"/>
      <c r="Y581" s="37"/>
      <c r="Z581" s="37"/>
      <c r="AA581" s="37"/>
      <c r="AB581" s="37"/>
      <c r="AC581" s="37"/>
      <c r="AD581" s="37"/>
      <c r="AE581" s="37"/>
      <c r="AT581" s="16" t="s">
        <v>162</v>
      </c>
      <c r="AU581" s="16" t="s">
        <v>85</v>
      </c>
    </row>
    <row r="582" s="2" customFormat="1" ht="14.4" customHeight="1">
      <c r="A582" s="37"/>
      <c r="B582" s="38"/>
      <c r="C582" s="221" t="s">
        <v>1392</v>
      </c>
      <c r="D582" s="221" t="s">
        <v>252</v>
      </c>
      <c r="E582" s="222" t="s">
        <v>1393</v>
      </c>
      <c r="F582" s="223" t="s">
        <v>1394</v>
      </c>
      <c r="G582" s="224" t="s">
        <v>174</v>
      </c>
      <c r="H582" s="225">
        <v>1.0660000000000001</v>
      </c>
      <c r="I582" s="226"/>
      <c r="J582" s="227">
        <f>ROUND(I582*H582,2)</f>
        <v>0</v>
      </c>
      <c r="K582" s="223" t="s">
        <v>159</v>
      </c>
      <c r="L582" s="228"/>
      <c r="M582" s="229" t="s">
        <v>19</v>
      </c>
      <c r="N582" s="230" t="s">
        <v>44</v>
      </c>
      <c r="O582" s="83"/>
      <c r="P582" s="212">
        <f>O582*H582</f>
        <v>0</v>
      </c>
      <c r="Q582" s="212">
        <v>1</v>
      </c>
      <c r="R582" s="212">
        <f>Q582*H582</f>
        <v>1.0660000000000001</v>
      </c>
      <c r="S582" s="212">
        <v>0</v>
      </c>
      <c r="T582" s="213">
        <f>S582*H582</f>
        <v>0</v>
      </c>
      <c r="U582" s="37"/>
      <c r="V582" s="37"/>
      <c r="W582" s="37"/>
      <c r="X582" s="37"/>
      <c r="Y582" s="37"/>
      <c r="Z582" s="37"/>
      <c r="AA582" s="37"/>
      <c r="AB582" s="37"/>
      <c r="AC582" s="37"/>
      <c r="AD582" s="37"/>
      <c r="AE582" s="37"/>
      <c r="AR582" s="214" t="s">
        <v>255</v>
      </c>
      <c r="AT582" s="214" t="s">
        <v>252</v>
      </c>
      <c r="AU582" s="214" t="s">
        <v>85</v>
      </c>
      <c r="AY582" s="16" t="s">
        <v>153</v>
      </c>
      <c r="BE582" s="215">
        <f>IF(N582="základní",J582,0)</f>
        <v>0</v>
      </c>
      <c r="BF582" s="215">
        <f>IF(N582="snížená",J582,0)</f>
        <v>0</v>
      </c>
      <c r="BG582" s="215">
        <f>IF(N582="zákl. přenesená",J582,0)</f>
        <v>0</v>
      </c>
      <c r="BH582" s="215">
        <f>IF(N582="sníž. přenesená",J582,0)</f>
        <v>0</v>
      </c>
      <c r="BI582" s="215">
        <f>IF(N582="nulová",J582,0)</f>
        <v>0</v>
      </c>
      <c r="BJ582" s="16" t="s">
        <v>85</v>
      </c>
      <c r="BK582" s="215">
        <f>ROUND(I582*H582,2)</f>
        <v>0</v>
      </c>
      <c r="BL582" s="16" t="s">
        <v>231</v>
      </c>
      <c r="BM582" s="214" t="s">
        <v>1395</v>
      </c>
    </row>
    <row r="583" s="2" customFormat="1" ht="14.4" customHeight="1">
      <c r="A583" s="37"/>
      <c r="B583" s="38"/>
      <c r="C583" s="203" t="s">
        <v>1396</v>
      </c>
      <c r="D583" s="203" t="s">
        <v>155</v>
      </c>
      <c r="E583" s="204" t="s">
        <v>1397</v>
      </c>
      <c r="F583" s="205" t="s">
        <v>1398</v>
      </c>
      <c r="G583" s="206" t="s">
        <v>210</v>
      </c>
      <c r="H583" s="207">
        <v>2</v>
      </c>
      <c r="I583" s="208"/>
      <c r="J583" s="209">
        <f>ROUND(I583*H583,2)</f>
        <v>0</v>
      </c>
      <c r="K583" s="205" t="s">
        <v>19</v>
      </c>
      <c r="L583" s="43"/>
      <c r="M583" s="210" t="s">
        <v>19</v>
      </c>
      <c r="N583" s="211" t="s">
        <v>44</v>
      </c>
      <c r="O583" s="83"/>
      <c r="P583" s="212">
        <f>O583*H583</f>
        <v>0</v>
      </c>
      <c r="Q583" s="212">
        <v>0</v>
      </c>
      <c r="R583" s="212">
        <f>Q583*H583</f>
        <v>0</v>
      </c>
      <c r="S583" s="212">
        <v>0</v>
      </c>
      <c r="T583" s="213">
        <f>S583*H583</f>
        <v>0</v>
      </c>
      <c r="U583" s="37"/>
      <c r="V583" s="37"/>
      <c r="W583" s="37"/>
      <c r="X583" s="37"/>
      <c r="Y583" s="37"/>
      <c r="Z583" s="37"/>
      <c r="AA583" s="37"/>
      <c r="AB583" s="37"/>
      <c r="AC583" s="37"/>
      <c r="AD583" s="37"/>
      <c r="AE583" s="37"/>
      <c r="AR583" s="214" t="s">
        <v>231</v>
      </c>
      <c r="AT583" s="214" t="s">
        <v>155</v>
      </c>
      <c r="AU583" s="214" t="s">
        <v>85</v>
      </c>
      <c r="AY583" s="16" t="s">
        <v>153</v>
      </c>
      <c r="BE583" s="215">
        <f>IF(N583="základní",J583,0)</f>
        <v>0</v>
      </c>
      <c r="BF583" s="215">
        <f>IF(N583="snížená",J583,0)</f>
        <v>0</v>
      </c>
      <c r="BG583" s="215">
        <f>IF(N583="zákl. přenesená",J583,0)</f>
        <v>0</v>
      </c>
      <c r="BH583" s="215">
        <f>IF(N583="sníž. přenesená",J583,0)</f>
        <v>0</v>
      </c>
      <c r="BI583" s="215">
        <f>IF(N583="nulová",J583,0)</f>
        <v>0</v>
      </c>
      <c r="BJ583" s="16" t="s">
        <v>85</v>
      </c>
      <c r="BK583" s="215">
        <f>ROUND(I583*H583,2)</f>
        <v>0</v>
      </c>
      <c r="BL583" s="16" t="s">
        <v>231</v>
      </c>
      <c r="BM583" s="214" t="s">
        <v>1399</v>
      </c>
    </row>
    <row r="584" s="2" customFormat="1">
      <c r="A584" s="37"/>
      <c r="B584" s="38"/>
      <c r="C584" s="39"/>
      <c r="D584" s="231" t="s">
        <v>1158</v>
      </c>
      <c r="E584" s="39"/>
      <c r="F584" s="232" t="s">
        <v>1400</v>
      </c>
      <c r="G584" s="39"/>
      <c r="H584" s="39"/>
      <c r="I584" s="218"/>
      <c r="J584" s="39"/>
      <c r="K584" s="39"/>
      <c r="L584" s="43"/>
      <c r="M584" s="219"/>
      <c r="N584" s="220"/>
      <c r="O584" s="83"/>
      <c r="P584" s="83"/>
      <c r="Q584" s="83"/>
      <c r="R584" s="83"/>
      <c r="S584" s="83"/>
      <c r="T584" s="84"/>
      <c r="U584" s="37"/>
      <c r="V584" s="37"/>
      <c r="W584" s="37"/>
      <c r="X584" s="37"/>
      <c r="Y584" s="37"/>
      <c r="Z584" s="37"/>
      <c r="AA584" s="37"/>
      <c r="AB584" s="37"/>
      <c r="AC584" s="37"/>
      <c r="AD584" s="37"/>
      <c r="AE584" s="37"/>
      <c r="AT584" s="16" t="s">
        <v>1158</v>
      </c>
      <c r="AU584" s="16" t="s">
        <v>85</v>
      </c>
    </row>
    <row r="585" s="2" customFormat="1" ht="19.8" customHeight="1">
      <c r="A585" s="37"/>
      <c r="B585" s="38"/>
      <c r="C585" s="203" t="s">
        <v>1401</v>
      </c>
      <c r="D585" s="203" t="s">
        <v>155</v>
      </c>
      <c r="E585" s="204" t="s">
        <v>1402</v>
      </c>
      <c r="F585" s="205" t="s">
        <v>1403</v>
      </c>
      <c r="G585" s="206" t="s">
        <v>729</v>
      </c>
      <c r="H585" s="207">
        <v>388</v>
      </c>
      <c r="I585" s="208"/>
      <c r="J585" s="209">
        <f>ROUND(I585*H585,2)</f>
        <v>0</v>
      </c>
      <c r="K585" s="205" t="s">
        <v>159</v>
      </c>
      <c r="L585" s="43"/>
      <c r="M585" s="210" t="s">
        <v>19</v>
      </c>
      <c r="N585" s="211" t="s">
        <v>44</v>
      </c>
      <c r="O585" s="83"/>
      <c r="P585" s="212">
        <f>O585*H585</f>
        <v>0</v>
      </c>
      <c r="Q585" s="212">
        <v>0</v>
      </c>
      <c r="R585" s="212">
        <f>Q585*H585</f>
        <v>0</v>
      </c>
      <c r="S585" s="212">
        <v>0.001</v>
      </c>
      <c r="T585" s="213">
        <f>S585*H585</f>
        <v>0.38800000000000001</v>
      </c>
      <c r="U585" s="37"/>
      <c r="V585" s="37"/>
      <c r="W585" s="37"/>
      <c r="X585" s="37"/>
      <c r="Y585" s="37"/>
      <c r="Z585" s="37"/>
      <c r="AA585" s="37"/>
      <c r="AB585" s="37"/>
      <c r="AC585" s="37"/>
      <c r="AD585" s="37"/>
      <c r="AE585" s="37"/>
      <c r="AR585" s="214" t="s">
        <v>231</v>
      </c>
      <c r="AT585" s="214" t="s">
        <v>155</v>
      </c>
      <c r="AU585" s="214" t="s">
        <v>85</v>
      </c>
      <c r="AY585" s="16" t="s">
        <v>153</v>
      </c>
      <c r="BE585" s="215">
        <f>IF(N585="základní",J585,0)</f>
        <v>0</v>
      </c>
      <c r="BF585" s="215">
        <f>IF(N585="snížená",J585,0)</f>
        <v>0</v>
      </c>
      <c r="BG585" s="215">
        <f>IF(N585="zákl. přenesená",J585,0)</f>
        <v>0</v>
      </c>
      <c r="BH585" s="215">
        <f>IF(N585="sníž. přenesená",J585,0)</f>
        <v>0</v>
      </c>
      <c r="BI585" s="215">
        <f>IF(N585="nulová",J585,0)</f>
        <v>0</v>
      </c>
      <c r="BJ585" s="16" t="s">
        <v>85</v>
      </c>
      <c r="BK585" s="215">
        <f>ROUND(I585*H585,2)</f>
        <v>0</v>
      </c>
      <c r="BL585" s="16" t="s">
        <v>231</v>
      </c>
      <c r="BM585" s="214" t="s">
        <v>1404</v>
      </c>
    </row>
    <row r="586" s="2" customFormat="1">
      <c r="A586" s="37"/>
      <c r="B586" s="38"/>
      <c r="C586" s="39"/>
      <c r="D586" s="216" t="s">
        <v>162</v>
      </c>
      <c r="E586" s="39"/>
      <c r="F586" s="217" t="s">
        <v>1405</v>
      </c>
      <c r="G586" s="39"/>
      <c r="H586" s="39"/>
      <c r="I586" s="218"/>
      <c r="J586" s="39"/>
      <c r="K586" s="39"/>
      <c r="L586" s="43"/>
      <c r="M586" s="219"/>
      <c r="N586" s="220"/>
      <c r="O586" s="83"/>
      <c r="P586" s="83"/>
      <c r="Q586" s="83"/>
      <c r="R586" s="83"/>
      <c r="S586" s="83"/>
      <c r="T586" s="84"/>
      <c r="U586" s="37"/>
      <c r="V586" s="37"/>
      <c r="W586" s="37"/>
      <c r="X586" s="37"/>
      <c r="Y586" s="37"/>
      <c r="Z586" s="37"/>
      <c r="AA586" s="37"/>
      <c r="AB586" s="37"/>
      <c r="AC586" s="37"/>
      <c r="AD586" s="37"/>
      <c r="AE586" s="37"/>
      <c r="AT586" s="16" t="s">
        <v>162</v>
      </c>
      <c r="AU586" s="16" t="s">
        <v>85</v>
      </c>
    </row>
    <row r="587" s="2" customFormat="1" ht="22.2" customHeight="1">
      <c r="A587" s="37"/>
      <c r="B587" s="38"/>
      <c r="C587" s="203" t="s">
        <v>1406</v>
      </c>
      <c r="D587" s="203" t="s">
        <v>155</v>
      </c>
      <c r="E587" s="204" t="s">
        <v>1407</v>
      </c>
      <c r="F587" s="205" t="s">
        <v>1408</v>
      </c>
      <c r="G587" s="206" t="s">
        <v>174</v>
      </c>
      <c r="H587" s="207">
        <v>11.83</v>
      </c>
      <c r="I587" s="208"/>
      <c r="J587" s="209">
        <f>ROUND(I587*H587,2)</f>
        <v>0</v>
      </c>
      <c r="K587" s="205" t="s">
        <v>159</v>
      </c>
      <c r="L587" s="43"/>
      <c r="M587" s="210" t="s">
        <v>19</v>
      </c>
      <c r="N587" s="211" t="s">
        <v>44</v>
      </c>
      <c r="O587" s="83"/>
      <c r="P587" s="212">
        <f>O587*H587</f>
        <v>0</v>
      </c>
      <c r="Q587" s="212">
        <v>0</v>
      </c>
      <c r="R587" s="212">
        <f>Q587*H587</f>
        <v>0</v>
      </c>
      <c r="S587" s="212">
        <v>0</v>
      </c>
      <c r="T587" s="213">
        <f>S587*H587</f>
        <v>0</v>
      </c>
      <c r="U587" s="37"/>
      <c r="V587" s="37"/>
      <c r="W587" s="37"/>
      <c r="X587" s="37"/>
      <c r="Y587" s="37"/>
      <c r="Z587" s="37"/>
      <c r="AA587" s="37"/>
      <c r="AB587" s="37"/>
      <c r="AC587" s="37"/>
      <c r="AD587" s="37"/>
      <c r="AE587" s="37"/>
      <c r="AR587" s="214" t="s">
        <v>231</v>
      </c>
      <c r="AT587" s="214" t="s">
        <v>155</v>
      </c>
      <c r="AU587" s="214" t="s">
        <v>85</v>
      </c>
      <c r="AY587" s="16" t="s">
        <v>153</v>
      </c>
      <c r="BE587" s="215">
        <f>IF(N587="základní",J587,0)</f>
        <v>0</v>
      </c>
      <c r="BF587" s="215">
        <f>IF(N587="snížená",J587,0)</f>
        <v>0</v>
      </c>
      <c r="BG587" s="215">
        <f>IF(N587="zákl. přenesená",J587,0)</f>
        <v>0</v>
      </c>
      <c r="BH587" s="215">
        <f>IF(N587="sníž. přenesená",J587,0)</f>
        <v>0</v>
      </c>
      <c r="BI587" s="215">
        <f>IF(N587="nulová",J587,0)</f>
        <v>0</v>
      </c>
      <c r="BJ587" s="16" t="s">
        <v>85</v>
      </c>
      <c r="BK587" s="215">
        <f>ROUND(I587*H587,2)</f>
        <v>0</v>
      </c>
      <c r="BL587" s="16" t="s">
        <v>231</v>
      </c>
      <c r="BM587" s="214" t="s">
        <v>1409</v>
      </c>
    </row>
    <row r="588" s="2" customFormat="1">
      <c r="A588" s="37"/>
      <c r="B588" s="38"/>
      <c r="C588" s="39"/>
      <c r="D588" s="216" t="s">
        <v>162</v>
      </c>
      <c r="E588" s="39"/>
      <c r="F588" s="217" t="s">
        <v>1410</v>
      </c>
      <c r="G588" s="39"/>
      <c r="H588" s="39"/>
      <c r="I588" s="218"/>
      <c r="J588" s="39"/>
      <c r="K588" s="39"/>
      <c r="L588" s="43"/>
      <c r="M588" s="219"/>
      <c r="N588" s="220"/>
      <c r="O588" s="83"/>
      <c r="P588" s="83"/>
      <c r="Q588" s="83"/>
      <c r="R588" s="83"/>
      <c r="S588" s="83"/>
      <c r="T588" s="84"/>
      <c r="U588" s="37"/>
      <c r="V588" s="37"/>
      <c r="W588" s="37"/>
      <c r="X588" s="37"/>
      <c r="Y588" s="37"/>
      <c r="Z588" s="37"/>
      <c r="AA588" s="37"/>
      <c r="AB588" s="37"/>
      <c r="AC588" s="37"/>
      <c r="AD588" s="37"/>
      <c r="AE588" s="37"/>
      <c r="AT588" s="16" t="s">
        <v>162</v>
      </c>
      <c r="AU588" s="16" t="s">
        <v>85</v>
      </c>
    </row>
    <row r="589" s="12" customFormat="1" ht="22.8" customHeight="1">
      <c r="A589" s="12"/>
      <c r="B589" s="187"/>
      <c r="C589" s="188"/>
      <c r="D589" s="189" t="s">
        <v>71</v>
      </c>
      <c r="E589" s="201" t="s">
        <v>1411</v>
      </c>
      <c r="F589" s="201" t="s">
        <v>1412</v>
      </c>
      <c r="G589" s="188"/>
      <c r="H589" s="188"/>
      <c r="I589" s="191"/>
      <c r="J589" s="202">
        <f>BK589</f>
        <v>0</v>
      </c>
      <c r="K589" s="188"/>
      <c r="L589" s="193"/>
      <c r="M589" s="194"/>
      <c r="N589" s="195"/>
      <c r="O589" s="195"/>
      <c r="P589" s="196">
        <f>SUM(P590:P610)</f>
        <v>0</v>
      </c>
      <c r="Q589" s="195"/>
      <c r="R589" s="196">
        <f>SUM(R590:R610)</f>
        <v>3.4424194000000004</v>
      </c>
      <c r="S589" s="195"/>
      <c r="T589" s="197">
        <f>SUM(T590:T610)</f>
        <v>5.2298659999999995</v>
      </c>
      <c r="U589" s="12"/>
      <c r="V589" s="12"/>
      <c r="W589" s="12"/>
      <c r="X589" s="12"/>
      <c r="Y589" s="12"/>
      <c r="Z589" s="12"/>
      <c r="AA589" s="12"/>
      <c r="AB589" s="12"/>
      <c r="AC589" s="12"/>
      <c r="AD589" s="12"/>
      <c r="AE589" s="12"/>
      <c r="AR589" s="198" t="s">
        <v>85</v>
      </c>
      <c r="AT589" s="199" t="s">
        <v>71</v>
      </c>
      <c r="AU589" s="199" t="s">
        <v>80</v>
      </c>
      <c r="AY589" s="198" t="s">
        <v>153</v>
      </c>
      <c r="BK589" s="200">
        <f>SUM(BK590:BK610)</f>
        <v>0</v>
      </c>
    </row>
    <row r="590" s="2" customFormat="1" ht="14.4" customHeight="1">
      <c r="A590" s="37"/>
      <c r="B590" s="38"/>
      <c r="C590" s="203" t="s">
        <v>1413</v>
      </c>
      <c r="D590" s="203" t="s">
        <v>155</v>
      </c>
      <c r="E590" s="204" t="s">
        <v>1414</v>
      </c>
      <c r="F590" s="205" t="s">
        <v>1415</v>
      </c>
      <c r="G590" s="206" t="s">
        <v>195</v>
      </c>
      <c r="H590" s="207">
        <v>95.239999999999995</v>
      </c>
      <c r="I590" s="208"/>
      <c r="J590" s="209">
        <f>ROUND(I590*H590,2)</f>
        <v>0</v>
      </c>
      <c r="K590" s="205" t="s">
        <v>159</v>
      </c>
      <c r="L590" s="43"/>
      <c r="M590" s="210" t="s">
        <v>19</v>
      </c>
      <c r="N590" s="211" t="s">
        <v>44</v>
      </c>
      <c r="O590" s="83"/>
      <c r="P590" s="212">
        <f>O590*H590</f>
        <v>0</v>
      </c>
      <c r="Q590" s="212">
        <v>0</v>
      </c>
      <c r="R590" s="212">
        <f>Q590*H590</f>
        <v>0</v>
      </c>
      <c r="S590" s="212">
        <v>0</v>
      </c>
      <c r="T590" s="213">
        <f>S590*H590</f>
        <v>0</v>
      </c>
      <c r="U590" s="37"/>
      <c r="V590" s="37"/>
      <c r="W590" s="37"/>
      <c r="X590" s="37"/>
      <c r="Y590" s="37"/>
      <c r="Z590" s="37"/>
      <c r="AA590" s="37"/>
      <c r="AB590" s="37"/>
      <c r="AC590" s="37"/>
      <c r="AD590" s="37"/>
      <c r="AE590" s="37"/>
      <c r="AR590" s="214" t="s">
        <v>231</v>
      </c>
      <c r="AT590" s="214" t="s">
        <v>155</v>
      </c>
      <c r="AU590" s="214" t="s">
        <v>85</v>
      </c>
      <c r="AY590" s="16" t="s">
        <v>153</v>
      </c>
      <c r="BE590" s="215">
        <f>IF(N590="základní",J590,0)</f>
        <v>0</v>
      </c>
      <c r="BF590" s="215">
        <f>IF(N590="snížená",J590,0)</f>
        <v>0</v>
      </c>
      <c r="BG590" s="215">
        <f>IF(N590="zákl. přenesená",J590,0)</f>
        <v>0</v>
      </c>
      <c r="BH590" s="215">
        <f>IF(N590="sníž. přenesená",J590,0)</f>
        <v>0</v>
      </c>
      <c r="BI590" s="215">
        <f>IF(N590="nulová",J590,0)</f>
        <v>0</v>
      </c>
      <c r="BJ590" s="16" t="s">
        <v>85</v>
      </c>
      <c r="BK590" s="215">
        <f>ROUND(I590*H590,2)</f>
        <v>0</v>
      </c>
      <c r="BL590" s="16" t="s">
        <v>231</v>
      </c>
      <c r="BM590" s="214" t="s">
        <v>1416</v>
      </c>
    </row>
    <row r="591" s="2" customFormat="1">
      <c r="A591" s="37"/>
      <c r="B591" s="38"/>
      <c r="C591" s="39"/>
      <c r="D591" s="216" t="s">
        <v>162</v>
      </c>
      <c r="E591" s="39"/>
      <c r="F591" s="217" t="s">
        <v>1417</v>
      </c>
      <c r="G591" s="39"/>
      <c r="H591" s="39"/>
      <c r="I591" s="218"/>
      <c r="J591" s="39"/>
      <c r="K591" s="39"/>
      <c r="L591" s="43"/>
      <c r="M591" s="219"/>
      <c r="N591" s="220"/>
      <c r="O591" s="83"/>
      <c r="P591" s="83"/>
      <c r="Q591" s="83"/>
      <c r="R591" s="83"/>
      <c r="S591" s="83"/>
      <c r="T591" s="84"/>
      <c r="U591" s="37"/>
      <c r="V591" s="37"/>
      <c r="W591" s="37"/>
      <c r="X591" s="37"/>
      <c r="Y591" s="37"/>
      <c r="Z591" s="37"/>
      <c r="AA591" s="37"/>
      <c r="AB591" s="37"/>
      <c r="AC591" s="37"/>
      <c r="AD591" s="37"/>
      <c r="AE591" s="37"/>
      <c r="AT591" s="16" t="s">
        <v>162</v>
      </c>
      <c r="AU591" s="16" t="s">
        <v>85</v>
      </c>
    </row>
    <row r="592" s="2" customFormat="1" ht="19.8" customHeight="1">
      <c r="A592" s="37"/>
      <c r="B592" s="38"/>
      <c r="C592" s="203" t="s">
        <v>984</v>
      </c>
      <c r="D592" s="203" t="s">
        <v>155</v>
      </c>
      <c r="E592" s="204" t="s">
        <v>1418</v>
      </c>
      <c r="F592" s="205" t="s">
        <v>1419</v>
      </c>
      <c r="G592" s="206" t="s">
        <v>195</v>
      </c>
      <c r="H592" s="207">
        <v>95.239999999999995</v>
      </c>
      <c r="I592" s="208"/>
      <c r="J592" s="209">
        <f>ROUND(I592*H592,2)</f>
        <v>0</v>
      </c>
      <c r="K592" s="205" t="s">
        <v>159</v>
      </c>
      <c r="L592" s="43"/>
      <c r="M592" s="210" t="s">
        <v>19</v>
      </c>
      <c r="N592" s="211" t="s">
        <v>44</v>
      </c>
      <c r="O592" s="83"/>
      <c r="P592" s="212">
        <f>O592*H592</f>
        <v>0</v>
      </c>
      <c r="Q592" s="212">
        <v>0.0074999999999999997</v>
      </c>
      <c r="R592" s="212">
        <f>Q592*H592</f>
        <v>0.71429999999999994</v>
      </c>
      <c r="S592" s="212">
        <v>0</v>
      </c>
      <c r="T592" s="213">
        <f>S592*H592</f>
        <v>0</v>
      </c>
      <c r="U592" s="37"/>
      <c r="V592" s="37"/>
      <c r="W592" s="37"/>
      <c r="X592" s="37"/>
      <c r="Y592" s="37"/>
      <c r="Z592" s="37"/>
      <c r="AA592" s="37"/>
      <c r="AB592" s="37"/>
      <c r="AC592" s="37"/>
      <c r="AD592" s="37"/>
      <c r="AE592" s="37"/>
      <c r="AR592" s="214" t="s">
        <v>231</v>
      </c>
      <c r="AT592" s="214" t="s">
        <v>155</v>
      </c>
      <c r="AU592" s="214" t="s">
        <v>85</v>
      </c>
      <c r="AY592" s="16" t="s">
        <v>153</v>
      </c>
      <c r="BE592" s="215">
        <f>IF(N592="základní",J592,0)</f>
        <v>0</v>
      </c>
      <c r="BF592" s="215">
        <f>IF(N592="snížená",J592,0)</f>
        <v>0</v>
      </c>
      <c r="BG592" s="215">
        <f>IF(N592="zákl. přenesená",J592,0)</f>
        <v>0</v>
      </c>
      <c r="BH592" s="215">
        <f>IF(N592="sníž. přenesená",J592,0)</f>
        <v>0</v>
      </c>
      <c r="BI592" s="215">
        <f>IF(N592="nulová",J592,0)</f>
        <v>0</v>
      </c>
      <c r="BJ592" s="16" t="s">
        <v>85</v>
      </c>
      <c r="BK592" s="215">
        <f>ROUND(I592*H592,2)</f>
        <v>0</v>
      </c>
      <c r="BL592" s="16" t="s">
        <v>231</v>
      </c>
      <c r="BM592" s="214" t="s">
        <v>1420</v>
      </c>
    </row>
    <row r="593" s="2" customFormat="1">
      <c r="A593" s="37"/>
      <c r="B593" s="38"/>
      <c r="C593" s="39"/>
      <c r="D593" s="216" t="s">
        <v>162</v>
      </c>
      <c r="E593" s="39"/>
      <c r="F593" s="217" t="s">
        <v>1421</v>
      </c>
      <c r="G593" s="39"/>
      <c r="H593" s="39"/>
      <c r="I593" s="218"/>
      <c r="J593" s="39"/>
      <c r="K593" s="39"/>
      <c r="L593" s="43"/>
      <c r="M593" s="219"/>
      <c r="N593" s="220"/>
      <c r="O593" s="83"/>
      <c r="P593" s="83"/>
      <c r="Q593" s="83"/>
      <c r="R593" s="83"/>
      <c r="S593" s="83"/>
      <c r="T593" s="84"/>
      <c r="U593" s="37"/>
      <c r="V593" s="37"/>
      <c r="W593" s="37"/>
      <c r="X593" s="37"/>
      <c r="Y593" s="37"/>
      <c r="Z593" s="37"/>
      <c r="AA593" s="37"/>
      <c r="AB593" s="37"/>
      <c r="AC593" s="37"/>
      <c r="AD593" s="37"/>
      <c r="AE593" s="37"/>
      <c r="AT593" s="16" t="s">
        <v>162</v>
      </c>
      <c r="AU593" s="16" t="s">
        <v>85</v>
      </c>
    </row>
    <row r="594" s="2" customFormat="1" ht="14.4" customHeight="1">
      <c r="A594" s="37"/>
      <c r="B594" s="38"/>
      <c r="C594" s="203" t="s">
        <v>1422</v>
      </c>
      <c r="D594" s="203" t="s">
        <v>155</v>
      </c>
      <c r="E594" s="204" t="s">
        <v>1423</v>
      </c>
      <c r="F594" s="205" t="s">
        <v>1424</v>
      </c>
      <c r="G594" s="206" t="s">
        <v>406</v>
      </c>
      <c r="H594" s="207">
        <v>36</v>
      </c>
      <c r="I594" s="208"/>
      <c r="J594" s="209">
        <f>ROUND(I594*H594,2)</f>
        <v>0</v>
      </c>
      <c r="K594" s="205" t="s">
        <v>159</v>
      </c>
      <c r="L594" s="43"/>
      <c r="M594" s="210" t="s">
        <v>19</v>
      </c>
      <c r="N594" s="211" t="s">
        <v>44</v>
      </c>
      <c r="O594" s="83"/>
      <c r="P594" s="212">
        <f>O594*H594</f>
        <v>0</v>
      </c>
      <c r="Q594" s="212">
        <v>0</v>
      </c>
      <c r="R594" s="212">
        <f>Q594*H594</f>
        <v>0</v>
      </c>
      <c r="S594" s="212">
        <v>0.01174</v>
      </c>
      <c r="T594" s="213">
        <f>S594*H594</f>
        <v>0.42264000000000002</v>
      </c>
      <c r="U594" s="37"/>
      <c r="V594" s="37"/>
      <c r="W594" s="37"/>
      <c r="X594" s="37"/>
      <c r="Y594" s="37"/>
      <c r="Z594" s="37"/>
      <c r="AA594" s="37"/>
      <c r="AB594" s="37"/>
      <c r="AC594" s="37"/>
      <c r="AD594" s="37"/>
      <c r="AE594" s="37"/>
      <c r="AR594" s="214" t="s">
        <v>231</v>
      </c>
      <c r="AT594" s="214" t="s">
        <v>155</v>
      </c>
      <c r="AU594" s="214" t="s">
        <v>85</v>
      </c>
      <c r="AY594" s="16" t="s">
        <v>153</v>
      </c>
      <c r="BE594" s="215">
        <f>IF(N594="základní",J594,0)</f>
        <v>0</v>
      </c>
      <c r="BF594" s="215">
        <f>IF(N594="snížená",J594,0)</f>
        <v>0</v>
      </c>
      <c r="BG594" s="215">
        <f>IF(N594="zákl. přenesená",J594,0)</f>
        <v>0</v>
      </c>
      <c r="BH594" s="215">
        <f>IF(N594="sníž. přenesená",J594,0)</f>
        <v>0</v>
      </c>
      <c r="BI594" s="215">
        <f>IF(N594="nulová",J594,0)</f>
        <v>0</v>
      </c>
      <c r="BJ594" s="16" t="s">
        <v>85</v>
      </c>
      <c r="BK594" s="215">
        <f>ROUND(I594*H594,2)</f>
        <v>0</v>
      </c>
      <c r="BL594" s="16" t="s">
        <v>231</v>
      </c>
      <c r="BM594" s="214" t="s">
        <v>1425</v>
      </c>
    </row>
    <row r="595" s="2" customFormat="1">
      <c r="A595" s="37"/>
      <c r="B595" s="38"/>
      <c r="C595" s="39"/>
      <c r="D595" s="216" t="s">
        <v>162</v>
      </c>
      <c r="E595" s="39"/>
      <c r="F595" s="217" t="s">
        <v>1426</v>
      </c>
      <c r="G595" s="39"/>
      <c r="H595" s="39"/>
      <c r="I595" s="218"/>
      <c r="J595" s="39"/>
      <c r="K595" s="39"/>
      <c r="L595" s="43"/>
      <c r="M595" s="219"/>
      <c r="N595" s="220"/>
      <c r="O595" s="83"/>
      <c r="P595" s="83"/>
      <c r="Q595" s="83"/>
      <c r="R595" s="83"/>
      <c r="S595" s="83"/>
      <c r="T595" s="84"/>
      <c r="U595" s="37"/>
      <c r="V595" s="37"/>
      <c r="W595" s="37"/>
      <c r="X595" s="37"/>
      <c r="Y595" s="37"/>
      <c r="Z595" s="37"/>
      <c r="AA595" s="37"/>
      <c r="AB595" s="37"/>
      <c r="AC595" s="37"/>
      <c r="AD595" s="37"/>
      <c r="AE595" s="37"/>
      <c r="AT595" s="16" t="s">
        <v>162</v>
      </c>
      <c r="AU595" s="16" t="s">
        <v>85</v>
      </c>
    </row>
    <row r="596" s="2" customFormat="1" ht="19.8" customHeight="1">
      <c r="A596" s="37"/>
      <c r="B596" s="38"/>
      <c r="C596" s="203" t="s">
        <v>1427</v>
      </c>
      <c r="D596" s="203" t="s">
        <v>155</v>
      </c>
      <c r="E596" s="204" t="s">
        <v>1428</v>
      </c>
      <c r="F596" s="205" t="s">
        <v>1429</v>
      </c>
      <c r="G596" s="206" t="s">
        <v>406</v>
      </c>
      <c r="H596" s="207">
        <v>34</v>
      </c>
      <c r="I596" s="208"/>
      <c r="J596" s="209">
        <f>ROUND(I596*H596,2)</f>
        <v>0</v>
      </c>
      <c r="K596" s="205" t="s">
        <v>159</v>
      </c>
      <c r="L596" s="43"/>
      <c r="M596" s="210" t="s">
        <v>19</v>
      </c>
      <c r="N596" s="211" t="s">
        <v>44</v>
      </c>
      <c r="O596" s="83"/>
      <c r="P596" s="212">
        <f>O596*H596</f>
        <v>0</v>
      </c>
      <c r="Q596" s="212">
        <v>0.00058</v>
      </c>
      <c r="R596" s="212">
        <f>Q596*H596</f>
        <v>0.019720000000000001</v>
      </c>
      <c r="S596" s="212">
        <v>0</v>
      </c>
      <c r="T596" s="213">
        <f>S596*H596</f>
        <v>0</v>
      </c>
      <c r="U596" s="37"/>
      <c r="V596" s="37"/>
      <c r="W596" s="37"/>
      <c r="X596" s="37"/>
      <c r="Y596" s="37"/>
      <c r="Z596" s="37"/>
      <c r="AA596" s="37"/>
      <c r="AB596" s="37"/>
      <c r="AC596" s="37"/>
      <c r="AD596" s="37"/>
      <c r="AE596" s="37"/>
      <c r="AR596" s="214" t="s">
        <v>231</v>
      </c>
      <c r="AT596" s="214" t="s">
        <v>155</v>
      </c>
      <c r="AU596" s="214" t="s">
        <v>85</v>
      </c>
      <c r="AY596" s="16" t="s">
        <v>153</v>
      </c>
      <c r="BE596" s="215">
        <f>IF(N596="základní",J596,0)</f>
        <v>0</v>
      </c>
      <c r="BF596" s="215">
        <f>IF(N596="snížená",J596,0)</f>
        <v>0</v>
      </c>
      <c r="BG596" s="215">
        <f>IF(N596="zákl. přenesená",J596,0)</f>
        <v>0</v>
      </c>
      <c r="BH596" s="215">
        <f>IF(N596="sníž. přenesená",J596,0)</f>
        <v>0</v>
      </c>
      <c r="BI596" s="215">
        <f>IF(N596="nulová",J596,0)</f>
        <v>0</v>
      </c>
      <c r="BJ596" s="16" t="s">
        <v>85</v>
      </c>
      <c r="BK596" s="215">
        <f>ROUND(I596*H596,2)</f>
        <v>0</v>
      </c>
      <c r="BL596" s="16" t="s">
        <v>231</v>
      </c>
      <c r="BM596" s="214" t="s">
        <v>1430</v>
      </c>
    </row>
    <row r="597" s="2" customFormat="1">
      <c r="A597" s="37"/>
      <c r="B597" s="38"/>
      <c r="C597" s="39"/>
      <c r="D597" s="216" t="s">
        <v>162</v>
      </c>
      <c r="E597" s="39"/>
      <c r="F597" s="217" t="s">
        <v>1431</v>
      </c>
      <c r="G597" s="39"/>
      <c r="H597" s="39"/>
      <c r="I597" s="218"/>
      <c r="J597" s="39"/>
      <c r="K597" s="39"/>
      <c r="L597" s="43"/>
      <c r="M597" s="219"/>
      <c r="N597" s="220"/>
      <c r="O597" s="83"/>
      <c r="P597" s="83"/>
      <c r="Q597" s="83"/>
      <c r="R597" s="83"/>
      <c r="S597" s="83"/>
      <c r="T597" s="84"/>
      <c r="U597" s="37"/>
      <c r="V597" s="37"/>
      <c r="W597" s="37"/>
      <c r="X597" s="37"/>
      <c r="Y597" s="37"/>
      <c r="Z597" s="37"/>
      <c r="AA597" s="37"/>
      <c r="AB597" s="37"/>
      <c r="AC597" s="37"/>
      <c r="AD597" s="37"/>
      <c r="AE597" s="37"/>
      <c r="AT597" s="16" t="s">
        <v>162</v>
      </c>
      <c r="AU597" s="16" t="s">
        <v>85</v>
      </c>
    </row>
    <row r="598" s="2" customFormat="1" ht="14.4" customHeight="1">
      <c r="A598" s="37"/>
      <c r="B598" s="38"/>
      <c r="C598" s="221" t="s">
        <v>1432</v>
      </c>
      <c r="D598" s="221" t="s">
        <v>252</v>
      </c>
      <c r="E598" s="222" t="s">
        <v>1433</v>
      </c>
      <c r="F598" s="223" t="s">
        <v>1434</v>
      </c>
      <c r="G598" s="224" t="s">
        <v>195</v>
      </c>
      <c r="H598" s="225">
        <v>4.0800000000000001</v>
      </c>
      <c r="I598" s="226"/>
      <c r="J598" s="227">
        <f>ROUND(I598*H598,2)</f>
        <v>0</v>
      </c>
      <c r="K598" s="223" t="s">
        <v>159</v>
      </c>
      <c r="L598" s="228"/>
      <c r="M598" s="229" t="s">
        <v>19</v>
      </c>
      <c r="N598" s="230" t="s">
        <v>44</v>
      </c>
      <c r="O598" s="83"/>
      <c r="P598" s="212">
        <f>O598*H598</f>
        <v>0</v>
      </c>
      <c r="Q598" s="212">
        <v>0.0129</v>
      </c>
      <c r="R598" s="212">
        <f>Q598*H598</f>
        <v>0.052631999999999998</v>
      </c>
      <c r="S598" s="212">
        <v>0</v>
      </c>
      <c r="T598" s="213">
        <f>S598*H598</f>
        <v>0</v>
      </c>
      <c r="U598" s="37"/>
      <c r="V598" s="37"/>
      <c r="W598" s="37"/>
      <c r="X598" s="37"/>
      <c r="Y598" s="37"/>
      <c r="Z598" s="37"/>
      <c r="AA598" s="37"/>
      <c r="AB598" s="37"/>
      <c r="AC598" s="37"/>
      <c r="AD598" s="37"/>
      <c r="AE598" s="37"/>
      <c r="AR598" s="214" t="s">
        <v>255</v>
      </c>
      <c r="AT598" s="214" t="s">
        <v>252</v>
      </c>
      <c r="AU598" s="214" t="s">
        <v>85</v>
      </c>
      <c r="AY598" s="16" t="s">
        <v>153</v>
      </c>
      <c r="BE598" s="215">
        <f>IF(N598="základní",J598,0)</f>
        <v>0</v>
      </c>
      <c r="BF598" s="215">
        <f>IF(N598="snížená",J598,0)</f>
        <v>0</v>
      </c>
      <c r="BG598" s="215">
        <f>IF(N598="zákl. přenesená",J598,0)</f>
        <v>0</v>
      </c>
      <c r="BH598" s="215">
        <f>IF(N598="sníž. přenesená",J598,0)</f>
        <v>0</v>
      </c>
      <c r="BI598" s="215">
        <f>IF(N598="nulová",J598,0)</f>
        <v>0</v>
      </c>
      <c r="BJ598" s="16" t="s">
        <v>85</v>
      </c>
      <c r="BK598" s="215">
        <f>ROUND(I598*H598,2)</f>
        <v>0</v>
      </c>
      <c r="BL598" s="16" t="s">
        <v>231</v>
      </c>
      <c r="BM598" s="214" t="s">
        <v>1435</v>
      </c>
    </row>
    <row r="599" s="2" customFormat="1" ht="14.4" customHeight="1">
      <c r="A599" s="37"/>
      <c r="B599" s="38"/>
      <c r="C599" s="203" t="s">
        <v>1436</v>
      </c>
      <c r="D599" s="203" t="s">
        <v>155</v>
      </c>
      <c r="E599" s="204" t="s">
        <v>1437</v>
      </c>
      <c r="F599" s="205" t="s">
        <v>1438</v>
      </c>
      <c r="G599" s="206" t="s">
        <v>195</v>
      </c>
      <c r="H599" s="207">
        <v>57.799999999999997</v>
      </c>
      <c r="I599" s="208"/>
      <c r="J599" s="209">
        <f>ROUND(I599*H599,2)</f>
        <v>0</v>
      </c>
      <c r="K599" s="205" t="s">
        <v>159</v>
      </c>
      <c r="L599" s="43"/>
      <c r="M599" s="210" t="s">
        <v>19</v>
      </c>
      <c r="N599" s="211" t="s">
        <v>44</v>
      </c>
      <c r="O599" s="83"/>
      <c r="P599" s="212">
        <f>O599*H599</f>
        <v>0</v>
      </c>
      <c r="Q599" s="212">
        <v>0</v>
      </c>
      <c r="R599" s="212">
        <f>Q599*H599</f>
        <v>0</v>
      </c>
      <c r="S599" s="212">
        <v>0.083169999999999994</v>
      </c>
      <c r="T599" s="213">
        <f>S599*H599</f>
        <v>4.8072259999999991</v>
      </c>
      <c r="U599" s="37"/>
      <c r="V599" s="37"/>
      <c r="W599" s="37"/>
      <c r="X599" s="37"/>
      <c r="Y599" s="37"/>
      <c r="Z599" s="37"/>
      <c r="AA599" s="37"/>
      <c r="AB599" s="37"/>
      <c r="AC599" s="37"/>
      <c r="AD599" s="37"/>
      <c r="AE599" s="37"/>
      <c r="AR599" s="214" t="s">
        <v>231</v>
      </c>
      <c r="AT599" s="214" t="s">
        <v>155</v>
      </c>
      <c r="AU599" s="214" t="s">
        <v>85</v>
      </c>
      <c r="AY599" s="16" t="s">
        <v>153</v>
      </c>
      <c r="BE599" s="215">
        <f>IF(N599="základní",J599,0)</f>
        <v>0</v>
      </c>
      <c r="BF599" s="215">
        <f>IF(N599="snížená",J599,0)</f>
        <v>0</v>
      </c>
      <c r="BG599" s="215">
        <f>IF(N599="zákl. přenesená",J599,0)</f>
        <v>0</v>
      </c>
      <c r="BH599" s="215">
        <f>IF(N599="sníž. přenesená",J599,0)</f>
        <v>0</v>
      </c>
      <c r="BI599" s="215">
        <f>IF(N599="nulová",J599,0)</f>
        <v>0</v>
      </c>
      <c r="BJ599" s="16" t="s">
        <v>85</v>
      </c>
      <c r="BK599" s="215">
        <f>ROUND(I599*H599,2)</f>
        <v>0</v>
      </c>
      <c r="BL599" s="16" t="s">
        <v>231</v>
      </c>
      <c r="BM599" s="214" t="s">
        <v>1439</v>
      </c>
    </row>
    <row r="600" s="2" customFormat="1">
      <c r="A600" s="37"/>
      <c r="B600" s="38"/>
      <c r="C600" s="39"/>
      <c r="D600" s="216" t="s">
        <v>162</v>
      </c>
      <c r="E600" s="39"/>
      <c r="F600" s="217" t="s">
        <v>1440</v>
      </c>
      <c r="G600" s="39"/>
      <c r="H600" s="39"/>
      <c r="I600" s="218"/>
      <c r="J600" s="39"/>
      <c r="K600" s="39"/>
      <c r="L600" s="43"/>
      <c r="M600" s="219"/>
      <c r="N600" s="220"/>
      <c r="O600" s="83"/>
      <c r="P600" s="83"/>
      <c r="Q600" s="83"/>
      <c r="R600" s="83"/>
      <c r="S600" s="83"/>
      <c r="T600" s="84"/>
      <c r="U600" s="37"/>
      <c r="V600" s="37"/>
      <c r="W600" s="37"/>
      <c r="X600" s="37"/>
      <c r="Y600" s="37"/>
      <c r="Z600" s="37"/>
      <c r="AA600" s="37"/>
      <c r="AB600" s="37"/>
      <c r="AC600" s="37"/>
      <c r="AD600" s="37"/>
      <c r="AE600" s="37"/>
      <c r="AT600" s="16" t="s">
        <v>162</v>
      </c>
      <c r="AU600" s="16" t="s">
        <v>85</v>
      </c>
    </row>
    <row r="601" s="2" customFormat="1" ht="19.8" customHeight="1">
      <c r="A601" s="37"/>
      <c r="B601" s="38"/>
      <c r="C601" s="203" t="s">
        <v>1441</v>
      </c>
      <c r="D601" s="203" t="s">
        <v>155</v>
      </c>
      <c r="E601" s="204" t="s">
        <v>1442</v>
      </c>
      <c r="F601" s="205" t="s">
        <v>1443</v>
      </c>
      <c r="G601" s="206" t="s">
        <v>195</v>
      </c>
      <c r="H601" s="207">
        <v>95.239999999999995</v>
      </c>
      <c r="I601" s="208"/>
      <c r="J601" s="209">
        <f>ROUND(I601*H601,2)</f>
        <v>0</v>
      </c>
      <c r="K601" s="205" t="s">
        <v>159</v>
      </c>
      <c r="L601" s="43"/>
      <c r="M601" s="210" t="s">
        <v>19</v>
      </c>
      <c r="N601" s="211" t="s">
        <v>44</v>
      </c>
      <c r="O601" s="83"/>
      <c r="P601" s="212">
        <f>O601*H601</f>
        <v>0</v>
      </c>
      <c r="Q601" s="212">
        <v>0.0074999999999999997</v>
      </c>
      <c r="R601" s="212">
        <f>Q601*H601</f>
        <v>0.71429999999999994</v>
      </c>
      <c r="S601" s="212">
        <v>0</v>
      </c>
      <c r="T601" s="213">
        <f>S601*H601</f>
        <v>0</v>
      </c>
      <c r="U601" s="37"/>
      <c r="V601" s="37"/>
      <c r="W601" s="37"/>
      <c r="X601" s="37"/>
      <c r="Y601" s="37"/>
      <c r="Z601" s="37"/>
      <c r="AA601" s="37"/>
      <c r="AB601" s="37"/>
      <c r="AC601" s="37"/>
      <c r="AD601" s="37"/>
      <c r="AE601" s="37"/>
      <c r="AR601" s="214" t="s">
        <v>231</v>
      </c>
      <c r="AT601" s="214" t="s">
        <v>155</v>
      </c>
      <c r="AU601" s="214" t="s">
        <v>85</v>
      </c>
      <c r="AY601" s="16" t="s">
        <v>153</v>
      </c>
      <c r="BE601" s="215">
        <f>IF(N601="základní",J601,0)</f>
        <v>0</v>
      </c>
      <c r="BF601" s="215">
        <f>IF(N601="snížená",J601,0)</f>
        <v>0</v>
      </c>
      <c r="BG601" s="215">
        <f>IF(N601="zákl. přenesená",J601,0)</f>
        <v>0</v>
      </c>
      <c r="BH601" s="215">
        <f>IF(N601="sníž. přenesená",J601,0)</f>
        <v>0</v>
      </c>
      <c r="BI601" s="215">
        <f>IF(N601="nulová",J601,0)</f>
        <v>0</v>
      </c>
      <c r="BJ601" s="16" t="s">
        <v>85</v>
      </c>
      <c r="BK601" s="215">
        <f>ROUND(I601*H601,2)</f>
        <v>0</v>
      </c>
      <c r="BL601" s="16" t="s">
        <v>231</v>
      </c>
      <c r="BM601" s="214" t="s">
        <v>1444</v>
      </c>
    </row>
    <row r="602" s="2" customFormat="1">
      <c r="A602" s="37"/>
      <c r="B602" s="38"/>
      <c r="C602" s="39"/>
      <c r="D602" s="216" t="s">
        <v>162</v>
      </c>
      <c r="E602" s="39"/>
      <c r="F602" s="217" t="s">
        <v>1445</v>
      </c>
      <c r="G602" s="39"/>
      <c r="H602" s="39"/>
      <c r="I602" s="218"/>
      <c r="J602" s="39"/>
      <c r="K602" s="39"/>
      <c r="L602" s="43"/>
      <c r="M602" s="219"/>
      <c r="N602" s="220"/>
      <c r="O602" s="83"/>
      <c r="P602" s="83"/>
      <c r="Q602" s="83"/>
      <c r="R602" s="83"/>
      <c r="S602" s="83"/>
      <c r="T602" s="84"/>
      <c r="U602" s="37"/>
      <c r="V602" s="37"/>
      <c r="W602" s="37"/>
      <c r="X602" s="37"/>
      <c r="Y602" s="37"/>
      <c r="Z602" s="37"/>
      <c r="AA602" s="37"/>
      <c r="AB602" s="37"/>
      <c r="AC602" s="37"/>
      <c r="AD602" s="37"/>
      <c r="AE602" s="37"/>
      <c r="AT602" s="16" t="s">
        <v>162</v>
      </c>
      <c r="AU602" s="16" t="s">
        <v>85</v>
      </c>
    </row>
    <row r="603" s="2" customFormat="1" ht="14.4" customHeight="1">
      <c r="A603" s="37"/>
      <c r="B603" s="38"/>
      <c r="C603" s="221" t="s">
        <v>994</v>
      </c>
      <c r="D603" s="221" t="s">
        <v>252</v>
      </c>
      <c r="E603" s="222" t="s">
        <v>1446</v>
      </c>
      <c r="F603" s="223" t="s">
        <v>1447</v>
      </c>
      <c r="G603" s="224" t="s">
        <v>195</v>
      </c>
      <c r="H603" s="225">
        <v>100.002</v>
      </c>
      <c r="I603" s="226"/>
      <c r="J603" s="227">
        <f>ROUND(I603*H603,2)</f>
        <v>0</v>
      </c>
      <c r="K603" s="223" t="s">
        <v>159</v>
      </c>
      <c r="L603" s="228"/>
      <c r="M603" s="229" t="s">
        <v>19</v>
      </c>
      <c r="N603" s="230" t="s">
        <v>44</v>
      </c>
      <c r="O603" s="83"/>
      <c r="P603" s="212">
        <f>O603*H603</f>
        <v>0</v>
      </c>
      <c r="Q603" s="212">
        <v>0.0177</v>
      </c>
      <c r="R603" s="212">
        <f>Q603*H603</f>
        <v>1.7700354</v>
      </c>
      <c r="S603" s="212">
        <v>0</v>
      </c>
      <c r="T603" s="213">
        <f>S603*H603</f>
        <v>0</v>
      </c>
      <c r="U603" s="37"/>
      <c r="V603" s="37"/>
      <c r="W603" s="37"/>
      <c r="X603" s="37"/>
      <c r="Y603" s="37"/>
      <c r="Z603" s="37"/>
      <c r="AA603" s="37"/>
      <c r="AB603" s="37"/>
      <c r="AC603" s="37"/>
      <c r="AD603" s="37"/>
      <c r="AE603" s="37"/>
      <c r="AR603" s="214" t="s">
        <v>255</v>
      </c>
      <c r="AT603" s="214" t="s">
        <v>252</v>
      </c>
      <c r="AU603" s="214" t="s">
        <v>85</v>
      </c>
      <c r="AY603" s="16" t="s">
        <v>153</v>
      </c>
      <c r="BE603" s="215">
        <f>IF(N603="základní",J603,0)</f>
        <v>0</v>
      </c>
      <c r="BF603" s="215">
        <f>IF(N603="snížená",J603,0)</f>
        <v>0</v>
      </c>
      <c r="BG603" s="215">
        <f>IF(N603="zákl. přenesená",J603,0)</f>
        <v>0</v>
      </c>
      <c r="BH603" s="215">
        <f>IF(N603="sníž. přenesená",J603,0)</f>
        <v>0</v>
      </c>
      <c r="BI603" s="215">
        <f>IF(N603="nulová",J603,0)</f>
        <v>0</v>
      </c>
      <c r="BJ603" s="16" t="s">
        <v>85</v>
      </c>
      <c r="BK603" s="215">
        <f>ROUND(I603*H603,2)</f>
        <v>0</v>
      </c>
      <c r="BL603" s="16" t="s">
        <v>231</v>
      </c>
      <c r="BM603" s="214" t="s">
        <v>1448</v>
      </c>
    </row>
    <row r="604" s="2" customFormat="1" ht="14.4" customHeight="1">
      <c r="A604" s="37"/>
      <c r="B604" s="38"/>
      <c r="C604" s="203" t="s">
        <v>1449</v>
      </c>
      <c r="D604" s="203" t="s">
        <v>155</v>
      </c>
      <c r="E604" s="204" t="s">
        <v>1450</v>
      </c>
      <c r="F604" s="205" t="s">
        <v>1451</v>
      </c>
      <c r="G604" s="206" t="s">
        <v>195</v>
      </c>
      <c r="H604" s="207">
        <v>95.239999999999995</v>
      </c>
      <c r="I604" s="208"/>
      <c r="J604" s="209">
        <f>ROUND(I604*H604,2)</f>
        <v>0</v>
      </c>
      <c r="K604" s="205" t="s">
        <v>159</v>
      </c>
      <c r="L604" s="43"/>
      <c r="M604" s="210" t="s">
        <v>19</v>
      </c>
      <c r="N604" s="211" t="s">
        <v>44</v>
      </c>
      <c r="O604" s="83"/>
      <c r="P604" s="212">
        <f>O604*H604</f>
        <v>0</v>
      </c>
      <c r="Q604" s="212">
        <v>0.00029999999999999997</v>
      </c>
      <c r="R604" s="212">
        <f>Q604*H604</f>
        <v>0.028571999999999997</v>
      </c>
      <c r="S604" s="212">
        <v>0</v>
      </c>
      <c r="T604" s="213">
        <f>S604*H604</f>
        <v>0</v>
      </c>
      <c r="U604" s="37"/>
      <c r="V604" s="37"/>
      <c r="W604" s="37"/>
      <c r="X604" s="37"/>
      <c r="Y604" s="37"/>
      <c r="Z604" s="37"/>
      <c r="AA604" s="37"/>
      <c r="AB604" s="37"/>
      <c r="AC604" s="37"/>
      <c r="AD604" s="37"/>
      <c r="AE604" s="37"/>
      <c r="AR604" s="214" t="s">
        <v>231</v>
      </c>
      <c r="AT604" s="214" t="s">
        <v>155</v>
      </c>
      <c r="AU604" s="214" t="s">
        <v>85</v>
      </c>
      <c r="AY604" s="16" t="s">
        <v>153</v>
      </c>
      <c r="BE604" s="215">
        <f>IF(N604="základní",J604,0)</f>
        <v>0</v>
      </c>
      <c r="BF604" s="215">
        <f>IF(N604="snížená",J604,0)</f>
        <v>0</v>
      </c>
      <c r="BG604" s="215">
        <f>IF(N604="zákl. přenesená",J604,0)</f>
        <v>0</v>
      </c>
      <c r="BH604" s="215">
        <f>IF(N604="sníž. přenesená",J604,0)</f>
        <v>0</v>
      </c>
      <c r="BI604" s="215">
        <f>IF(N604="nulová",J604,0)</f>
        <v>0</v>
      </c>
      <c r="BJ604" s="16" t="s">
        <v>85</v>
      </c>
      <c r="BK604" s="215">
        <f>ROUND(I604*H604,2)</f>
        <v>0</v>
      </c>
      <c r="BL604" s="16" t="s">
        <v>231</v>
      </c>
      <c r="BM604" s="214" t="s">
        <v>1452</v>
      </c>
    </row>
    <row r="605" s="2" customFormat="1">
      <c r="A605" s="37"/>
      <c r="B605" s="38"/>
      <c r="C605" s="39"/>
      <c r="D605" s="216" t="s">
        <v>162</v>
      </c>
      <c r="E605" s="39"/>
      <c r="F605" s="217" t="s">
        <v>1453</v>
      </c>
      <c r="G605" s="39"/>
      <c r="H605" s="39"/>
      <c r="I605" s="218"/>
      <c r="J605" s="39"/>
      <c r="K605" s="39"/>
      <c r="L605" s="43"/>
      <c r="M605" s="219"/>
      <c r="N605" s="220"/>
      <c r="O605" s="83"/>
      <c r="P605" s="83"/>
      <c r="Q605" s="83"/>
      <c r="R605" s="83"/>
      <c r="S605" s="83"/>
      <c r="T605" s="84"/>
      <c r="U605" s="37"/>
      <c r="V605" s="37"/>
      <c r="W605" s="37"/>
      <c r="X605" s="37"/>
      <c r="Y605" s="37"/>
      <c r="Z605" s="37"/>
      <c r="AA605" s="37"/>
      <c r="AB605" s="37"/>
      <c r="AC605" s="37"/>
      <c r="AD605" s="37"/>
      <c r="AE605" s="37"/>
      <c r="AT605" s="16" t="s">
        <v>162</v>
      </c>
      <c r="AU605" s="16" t="s">
        <v>85</v>
      </c>
    </row>
    <row r="606" s="2" customFormat="1" ht="14.4" customHeight="1">
      <c r="A606" s="37"/>
      <c r="B606" s="38"/>
      <c r="C606" s="203" t="s">
        <v>999</v>
      </c>
      <c r="D606" s="203" t="s">
        <v>155</v>
      </c>
      <c r="E606" s="204" t="s">
        <v>1454</v>
      </c>
      <c r="F606" s="205" t="s">
        <v>1455</v>
      </c>
      <c r="G606" s="206" t="s">
        <v>195</v>
      </c>
      <c r="H606" s="207">
        <v>95.239999999999995</v>
      </c>
      <c r="I606" s="208"/>
      <c r="J606" s="209">
        <f>ROUND(I606*H606,2)</f>
        <v>0</v>
      </c>
      <c r="K606" s="205" t="s">
        <v>159</v>
      </c>
      <c r="L606" s="43"/>
      <c r="M606" s="210" t="s">
        <v>19</v>
      </c>
      <c r="N606" s="211" t="s">
        <v>44</v>
      </c>
      <c r="O606" s="83"/>
      <c r="P606" s="212">
        <f>O606*H606</f>
        <v>0</v>
      </c>
      <c r="Q606" s="212">
        <v>0.0015</v>
      </c>
      <c r="R606" s="212">
        <f>Q606*H606</f>
        <v>0.14285999999999999</v>
      </c>
      <c r="S606" s="212">
        <v>0</v>
      </c>
      <c r="T606" s="213">
        <f>S606*H606</f>
        <v>0</v>
      </c>
      <c r="U606" s="37"/>
      <c r="V606" s="37"/>
      <c r="W606" s="37"/>
      <c r="X606" s="37"/>
      <c r="Y606" s="37"/>
      <c r="Z606" s="37"/>
      <c r="AA606" s="37"/>
      <c r="AB606" s="37"/>
      <c r="AC606" s="37"/>
      <c r="AD606" s="37"/>
      <c r="AE606" s="37"/>
      <c r="AR606" s="214" t="s">
        <v>231</v>
      </c>
      <c r="AT606" s="214" t="s">
        <v>155</v>
      </c>
      <c r="AU606" s="214" t="s">
        <v>85</v>
      </c>
      <c r="AY606" s="16" t="s">
        <v>153</v>
      </c>
      <c r="BE606" s="215">
        <f>IF(N606="základní",J606,0)</f>
        <v>0</v>
      </c>
      <c r="BF606" s="215">
        <f>IF(N606="snížená",J606,0)</f>
        <v>0</v>
      </c>
      <c r="BG606" s="215">
        <f>IF(N606="zákl. přenesená",J606,0)</f>
        <v>0</v>
      </c>
      <c r="BH606" s="215">
        <f>IF(N606="sníž. přenesená",J606,0)</f>
        <v>0</v>
      </c>
      <c r="BI606" s="215">
        <f>IF(N606="nulová",J606,0)</f>
        <v>0</v>
      </c>
      <c r="BJ606" s="16" t="s">
        <v>85</v>
      </c>
      <c r="BK606" s="215">
        <f>ROUND(I606*H606,2)</f>
        <v>0</v>
      </c>
      <c r="BL606" s="16" t="s">
        <v>231</v>
      </c>
      <c r="BM606" s="214" t="s">
        <v>1456</v>
      </c>
    </row>
    <row r="607" s="2" customFormat="1">
      <c r="A607" s="37"/>
      <c r="B607" s="38"/>
      <c r="C607" s="39"/>
      <c r="D607" s="216" t="s">
        <v>162</v>
      </c>
      <c r="E607" s="39"/>
      <c r="F607" s="217" t="s">
        <v>1457</v>
      </c>
      <c r="G607" s="39"/>
      <c r="H607" s="39"/>
      <c r="I607" s="218"/>
      <c r="J607" s="39"/>
      <c r="K607" s="39"/>
      <c r="L607" s="43"/>
      <c r="M607" s="219"/>
      <c r="N607" s="220"/>
      <c r="O607" s="83"/>
      <c r="P607" s="83"/>
      <c r="Q607" s="83"/>
      <c r="R607" s="83"/>
      <c r="S607" s="83"/>
      <c r="T607" s="84"/>
      <c r="U607" s="37"/>
      <c r="V607" s="37"/>
      <c r="W607" s="37"/>
      <c r="X607" s="37"/>
      <c r="Y607" s="37"/>
      <c r="Z607" s="37"/>
      <c r="AA607" s="37"/>
      <c r="AB607" s="37"/>
      <c r="AC607" s="37"/>
      <c r="AD607" s="37"/>
      <c r="AE607" s="37"/>
      <c r="AT607" s="16" t="s">
        <v>162</v>
      </c>
      <c r="AU607" s="16" t="s">
        <v>85</v>
      </c>
    </row>
    <row r="608" s="2" customFormat="1" ht="14.4" customHeight="1">
      <c r="A608" s="37"/>
      <c r="B608" s="38"/>
      <c r="C608" s="203" t="s">
        <v>1458</v>
      </c>
      <c r="D608" s="203" t="s">
        <v>155</v>
      </c>
      <c r="E608" s="204" t="s">
        <v>1459</v>
      </c>
      <c r="F608" s="205" t="s">
        <v>1460</v>
      </c>
      <c r="G608" s="206" t="s">
        <v>210</v>
      </c>
      <c r="H608" s="207">
        <v>48</v>
      </c>
      <c r="I608" s="208"/>
      <c r="J608" s="209">
        <f>ROUND(I608*H608,2)</f>
        <v>0</v>
      </c>
      <c r="K608" s="205" t="s">
        <v>166</v>
      </c>
      <c r="L608" s="43"/>
      <c r="M608" s="210" t="s">
        <v>19</v>
      </c>
      <c r="N608" s="211" t="s">
        <v>44</v>
      </c>
      <c r="O608" s="83"/>
      <c r="P608" s="212">
        <f>O608*H608</f>
        <v>0</v>
      </c>
      <c r="Q608" s="212">
        <v>0</v>
      </c>
      <c r="R608" s="212">
        <f>Q608*H608</f>
        <v>0</v>
      </c>
      <c r="S608" s="212">
        <v>0</v>
      </c>
      <c r="T608" s="213">
        <f>S608*H608</f>
        <v>0</v>
      </c>
      <c r="U608" s="37"/>
      <c r="V608" s="37"/>
      <c r="W608" s="37"/>
      <c r="X608" s="37"/>
      <c r="Y608" s="37"/>
      <c r="Z608" s="37"/>
      <c r="AA608" s="37"/>
      <c r="AB608" s="37"/>
      <c r="AC608" s="37"/>
      <c r="AD608" s="37"/>
      <c r="AE608" s="37"/>
      <c r="AR608" s="214" t="s">
        <v>231</v>
      </c>
      <c r="AT608" s="214" t="s">
        <v>155</v>
      </c>
      <c r="AU608" s="214" t="s">
        <v>85</v>
      </c>
      <c r="AY608" s="16" t="s">
        <v>153</v>
      </c>
      <c r="BE608" s="215">
        <f>IF(N608="základní",J608,0)</f>
        <v>0</v>
      </c>
      <c r="BF608" s="215">
        <f>IF(N608="snížená",J608,0)</f>
        <v>0</v>
      </c>
      <c r="BG608" s="215">
        <f>IF(N608="zákl. přenesená",J608,0)</f>
        <v>0</v>
      </c>
      <c r="BH608" s="215">
        <f>IF(N608="sníž. přenesená",J608,0)</f>
        <v>0</v>
      </c>
      <c r="BI608" s="215">
        <f>IF(N608="nulová",J608,0)</f>
        <v>0</v>
      </c>
      <c r="BJ608" s="16" t="s">
        <v>85</v>
      </c>
      <c r="BK608" s="215">
        <f>ROUND(I608*H608,2)</f>
        <v>0</v>
      </c>
      <c r="BL608" s="16" t="s">
        <v>231</v>
      </c>
      <c r="BM608" s="214" t="s">
        <v>1461</v>
      </c>
    </row>
    <row r="609" s="2" customFormat="1" ht="22.2" customHeight="1">
      <c r="A609" s="37"/>
      <c r="B609" s="38"/>
      <c r="C609" s="203" t="s">
        <v>1009</v>
      </c>
      <c r="D609" s="203" t="s">
        <v>155</v>
      </c>
      <c r="E609" s="204" t="s">
        <v>1462</v>
      </c>
      <c r="F609" s="205" t="s">
        <v>1463</v>
      </c>
      <c r="G609" s="206" t="s">
        <v>174</v>
      </c>
      <c r="H609" s="207">
        <v>3.4420000000000002</v>
      </c>
      <c r="I609" s="208"/>
      <c r="J609" s="209">
        <f>ROUND(I609*H609,2)</f>
        <v>0</v>
      </c>
      <c r="K609" s="205" t="s">
        <v>159</v>
      </c>
      <c r="L609" s="43"/>
      <c r="M609" s="210" t="s">
        <v>19</v>
      </c>
      <c r="N609" s="211" t="s">
        <v>44</v>
      </c>
      <c r="O609" s="83"/>
      <c r="P609" s="212">
        <f>O609*H609</f>
        <v>0</v>
      </c>
      <c r="Q609" s="212">
        <v>0</v>
      </c>
      <c r="R609" s="212">
        <f>Q609*H609</f>
        <v>0</v>
      </c>
      <c r="S609" s="212">
        <v>0</v>
      </c>
      <c r="T609" s="213">
        <f>S609*H609</f>
        <v>0</v>
      </c>
      <c r="U609" s="37"/>
      <c r="V609" s="37"/>
      <c r="W609" s="37"/>
      <c r="X609" s="37"/>
      <c r="Y609" s="37"/>
      <c r="Z609" s="37"/>
      <c r="AA609" s="37"/>
      <c r="AB609" s="37"/>
      <c r="AC609" s="37"/>
      <c r="AD609" s="37"/>
      <c r="AE609" s="37"/>
      <c r="AR609" s="214" t="s">
        <v>231</v>
      </c>
      <c r="AT609" s="214" t="s">
        <v>155</v>
      </c>
      <c r="AU609" s="214" t="s">
        <v>85</v>
      </c>
      <c r="AY609" s="16" t="s">
        <v>153</v>
      </c>
      <c r="BE609" s="215">
        <f>IF(N609="základní",J609,0)</f>
        <v>0</v>
      </c>
      <c r="BF609" s="215">
        <f>IF(N609="snížená",J609,0)</f>
        <v>0</v>
      </c>
      <c r="BG609" s="215">
        <f>IF(N609="zákl. přenesená",J609,0)</f>
        <v>0</v>
      </c>
      <c r="BH609" s="215">
        <f>IF(N609="sníž. přenesená",J609,0)</f>
        <v>0</v>
      </c>
      <c r="BI609" s="215">
        <f>IF(N609="nulová",J609,0)</f>
        <v>0</v>
      </c>
      <c r="BJ609" s="16" t="s">
        <v>85</v>
      </c>
      <c r="BK609" s="215">
        <f>ROUND(I609*H609,2)</f>
        <v>0</v>
      </c>
      <c r="BL609" s="16" t="s">
        <v>231</v>
      </c>
      <c r="BM609" s="214" t="s">
        <v>1464</v>
      </c>
    </row>
    <row r="610" s="2" customFormat="1">
      <c r="A610" s="37"/>
      <c r="B610" s="38"/>
      <c r="C610" s="39"/>
      <c r="D610" s="216" t="s">
        <v>162</v>
      </c>
      <c r="E610" s="39"/>
      <c r="F610" s="217" t="s">
        <v>1465</v>
      </c>
      <c r="G610" s="39"/>
      <c r="H610" s="39"/>
      <c r="I610" s="218"/>
      <c r="J610" s="39"/>
      <c r="K610" s="39"/>
      <c r="L610" s="43"/>
      <c r="M610" s="219"/>
      <c r="N610" s="220"/>
      <c r="O610" s="83"/>
      <c r="P610" s="83"/>
      <c r="Q610" s="83"/>
      <c r="R610" s="83"/>
      <c r="S610" s="83"/>
      <c r="T610" s="84"/>
      <c r="U610" s="37"/>
      <c r="V610" s="37"/>
      <c r="W610" s="37"/>
      <c r="X610" s="37"/>
      <c r="Y610" s="37"/>
      <c r="Z610" s="37"/>
      <c r="AA610" s="37"/>
      <c r="AB610" s="37"/>
      <c r="AC610" s="37"/>
      <c r="AD610" s="37"/>
      <c r="AE610" s="37"/>
      <c r="AT610" s="16" t="s">
        <v>162</v>
      </c>
      <c r="AU610" s="16" t="s">
        <v>85</v>
      </c>
    </row>
    <row r="611" s="12" customFormat="1" ht="22.8" customHeight="1">
      <c r="A611" s="12"/>
      <c r="B611" s="187"/>
      <c r="C611" s="188"/>
      <c r="D611" s="189" t="s">
        <v>71</v>
      </c>
      <c r="E611" s="201" t="s">
        <v>1466</v>
      </c>
      <c r="F611" s="201" t="s">
        <v>1467</v>
      </c>
      <c r="G611" s="188"/>
      <c r="H611" s="188"/>
      <c r="I611" s="191"/>
      <c r="J611" s="202">
        <f>BK611</f>
        <v>0</v>
      </c>
      <c r="K611" s="188"/>
      <c r="L611" s="193"/>
      <c r="M611" s="194"/>
      <c r="N611" s="195"/>
      <c r="O611" s="195"/>
      <c r="P611" s="196">
        <f>SUM(P612:P613)</f>
        <v>0</v>
      </c>
      <c r="Q611" s="195"/>
      <c r="R611" s="196">
        <f>SUM(R612:R613)</f>
        <v>0.2195</v>
      </c>
      <c r="S611" s="195"/>
      <c r="T611" s="197">
        <f>SUM(T612:T613)</f>
        <v>0</v>
      </c>
      <c r="U611" s="12"/>
      <c r="V611" s="12"/>
      <c r="W611" s="12"/>
      <c r="X611" s="12"/>
      <c r="Y611" s="12"/>
      <c r="Z611" s="12"/>
      <c r="AA611" s="12"/>
      <c r="AB611" s="12"/>
      <c r="AC611" s="12"/>
      <c r="AD611" s="12"/>
      <c r="AE611" s="12"/>
      <c r="AR611" s="198" t="s">
        <v>85</v>
      </c>
      <c r="AT611" s="199" t="s">
        <v>71</v>
      </c>
      <c r="AU611" s="199" t="s">
        <v>80</v>
      </c>
      <c r="AY611" s="198" t="s">
        <v>153</v>
      </c>
      <c r="BK611" s="200">
        <f>SUM(BK612:BK613)</f>
        <v>0</v>
      </c>
    </row>
    <row r="612" s="2" customFormat="1" ht="14.4" customHeight="1">
      <c r="A612" s="37"/>
      <c r="B612" s="38"/>
      <c r="C612" s="203" t="s">
        <v>1468</v>
      </c>
      <c r="D612" s="203" t="s">
        <v>155</v>
      </c>
      <c r="E612" s="204" t="s">
        <v>1469</v>
      </c>
      <c r="F612" s="205" t="s">
        <v>1470</v>
      </c>
      <c r="G612" s="206" t="s">
        <v>195</v>
      </c>
      <c r="H612" s="207">
        <v>43.899999999999999</v>
      </c>
      <c r="I612" s="208"/>
      <c r="J612" s="209">
        <f>ROUND(I612*H612,2)</f>
        <v>0</v>
      </c>
      <c r="K612" s="205" t="s">
        <v>159</v>
      </c>
      <c r="L612" s="43"/>
      <c r="M612" s="210" t="s">
        <v>19</v>
      </c>
      <c r="N612" s="211" t="s">
        <v>44</v>
      </c>
      <c r="O612" s="83"/>
      <c r="P612" s="212">
        <f>O612*H612</f>
        <v>0</v>
      </c>
      <c r="Q612" s="212">
        <v>0.0050000000000000001</v>
      </c>
      <c r="R612" s="212">
        <f>Q612*H612</f>
        <v>0.2195</v>
      </c>
      <c r="S612" s="212">
        <v>0</v>
      </c>
      <c r="T612" s="213">
        <f>S612*H612</f>
        <v>0</v>
      </c>
      <c r="U612" s="37"/>
      <c r="V612" s="37"/>
      <c r="W612" s="37"/>
      <c r="X612" s="37"/>
      <c r="Y612" s="37"/>
      <c r="Z612" s="37"/>
      <c r="AA612" s="37"/>
      <c r="AB612" s="37"/>
      <c r="AC612" s="37"/>
      <c r="AD612" s="37"/>
      <c r="AE612" s="37"/>
      <c r="AR612" s="214" t="s">
        <v>231</v>
      </c>
      <c r="AT612" s="214" t="s">
        <v>155</v>
      </c>
      <c r="AU612" s="214" t="s">
        <v>85</v>
      </c>
      <c r="AY612" s="16" t="s">
        <v>153</v>
      </c>
      <c r="BE612" s="215">
        <f>IF(N612="základní",J612,0)</f>
        <v>0</v>
      </c>
      <c r="BF612" s="215">
        <f>IF(N612="snížená",J612,0)</f>
        <v>0</v>
      </c>
      <c r="BG612" s="215">
        <f>IF(N612="zákl. přenesená",J612,0)</f>
        <v>0</v>
      </c>
      <c r="BH612" s="215">
        <f>IF(N612="sníž. přenesená",J612,0)</f>
        <v>0</v>
      </c>
      <c r="BI612" s="215">
        <f>IF(N612="nulová",J612,0)</f>
        <v>0</v>
      </c>
      <c r="BJ612" s="16" t="s">
        <v>85</v>
      </c>
      <c r="BK612" s="215">
        <f>ROUND(I612*H612,2)</f>
        <v>0</v>
      </c>
      <c r="BL612" s="16" t="s">
        <v>231</v>
      </c>
      <c r="BM612" s="214" t="s">
        <v>1471</v>
      </c>
    </row>
    <row r="613" s="2" customFormat="1">
      <c r="A613" s="37"/>
      <c r="B613" s="38"/>
      <c r="C613" s="39"/>
      <c r="D613" s="216" t="s">
        <v>162</v>
      </c>
      <c r="E613" s="39"/>
      <c r="F613" s="217" t="s">
        <v>1472</v>
      </c>
      <c r="G613" s="39"/>
      <c r="H613" s="39"/>
      <c r="I613" s="218"/>
      <c r="J613" s="39"/>
      <c r="K613" s="39"/>
      <c r="L613" s="43"/>
      <c r="M613" s="219"/>
      <c r="N613" s="220"/>
      <c r="O613" s="83"/>
      <c r="P613" s="83"/>
      <c r="Q613" s="83"/>
      <c r="R613" s="83"/>
      <c r="S613" s="83"/>
      <c r="T613" s="84"/>
      <c r="U613" s="37"/>
      <c r="V613" s="37"/>
      <c r="W613" s="37"/>
      <c r="X613" s="37"/>
      <c r="Y613" s="37"/>
      <c r="Z613" s="37"/>
      <c r="AA613" s="37"/>
      <c r="AB613" s="37"/>
      <c r="AC613" s="37"/>
      <c r="AD613" s="37"/>
      <c r="AE613" s="37"/>
      <c r="AT613" s="16" t="s">
        <v>162</v>
      </c>
      <c r="AU613" s="16" t="s">
        <v>85</v>
      </c>
    </row>
    <row r="614" s="12" customFormat="1" ht="22.8" customHeight="1">
      <c r="A614" s="12"/>
      <c r="B614" s="187"/>
      <c r="C614" s="188"/>
      <c r="D614" s="189" t="s">
        <v>71</v>
      </c>
      <c r="E614" s="201" t="s">
        <v>1473</v>
      </c>
      <c r="F614" s="201" t="s">
        <v>1474</v>
      </c>
      <c r="G614" s="188"/>
      <c r="H614" s="188"/>
      <c r="I614" s="191"/>
      <c r="J614" s="202">
        <f>BK614</f>
        <v>0</v>
      </c>
      <c r="K614" s="188"/>
      <c r="L614" s="193"/>
      <c r="M614" s="194"/>
      <c r="N614" s="195"/>
      <c r="O614" s="195"/>
      <c r="P614" s="196">
        <f>SUM(P615:P627)</f>
        <v>0</v>
      </c>
      <c r="Q614" s="195"/>
      <c r="R614" s="196">
        <f>SUM(R615:R627)</f>
        <v>3.2602195800000002</v>
      </c>
      <c r="S614" s="195"/>
      <c r="T614" s="197">
        <f>SUM(T615:T627)</f>
        <v>0.57774999999999999</v>
      </c>
      <c r="U614" s="12"/>
      <c r="V614" s="12"/>
      <c r="W614" s="12"/>
      <c r="X614" s="12"/>
      <c r="Y614" s="12"/>
      <c r="Z614" s="12"/>
      <c r="AA614" s="12"/>
      <c r="AB614" s="12"/>
      <c r="AC614" s="12"/>
      <c r="AD614" s="12"/>
      <c r="AE614" s="12"/>
      <c r="AR614" s="198" t="s">
        <v>85</v>
      </c>
      <c r="AT614" s="199" t="s">
        <v>71</v>
      </c>
      <c r="AU614" s="199" t="s">
        <v>80</v>
      </c>
      <c r="AY614" s="198" t="s">
        <v>153</v>
      </c>
      <c r="BK614" s="200">
        <f>SUM(BK615:BK627)</f>
        <v>0</v>
      </c>
    </row>
    <row r="615" s="2" customFormat="1" ht="19.8" customHeight="1">
      <c r="A615" s="37"/>
      <c r="B615" s="38"/>
      <c r="C615" s="203" t="s">
        <v>1018</v>
      </c>
      <c r="D615" s="203" t="s">
        <v>155</v>
      </c>
      <c r="E615" s="204" t="s">
        <v>1475</v>
      </c>
      <c r="F615" s="205" t="s">
        <v>1476</v>
      </c>
      <c r="G615" s="206" t="s">
        <v>195</v>
      </c>
      <c r="H615" s="207">
        <v>225.5</v>
      </c>
      <c r="I615" s="208"/>
      <c r="J615" s="209">
        <f>ROUND(I615*H615,2)</f>
        <v>0</v>
      </c>
      <c r="K615" s="205" t="s">
        <v>159</v>
      </c>
      <c r="L615" s="43"/>
      <c r="M615" s="210" t="s">
        <v>19</v>
      </c>
      <c r="N615" s="211" t="s">
        <v>44</v>
      </c>
      <c r="O615" s="83"/>
      <c r="P615" s="212">
        <f>O615*H615</f>
        <v>0</v>
      </c>
      <c r="Q615" s="212">
        <v>0</v>
      </c>
      <c r="R615" s="212">
        <f>Q615*H615</f>
        <v>0</v>
      </c>
      <c r="S615" s="212">
        <v>0</v>
      </c>
      <c r="T615" s="213">
        <f>S615*H615</f>
        <v>0</v>
      </c>
      <c r="U615" s="37"/>
      <c r="V615" s="37"/>
      <c r="W615" s="37"/>
      <c r="X615" s="37"/>
      <c r="Y615" s="37"/>
      <c r="Z615" s="37"/>
      <c r="AA615" s="37"/>
      <c r="AB615" s="37"/>
      <c r="AC615" s="37"/>
      <c r="AD615" s="37"/>
      <c r="AE615" s="37"/>
      <c r="AR615" s="214" t="s">
        <v>231</v>
      </c>
      <c r="AT615" s="214" t="s">
        <v>155</v>
      </c>
      <c r="AU615" s="214" t="s">
        <v>85</v>
      </c>
      <c r="AY615" s="16" t="s">
        <v>153</v>
      </c>
      <c r="BE615" s="215">
        <f>IF(N615="základní",J615,0)</f>
        <v>0</v>
      </c>
      <c r="BF615" s="215">
        <f>IF(N615="snížená",J615,0)</f>
        <v>0</v>
      </c>
      <c r="BG615" s="215">
        <f>IF(N615="zákl. přenesená",J615,0)</f>
        <v>0</v>
      </c>
      <c r="BH615" s="215">
        <f>IF(N615="sníž. přenesená",J615,0)</f>
        <v>0</v>
      </c>
      <c r="BI615" s="215">
        <f>IF(N615="nulová",J615,0)</f>
        <v>0</v>
      </c>
      <c r="BJ615" s="16" t="s">
        <v>85</v>
      </c>
      <c r="BK615" s="215">
        <f>ROUND(I615*H615,2)</f>
        <v>0</v>
      </c>
      <c r="BL615" s="16" t="s">
        <v>231</v>
      </c>
      <c r="BM615" s="214" t="s">
        <v>1477</v>
      </c>
    </row>
    <row r="616" s="2" customFormat="1">
      <c r="A616" s="37"/>
      <c r="B616" s="38"/>
      <c r="C616" s="39"/>
      <c r="D616" s="216" t="s">
        <v>162</v>
      </c>
      <c r="E616" s="39"/>
      <c r="F616" s="217" t="s">
        <v>1478</v>
      </c>
      <c r="G616" s="39"/>
      <c r="H616" s="39"/>
      <c r="I616" s="218"/>
      <c r="J616" s="39"/>
      <c r="K616" s="39"/>
      <c r="L616" s="43"/>
      <c r="M616" s="219"/>
      <c r="N616" s="220"/>
      <c r="O616" s="83"/>
      <c r="P616" s="83"/>
      <c r="Q616" s="83"/>
      <c r="R616" s="83"/>
      <c r="S616" s="83"/>
      <c r="T616" s="84"/>
      <c r="U616" s="37"/>
      <c r="V616" s="37"/>
      <c r="W616" s="37"/>
      <c r="X616" s="37"/>
      <c r="Y616" s="37"/>
      <c r="Z616" s="37"/>
      <c r="AA616" s="37"/>
      <c r="AB616" s="37"/>
      <c r="AC616" s="37"/>
      <c r="AD616" s="37"/>
      <c r="AE616" s="37"/>
      <c r="AT616" s="16" t="s">
        <v>162</v>
      </c>
      <c r="AU616" s="16" t="s">
        <v>85</v>
      </c>
    </row>
    <row r="617" s="2" customFormat="1" ht="14.4" customHeight="1">
      <c r="A617" s="37"/>
      <c r="B617" s="38"/>
      <c r="C617" s="203" t="s">
        <v>1479</v>
      </c>
      <c r="D617" s="203" t="s">
        <v>155</v>
      </c>
      <c r="E617" s="204" t="s">
        <v>1480</v>
      </c>
      <c r="F617" s="205" t="s">
        <v>1481</v>
      </c>
      <c r="G617" s="206" t="s">
        <v>195</v>
      </c>
      <c r="H617" s="207">
        <v>341.42000000000002</v>
      </c>
      <c r="I617" s="208"/>
      <c r="J617" s="209">
        <f>ROUND(I617*H617,2)</f>
        <v>0</v>
      </c>
      <c r="K617" s="205" t="s">
        <v>159</v>
      </c>
      <c r="L617" s="43"/>
      <c r="M617" s="210" t="s">
        <v>19</v>
      </c>
      <c r="N617" s="211" t="s">
        <v>44</v>
      </c>
      <c r="O617" s="83"/>
      <c r="P617" s="212">
        <f>O617*H617</f>
        <v>0</v>
      </c>
      <c r="Q617" s="212">
        <v>3.0000000000000001E-05</v>
      </c>
      <c r="R617" s="212">
        <f>Q617*H617</f>
        <v>0.010242600000000001</v>
      </c>
      <c r="S617" s="212">
        <v>0</v>
      </c>
      <c r="T617" s="213">
        <f>S617*H617</f>
        <v>0</v>
      </c>
      <c r="U617" s="37"/>
      <c r="V617" s="37"/>
      <c r="W617" s="37"/>
      <c r="X617" s="37"/>
      <c r="Y617" s="37"/>
      <c r="Z617" s="37"/>
      <c r="AA617" s="37"/>
      <c r="AB617" s="37"/>
      <c r="AC617" s="37"/>
      <c r="AD617" s="37"/>
      <c r="AE617" s="37"/>
      <c r="AR617" s="214" t="s">
        <v>231</v>
      </c>
      <c r="AT617" s="214" t="s">
        <v>155</v>
      </c>
      <c r="AU617" s="214" t="s">
        <v>85</v>
      </c>
      <c r="AY617" s="16" t="s">
        <v>153</v>
      </c>
      <c r="BE617" s="215">
        <f>IF(N617="základní",J617,0)</f>
        <v>0</v>
      </c>
      <c r="BF617" s="215">
        <f>IF(N617="snížená",J617,0)</f>
        <v>0</v>
      </c>
      <c r="BG617" s="215">
        <f>IF(N617="zákl. přenesená",J617,0)</f>
        <v>0</v>
      </c>
      <c r="BH617" s="215">
        <f>IF(N617="sníž. přenesená",J617,0)</f>
        <v>0</v>
      </c>
      <c r="BI617" s="215">
        <f>IF(N617="nulová",J617,0)</f>
        <v>0</v>
      </c>
      <c r="BJ617" s="16" t="s">
        <v>85</v>
      </c>
      <c r="BK617" s="215">
        <f>ROUND(I617*H617,2)</f>
        <v>0</v>
      </c>
      <c r="BL617" s="16" t="s">
        <v>231</v>
      </c>
      <c r="BM617" s="214" t="s">
        <v>1482</v>
      </c>
    </row>
    <row r="618" s="2" customFormat="1">
      <c r="A618" s="37"/>
      <c r="B618" s="38"/>
      <c r="C618" s="39"/>
      <c r="D618" s="216" t="s">
        <v>162</v>
      </c>
      <c r="E618" s="39"/>
      <c r="F618" s="217" t="s">
        <v>1483</v>
      </c>
      <c r="G618" s="39"/>
      <c r="H618" s="39"/>
      <c r="I618" s="218"/>
      <c r="J618" s="39"/>
      <c r="K618" s="39"/>
      <c r="L618" s="43"/>
      <c r="M618" s="219"/>
      <c r="N618" s="220"/>
      <c r="O618" s="83"/>
      <c r="P618" s="83"/>
      <c r="Q618" s="83"/>
      <c r="R618" s="83"/>
      <c r="S618" s="83"/>
      <c r="T618" s="84"/>
      <c r="U618" s="37"/>
      <c r="V618" s="37"/>
      <c r="W618" s="37"/>
      <c r="X618" s="37"/>
      <c r="Y618" s="37"/>
      <c r="Z618" s="37"/>
      <c r="AA618" s="37"/>
      <c r="AB618" s="37"/>
      <c r="AC618" s="37"/>
      <c r="AD618" s="37"/>
      <c r="AE618" s="37"/>
      <c r="AT618" s="16" t="s">
        <v>162</v>
      </c>
      <c r="AU618" s="16" t="s">
        <v>85</v>
      </c>
    </row>
    <row r="619" s="2" customFormat="1" ht="14.4" customHeight="1">
      <c r="A619" s="37"/>
      <c r="B619" s="38"/>
      <c r="C619" s="203" t="s">
        <v>1023</v>
      </c>
      <c r="D619" s="203" t="s">
        <v>155</v>
      </c>
      <c r="E619" s="204" t="s">
        <v>1484</v>
      </c>
      <c r="F619" s="205" t="s">
        <v>1485</v>
      </c>
      <c r="G619" s="206" t="s">
        <v>195</v>
      </c>
      <c r="H619" s="207">
        <v>341.42000000000002</v>
      </c>
      <c r="I619" s="208"/>
      <c r="J619" s="209">
        <f>ROUND(I619*H619,2)</f>
        <v>0</v>
      </c>
      <c r="K619" s="205" t="s">
        <v>159</v>
      </c>
      <c r="L619" s="43"/>
      <c r="M619" s="210" t="s">
        <v>19</v>
      </c>
      <c r="N619" s="211" t="s">
        <v>44</v>
      </c>
      <c r="O619" s="83"/>
      <c r="P619" s="212">
        <f>O619*H619</f>
        <v>0</v>
      </c>
      <c r="Q619" s="212">
        <v>0.0044999999999999997</v>
      </c>
      <c r="R619" s="212">
        <f>Q619*H619</f>
        <v>1.5363899999999999</v>
      </c>
      <c r="S619" s="212">
        <v>0</v>
      </c>
      <c r="T619" s="213">
        <f>S619*H619</f>
        <v>0</v>
      </c>
      <c r="U619" s="37"/>
      <c r="V619" s="37"/>
      <c r="W619" s="37"/>
      <c r="X619" s="37"/>
      <c r="Y619" s="37"/>
      <c r="Z619" s="37"/>
      <c r="AA619" s="37"/>
      <c r="AB619" s="37"/>
      <c r="AC619" s="37"/>
      <c r="AD619" s="37"/>
      <c r="AE619" s="37"/>
      <c r="AR619" s="214" t="s">
        <v>231</v>
      </c>
      <c r="AT619" s="214" t="s">
        <v>155</v>
      </c>
      <c r="AU619" s="214" t="s">
        <v>85</v>
      </c>
      <c r="AY619" s="16" t="s">
        <v>153</v>
      </c>
      <c r="BE619" s="215">
        <f>IF(N619="základní",J619,0)</f>
        <v>0</v>
      </c>
      <c r="BF619" s="215">
        <f>IF(N619="snížená",J619,0)</f>
        <v>0</v>
      </c>
      <c r="BG619" s="215">
        <f>IF(N619="zákl. přenesená",J619,0)</f>
        <v>0</v>
      </c>
      <c r="BH619" s="215">
        <f>IF(N619="sníž. přenesená",J619,0)</f>
        <v>0</v>
      </c>
      <c r="BI619" s="215">
        <f>IF(N619="nulová",J619,0)</f>
        <v>0</v>
      </c>
      <c r="BJ619" s="16" t="s">
        <v>85</v>
      </c>
      <c r="BK619" s="215">
        <f>ROUND(I619*H619,2)</f>
        <v>0</v>
      </c>
      <c r="BL619" s="16" t="s">
        <v>231</v>
      </c>
      <c r="BM619" s="214" t="s">
        <v>1486</v>
      </c>
    </row>
    <row r="620" s="2" customFormat="1">
      <c r="A620" s="37"/>
      <c r="B620" s="38"/>
      <c r="C620" s="39"/>
      <c r="D620" s="216" t="s">
        <v>162</v>
      </c>
      <c r="E620" s="39"/>
      <c r="F620" s="217" t="s">
        <v>1487</v>
      </c>
      <c r="G620" s="39"/>
      <c r="H620" s="39"/>
      <c r="I620" s="218"/>
      <c r="J620" s="39"/>
      <c r="K620" s="39"/>
      <c r="L620" s="43"/>
      <c r="M620" s="219"/>
      <c r="N620" s="220"/>
      <c r="O620" s="83"/>
      <c r="P620" s="83"/>
      <c r="Q620" s="83"/>
      <c r="R620" s="83"/>
      <c r="S620" s="83"/>
      <c r="T620" s="84"/>
      <c r="U620" s="37"/>
      <c r="V620" s="37"/>
      <c r="W620" s="37"/>
      <c r="X620" s="37"/>
      <c r="Y620" s="37"/>
      <c r="Z620" s="37"/>
      <c r="AA620" s="37"/>
      <c r="AB620" s="37"/>
      <c r="AC620" s="37"/>
      <c r="AD620" s="37"/>
      <c r="AE620" s="37"/>
      <c r="AT620" s="16" t="s">
        <v>162</v>
      </c>
      <c r="AU620" s="16" t="s">
        <v>85</v>
      </c>
    </row>
    <row r="621" s="2" customFormat="1" ht="14.4" customHeight="1">
      <c r="A621" s="37"/>
      <c r="B621" s="38"/>
      <c r="C621" s="203" t="s">
        <v>1488</v>
      </c>
      <c r="D621" s="203" t="s">
        <v>155</v>
      </c>
      <c r="E621" s="204" t="s">
        <v>1489</v>
      </c>
      <c r="F621" s="205" t="s">
        <v>1490</v>
      </c>
      <c r="G621" s="206" t="s">
        <v>195</v>
      </c>
      <c r="H621" s="207">
        <v>231.09999999999999</v>
      </c>
      <c r="I621" s="208"/>
      <c r="J621" s="209">
        <f>ROUND(I621*H621,2)</f>
        <v>0</v>
      </c>
      <c r="K621" s="205" t="s">
        <v>159</v>
      </c>
      <c r="L621" s="43"/>
      <c r="M621" s="210" t="s">
        <v>19</v>
      </c>
      <c r="N621" s="211" t="s">
        <v>44</v>
      </c>
      <c r="O621" s="83"/>
      <c r="P621" s="212">
        <f>O621*H621</f>
        <v>0</v>
      </c>
      <c r="Q621" s="212">
        <v>0</v>
      </c>
      <c r="R621" s="212">
        <f>Q621*H621</f>
        <v>0</v>
      </c>
      <c r="S621" s="212">
        <v>0.0025000000000000001</v>
      </c>
      <c r="T621" s="213">
        <f>S621*H621</f>
        <v>0.57774999999999999</v>
      </c>
      <c r="U621" s="37"/>
      <c r="V621" s="37"/>
      <c r="W621" s="37"/>
      <c r="X621" s="37"/>
      <c r="Y621" s="37"/>
      <c r="Z621" s="37"/>
      <c r="AA621" s="37"/>
      <c r="AB621" s="37"/>
      <c r="AC621" s="37"/>
      <c r="AD621" s="37"/>
      <c r="AE621" s="37"/>
      <c r="AR621" s="214" t="s">
        <v>231</v>
      </c>
      <c r="AT621" s="214" t="s">
        <v>155</v>
      </c>
      <c r="AU621" s="214" t="s">
        <v>85</v>
      </c>
      <c r="AY621" s="16" t="s">
        <v>153</v>
      </c>
      <c r="BE621" s="215">
        <f>IF(N621="základní",J621,0)</f>
        <v>0</v>
      </c>
      <c r="BF621" s="215">
        <f>IF(N621="snížená",J621,0)</f>
        <v>0</v>
      </c>
      <c r="BG621" s="215">
        <f>IF(N621="zákl. přenesená",J621,0)</f>
        <v>0</v>
      </c>
      <c r="BH621" s="215">
        <f>IF(N621="sníž. přenesená",J621,0)</f>
        <v>0</v>
      </c>
      <c r="BI621" s="215">
        <f>IF(N621="nulová",J621,0)</f>
        <v>0</v>
      </c>
      <c r="BJ621" s="16" t="s">
        <v>85</v>
      </c>
      <c r="BK621" s="215">
        <f>ROUND(I621*H621,2)</f>
        <v>0</v>
      </c>
      <c r="BL621" s="16" t="s">
        <v>231</v>
      </c>
      <c r="BM621" s="214" t="s">
        <v>1491</v>
      </c>
    </row>
    <row r="622" s="2" customFormat="1">
      <c r="A622" s="37"/>
      <c r="B622" s="38"/>
      <c r="C622" s="39"/>
      <c r="D622" s="216" t="s">
        <v>162</v>
      </c>
      <c r="E622" s="39"/>
      <c r="F622" s="217" t="s">
        <v>1492</v>
      </c>
      <c r="G622" s="39"/>
      <c r="H622" s="39"/>
      <c r="I622" s="218"/>
      <c r="J622" s="39"/>
      <c r="K622" s="39"/>
      <c r="L622" s="43"/>
      <c r="M622" s="219"/>
      <c r="N622" s="220"/>
      <c r="O622" s="83"/>
      <c r="P622" s="83"/>
      <c r="Q622" s="83"/>
      <c r="R622" s="83"/>
      <c r="S622" s="83"/>
      <c r="T622" s="84"/>
      <c r="U622" s="37"/>
      <c r="V622" s="37"/>
      <c r="W622" s="37"/>
      <c r="X622" s="37"/>
      <c r="Y622" s="37"/>
      <c r="Z622" s="37"/>
      <c r="AA622" s="37"/>
      <c r="AB622" s="37"/>
      <c r="AC622" s="37"/>
      <c r="AD622" s="37"/>
      <c r="AE622" s="37"/>
      <c r="AT622" s="16" t="s">
        <v>162</v>
      </c>
      <c r="AU622" s="16" t="s">
        <v>85</v>
      </c>
    </row>
    <row r="623" s="2" customFormat="1" ht="14.4" customHeight="1">
      <c r="A623" s="37"/>
      <c r="B623" s="38"/>
      <c r="C623" s="203" t="s">
        <v>1028</v>
      </c>
      <c r="D623" s="203" t="s">
        <v>155</v>
      </c>
      <c r="E623" s="204" t="s">
        <v>1493</v>
      </c>
      <c r="F623" s="205" t="s">
        <v>1494</v>
      </c>
      <c r="G623" s="206" t="s">
        <v>195</v>
      </c>
      <c r="H623" s="207">
        <v>341.42000000000002</v>
      </c>
      <c r="I623" s="208"/>
      <c r="J623" s="209">
        <f>ROUND(I623*H623,2)</f>
        <v>0</v>
      </c>
      <c r="K623" s="205" t="s">
        <v>159</v>
      </c>
      <c r="L623" s="43"/>
      <c r="M623" s="210" t="s">
        <v>19</v>
      </c>
      <c r="N623" s="211" t="s">
        <v>44</v>
      </c>
      <c r="O623" s="83"/>
      <c r="P623" s="212">
        <f>O623*H623</f>
        <v>0</v>
      </c>
      <c r="Q623" s="212">
        <v>0.00029999999999999997</v>
      </c>
      <c r="R623" s="212">
        <f>Q623*H623</f>
        <v>0.10242599999999999</v>
      </c>
      <c r="S623" s="212">
        <v>0</v>
      </c>
      <c r="T623" s="213">
        <f>S623*H623</f>
        <v>0</v>
      </c>
      <c r="U623" s="37"/>
      <c r="V623" s="37"/>
      <c r="W623" s="37"/>
      <c r="X623" s="37"/>
      <c r="Y623" s="37"/>
      <c r="Z623" s="37"/>
      <c r="AA623" s="37"/>
      <c r="AB623" s="37"/>
      <c r="AC623" s="37"/>
      <c r="AD623" s="37"/>
      <c r="AE623" s="37"/>
      <c r="AR623" s="214" t="s">
        <v>231</v>
      </c>
      <c r="AT623" s="214" t="s">
        <v>155</v>
      </c>
      <c r="AU623" s="214" t="s">
        <v>85</v>
      </c>
      <c r="AY623" s="16" t="s">
        <v>153</v>
      </c>
      <c r="BE623" s="215">
        <f>IF(N623="základní",J623,0)</f>
        <v>0</v>
      </c>
      <c r="BF623" s="215">
        <f>IF(N623="snížená",J623,0)</f>
        <v>0</v>
      </c>
      <c r="BG623" s="215">
        <f>IF(N623="zákl. přenesená",J623,0)</f>
        <v>0</v>
      </c>
      <c r="BH623" s="215">
        <f>IF(N623="sníž. přenesená",J623,0)</f>
        <v>0</v>
      </c>
      <c r="BI623" s="215">
        <f>IF(N623="nulová",J623,0)</f>
        <v>0</v>
      </c>
      <c r="BJ623" s="16" t="s">
        <v>85</v>
      </c>
      <c r="BK623" s="215">
        <f>ROUND(I623*H623,2)</f>
        <v>0</v>
      </c>
      <c r="BL623" s="16" t="s">
        <v>231</v>
      </c>
      <c r="BM623" s="214" t="s">
        <v>1495</v>
      </c>
    </row>
    <row r="624" s="2" customFormat="1">
      <c r="A624" s="37"/>
      <c r="B624" s="38"/>
      <c r="C624" s="39"/>
      <c r="D624" s="216" t="s">
        <v>162</v>
      </c>
      <c r="E624" s="39"/>
      <c r="F624" s="217" t="s">
        <v>1496</v>
      </c>
      <c r="G624" s="39"/>
      <c r="H624" s="39"/>
      <c r="I624" s="218"/>
      <c r="J624" s="39"/>
      <c r="K624" s="39"/>
      <c r="L624" s="43"/>
      <c r="M624" s="219"/>
      <c r="N624" s="220"/>
      <c r="O624" s="83"/>
      <c r="P624" s="83"/>
      <c r="Q624" s="83"/>
      <c r="R624" s="83"/>
      <c r="S624" s="83"/>
      <c r="T624" s="84"/>
      <c r="U624" s="37"/>
      <c r="V624" s="37"/>
      <c r="W624" s="37"/>
      <c r="X624" s="37"/>
      <c r="Y624" s="37"/>
      <c r="Z624" s="37"/>
      <c r="AA624" s="37"/>
      <c r="AB624" s="37"/>
      <c r="AC624" s="37"/>
      <c r="AD624" s="37"/>
      <c r="AE624" s="37"/>
      <c r="AT624" s="16" t="s">
        <v>162</v>
      </c>
      <c r="AU624" s="16" t="s">
        <v>85</v>
      </c>
    </row>
    <row r="625" s="2" customFormat="1" ht="22.2" customHeight="1">
      <c r="A625" s="37"/>
      <c r="B625" s="38"/>
      <c r="C625" s="221" t="s">
        <v>1497</v>
      </c>
      <c r="D625" s="221" t="s">
        <v>252</v>
      </c>
      <c r="E625" s="222" t="s">
        <v>1498</v>
      </c>
      <c r="F625" s="223" t="s">
        <v>1499</v>
      </c>
      <c r="G625" s="224" t="s">
        <v>195</v>
      </c>
      <c r="H625" s="225">
        <v>375.56200000000001</v>
      </c>
      <c r="I625" s="226"/>
      <c r="J625" s="227">
        <f>ROUND(I625*H625,2)</f>
        <v>0</v>
      </c>
      <c r="K625" s="223" t="s">
        <v>159</v>
      </c>
      <c r="L625" s="228"/>
      <c r="M625" s="229" t="s">
        <v>19</v>
      </c>
      <c r="N625" s="230" t="s">
        <v>44</v>
      </c>
      <c r="O625" s="83"/>
      <c r="P625" s="212">
        <f>O625*H625</f>
        <v>0</v>
      </c>
      <c r="Q625" s="212">
        <v>0.0042900000000000004</v>
      </c>
      <c r="R625" s="212">
        <f>Q625*H625</f>
        <v>1.6111609800000002</v>
      </c>
      <c r="S625" s="212">
        <v>0</v>
      </c>
      <c r="T625" s="213">
        <f>S625*H625</f>
        <v>0</v>
      </c>
      <c r="U625" s="37"/>
      <c r="V625" s="37"/>
      <c r="W625" s="37"/>
      <c r="X625" s="37"/>
      <c r="Y625" s="37"/>
      <c r="Z625" s="37"/>
      <c r="AA625" s="37"/>
      <c r="AB625" s="37"/>
      <c r="AC625" s="37"/>
      <c r="AD625" s="37"/>
      <c r="AE625" s="37"/>
      <c r="AR625" s="214" t="s">
        <v>255</v>
      </c>
      <c r="AT625" s="214" t="s">
        <v>252</v>
      </c>
      <c r="AU625" s="214" t="s">
        <v>85</v>
      </c>
      <c r="AY625" s="16" t="s">
        <v>153</v>
      </c>
      <c r="BE625" s="215">
        <f>IF(N625="základní",J625,0)</f>
        <v>0</v>
      </c>
      <c r="BF625" s="215">
        <f>IF(N625="snížená",J625,0)</f>
        <v>0</v>
      </c>
      <c r="BG625" s="215">
        <f>IF(N625="zákl. přenesená",J625,0)</f>
        <v>0</v>
      </c>
      <c r="BH625" s="215">
        <f>IF(N625="sníž. přenesená",J625,0)</f>
        <v>0</v>
      </c>
      <c r="BI625" s="215">
        <f>IF(N625="nulová",J625,0)</f>
        <v>0</v>
      </c>
      <c r="BJ625" s="16" t="s">
        <v>85</v>
      </c>
      <c r="BK625" s="215">
        <f>ROUND(I625*H625,2)</f>
        <v>0</v>
      </c>
      <c r="BL625" s="16" t="s">
        <v>231</v>
      </c>
      <c r="BM625" s="214" t="s">
        <v>1500</v>
      </c>
    </row>
    <row r="626" s="2" customFormat="1" ht="22.2" customHeight="1">
      <c r="A626" s="37"/>
      <c r="B626" s="38"/>
      <c r="C626" s="203" t="s">
        <v>1033</v>
      </c>
      <c r="D626" s="203" t="s">
        <v>155</v>
      </c>
      <c r="E626" s="204" t="s">
        <v>1501</v>
      </c>
      <c r="F626" s="205" t="s">
        <v>1502</v>
      </c>
      <c r="G626" s="206" t="s">
        <v>174</v>
      </c>
      <c r="H626" s="207">
        <v>3.2599999999999998</v>
      </c>
      <c r="I626" s="208"/>
      <c r="J626" s="209">
        <f>ROUND(I626*H626,2)</f>
        <v>0</v>
      </c>
      <c r="K626" s="205" t="s">
        <v>159</v>
      </c>
      <c r="L626" s="43"/>
      <c r="M626" s="210" t="s">
        <v>19</v>
      </c>
      <c r="N626" s="211" t="s">
        <v>44</v>
      </c>
      <c r="O626" s="83"/>
      <c r="P626" s="212">
        <f>O626*H626</f>
        <v>0</v>
      </c>
      <c r="Q626" s="212">
        <v>0</v>
      </c>
      <c r="R626" s="212">
        <f>Q626*H626</f>
        <v>0</v>
      </c>
      <c r="S626" s="212">
        <v>0</v>
      </c>
      <c r="T626" s="213">
        <f>S626*H626</f>
        <v>0</v>
      </c>
      <c r="U626" s="37"/>
      <c r="V626" s="37"/>
      <c r="W626" s="37"/>
      <c r="X626" s="37"/>
      <c r="Y626" s="37"/>
      <c r="Z626" s="37"/>
      <c r="AA626" s="37"/>
      <c r="AB626" s="37"/>
      <c r="AC626" s="37"/>
      <c r="AD626" s="37"/>
      <c r="AE626" s="37"/>
      <c r="AR626" s="214" t="s">
        <v>231</v>
      </c>
      <c r="AT626" s="214" t="s">
        <v>155</v>
      </c>
      <c r="AU626" s="214" t="s">
        <v>85</v>
      </c>
      <c r="AY626" s="16" t="s">
        <v>153</v>
      </c>
      <c r="BE626" s="215">
        <f>IF(N626="základní",J626,0)</f>
        <v>0</v>
      </c>
      <c r="BF626" s="215">
        <f>IF(N626="snížená",J626,0)</f>
        <v>0</v>
      </c>
      <c r="BG626" s="215">
        <f>IF(N626="zákl. přenesená",J626,0)</f>
        <v>0</v>
      </c>
      <c r="BH626" s="215">
        <f>IF(N626="sníž. přenesená",J626,0)</f>
        <v>0</v>
      </c>
      <c r="BI626" s="215">
        <f>IF(N626="nulová",J626,0)</f>
        <v>0</v>
      </c>
      <c r="BJ626" s="16" t="s">
        <v>85</v>
      </c>
      <c r="BK626" s="215">
        <f>ROUND(I626*H626,2)</f>
        <v>0</v>
      </c>
      <c r="BL626" s="16" t="s">
        <v>231</v>
      </c>
      <c r="BM626" s="214" t="s">
        <v>1503</v>
      </c>
    </row>
    <row r="627" s="2" customFormat="1">
      <c r="A627" s="37"/>
      <c r="B627" s="38"/>
      <c r="C627" s="39"/>
      <c r="D627" s="216" t="s">
        <v>162</v>
      </c>
      <c r="E627" s="39"/>
      <c r="F627" s="217" t="s">
        <v>1504</v>
      </c>
      <c r="G627" s="39"/>
      <c r="H627" s="39"/>
      <c r="I627" s="218"/>
      <c r="J627" s="39"/>
      <c r="K627" s="39"/>
      <c r="L627" s="43"/>
      <c r="M627" s="219"/>
      <c r="N627" s="220"/>
      <c r="O627" s="83"/>
      <c r="P627" s="83"/>
      <c r="Q627" s="83"/>
      <c r="R627" s="83"/>
      <c r="S627" s="83"/>
      <c r="T627" s="84"/>
      <c r="U627" s="37"/>
      <c r="V627" s="37"/>
      <c r="W627" s="37"/>
      <c r="X627" s="37"/>
      <c r="Y627" s="37"/>
      <c r="Z627" s="37"/>
      <c r="AA627" s="37"/>
      <c r="AB627" s="37"/>
      <c r="AC627" s="37"/>
      <c r="AD627" s="37"/>
      <c r="AE627" s="37"/>
      <c r="AT627" s="16" t="s">
        <v>162</v>
      </c>
      <c r="AU627" s="16" t="s">
        <v>85</v>
      </c>
    </row>
    <row r="628" s="12" customFormat="1" ht="22.8" customHeight="1">
      <c r="A628" s="12"/>
      <c r="B628" s="187"/>
      <c r="C628" s="188"/>
      <c r="D628" s="189" t="s">
        <v>71</v>
      </c>
      <c r="E628" s="201" t="s">
        <v>1505</v>
      </c>
      <c r="F628" s="201" t="s">
        <v>1506</v>
      </c>
      <c r="G628" s="188"/>
      <c r="H628" s="188"/>
      <c r="I628" s="191"/>
      <c r="J628" s="202">
        <f>BK628</f>
        <v>0</v>
      </c>
      <c r="K628" s="188"/>
      <c r="L628" s="193"/>
      <c r="M628" s="194"/>
      <c r="N628" s="195"/>
      <c r="O628" s="195"/>
      <c r="P628" s="196">
        <f>SUM(P629:P647)</f>
        <v>0</v>
      </c>
      <c r="Q628" s="195"/>
      <c r="R628" s="196">
        <f>SUM(R629:R647)</f>
        <v>3.8239418999999999</v>
      </c>
      <c r="S628" s="195"/>
      <c r="T628" s="197">
        <f>SUM(T629:T647)</f>
        <v>0</v>
      </c>
      <c r="U628" s="12"/>
      <c r="V628" s="12"/>
      <c r="W628" s="12"/>
      <c r="X628" s="12"/>
      <c r="Y628" s="12"/>
      <c r="Z628" s="12"/>
      <c r="AA628" s="12"/>
      <c r="AB628" s="12"/>
      <c r="AC628" s="12"/>
      <c r="AD628" s="12"/>
      <c r="AE628" s="12"/>
      <c r="AR628" s="198" t="s">
        <v>85</v>
      </c>
      <c r="AT628" s="199" t="s">
        <v>71</v>
      </c>
      <c r="AU628" s="199" t="s">
        <v>80</v>
      </c>
      <c r="AY628" s="198" t="s">
        <v>153</v>
      </c>
      <c r="BK628" s="200">
        <f>SUM(BK629:BK647)</f>
        <v>0</v>
      </c>
    </row>
    <row r="629" s="2" customFormat="1" ht="14.4" customHeight="1">
      <c r="A629" s="37"/>
      <c r="B629" s="38"/>
      <c r="C629" s="203" t="s">
        <v>1507</v>
      </c>
      <c r="D629" s="203" t="s">
        <v>155</v>
      </c>
      <c r="E629" s="204" t="s">
        <v>1508</v>
      </c>
      <c r="F629" s="205" t="s">
        <v>1509</v>
      </c>
      <c r="G629" s="206" t="s">
        <v>195</v>
      </c>
      <c r="H629" s="207">
        <v>150.61000000000001</v>
      </c>
      <c r="I629" s="208"/>
      <c r="J629" s="209">
        <f>ROUND(I629*H629,2)</f>
        <v>0</v>
      </c>
      <c r="K629" s="205" t="s">
        <v>159</v>
      </c>
      <c r="L629" s="43"/>
      <c r="M629" s="210" t="s">
        <v>19</v>
      </c>
      <c r="N629" s="211" t="s">
        <v>44</v>
      </c>
      <c r="O629" s="83"/>
      <c r="P629" s="212">
        <f>O629*H629</f>
        <v>0</v>
      </c>
      <c r="Q629" s="212">
        <v>0</v>
      </c>
      <c r="R629" s="212">
        <f>Q629*H629</f>
        <v>0</v>
      </c>
      <c r="S629" s="212">
        <v>0</v>
      </c>
      <c r="T629" s="213">
        <f>S629*H629</f>
        <v>0</v>
      </c>
      <c r="U629" s="37"/>
      <c r="V629" s="37"/>
      <c r="W629" s="37"/>
      <c r="X629" s="37"/>
      <c r="Y629" s="37"/>
      <c r="Z629" s="37"/>
      <c r="AA629" s="37"/>
      <c r="AB629" s="37"/>
      <c r="AC629" s="37"/>
      <c r="AD629" s="37"/>
      <c r="AE629" s="37"/>
      <c r="AR629" s="214" t="s">
        <v>231</v>
      </c>
      <c r="AT629" s="214" t="s">
        <v>155</v>
      </c>
      <c r="AU629" s="214" t="s">
        <v>85</v>
      </c>
      <c r="AY629" s="16" t="s">
        <v>153</v>
      </c>
      <c r="BE629" s="215">
        <f>IF(N629="základní",J629,0)</f>
        <v>0</v>
      </c>
      <c r="BF629" s="215">
        <f>IF(N629="snížená",J629,0)</f>
        <v>0</v>
      </c>
      <c r="BG629" s="215">
        <f>IF(N629="zákl. přenesená",J629,0)</f>
        <v>0</v>
      </c>
      <c r="BH629" s="215">
        <f>IF(N629="sníž. přenesená",J629,0)</f>
        <v>0</v>
      </c>
      <c r="BI629" s="215">
        <f>IF(N629="nulová",J629,0)</f>
        <v>0</v>
      </c>
      <c r="BJ629" s="16" t="s">
        <v>85</v>
      </c>
      <c r="BK629" s="215">
        <f>ROUND(I629*H629,2)</f>
        <v>0</v>
      </c>
      <c r="BL629" s="16" t="s">
        <v>231</v>
      </c>
      <c r="BM629" s="214" t="s">
        <v>1510</v>
      </c>
    </row>
    <row r="630" s="2" customFormat="1">
      <c r="A630" s="37"/>
      <c r="B630" s="38"/>
      <c r="C630" s="39"/>
      <c r="D630" s="216" t="s">
        <v>162</v>
      </c>
      <c r="E630" s="39"/>
      <c r="F630" s="217" t="s">
        <v>1511</v>
      </c>
      <c r="G630" s="39"/>
      <c r="H630" s="39"/>
      <c r="I630" s="218"/>
      <c r="J630" s="39"/>
      <c r="K630" s="39"/>
      <c r="L630" s="43"/>
      <c r="M630" s="219"/>
      <c r="N630" s="220"/>
      <c r="O630" s="83"/>
      <c r="P630" s="83"/>
      <c r="Q630" s="83"/>
      <c r="R630" s="83"/>
      <c r="S630" s="83"/>
      <c r="T630" s="84"/>
      <c r="U630" s="37"/>
      <c r="V630" s="37"/>
      <c r="W630" s="37"/>
      <c r="X630" s="37"/>
      <c r="Y630" s="37"/>
      <c r="Z630" s="37"/>
      <c r="AA630" s="37"/>
      <c r="AB630" s="37"/>
      <c r="AC630" s="37"/>
      <c r="AD630" s="37"/>
      <c r="AE630" s="37"/>
      <c r="AT630" s="16" t="s">
        <v>162</v>
      </c>
      <c r="AU630" s="16" t="s">
        <v>85</v>
      </c>
    </row>
    <row r="631" s="2" customFormat="1" ht="14.4" customHeight="1">
      <c r="A631" s="37"/>
      <c r="B631" s="38"/>
      <c r="C631" s="203" t="s">
        <v>1512</v>
      </c>
      <c r="D631" s="203" t="s">
        <v>155</v>
      </c>
      <c r="E631" s="204" t="s">
        <v>1513</v>
      </c>
      <c r="F631" s="205" t="s">
        <v>1514</v>
      </c>
      <c r="G631" s="206" t="s">
        <v>195</v>
      </c>
      <c r="H631" s="207">
        <v>150.61000000000001</v>
      </c>
      <c r="I631" s="208"/>
      <c r="J631" s="209">
        <f>ROUND(I631*H631,2)</f>
        <v>0</v>
      </c>
      <c r="K631" s="205" t="s">
        <v>159</v>
      </c>
      <c r="L631" s="43"/>
      <c r="M631" s="210" t="s">
        <v>19</v>
      </c>
      <c r="N631" s="211" t="s">
        <v>44</v>
      </c>
      <c r="O631" s="83"/>
      <c r="P631" s="212">
        <f>O631*H631</f>
        <v>0</v>
      </c>
      <c r="Q631" s="212">
        <v>0.00029999999999999997</v>
      </c>
      <c r="R631" s="212">
        <f>Q631*H631</f>
        <v>0.045183000000000001</v>
      </c>
      <c r="S631" s="212">
        <v>0</v>
      </c>
      <c r="T631" s="213">
        <f>S631*H631</f>
        <v>0</v>
      </c>
      <c r="U631" s="37"/>
      <c r="V631" s="37"/>
      <c r="W631" s="37"/>
      <c r="X631" s="37"/>
      <c r="Y631" s="37"/>
      <c r="Z631" s="37"/>
      <c r="AA631" s="37"/>
      <c r="AB631" s="37"/>
      <c r="AC631" s="37"/>
      <c r="AD631" s="37"/>
      <c r="AE631" s="37"/>
      <c r="AR631" s="214" t="s">
        <v>231</v>
      </c>
      <c r="AT631" s="214" t="s">
        <v>155</v>
      </c>
      <c r="AU631" s="214" t="s">
        <v>85</v>
      </c>
      <c r="AY631" s="16" t="s">
        <v>153</v>
      </c>
      <c r="BE631" s="215">
        <f>IF(N631="základní",J631,0)</f>
        <v>0</v>
      </c>
      <c r="BF631" s="215">
        <f>IF(N631="snížená",J631,0)</f>
        <v>0</v>
      </c>
      <c r="BG631" s="215">
        <f>IF(N631="zákl. přenesená",J631,0)</f>
        <v>0</v>
      </c>
      <c r="BH631" s="215">
        <f>IF(N631="sníž. přenesená",J631,0)</f>
        <v>0</v>
      </c>
      <c r="BI631" s="215">
        <f>IF(N631="nulová",J631,0)</f>
        <v>0</v>
      </c>
      <c r="BJ631" s="16" t="s">
        <v>85</v>
      </c>
      <c r="BK631" s="215">
        <f>ROUND(I631*H631,2)</f>
        <v>0</v>
      </c>
      <c r="BL631" s="16" t="s">
        <v>231</v>
      </c>
      <c r="BM631" s="214" t="s">
        <v>1515</v>
      </c>
    </row>
    <row r="632" s="2" customFormat="1">
      <c r="A632" s="37"/>
      <c r="B632" s="38"/>
      <c r="C632" s="39"/>
      <c r="D632" s="216" t="s">
        <v>162</v>
      </c>
      <c r="E632" s="39"/>
      <c r="F632" s="217" t="s">
        <v>1516</v>
      </c>
      <c r="G632" s="39"/>
      <c r="H632" s="39"/>
      <c r="I632" s="218"/>
      <c r="J632" s="39"/>
      <c r="K632" s="39"/>
      <c r="L632" s="43"/>
      <c r="M632" s="219"/>
      <c r="N632" s="220"/>
      <c r="O632" s="83"/>
      <c r="P632" s="83"/>
      <c r="Q632" s="83"/>
      <c r="R632" s="83"/>
      <c r="S632" s="83"/>
      <c r="T632" s="84"/>
      <c r="U632" s="37"/>
      <c r="V632" s="37"/>
      <c r="W632" s="37"/>
      <c r="X632" s="37"/>
      <c r="Y632" s="37"/>
      <c r="Z632" s="37"/>
      <c r="AA632" s="37"/>
      <c r="AB632" s="37"/>
      <c r="AC632" s="37"/>
      <c r="AD632" s="37"/>
      <c r="AE632" s="37"/>
      <c r="AT632" s="16" t="s">
        <v>162</v>
      </c>
      <c r="AU632" s="16" t="s">
        <v>85</v>
      </c>
    </row>
    <row r="633" s="2" customFormat="1" ht="14.4" customHeight="1">
      <c r="A633" s="37"/>
      <c r="B633" s="38"/>
      <c r="C633" s="203" t="s">
        <v>1517</v>
      </c>
      <c r="D633" s="203" t="s">
        <v>155</v>
      </c>
      <c r="E633" s="204" t="s">
        <v>1518</v>
      </c>
      <c r="F633" s="205" t="s">
        <v>1519</v>
      </c>
      <c r="G633" s="206" t="s">
        <v>195</v>
      </c>
      <c r="H633" s="207">
        <v>150.61000000000001</v>
      </c>
      <c r="I633" s="208"/>
      <c r="J633" s="209">
        <f>ROUND(I633*H633,2)</f>
        <v>0</v>
      </c>
      <c r="K633" s="205" t="s">
        <v>159</v>
      </c>
      <c r="L633" s="43"/>
      <c r="M633" s="210" t="s">
        <v>19</v>
      </c>
      <c r="N633" s="211" t="s">
        <v>44</v>
      </c>
      <c r="O633" s="83"/>
      <c r="P633" s="212">
        <f>O633*H633</f>
        <v>0</v>
      </c>
      <c r="Q633" s="212">
        <v>0.0015</v>
      </c>
      <c r="R633" s="212">
        <f>Q633*H633</f>
        <v>0.22591500000000003</v>
      </c>
      <c r="S633" s="212">
        <v>0</v>
      </c>
      <c r="T633" s="213">
        <f>S633*H633</f>
        <v>0</v>
      </c>
      <c r="U633" s="37"/>
      <c r="V633" s="37"/>
      <c r="W633" s="37"/>
      <c r="X633" s="37"/>
      <c r="Y633" s="37"/>
      <c r="Z633" s="37"/>
      <c r="AA633" s="37"/>
      <c r="AB633" s="37"/>
      <c r="AC633" s="37"/>
      <c r="AD633" s="37"/>
      <c r="AE633" s="37"/>
      <c r="AR633" s="214" t="s">
        <v>231</v>
      </c>
      <c r="AT633" s="214" t="s">
        <v>155</v>
      </c>
      <c r="AU633" s="214" t="s">
        <v>85</v>
      </c>
      <c r="AY633" s="16" t="s">
        <v>153</v>
      </c>
      <c r="BE633" s="215">
        <f>IF(N633="základní",J633,0)</f>
        <v>0</v>
      </c>
      <c r="BF633" s="215">
        <f>IF(N633="snížená",J633,0)</f>
        <v>0</v>
      </c>
      <c r="BG633" s="215">
        <f>IF(N633="zákl. přenesená",J633,0)</f>
        <v>0</v>
      </c>
      <c r="BH633" s="215">
        <f>IF(N633="sníž. přenesená",J633,0)</f>
        <v>0</v>
      </c>
      <c r="BI633" s="215">
        <f>IF(N633="nulová",J633,0)</f>
        <v>0</v>
      </c>
      <c r="BJ633" s="16" t="s">
        <v>85</v>
      </c>
      <c r="BK633" s="215">
        <f>ROUND(I633*H633,2)</f>
        <v>0</v>
      </c>
      <c r="BL633" s="16" t="s">
        <v>231</v>
      </c>
      <c r="BM633" s="214" t="s">
        <v>1520</v>
      </c>
    </row>
    <row r="634" s="2" customFormat="1">
      <c r="A634" s="37"/>
      <c r="B634" s="38"/>
      <c r="C634" s="39"/>
      <c r="D634" s="216" t="s">
        <v>162</v>
      </c>
      <c r="E634" s="39"/>
      <c r="F634" s="217" t="s">
        <v>1521</v>
      </c>
      <c r="G634" s="39"/>
      <c r="H634" s="39"/>
      <c r="I634" s="218"/>
      <c r="J634" s="39"/>
      <c r="K634" s="39"/>
      <c r="L634" s="43"/>
      <c r="M634" s="219"/>
      <c r="N634" s="220"/>
      <c r="O634" s="83"/>
      <c r="P634" s="83"/>
      <c r="Q634" s="83"/>
      <c r="R634" s="83"/>
      <c r="S634" s="83"/>
      <c r="T634" s="84"/>
      <c r="U634" s="37"/>
      <c r="V634" s="37"/>
      <c r="W634" s="37"/>
      <c r="X634" s="37"/>
      <c r="Y634" s="37"/>
      <c r="Z634" s="37"/>
      <c r="AA634" s="37"/>
      <c r="AB634" s="37"/>
      <c r="AC634" s="37"/>
      <c r="AD634" s="37"/>
      <c r="AE634" s="37"/>
      <c r="AT634" s="16" t="s">
        <v>162</v>
      </c>
      <c r="AU634" s="16" t="s">
        <v>85</v>
      </c>
    </row>
    <row r="635" s="2" customFormat="1" ht="14.4" customHeight="1">
      <c r="A635" s="37"/>
      <c r="B635" s="38"/>
      <c r="C635" s="203" t="s">
        <v>1522</v>
      </c>
      <c r="D635" s="203" t="s">
        <v>155</v>
      </c>
      <c r="E635" s="204" t="s">
        <v>1523</v>
      </c>
      <c r="F635" s="205" t="s">
        <v>1524</v>
      </c>
      <c r="G635" s="206" t="s">
        <v>195</v>
      </c>
      <c r="H635" s="207">
        <v>150.59999999999999</v>
      </c>
      <c r="I635" s="208"/>
      <c r="J635" s="209">
        <f>ROUND(I635*H635,2)</f>
        <v>0</v>
      </c>
      <c r="K635" s="205" t="s">
        <v>159</v>
      </c>
      <c r="L635" s="43"/>
      <c r="M635" s="210" t="s">
        <v>19</v>
      </c>
      <c r="N635" s="211" t="s">
        <v>44</v>
      </c>
      <c r="O635" s="83"/>
      <c r="P635" s="212">
        <f>O635*H635</f>
        <v>0</v>
      </c>
      <c r="Q635" s="212">
        <v>0.0044999999999999997</v>
      </c>
      <c r="R635" s="212">
        <f>Q635*H635</f>
        <v>0.67769999999999997</v>
      </c>
      <c r="S635" s="212">
        <v>0</v>
      </c>
      <c r="T635" s="213">
        <f>S635*H635</f>
        <v>0</v>
      </c>
      <c r="U635" s="37"/>
      <c r="V635" s="37"/>
      <c r="W635" s="37"/>
      <c r="X635" s="37"/>
      <c r="Y635" s="37"/>
      <c r="Z635" s="37"/>
      <c r="AA635" s="37"/>
      <c r="AB635" s="37"/>
      <c r="AC635" s="37"/>
      <c r="AD635" s="37"/>
      <c r="AE635" s="37"/>
      <c r="AR635" s="214" t="s">
        <v>231</v>
      </c>
      <c r="AT635" s="214" t="s">
        <v>155</v>
      </c>
      <c r="AU635" s="214" t="s">
        <v>85</v>
      </c>
      <c r="AY635" s="16" t="s">
        <v>153</v>
      </c>
      <c r="BE635" s="215">
        <f>IF(N635="základní",J635,0)</f>
        <v>0</v>
      </c>
      <c r="BF635" s="215">
        <f>IF(N635="snížená",J635,0)</f>
        <v>0</v>
      </c>
      <c r="BG635" s="215">
        <f>IF(N635="zákl. přenesená",J635,0)</f>
        <v>0</v>
      </c>
      <c r="BH635" s="215">
        <f>IF(N635="sníž. přenesená",J635,0)</f>
        <v>0</v>
      </c>
      <c r="BI635" s="215">
        <f>IF(N635="nulová",J635,0)</f>
        <v>0</v>
      </c>
      <c r="BJ635" s="16" t="s">
        <v>85</v>
      </c>
      <c r="BK635" s="215">
        <f>ROUND(I635*H635,2)</f>
        <v>0</v>
      </c>
      <c r="BL635" s="16" t="s">
        <v>231</v>
      </c>
      <c r="BM635" s="214" t="s">
        <v>1525</v>
      </c>
    </row>
    <row r="636" s="2" customFormat="1">
      <c r="A636" s="37"/>
      <c r="B636" s="38"/>
      <c r="C636" s="39"/>
      <c r="D636" s="216" t="s">
        <v>162</v>
      </c>
      <c r="E636" s="39"/>
      <c r="F636" s="217" t="s">
        <v>1526</v>
      </c>
      <c r="G636" s="39"/>
      <c r="H636" s="39"/>
      <c r="I636" s="218"/>
      <c r="J636" s="39"/>
      <c r="K636" s="39"/>
      <c r="L636" s="43"/>
      <c r="M636" s="219"/>
      <c r="N636" s="220"/>
      <c r="O636" s="83"/>
      <c r="P636" s="83"/>
      <c r="Q636" s="83"/>
      <c r="R636" s="83"/>
      <c r="S636" s="83"/>
      <c r="T636" s="84"/>
      <c r="U636" s="37"/>
      <c r="V636" s="37"/>
      <c r="W636" s="37"/>
      <c r="X636" s="37"/>
      <c r="Y636" s="37"/>
      <c r="Z636" s="37"/>
      <c r="AA636" s="37"/>
      <c r="AB636" s="37"/>
      <c r="AC636" s="37"/>
      <c r="AD636" s="37"/>
      <c r="AE636" s="37"/>
      <c r="AT636" s="16" t="s">
        <v>162</v>
      </c>
      <c r="AU636" s="16" t="s">
        <v>85</v>
      </c>
    </row>
    <row r="637" s="2" customFormat="1" ht="14.4" customHeight="1">
      <c r="A637" s="37"/>
      <c r="B637" s="38"/>
      <c r="C637" s="203" t="s">
        <v>1527</v>
      </c>
      <c r="D637" s="203" t="s">
        <v>155</v>
      </c>
      <c r="E637" s="204" t="s">
        <v>1528</v>
      </c>
      <c r="F637" s="205" t="s">
        <v>1529</v>
      </c>
      <c r="G637" s="206" t="s">
        <v>406</v>
      </c>
      <c r="H637" s="207">
        <v>36</v>
      </c>
      <c r="I637" s="208"/>
      <c r="J637" s="209">
        <f>ROUND(I637*H637,2)</f>
        <v>0</v>
      </c>
      <c r="K637" s="205" t="s">
        <v>159</v>
      </c>
      <c r="L637" s="43"/>
      <c r="M637" s="210" t="s">
        <v>19</v>
      </c>
      <c r="N637" s="211" t="s">
        <v>44</v>
      </c>
      <c r="O637" s="83"/>
      <c r="P637" s="212">
        <f>O637*H637</f>
        <v>0</v>
      </c>
      <c r="Q637" s="212">
        <v>0.00020000000000000001</v>
      </c>
      <c r="R637" s="212">
        <f>Q637*H637</f>
        <v>0.0072000000000000007</v>
      </c>
      <c r="S637" s="212">
        <v>0</v>
      </c>
      <c r="T637" s="213">
        <f>S637*H637</f>
        <v>0</v>
      </c>
      <c r="U637" s="37"/>
      <c r="V637" s="37"/>
      <c r="W637" s="37"/>
      <c r="X637" s="37"/>
      <c r="Y637" s="37"/>
      <c r="Z637" s="37"/>
      <c r="AA637" s="37"/>
      <c r="AB637" s="37"/>
      <c r="AC637" s="37"/>
      <c r="AD637" s="37"/>
      <c r="AE637" s="37"/>
      <c r="AR637" s="214" t="s">
        <v>231</v>
      </c>
      <c r="AT637" s="214" t="s">
        <v>155</v>
      </c>
      <c r="AU637" s="214" t="s">
        <v>85</v>
      </c>
      <c r="AY637" s="16" t="s">
        <v>153</v>
      </c>
      <c r="BE637" s="215">
        <f>IF(N637="základní",J637,0)</f>
        <v>0</v>
      </c>
      <c r="BF637" s="215">
        <f>IF(N637="snížená",J637,0)</f>
        <v>0</v>
      </c>
      <c r="BG637" s="215">
        <f>IF(N637="zákl. přenesená",J637,0)</f>
        <v>0</v>
      </c>
      <c r="BH637" s="215">
        <f>IF(N637="sníž. přenesená",J637,0)</f>
        <v>0</v>
      </c>
      <c r="BI637" s="215">
        <f>IF(N637="nulová",J637,0)</f>
        <v>0</v>
      </c>
      <c r="BJ637" s="16" t="s">
        <v>85</v>
      </c>
      <c r="BK637" s="215">
        <f>ROUND(I637*H637,2)</f>
        <v>0</v>
      </c>
      <c r="BL637" s="16" t="s">
        <v>231</v>
      </c>
      <c r="BM637" s="214" t="s">
        <v>1530</v>
      </c>
    </row>
    <row r="638" s="2" customFormat="1">
      <c r="A638" s="37"/>
      <c r="B638" s="38"/>
      <c r="C638" s="39"/>
      <c r="D638" s="216" t="s">
        <v>162</v>
      </c>
      <c r="E638" s="39"/>
      <c r="F638" s="217" t="s">
        <v>1531</v>
      </c>
      <c r="G638" s="39"/>
      <c r="H638" s="39"/>
      <c r="I638" s="218"/>
      <c r="J638" s="39"/>
      <c r="K638" s="39"/>
      <c r="L638" s="43"/>
      <c r="M638" s="219"/>
      <c r="N638" s="220"/>
      <c r="O638" s="83"/>
      <c r="P638" s="83"/>
      <c r="Q638" s="83"/>
      <c r="R638" s="83"/>
      <c r="S638" s="83"/>
      <c r="T638" s="84"/>
      <c r="U638" s="37"/>
      <c r="V638" s="37"/>
      <c r="W638" s="37"/>
      <c r="X638" s="37"/>
      <c r="Y638" s="37"/>
      <c r="Z638" s="37"/>
      <c r="AA638" s="37"/>
      <c r="AB638" s="37"/>
      <c r="AC638" s="37"/>
      <c r="AD638" s="37"/>
      <c r="AE638" s="37"/>
      <c r="AT638" s="16" t="s">
        <v>162</v>
      </c>
      <c r="AU638" s="16" t="s">
        <v>85</v>
      </c>
    </row>
    <row r="639" s="2" customFormat="1" ht="14.4" customHeight="1">
      <c r="A639" s="37"/>
      <c r="B639" s="38"/>
      <c r="C639" s="221" t="s">
        <v>1532</v>
      </c>
      <c r="D639" s="221" t="s">
        <v>252</v>
      </c>
      <c r="E639" s="222" t="s">
        <v>1533</v>
      </c>
      <c r="F639" s="223" t="s">
        <v>1534</v>
      </c>
      <c r="G639" s="224" t="s">
        <v>406</v>
      </c>
      <c r="H639" s="225">
        <v>36</v>
      </c>
      <c r="I639" s="226"/>
      <c r="J639" s="227">
        <f>ROUND(I639*H639,2)</f>
        <v>0</v>
      </c>
      <c r="K639" s="223" t="s">
        <v>159</v>
      </c>
      <c r="L639" s="228"/>
      <c r="M639" s="229" t="s">
        <v>19</v>
      </c>
      <c r="N639" s="230" t="s">
        <v>44</v>
      </c>
      <c r="O639" s="83"/>
      <c r="P639" s="212">
        <f>O639*H639</f>
        <v>0</v>
      </c>
      <c r="Q639" s="212">
        <v>5.0000000000000002E-05</v>
      </c>
      <c r="R639" s="212">
        <f>Q639*H639</f>
        <v>0.0018000000000000002</v>
      </c>
      <c r="S639" s="212">
        <v>0</v>
      </c>
      <c r="T639" s="213">
        <f>S639*H639</f>
        <v>0</v>
      </c>
      <c r="U639" s="37"/>
      <c r="V639" s="37"/>
      <c r="W639" s="37"/>
      <c r="X639" s="37"/>
      <c r="Y639" s="37"/>
      <c r="Z639" s="37"/>
      <c r="AA639" s="37"/>
      <c r="AB639" s="37"/>
      <c r="AC639" s="37"/>
      <c r="AD639" s="37"/>
      <c r="AE639" s="37"/>
      <c r="AR639" s="214" t="s">
        <v>255</v>
      </c>
      <c r="AT639" s="214" t="s">
        <v>252</v>
      </c>
      <c r="AU639" s="214" t="s">
        <v>85</v>
      </c>
      <c r="AY639" s="16" t="s">
        <v>153</v>
      </c>
      <c r="BE639" s="215">
        <f>IF(N639="základní",J639,0)</f>
        <v>0</v>
      </c>
      <c r="BF639" s="215">
        <f>IF(N639="snížená",J639,0)</f>
        <v>0</v>
      </c>
      <c r="BG639" s="215">
        <f>IF(N639="zákl. přenesená",J639,0)</f>
        <v>0</v>
      </c>
      <c r="BH639" s="215">
        <f>IF(N639="sníž. přenesená",J639,0)</f>
        <v>0</v>
      </c>
      <c r="BI639" s="215">
        <f>IF(N639="nulová",J639,0)</f>
        <v>0</v>
      </c>
      <c r="BJ639" s="16" t="s">
        <v>85</v>
      </c>
      <c r="BK639" s="215">
        <f>ROUND(I639*H639,2)</f>
        <v>0</v>
      </c>
      <c r="BL639" s="16" t="s">
        <v>231</v>
      </c>
      <c r="BM639" s="214" t="s">
        <v>1535</v>
      </c>
    </row>
    <row r="640" s="2" customFormat="1" ht="22.2" customHeight="1">
      <c r="A640" s="37"/>
      <c r="B640" s="38"/>
      <c r="C640" s="203" t="s">
        <v>1536</v>
      </c>
      <c r="D640" s="203" t="s">
        <v>155</v>
      </c>
      <c r="E640" s="204" t="s">
        <v>1537</v>
      </c>
      <c r="F640" s="205" t="s">
        <v>1538</v>
      </c>
      <c r="G640" s="206" t="s">
        <v>195</v>
      </c>
      <c r="H640" s="207">
        <v>150.612</v>
      </c>
      <c r="I640" s="208"/>
      <c r="J640" s="209">
        <f>ROUND(I640*H640,2)</f>
        <v>0</v>
      </c>
      <c r="K640" s="205" t="s">
        <v>159</v>
      </c>
      <c r="L640" s="43"/>
      <c r="M640" s="210" t="s">
        <v>19</v>
      </c>
      <c r="N640" s="211" t="s">
        <v>44</v>
      </c>
      <c r="O640" s="83"/>
      <c r="P640" s="212">
        <f>O640*H640</f>
        <v>0</v>
      </c>
      <c r="Q640" s="212">
        <v>0.0060000000000000001</v>
      </c>
      <c r="R640" s="212">
        <f>Q640*H640</f>
        <v>0.90367200000000003</v>
      </c>
      <c r="S640" s="212">
        <v>0</v>
      </c>
      <c r="T640" s="213">
        <f>S640*H640</f>
        <v>0</v>
      </c>
      <c r="U640" s="37"/>
      <c r="V640" s="37"/>
      <c r="W640" s="37"/>
      <c r="X640" s="37"/>
      <c r="Y640" s="37"/>
      <c r="Z640" s="37"/>
      <c r="AA640" s="37"/>
      <c r="AB640" s="37"/>
      <c r="AC640" s="37"/>
      <c r="AD640" s="37"/>
      <c r="AE640" s="37"/>
      <c r="AR640" s="214" t="s">
        <v>231</v>
      </c>
      <c r="AT640" s="214" t="s">
        <v>155</v>
      </c>
      <c r="AU640" s="214" t="s">
        <v>85</v>
      </c>
      <c r="AY640" s="16" t="s">
        <v>153</v>
      </c>
      <c r="BE640" s="215">
        <f>IF(N640="základní",J640,0)</f>
        <v>0</v>
      </c>
      <c r="BF640" s="215">
        <f>IF(N640="snížená",J640,0)</f>
        <v>0</v>
      </c>
      <c r="BG640" s="215">
        <f>IF(N640="zákl. přenesená",J640,0)</f>
        <v>0</v>
      </c>
      <c r="BH640" s="215">
        <f>IF(N640="sníž. přenesená",J640,0)</f>
        <v>0</v>
      </c>
      <c r="BI640" s="215">
        <f>IF(N640="nulová",J640,0)</f>
        <v>0</v>
      </c>
      <c r="BJ640" s="16" t="s">
        <v>85</v>
      </c>
      <c r="BK640" s="215">
        <f>ROUND(I640*H640,2)</f>
        <v>0</v>
      </c>
      <c r="BL640" s="16" t="s">
        <v>231</v>
      </c>
      <c r="BM640" s="214" t="s">
        <v>1539</v>
      </c>
    </row>
    <row r="641" s="2" customFormat="1">
      <c r="A641" s="37"/>
      <c r="B641" s="38"/>
      <c r="C641" s="39"/>
      <c r="D641" s="216" t="s">
        <v>162</v>
      </c>
      <c r="E641" s="39"/>
      <c r="F641" s="217" t="s">
        <v>1540</v>
      </c>
      <c r="G641" s="39"/>
      <c r="H641" s="39"/>
      <c r="I641" s="218"/>
      <c r="J641" s="39"/>
      <c r="K641" s="39"/>
      <c r="L641" s="43"/>
      <c r="M641" s="219"/>
      <c r="N641" s="220"/>
      <c r="O641" s="83"/>
      <c r="P641" s="83"/>
      <c r="Q641" s="83"/>
      <c r="R641" s="83"/>
      <c r="S641" s="83"/>
      <c r="T641" s="84"/>
      <c r="U641" s="37"/>
      <c r="V641" s="37"/>
      <c r="W641" s="37"/>
      <c r="X641" s="37"/>
      <c r="Y641" s="37"/>
      <c r="Z641" s="37"/>
      <c r="AA641" s="37"/>
      <c r="AB641" s="37"/>
      <c r="AC641" s="37"/>
      <c r="AD641" s="37"/>
      <c r="AE641" s="37"/>
      <c r="AT641" s="16" t="s">
        <v>162</v>
      </c>
      <c r="AU641" s="16" t="s">
        <v>85</v>
      </c>
    </row>
    <row r="642" s="2" customFormat="1" ht="14.4" customHeight="1">
      <c r="A642" s="37"/>
      <c r="B642" s="38"/>
      <c r="C642" s="221" t="s">
        <v>1058</v>
      </c>
      <c r="D642" s="221" t="s">
        <v>252</v>
      </c>
      <c r="E642" s="222" t="s">
        <v>1541</v>
      </c>
      <c r="F642" s="223" t="s">
        <v>1542</v>
      </c>
      <c r="G642" s="224" t="s">
        <v>195</v>
      </c>
      <c r="H642" s="225">
        <v>165.673</v>
      </c>
      <c r="I642" s="226"/>
      <c r="J642" s="227">
        <f>ROUND(I642*H642,2)</f>
        <v>0</v>
      </c>
      <c r="K642" s="223" t="s">
        <v>159</v>
      </c>
      <c r="L642" s="228"/>
      <c r="M642" s="229" t="s">
        <v>19</v>
      </c>
      <c r="N642" s="230" t="s">
        <v>44</v>
      </c>
      <c r="O642" s="83"/>
      <c r="P642" s="212">
        <f>O642*H642</f>
        <v>0</v>
      </c>
      <c r="Q642" s="212">
        <v>0.0118</v>
      </c>
      <c r="R642" s="212">
        <f>Q642*H642</f>
        <v>1.9549414000000001</v>
      </c>
      <c r="S642" s="212">
        <v>0</v>
      </c>
      <c r="T642" s="213">
        <f>S642*H642</f>
        <v>0</v>
      </c>
      <c r="U642" s="37"/>
      <c r="V642" s="37"/>
      <c r="W642" s="37"/>
      <c r="X642" s="37"/>
      <c r="Y642" s="37"/>
      <c r="Z642" s="37"/>
      <c r="AA642" s="37"/>
      <c r="AB642" s="37"/>
      <c r="AC642" s="37"/>
      <c r="AD642" s="37"/>
      <c r="AE642" s="37"/>
      <c r="AR642" s="214" t="s">
        <v>255</v>
      </c>
      <c r="AT642" s="214" t="s">
        <v>252</v>
      </c>
      <c r="AU642" s="214" t="s">
        <v>85</v>
      </c>
      <c r="AY642" s="16" t="s">
        <v>153</v>
      </c>
      <c r="BE642" s="215">
        <f>IF(N642="základní",J642,0)</f>
        <v>0</v>
      </c>
      <c r="BF642" s="215">
        <f>IF(N642="snížená",J642,0)</f>
        <v>0</v>
      </c>
      <c r="BG642" s="215">
        <f>IF(N642="zákl. přenesená",J642,0)</f>
        <v>0</v>
      </c>
      <c r="BH642" s="215">
        <f>IF(N642="sníž. přenesená",J642,0)</f>
        <v>0</v>
      </c>
      <c r="BI642" s="215">
        <f>IF(N642="nulová",J642,0)</f>
        <v>0</v>
      </c>
      <c r="BJ642" s="16" t="s">
        <v>85</v>
      </c>
      <c r="BK642" s="215">
        <f>ROUND(I642*H642,2)</f>
        <v>0</v>
      </c>
      <c r="BL642" s="16" t="s">
        <v>231</v>
      </c>
      <c r="BM642" s="214" t="s">
        <v>1543</v>
      </c>
    </row>
    <row r="643" s="2" customFormat="1" ht="14.4" customHeight="1">
      <c r="A643" s="37"/>
      <c r="B643" s="38"/>
      <c r="C643" s="203" t="s">
        <v>1544</v>
      </c>
      <c r="D643" s="203" t="s">
        <v>155</v>
      </c>
      <c r="E643" s="204" t="s">
        <v>1545</v>
      </c>
      <c r="F643" s="205" t="s">
        <v>1546</v>
      </c>
      <c r="G643" s="206" t="s">
        <v>210</v>
      </c>
      <c r="H643" s="207">
        <v>48</v>
      </c>
      <c r="I643" s="208"/>
      <c r="J643" s="209">
        <f>ROUND(I643*H643,2)</f>
        <v>0</v>
      </c>
      <c r="K643" s="205" t="s">
        <v>166</v>
      </c>
      <c r="L643" s="43"/>
      <c r="M643" s="210" t="s">
        <v>19</v>
      </c>
      <c r="N643" s="211" t="s">
        <v>44</v>
      </c>
      <c r="O643" s="83"/>
      <c r="P643" s="212">
        <f>O643*H643</f>
        <v>0</v>
      </c>
      <c r="Q643" s="212">
        <v>0</v>
      </c>
      <c r="R643" s="212">
        <f>Q643*H643</f>
        <v>0</v>
      </c>
      <c r="S643" s="212">
        <v>0</v>
      </c>
      <c r="T643" s="213">
        <f>S643*H643</f>
        <v>0</v>
      </c>
      <c r="U643" s="37"/>
      <c r="V643" s="37"/>
      <c r="W643" s="37"/>
      <c r="X643" s="37"/>
      <c r="Y643" s="37"/>
      <c r="Z643" s="37"/>
      <c r="AA643" s="37"/>
      <c r="AB643" s="37"/>
      <c r="AC643" s="37"/>
      <c r="AD643" s="37"/>
      <c r="AE643" s="37"/>
      <c r="AR643" s="214" t="s">
        <v>231</v>
      </c>
      <c r="AT643" s="214" t="s">
        <v>155</v>
      </c>
      <c r="AU643" s="214" t="s">
        <v>85</v>
      </c>
      <c r="AY643" s="16" t="s">
        <v>153</v>
      </c>
      <c r="BE643" s="215">
        <f>IF(N643="základní",J643,0)</f>
        <v>0</v>
      </c>
      <c r="BF643" s="215">
        <f>IF(N643="snížená",J643,0)</f>
        <v>0</v>
      </c>
      <c r="BG643" s="215">
        <f>IF(N643="zákl. přenesená",J643,0)</f>
        <v>0</v>
      </c>
      <c r="BH643" s="215">
        <f>IF(N643="sníž. přenesená",J643,0)</f>
        <v>0</v>
      </c>
      <c r="BI643" s="215">
        <f>IF(N643="nulová",J643,0)</f>
        <v>0</v>
      </c>
      <c r="BJ643" s="16" t="s">
        <v>85</v>
      </c>
      <c r="BK643" s="215">
        <f>ROUND(I643*H643,2)</f>
        <v>0</v>
      </c>
      <c r="BL643" s="16" t="s">
        <v>231</v>
      </c>
      <c r="BM643" s="214" t="s">
        <v>1547</v>
      </c>
    </row>
    <row r="644" s="2" customFormat="1" ht="14.4" customHeight="1">
      <c r="A644" s="37"/>
      <c r="B644" s="38"/>
      <c r="C644" s="203" t="s">
        <v>1548</v>
      </c>
      <c r="D644" s="203" t="s">
        <v>155</v>
      </c>
      <c r="E644" s="204" t="s">
        <v>1549</v>
      </c>
      <c r="F644" s="205" t="s">
        <v>1550</v>
      </c>
      <c r="G644" s="206" t="s">
        <v>195</v>
      </c>
      <c r="H644" s="207">
        <v>150.61000000000001</v>
      </c>
      <c r="I644" s="208"/>
      <c r="J644" s="209">
        <f>ROUND(I644*H644,2)</f>
        <v>0</v>
      </c>
      <c r="K644" s="205" t="s">
        <v>159</v>
      </c>
      <c r="L644" s="43"/>
      <c r="M644" s="210" t="s">
        <v>19</v>
      </c>
      <c r="N644" s="211" t="s">
        <v>44</v>
      </c>
      <c r="O644" s="83"/>
      <c r="P644" s="212">
        <f>O644*H644</f>
        <v>0</v>
      </c>
      <c r="Q644" s="212">
        <v>5.0000000000000002E-05</v>
      </c>
      <c r="R644" s="212">
        <f>Q644*H644</f>
        <v>0.0075305000000000007</v>
      </c>
      <c r="S644" s="212">
        <v>0</v>
      </c>
      <c r="T644" s="213">
        <f>S644*H644</f>
        <v>0</v>
      </c>
      <c r="U644" s="37"/>
      <c r="V644" s="37"/>
      <c r="W644" s="37"/>
      <c r="X644" s="37"/>
      <c r="Y644" s="37"/>
      <c r="Z644" s="37"/>
      <c r="AA644" s="37"/>
      <c r="AB644" s="37"/>
      <c r="AC644" s="37"/>
      <c r="AD644" s="37"/>
      <c r="AE644" s="37"/>
      <c r="AR644" s="214" t="s">
        <v>231</v>
      </c>
      <c r="AT644" s="214" t="s">
        <v>155</v>
      </c>
      <c r="AU644" s="214" t="s">
        <v>85</v>
      </c>
      <c r="AY644" s="16" t="s">
        <v>153</v>
      </c>
      <c r="BE644" s="215">
        <f>IF(N644="základní",J644,0)</f>
        <v>0</v>
      </c>
      <c r="BF644" s="215">
        <f>IF(N644="snížená",J644,0)</f>
        <v>0</v>
      </c>
      <c r="BG644" s="215">
        <f>IF(N644="zákl. přenesená",J644,0)</f>
        <v>0</v>
      </c>
      <c r="BH644" s="215">
        <f>IF(N644="sníž. přenesená",J644,0)</f>
        <v>0</v>
      </c>
      <c r="BI644" s="215">
        <f>IF(N644="nulová",J644,0)</f>
        <v>0</v>
      </c>
      <c r="BJ644" s="16" t="s">
        <v>85</v>
      </c>
      <c r="BK644" s="215">
        <f>ROUND(I644*H644,2)</f>
        <v>0</v>
      </c>
      <c r="BL644" s="16" t="s">
        <v>231</v>
      </c>
      <c r="BM644" s="214" t="s">
        <v>1551</v>
      </c>
    </row>
    <row r="645" s="2" customFormat="1">
      <c r="A645" s="37"/>
      <c r="B645" s="38"/>
      <c r="C645" s="39"/>
      <c r="D645" s="216" t="s">
        <v>162</v>
      </c>
      <c r="E645" s="39"/>
      <c r="F645" s="217" t="s">
        <v>1552</v>
      </c>
      <c r="G645" s="39"/>
      <c r="H645" s="39"/>
      <c r="I645" s="218"/>
      <c r="J645" s="39"/>
      <c r="K645" s="39"/>
      <c r="L645" s="43"/>
      <c r="M645" s="219"/>
      <c r="N645" s="220"/>
      <c r="O645" s="83"/>
      <c r="P645" s="83"/>
      <c r="Q645" s="83"/>
      <c r="R645" s="83"/>
      <c r="S645" s="83"/>
      <c r="T645" s="84"/>
      <c r="U645" s="37"/>
      <c r="V645" s="37"/>
      <c r="W645" s="37"/>
      <c r="X645" s="37"/>
      <c r="Y645" s="37"/>
      <c r="Z645" s="37"/>
      <c r="AA645" s="37"/>
      <c r="AB645" s="37"/>
      <c r="AC645" s="37"/>
      <c r="AD645" s="37"/>
      <c r="AE645" s="37"/>
      <c r="AT645" s="16" t="s">
        <v>162</v>
      </c>
      <c r="AU645" s="16" t="s">
        <v>85</v>
      </c>
    </row>
    <row r="646" s="2" customFormat="1" ht="22.2" customHeight="1">
      <c r="A646" s="37"/>
      <c r="B646" s="38"/>
      <c r="C646" s="203" t="s">
        <v>1553</v>
      </c>
      <c r="D646" s="203" t="s">
        <v>155</v>
      </c>
      <c r="E646" s="204" t="s">
        <v>1554</v>
      </c>
      <c r="F646" s="205" t="s">
        <v>1555</v>
      </c>
      <c r="G646" s="206" t="s">
        <v>174</v>
      </c>
      <c r="H646" s="207">
        <v>3.8239999999999998</v>
      </c>
      <c r="I646" s="208"/>
      <c r="J646" s="209">
        <f>ROUND(I646*H646,2)</f>
        <v>0</v>
      </c>
      <c r="K646" s="205" t="s">
        <v>159</v>
      </c>
      <c r="L646" s="43"/>
      <c r="M646" s="210" t="s">
        <v>19</v>
      </c>
      <c r="N646" s="211" t="s">
        <v>44</v>
      </c>
      <c r="O646" s="83"/>
      <c r="P646" s="212">
        <f>O646*H646</f>
        <v>0</v>
      </c>
      <c r="Q646" s="212">
        <v>0</v>
      </c>
      <c r="R646" s="212">
        <f>Q646*H646</f>
        <v>0</v>
      </c>
      <c r="S646" s="212">
        <v>0</v>
      </c>
      <c r="T646" s="213">
        <f>S646*H646</f>
        <v>0</v>
      </c>
      <c r="U646" s="37"/>
      <c r="V646" s="37"/>
      <c r="W646" s="37"/>
      <c r="X646" s="37"/>
      <c r="Y646" s="37"/>
      <c r="Z646" s="37"/>
      <c r="AA646" s="37"/>
      <c r="AB646" s="37"/>
      <c r="AC646" s="37"/>
      <c r="AD646" s="37"/>
      <c r="AE646" s="37"/>
      <c r="AR646" s="214" t="s">
        <v>231</v>
      </c>
      <c r="AT646" s="214" t="s">
        <v>155</v>
      </c>
      <c r="AU646" s="214" t="s">
        <v>85</v>
      </c>
      <c r="AY646" s="16" t="s">
        <v>153</v>
      </c>
      <c r="BE646" s="215">
        <f>IF(N646="základní",J646,0)</f>
        <v>0</v>
      </c>
      <c r="BF646" s="215">
        <f>IF(N646="snížená",J646,0)</f>
        <v>0</v>
      </c>
      <c r="BG646" s="215">
        <f>IF(N646="zákl. přenesená",J646,0)</f>
        <v>0</v>
      </c>
      <c r="BH646" s="215">
        <f>IF(N646="sníž. přenesená",J646,0)</f>
        <v>0</v>
      </c>
      <c r="BI646" s="215">
        <f>IF(N646="nulová",J646,0)</f>
        <v>0</v>
      </c>
      <c r="BJ646" s="16" t="s">
        <v>85</v>
      </c>
      <c r="BK646" s="215">
        <f>ROUND(I646*H646,2)</f>
        <v>0</v>
      </c>
      <c r="BL646" s="16" t="s">
        <v>231</v>
      </c>
      <c r="BM646" s="214" t="s">
        <v>1556</v>
      </c>
    </row>
    <row r="647" s="2" customFormat="1">
      <c r="A647" s="37"/>
      <c r="B647" s="38"/>
      <c r="C647" s="39"/>
      <c r="D647" s="216" t="s">
        <v>162</v>
      </c>
      <c r="E647" s="39"/>
      <c r="F647" s="217" t="s">
        <v>1557</v>
      </c>
      <c r="G647" s="39"/>
      <c r="H647" s="39"/>
      <c r="I647" s="218"/>
      <c r="J647" s="39"/>
      <c r="K647" s="39"/>
      <c r="L647" s="43"/>
      <c r="M647" s="219"/>
      <c r="N647" s="220"/>
      <c r="O647" s="83"/>
      <c r="P647" s="83"/>
      <c r="Q647" s="83"/>
      <c r="R647" s="83"/>
      <c r="S647" s="83"/>
      <c r="T647" s="84"/>
      <c r="U647" s="37"/>
      <c r="V647" s="37"/>
      <c r="W647" s="37"/>
      <c r="X647" s="37"/>
      <c r="Y647" s="37"/>
      <c r="Z647" s="37"/>
      <c r="AA647" s="37"/>
      <c r="AB647" s="37"/>
      <c r="AC647" s="37"/>
      <c r="AD647" s="37"/>
      <c r="AE647" s="37"/>
      <c r="AT647" s="16" t="s">
        <v>162</v>
      </c>
      <c r="AU647" s="16" t="s">
        <v>85</v>
      </c>
    </row>
    <row r="648" s="12" customFormat="1" ht="22.8" customHeight="1">
      <c r="A648" s="12"/>
      <c r="B648" s="187"/>
      <c r="C648" s="188"/>
      <c r="D648" s="189" t="s">
        <v>71</v>
      </c>
      <c r="E648" s="201" t="s">
        <v>1558</v>
      </c>
      <c r="F648" s="201" t="s">
        <v>1559</v>
      </c>
      <c r="G648" s="188"/>
      <c r="H648" s="188"/>
      <c r="I648" s="191"/>
      <c r="J648" s="202">
        <f>BK648</f>
        <v>0</v>
      </c>
      <c r="K648" s="188"/>
      <c r="L648" s="193"/>
      <c r="M648" s="194"/>
      <c r="N648" s="195"/>
      <c r="O648" s="195"/>
      <c r="P648" s="196">
        <f>SUM(P649:P666)</f>
        <v>0</v>
      </c>
      <c r="Q648" s="195"/>
      <c r="R648" s="196">
        <f>SUM(R649:R666)</f>
        <v>0.16256196000000001</v>
      </c>
      <c r="S648" s="195"/>
      <c r="T648" s="197">
        <f>SUM(T649:T666)</f>
        <v>0</v>
      </c>
      <c r="U648" s="12"/>
      <c r="V648" s="12"/>
      <c r="W648" s="12"/>
      <c r="X648" s="12"/>
      <c r="Y648" s="12"/>
      <c r="Z648" s="12"/>
      <c r="AA648" s="12"/>
      <c r="AB648" s="12"/>
      <c r="AC648" s="12"/>
      <c r="AD648" s="12"/>
      <c r="AE648" s="12"/>
      <c r="AR648" s="198" t="s">
        <v>85</v>
      </c>
      <c r="AT648" s="199" t="s">
        <v>71</v>
      </c>
      <c r="AU648" s="199" t="s">
        <v>80</v>
      </c>
      <c r="AY648" s="198" t="s">
        <v>153</v>
      </c>
      <c r="BK648" s="200">
        <f>SUM(BK649:BK666)</f>
        <v>0</v>
      </c>
    </row>
    <row r="649" s="2" customFormat="1" ht="14.4" customHeight="1">
      <c r="A649" s="37"/>
      <c r="B649" s="38"/>
      <c r="C649" s="203" t="s">
        <v>1560</v>
      </c>
      <c r="D649" s="203" t="s">
        <v>155</v>
      </c>
      <c r="E649" s="204" t="s">
        <v>1561</v>
      </c>
      <c r="F649" s="205" t="s">
        <v>1562</v>
      </c>
      <c r="G649" s="206" t="s">
        <v>195</v>
      </c>
      <c r="H649" s="207">
        <v>334.43799999999999</v>
      </c>
      <c r="I649" s="208"/>
      <c r="J649" s="209">
        <f>ROUND(I649*H649,2)</f>
        <v>0</v>
      </c>
      <c r="K649" s="205" t="s">
        <v>159</v>
      </c>
      <c r="L649" s="43"/>
      <c r="M649" s="210" t="s">
        <v>19</v>
      </c>
      <c r="N649" s="211" t="s">
        <v>44</v>
      </c>
      <c r="O649" s="83"/>
      <c r="P649" s="212">
        <f>O649*H649</f>
        <v>0</v>
      </c>
      <c r="Q649" s="212">
        <v>2.0000000000000002E-05</v>
      </c>
      <c r="R649" s="212">
        <f>Q649*H649</f>
        <v>0.0066887600000000002</v>
      </c>
      <c r="S649" s="212">
        <v>0</v>
      </c>
      <c r="T649" s="213">
        <f>S649*H649</f>
        <v>0</v>
      </c>
      <c r="U649" s="37"/>
      <c r="V649" s="37"/>
      <c r="W649" s="37"/>
      <c r="X649" s="37"/>
      <c r="Y649" s="37"/>
      <c r="Z649" s="37"/>
      <c r="AA649" s="37"/>
      <c r="AB649" s="37"/>
      <c r="AC649" s="37"/>
      <c r="AD649" s="37"/>
      <c r="AE649" s="37"/>
      <c r="AR649" s="214" t="s">
        <v>231</v>
      </c>
      <c r="AT649" s="214" t="s">
        <v>155</v>
      </c>
      <c r="AU649" s="214" t="s">
        <v>85</v>
      </c>
      <c r="AY649" s="16" t="s">
        <v>153</v>
      </c>
      <c r="BE649" s="215">
        <f>IF(N649="základní",J649,0)</f>
        <v>0</v>
      </c>
      <c r="BF649" s="215">
        <f>IF(N649="snížená",J649,0)</f>
        <v>0</v>
      </c>
      <c r="BG649" s="215">
        <f>IF(N649="zákl. přenesená",J649,0)</f>
        <v>0</v>
      </c>
      <c r="BH649" s="215">
        <f>IF(N649="sníž. přenesená",J649,0)</f>
        <v>0</v>
      </c>
      <c r="BI649" s="215">
        <f>IF(N649="nulová",J649,0)</f>
        <v>0</v>
      </c>
      <c r="BJ649" s="16" t="s">
        <v>85</v>
      </c>
      <c r="BK649" s="215">
        <f>ROUND(I649*H649,2)</f>
        <v>0</v>
      </c>
      <c r="BL649" s="16" t="s">
        <v>231</v>
      </c>
      <c r="BM649" s="214" t="s">
        <v>1563</v>
      </c>
    </row>
    <row r="650" s="2" customFormat="1">
      <c r="A650" s="37"/>
      <c r="B650" s="38"/>
      <c r="C650" s="39"/>
      <c r="D650" s="216" t="s">
        <v>162</v>
      </c>
      <c r="E650" s="39"/>
      <c r="F650" s="217" t="s">
        <v>1564</v>
      </c>
      <c r="G650" s="39"/>
      <c r="H650" s="39"/>
      <c r="I650" s="218"/>
      <c r="J650" s="39"/>
      <c r="K650" s="39"/>
      <c r="L650" s="43"/>
      <c r="M650" s="219"/>
      <c r="N650" s="220"/>
      <c r="O650" s="83"/>
      <c r="P650" s="83"/>
      <c r="Q650" s="83"/>
      <c r="R650" s="83"/>
      <c r="S650" s="83"/>
      <c r="T650" s="84"/>
      <c r="U650" s="37"/>
      <c r="V650" s="37"/>
      <c r="W650" s="37"/>
      <c r="X650" s="37"/>
      <c r="Y650" s="37"/>
      <c r="Z650" s="37"/>
      <c r="AA650" s="37"/>
      <c r="AB650" s="37"/>
      <c r="AC650" s="37"/>
      <c r="AD650" s="37"/>
      <c r="AE650" s="37"/>
      <c r="AT650" s="16" t="s">
        <v>162</v>
      </c>
      <c r="AU650" s="16" t="s">
        <v>85</v>
      </c>
    </row>
    <row r="651" s="2" customFormat="1" ht="14.4" customHeight="1">
      <c r="A651" s="37"/>
      <c r="B651" s="38"/>
      <c r="C651" s="203" t="s">
        <v>1565</v>
      </c>
      <c r="D651" s="203" t="s">
        <v>155</v>
      </c>
      <c r="E651" s="204" t="s">
        <v>1566</v>
      </c>
      <c r="F651" s="205" t="s">
        <v>1567</v>
      </c>
      <c r="G651" s="206" t="s">
        <v>195</v>
      </c>
      <c r="H651" s="207">
        <v>334.44</v>
      </c>
      <c r="I651" s="208"/>
      <c r="J651" s="209">
        <f>ROUND(I651*H651,2)</f>
        <v>0</v>
      </c>
      <c r="K651" s="205" t="s">
        <v>159</v>
      </c>
      <c r="L651" s="43"/>
      <c r="M651" s="210" t="s">
        <v>19</v>
      </c>
      <c r="N651" s="211" t="s">
        <v>44</v>
      </c>
      <c r="O651" s="83"/>
      <c r="P651" s="212">
        <f>O651*H651</f>
        <v>0</v>
      </c>
      <c r="Q651" s="212">
        <v>0</v>
      </c>
      <c r="R651" s="212">
        <f>Q651*H651</f>
        <v>0</v>
      </c>
      <c r="S651" s="212">
        <v>0</v>
      </c>
      <c r="T651" s="213">
        <f>S651*H651</f>
        <v>0</v>
      </c>
      <c r="U651" s="37"/>
      <c r="V651" s="37"/>
      <c r="W651" s="37"/>
      <c r="X651" s="37"/>
      <c r="Y651" s="37"/>
      <c r="Z651" s="37"/>
      <c r="AA651" s="37"/>
      <c r="AB651" s="37"/>
      <c r="AC651" s="37"/>
      <c r="AD651" s="37"/>
      <c r="AE651" s="37"/>
      <c r="AR651" s="214" t="s">
        <v>231</v>
      </c>
      <c r="AT651" s="214" t="s">
        <v>155</v>
      </c>
      <c r="AU651" s="214" t="s">
        <v>85</v>
      </c>
      <c r="AY651" s="16" t="s">
        <v>153</v>
      </c>
      <c r="BE651" s="215">
        <f>IF(N651="základní",J651,0)</f>
        <v>0</v>
      </c>
      <c r="BF651" s="215">
        <f>IF(N651="snížená",J651,0)</f>
        <v>0</v>
      </c>
      <c r="BG651" s="215">
        <f>IF(N651="zákl. přenesená",J651,0)</f>
        <v>0</v>
      </c>
      <c r="BH651" s="215">
        <f>IF(N651="sníž. přenesená",J651,0)</f>
        <v>0</v>
      </c>
      <c r="BI651" s="215">
        <f>IF(N651="nulová",J651,0)</f>
        <v>0</v>
      </c>
      <c r="BJ651" s="16" t="s">
        <v>85</v>
      </c>
      <c r="BK651" s="215">
        <f>ROUND(I651*H651,2)</f>
        <v>0</v>
      </c>
      <c r="BL651" s="16" t="s">
        <v>231</v>
      </c>
      <c r="BM651" s="214" t="s">
        <v>1568</v>
      </c>
    </row>
    <row r="652" s="2" customFormat="1">
      <c r="A652" s="37"/>
      <c r="B652" s="38"/>
      <c r="C652" s="39"/>
      <c r="D652" s="216" t="s">
        <v>162</v>
      </c>
      <c r="E652" s="39"/>
      <c r="F652" s="217" t="s">
        <v>1569</v>
      </c>
      <c r="G652" s="39"/>
      <c r="H652" s="39"/>
      <c r="I652" s="218"/>
      <c r="J652" s="39"/>
      <c r="K652" s="39"/>
      <c r="L652" s="43"/>
      <c r="M652" s="219"/>
      <c r="N652" s="220"/>
      <c r="O652" s="83"/>
      <c r="P652" s="83"/>
      <c r="Q652" s="83"/>
      <c r="R652" s="83"/>
      <c r="S652" s="83"/>
      <c r="T652" s="84"/>
      <c r="U652" s="37"/>
      <c r="V652" s="37"/>
      <c r="W652" s="37"/>
      <c r="X652" s="37"/>
      <c r="Y652" s="37"/>
      <c r="Z652" s="37"/>
      <c r="AA652" s="37"/>
      <c r="AB652" s="37"/>
      <c r="AC652" s="37"/>
      <c r="AD652" s="37"/>
      <c r="AE652" s="37"/>
      <c r="AT652" s="16" t="s">
        <v>162</v>
      </c>
      <c r="AU652" s="16" t="s">
        <v>85</v>
      </c>
    </row>
    <row r="653" s="2" customFormat="1" ht="14.4" customHeight="1">
      <c r="A653" s="37"/>
      <c r="B653" s="38"/>
      <c r="C653" s="203" t="s">
        <v>1570</v>
      </c>
      <c r="D653" s="203" t="s">
        <v>155</v>
      </c>
      <c r="E653" s="204" t="s">
        <v>1571</v>
      </c>
      <c r="F653" s="205" t="s">
        <v>1572</v>
      </c>
      <c r="G653" s="206" t="s">
        <v>195</v>
      </c>
      <c r="H653" s="207">
        <v>334.44</v>
      </c>
      <c r="I653" s="208"/>
      <c r="J653" s="209">
        <f>ROUND(I653*H653,2)</f>
        <v>0</v>
      </c>
      <c r="K653" s="205" t="s">
        <v>159</v>
      </c>
      <c r="L653" s="43"/>
      <c r="M653" s="210" t="s">
        <v>19</v>
      </c>
      <c r="N653" s="211" t="s">
        <v>44</v>
      </c>
      <c r="O653" s="83"/>
      <c r="P653" s="212">
        <f>O653*H653</f>
        <v>0</v>
      </c>
      <c r="Q653" s="212">
        <v>0.00013999999999999999</v>
      </c>
      <c r="R653" s="212">
        <f>Q653*H653</f>
        <v>0.046821599999999998</v>
      </c>
      <c r="S653" s="212">
        <v>0</v>
      </c>
      <c r="T653" s="213">
        <f>S653*H653</f>
        <v>0</v>
      </c>
      <c r="U653" s="37"/>
      <c r="V653" s="37"/>
      <c r="W653" s="37"/>
      <c r="X653" s="37"/>
      <c r="Y653" s="37"/>
      <c r="Z653" s="37"/>
      <c r="AA653" s="37"/>
      <c r="AB653" s="37"/>
      <c r="AC653" s="37"/>
      <c r="AD653" s="37"/>
      <c r="AE653" s="37"/>
      <c r="AR653" s="214" t="s">
        <v>231</v>
      </c>
      <c r="AT653" s="214" t="s">
        <v>155</v>
      </c>
      <c r="AU653" s="214" t="s">
        <v>85</v>
      </c>
      <c r="AY653" s="16" t="s">
        <v>153</v>
      </c>
      <c r="BE653" s="215">
        <f>IF(N653="základní",J653,0)</f>
        <v>0</v>
      </c>
      <c r="BF653" s="215">
        <f>IF(N653="snížená",J653,0)</f>
        <v>0</v>
      </c>
      <c r="BG653" s="215">
        <f>IF(N653="zákl. přenesená",J653,0)</f>
        <v>0</v>
      </c>
      <c r="BH653" s="215">
        <f>IF(N653="sníž. přenesená",J653,0)</f>
        <v>0</v>
      </c>
      <c r="BI653" s="215">
        <f>IF(N653="nulová",J653,0)</f>
        <v>0</v>
      </c>
      <c r="BJ653" s="16" t="s">
        <v>85</v>
      </c>
      <c r="BK653" s="215">
        <f>ROUND(I653*H653,2)</f>
        <v>0</v>
      </c>
      <c r="BL653" s="16" t="s">
        <v>231</v>
      </c>
      <c r="BM653" s="214" t="s">
        <v>1573</v>
      </c>
    </row>
    <row r="654" s="2" customFormat="1">
      <c r="A654" s="37"/>
      <c r="B654" s="38"/>
      <c r="C654" s="39"/>
      <c r="D654" s="216" t="s">
        <v>162</v>
      </c>
      <c r="E654" s="39"/>
      <c r="F654" s="217" t="s">
        <v>1574</v>
      </c>
      <c r="G654" s="39"/>
      <c r="H654" s="39"/>
      <c r="I654" s="218"/>
      <c r="J654" s="39"/>
      <c r="K654" s="39"/>
      <c r="L654" s="43"/>
      <c r="M654" s="219"/>
      <c r="N654" s="220"/>
      <c r="O654" s="83"/>
      <c r="P654" s="83"/>
      <c r="Q654" s="83"/>
      <c r="R654" s="83"/>
      <c r="S654" s="83"/>
      <c r="T654" s="84"/>
      <c r="U654" s="37"/>
      <c r="V654" s="37"/>
      <c r="W654" s="37"/>
      <c r="X654" s="37"/>
      <c r="Y654" s="37"/>
      <c r="Z654" s="37"/>
      <c r="AA654" s="37"/>
      <c r="AB654" s="37"/>
      <c r="AC654" s="37"/>
      <c r="AD654" s="37"/>
      <c r="AE654" s="37"/>
      <c r="AT654" s="16" t="s">
        <v>162</v>
      </c>
      <c r="AU654" s="16" t="s">
        <v>85</v>
      </c>
    </row>
    <row r="655" s="2" customFormat="1" ht="22.2" customHeight="1">
      <c r="A655" s="37"/>
      <c r="B655" s="38"/>
      <c r="C655" s="203" t="s">
        <v>1575</v>
      </c>
      <c r="D655" s="203" t="s">
        <v>155</v>
      </c>
      <c r="E655" s="204" t="s">
        <v>1576</v>
      </c>
      <c r="F655" s="205" t="s">
        <v>1577</v>
      </c>
      <c r="G655" s="206" t="s">
        <v>195</v>
      </c>
      <c r="H655" s="207">
        <v>334.44</v>
      </c>
      <c r="I655" s="208"/>
      <c r="J655" s="209">
        <f>ROUND(I655*H655,2)</f>
        <v>0</v>
      </c>
      <c r="K655" s="205" t="s">
        <v>159</v>
      </c>
      <c r="L655" s="43"/>
      <c r="M655" s="210" t="s">
        <v>19</v>
      </c>
      <c r="N655" s="211" t="s">
        <v>44</v>
      </c>
      <c r="O655" s="83"/>
      <c r="P655" s="212">
        <f>O655*H655</f>
        <v>0</v>
      </c>
      <c r="Q655" s="212">
        <v>0.00013999999999999999</v>
      </c>
      <c r="R655" s="212">
        <f>Q655*H655</f>
        <v>0.046821599999999998</v>
      </c>
      <c r="S655" s="212">
        <v>0</v>
      </c>
      <c r="T655" s="213">
        <f>S655*H655</f>
        <v>0</v>
      </c>
      <c r="U655" s="37"/>
      <c r="V655" s="37"/>
      <c r="W655" s="37"/>
      <c r="X655" s="37"/>
      <c r="Y655" s="37"/>
      <c r="Z655" s="37"/>
      <c r="AA655" s="37"/>
      <c r="AB655" s="37"/>
      <c r="AC655" s="37"/>
      <c r="AD655" s="37"/>
      <c r="AE655" s="37"/>
      <c r="AR655" s="214" t="s">
        <v>231</v>
      </c>
      <c r="AT655" s="214" t="s">
        <v>155</v>
      </c>
      <c r="AU655" s="214" t="s">
        <v>85</v>
      </c>
      <c r="AY655" s="16" t="s">
        <v>153</v>
      </c>
      <c r="BE655" s="215">
        <f>IF(N655="základní",J655,0)</f>
        <v>0</v>
      </c>
      <c r="BF655" s="215">
        <f>IF(N655="snížená",J655,0)</f>
        <v>0</v>
      </c>
      <c r="BG655" s="215">
        <f>IF(N655="zákl. přenesená",J655,0)</f>
        <v>0</v>
      </c>
      <c r="BH655" s="215">
        <f>IF(N655="sníž. přenesená",J655,0)</f>
        <v>0</v>
      </c>
      <c r="BI655" s="215">
        <f>IF(N655="nulová",J655,0)</f>
        <v>0</v>
      </c>
      <c r="BJ655" s="16" t="s">
        <v>85</v>
      </c>
      <c r="BK655" s="215">
        <f>ROUND(I655*H655,2)</f>
        <v>0</v>
      </c>
      <c r="BL655" s="16" t="s">
        <v>231</v>
      </c>
      <c r="BM655" s="214" t="s">
        <v>1578</v>
      </c>
    </row>
    <row r="656" s="2" customFormat="1">
      <c r="A656" s="37"/>
      <c r="B656" s="38"/>
      <c r="C656" s="39"/>
      <c r="D656" s="216" t="s">
        <v>162</v>
      </c>
      <c r="E656" s="39"/>
      <c r="F656" s="217" t="s">
        <v>1579</v>
      </c>
      <c r="G656" s="39"/>
      <c r="H656" s="39"/>
      <c r="I656" s="218"/>
      <c r="J656" s="39"/>
      <c r="K656" s="39"/>
      <c r="L656" s="43"/>
      <c r="M656" s="219"/>
      <c r="N656" s="220"/>
      <c r="O656" s="83"/>
      <c r="P656" s="83"/>
      <c r="Q656" s="83"/>
      <c r="R656" s="83"/>
      <c r="S656" s="83"/>
      <c r="T656" s="84"/>
      <c r="U656" s="37"/>
      <c r="V656" s="37"/>
      <c r="W656" s="37"/>
      <c r="X656" s="37"/>
      <c r="Y656" s="37"/>
      <c r="Z656" s="37"/>
      <c r="AA656" s="37"/>
      <c r="AB656" s="37"/>
      <c r="AC656" s="37"/>
      <c r="AD656" s="37"/>
      <c r="AE656" s="37"/>
      <c r="AT656" s="16" t="s">
        <v>162</v>
      </c>
      <c r="AU656" s="16" t="s">
        <v>85</v>
      </c>
    </row>
    <row r="657" s="2" customFormat="1" ht="14.4" customHeight="1">
      <c r="A657" s="37"/>
      <c r="B657" s="38"/>
      <c r="C657" s="203" t="s">
        <v>1580</v>
      </c>
      <c r="D657" s="203" t="s">
        <v>155</v>
      </c>
      <c r="E657" s="204" t="s">
        <v>1581</v>
      </c>
      <c r="F657" s="205" t="s">
        <v>1582</v>
      </c>
      <c r="G657" s="206" t="s">
        <v>195</v>
      </c>
      <c r="H657" s="207">
        <v>88.900000000000006</v>
      </c>
      <c r="I657" s="208"/>
      <c r="J657" s="209">
        <f>ROUND(I657*H657,2)</f>
        <v>0</v>
      </c>
      <c r="K657" s="205" t="s">
        <v>159</v>
      </c>
      <c r="L657" s="43"/>
      <c r="M657" s="210" t="s">
        <v>19</v>
      </c>
      <c r="N657" s="211" t="s">
        <v>44</v>
      </c>
      <c r="O657" s="83"/>
      <c r="P657" s="212">
        <f>O657*H657</f>
        <v>0</v>
      </c>
      <c r="Q657" s="212">
        <v>0.00025000000000000001</v>
      </c>
      <c r="R657" s="212">
        <f>Q657*H657</f>
        <v>0.022225000000000002</v>
      </c>
      <c r="S657" s="212">
        <v>0</v>
      </c>
      <c r="T657" s="213">
        <f>S657*H657</f>
        <v>0</v>
      </c>
      <c r="U657" s="37"/>
      <c r="V657" s="37"/>
      <c r="W657" s="37"/>
      <c r="X657" s="37"/>
      <c r="Y657" s="37"/>
      <c r="Z657" s="37"/>
      <c r="AA657" s="37"/>
      <c r="AB657" s="37"/>
      <c r="AC657" s="37"/>
      <c r="AD657" s="37"/>
      <c r="AE657" s="37"/>
      <c r="AR657" s="214" t="s">
        <v>231</v>
      </c>
      <c r="AT657" s="214" t="s">
        <v>155</v>
      </c>
      <c r="AU657" s="214" t="s">
        <v>85</v>
      </c>
      <c r="AY657" s="16" t="s">
        <v>153</v>
      </c>
      <c r="BE657" s="215">
        <f>IF(N657="základní",J657,0)</f>
        <v>0</v>
      </c>
      <c r="BF657" s="215">
        <f>IF(N657="snížená",J657,0)</f>
        <v>0</v>
      </c>
      <c r="BG657" s="215">
        <f>IF(N657="zákl. přenesená",J657,0)</f>
        <v>0</v>
      </c>
      <c r="BH657" s="215">
        <f>IF(N657="sníž. přenesená",J657,0)</f>
        <v>0</v>
      </c>
      <c r="BI657" s="215">
        <f>IF(N657="nulová",J657,0)</f>
        <v>0</v>
      </c>
      <c r="BJ657" s="16" t="s">
        <v>85</v>
      </c>
      <c r="BK657" s="215">
        <f>ROUND(I657*H657,2)</f>
        <v>0</v>
      </c>
      <c r="BL657" s="16" t="s">
        <v>231</v>
      </c>
      <c r="BM657" s="214" t="s">
        <v>1583</v>
      </c>
    </row>
    <row r="658" s="2" customFormat="1">
      <c r="A658" s="37"/>
      <c r="B658" s="38"/>
      <c r="C658" s="39"/>
      <c r="D658" s="216" t="s">
        <v>162</v>
      </c>
      <c r="E658" s="39"/>
      <c r="F658" s="217" t="s">
        <v>1584</v>
      </c>
      <c r="G658" s="39"/>
      <c r="H658" s="39"/>
      <c r="I658" s="218"/>
      <c r="J658" s="39"/>
      <c r="K658" s="39"/>
      <c r="L658" s="43"/>
      <c r="M658" s="219"/>
      <c r="N658" s="220"/>
      <c r="O658" s="83"/>
      <c r="P658" s="83"/>
      <c r="Q658" s="83"/>
      <c r="R658" s="83"/>
      <c r="S658" s="83"/>
      <c r="T658" s="84"/>
      <c r="U658" s="37"/>
      <c r="V658" s="37"/>
      <c r="W658" s="37"/>
      <c r="X658" s="37"/>
      <c r="Y658" s="37"/>
      <c r="Z658" s="37"/>
      <c r="AA658" s="37"/>
      <c r="AB658" s="37"/>
      <c r="AC658" s="37"/>
      <c r="AD658" s="37"/>
      <c r="AE658" s="37"/>
      <c r="AT658" s="16" t="s">
        <v>162</v>
      </c>
      <c r="AU658" s="16" t="s">
        <v>85</v>
      </c>
    </row>
    <row r="659" s="2" customFormat="1" ht="19.8" customHeight="1">
      <c r="A659" s="37"/>
      <c r="B659" s="38"/>
      <c r="C659" s="203" t="s">
        <v>1585</v>
      </c>
      <c r="D659" s="203" t="s">
        <v>155</v>
      </c>
      <c r="E659" s="204" t="s">
        <v>1586</v>
      </c>
      <c r="F659" s="205" t="s">
        <v>1587</v>
      </c>
      <c r="G659" s="206" t="s">
        <v>195</v>
      </c>
      <c r="H659" s="207">
        <v>88.900000000000006</v>
      </c>
      <c r="I659" s="208"/>
      <c r="J659" s="209">
        <f>ROUND(I659*H659,2)</f>
        <v>0</v>
      </c>
      <c r="K659" s="205" t="s">
        <v>159</v>
      </c>
      <c r="L659" s="43"/>
      <c r="M659" s="210" t="s">
        <v>19</v>
      </c>
      <c r="N659" s="211" t="s">
        <v>44</v>
      </c>
      <c r="O659" s="83"/>
      <c r="P659" s="212">
        <f>O659*H659</f>
        <v>0</v>
      </c>
      <c r="Q659" s="212">
        <v>6.9999999999999994E-05</v>
      </c>
      <c r="R659" s="212">
        <f>Q659*H659</f>
        <v>0.0062230000000000002</v>
      </c>
      <c r="S659" s="212">
        <v>0</v>
      </c>
      <c r="T659" s="213">
        <f>S659*H659</f>
        <v>0</v>
      </c>
      <c r="U659" s="37"/>
      <c r="V659" s="37"/>
      <c r="W659" s="37"/>
      <c r="X659" s="37"/>
      <c r="Y659" s="37"/>
      <c r="Z659" s="37"/>
      <c r="AA659" s="37"/>
      <c r="AB659" s="37"/>
      <c r="AC659" s="37"/>
      <c r="AD659" s="37"/>
      <c r="AE659" s="37"/>
      <c r="AR659" s="214" t="s">
        <v>231</v>
      </c>
      <c r="AT659" s="214" t="s">
        <v>155</v>
      </c>
      <c r="AU659" s="214" t="s">
        <v>85</v>
      </c>
      <c r="AY659" s="16" t="s">
        <v>153</v>
      </c>
      <c r="BE659" s="215">
        <f>IF(N659="základní",J659,0)</f>
        <v>0</v>
      </c>
      <c r="BF659" s="215">
        <f>IF(N659="snížená",J659,0)</f>
        <v>0</v>
      </c>
      <c r="BG659" s="215">
        <f>IF(N659="zákl. přenesená",J659,0)</f>
        <v>0</v>
      </c>
      <c r="BH659" s="215">
        <f>IF(N659="sníž. přenesená",J659,0)</f>
        <v>0</v>
      </c>
      <c r="BI659" s="215">
        <f>IF(N659="nulová",J659,0)</f>
        <v>0</v>
      </c>
      <c r="BJ659" s="16" t="s">
        <v>85</v>
      </c>
      <c r="BK659" s="215">
        <f>ROUND(I659*H659,2)</f>
        <v>0</v>
      </c>
      <c r="BL659" s="16" t="s">
        <v>231</v>
      </c>
      <c r="BM659" s="214" t="s">
        <v>1588</v>
      </c>
    </row>
    <row r="660" s="2" customFormat="1">
      <c r="A660" s="37"/>
      <c r="B660" s="38"/>
      <c r="C660" s="39"/>
      <c r="D660" s="216" t="s">
        <v>162</v>
      </c>
      <c r="E660" s="39"/>
      <c r="F660" s="217" t="s">
        <v>1589</v>
      </c>
      <c r="G660" s="39"/>
      <c r="H660" s="39"/>
      <c r="I660" s="218"/>
      <c r="J660" s="39"/>
      <c r="K660" s="39"/>
      <c r="L660" s="43"/>
      <c r="M660" s="219"/>
      <c r="N660" s="220"/>
      <c r="O660" s="83"/>
      <c r="P660" s="83"/>
      <c r="Q660" s="83"/>
      <c r="R660" s="83"/>
      <c r="S660" s="83"/>
      <c r="T660" s="84"/>
      <c r="U660" s="37"/>
      <c r="V660" s="37"/>
      <c r="W660" s="37"/>
      <c r="X660" s="37"/>
      <c r="Y660" s="37"/>
      <c r="Z660" s="37"/>
      <c r="AA660" s="37"/>
      <c r="AB660" s="37"/>
      <c r="AC660" s="37"/>
      <c r="AD660" s="37"/>
      <c r="AE660" s="37"/>
      <c r="AT660" s="16" t="s">
        <v>162</v>
      </c>
      <c r="AU660" s="16" t="s">
        <v>85</v>
      </c>
    </row>
    <row r="661" s="2" customFormat="1" ht="14.4" customHeight="1">
      <c r="A661" s="37"/>
      <c r="B661" s="38"/>
      <c r="C661" s="203" t="s">
        <v>1590</v>
      </c>
      <c r="D661" s="203" t="s">
        <v>155</v>
      </c>
      <c r="E661" s="204" t="s">
        <v>1591</v>
      </c>
      <c r="F661" s="205" t="s">
        <v>1592</v>
      </c>
      <c r="G661" s="206" t="s">
        <v>195</v>
      </c>
      <c r="H661" s="207">
        <v>88.900000000000006</v>
      </c>
      <c r="I661" s="208"/>
      <c r="J661" s="209">
        <f>ROUND(I661*H661,2)</f>
        <v>0</v>
      </c>
      <c r="K661" s="205" t="s">
        <v>159</v>
      </c>
      <c r="L661" s="43"/>
      <c r="M661" s="210" t="s">
        <v>19</v>
      </c>
      <c r="N661" s="211" t="s">
        <v>44</v>
      </c>
      <c r="O661" s="83"/>
      <c r="P661" s="212">
        <f>O661*H661</f>
        <v>0</v>
      </c>
      <c r="Q661" s="212">
        <v>0.00013999999999999999</v>
      </c>
      <c r="R661" s="212">
        <f>Q661*H661</f>
        <v>0.012446000000000001</v>
      </c>
      <c r="S661" s="212">
        <v>0</v>
      </c>
      <c r="T661" s="213">
        <f>S661*H661</f>
        <v>0</v>
      </c>
      <c r="U661" s="37"/>
      <c r="V661" s="37"/>
      <c r="W661" s="37"/>
      <c r="X661" s="37"/>
      <c r="Y661" s="37"/>
      <c r="Z661" s="37"/>
      <c r="AA661" s="37"/>
      <c r="AB661" s="37"/>
      <c r="AC661" s="37"/>
      <c r="AD661" s="37"/>
      <c r="AE661" s="37"/>
      <c r="AR661" s="214" t="s">
        <v>231</v>
      </c>
      <c r="AT661" s="214" t="s">
        <v>155</v>
      </c>
      <c r="AU661" s="214" t="s">
        <v>85</v>
      </c>
      <c r="AY661" s="16" t="s">
        <v>153</v>
      </c>
      <c r="BE661" s="215">
        <f>IF(N661="základní",J661,0)</f>
        <v>0</v>
      </c>
      <c r="BF661" s="215">
        <f>IF(N661="snížená",J661,0)</f>
        <v>0</v>
      </c>
      <c r="BG661" s="215">
        <f>IF(N661="zákl. přenesená",J661,0)</f>
        <v>0</v>
      </c>
      <c r="BH661" s="215">
        <f>IF(N661="sníž. přenesená",J661,0)</f>
        <v>0</v>
      </c>
      <c r="BI661" s="215">
        <f>IF(N661="nulová",J661,0)</f>
        <v>0</v>
      </c>
      <c r="BJ661" s="16" t="s">
        <v>85</v>
      </c>
      <c r="BK661" s="215">
        <f>ROUND(I661*H661,2)</f>
        <v>0</v>
      </c>
      <c r="BL661" s="16" t="s">
        <v>231</v>
      </c>
      <c r="BM661" s="214" t="s">
        <v>1593</v>
      </c>
    </row>
    <row r="662" s="2" customFormat="1">
      <c r="A662" s="37"/>
      <c r="B662" s="38"/>
      <c r="C662" s="39"/>
      <c r="D662" s="216" t="s">
        <v>162</v>
      </c>
      <c r="E662" s="39"/>
      <c r="F662" s="217" t="s">
        <v>1594</v>
      </c>
      <c r="G662" s="39"/>
      <c r="H662" s="39"/>
      <c r="I662" s="218"/>
      <c r="J662" s="39"/>
      <c r="K662" s="39"/>
      <c r="L662" s="43"/>
      <c r="M662" s="219"/>
      <c r="N662" s="220"/>
      <c r="O662" s="83"/>
      <c r="P662" s="83"/>
      <c r="Q662" s="83"/>
      <c r="R662" s="83"/>
      <c r="S662" s="83"/>
      <c r="T662" s="84"/>
      <c r="U662" s="37"/>
      <c r="V662" s="37"/>
      <c r="W662" s="37"/>
      <c r="X662" s="37"/>
      <c r="Y662" s="37"/>
      <c r="Z662" s="37"/>
      <c r="AA662" s="37"/>
      <c r="AB662" s="37"/>
      <c r="AC662" s="37"/>
      <c r="AD662" s="37"/>
      <c r="AE662" s="37"/>
      <c r="AT662" s="16" t="s">
        <v>162</v>
      </c>
      <c r="AU662" s="16" t="s">
        <v>85</v>
      </c>
    </row>
    <row r="663" s="2" customFormat="1" ht="14.4" customHeight="1">
      <c r="A663" s="37"/>
      <c r="B663" s="38"/>
      <c r="C663" s="203" t="s">
        <v>1595</v>
      </c>
      <c r="D663" s="203" t="s">
        <v>155</v>
      </c>
      <c r="E663" s="204" t="s">
        <v>1596</v>
      </c>
      <c r="F663" s="205" t="s">
        <v>1597</v>
      </c>
      <c r="G663" s="206" t="s">
        <v>195</v>
      </c>
      <c r="H663" s="207">
        <v>88.900000000000006</v>
      </c>
      <c r="I663" s="208"/>
      <c r="J663" s="209">
        <f>ROUND(I663*H663,2)</f>
        <v>0</v>
      </c>
      <c r="K663" s="205" t="s">
        <v>159</v>
      </c>
      <c r="L663" s="43"/>
      <c r="M663" s="210" t="s">
        <v>19</v>
      </c>
      <c r="N663" s="211" t="s">
        <v>44</v>
      </c>
      <c r="O663" s="83"/>
      <c r="P663" s="212">
        <f>O663*H663</f>
        <v>0</v>
      </c>
      <c r="Q663" s="212">
        <v>0.00012</v>
      </c>
      <c r="R663" s="212">
        <f>Q663*H663</f>
        <v>0.010668</v>
      </c>
      <c r="S663" s="212">
        <v>0</v>
      </c>
      <c r="T663" s="213">
        <f>S663*H663</f>
        <v>0</v>
      </c>
      <c r="U663" s="37"/>
      <c r="V663" s="37"/>
      <c r="W663" s="37"/>
      <c r="X663" s="37"/>
      <c r="Y663" s="37"/>
      <c r="Z663" s="37"/>
      <c r="AA663" s="37"/>
      <c r="AB663" s="37"/>
      <c r="AC663" s="37"/>
      <c r="AD663" s="37"/>
      <c r="AE663" s="37"/>
      <c r="AR663" s="214" t="s">
        <v>231</v>
      </c>
      <c r="AT663" s="214" t="s">
        <v>155</v>
      </c>
      <c r="AU663" s="214" t="s">
        <v>85</v>
      </c>
      <c r="AY663" s="16" t="s">
        <v>153</v>
      </c>
      <c r="BE663" s="215">
        <f>IF(N663="základní",J663,0)</f>
        <v>0</v>
      </c>
      <c r="BF663" s="215">
        <f>IF(N663="snížená",J663,0)</f>
        <v>0</v>
      </c>
      <c r="BG663" s="215">
        <f>IF(N663="zákl. přenesená",J663,0)</f>
        <v>0</v>
      </c>
      <c r="BH663" s="215">
        <f>IF(N663="sníž. přenesená",J663,0)</f>
        <v>0</v>
      </c>
      <c r="BI663" s="215">
        <f>IF(N663="nulová",J663,0)</f>
        <v>0</v>
      </c>
      <c r="BJ663" s="16" t="s">
        <v>85</v>
      </c>
      <c r="BK663" s="215">
        <f>ROUND(I663*H663,2)</f>
        <v>0</v>
      </c>
      <c r="BL663" s="16" t="s">
        <v>231</v>
      </c>
      <c r="BM663" s="214" t="s">
        <v>1598</v>
      </c>
    </row>
    <row r="664" s="2" customFormat="1">
      <c r="A664" s="37"/>
      <c r="B664" s="38"/>
      <c r="C664" s="39"/>
      <c r="D664" s="216" t="s">
        <v>162</v>
      </c>
      <c r="E664" s="39"/>
      <c r="F664" s="217" t="s">
        <v>1599</v>
      </c>
      <c r="G664" s="39"/>
      <c r="H664" s="39"/>
      <c r="I664" s="218"/>
      <c r="J664" s="39"/>
      <c r="K664" s="39"/>
      <c r="L664" s="43"/>
      <c r="M664" s="219"/>
      <c r="N664" s="220"/>
      <c r="O664" s="83"/>
      <c r="P664" s="83"/>
      <c r="Q664" s="83"/>
      <c r="R664" s="83"/>
      <c r="S664" s="83"/>
      <c r="T664" s="84"/>
      <c r="U664" s="37"/>
      <c r="V664" s="37"/>
      <c r="W664" s="37"/>
      <c r="X664" s="37"/>
      <c r="Y664" s="37"/>
      <c r="Z664" s="37"/>
      <c r="AA664" s="37"/>
      <c r="AB664" s="37"/>
      <c r="AC664" s="37"/>
      <c r="AD664" s="37"/>
      <c r="AE664" s="37"/>
      <c r="AT664" s="16" t="s">
        <v>162</v>
      </c>
      <c r="AU664" s="16" t="s">
        <v>85</v>
      </c>
    </row>
    <row r="665" s="2" customFormat="1" ht="14.4" customHeight="1">
      <c r="A665" s="37"/>
      <c r="B665" s="38"/>
      <c r="C665" s="203" t="s">
        <v>1098</v>
      </c>
      <c r="D665" s="203" t="s">
        <v>155</v>
      </c>
      <c r="E665" s="204" t="s">
        <v>1600</v>
      </c>
      <c r="F665" s="205" t="s">
        <v>1601</v>
      </c>
      <c r="G665" s="206" t="s">
        <v>195</v>
      </c>
      <c r="H665" s="207">
        <v>88.900000000000006</v>
      </c>
      <c r="I665" s="208"/>
      <c r="J665" s="209">
        <f>ROUND(I665*H665,2)</f>
        <v>0</v>
      </c>
      <c r="K665" s="205" t="s">
        <v>159</v>
      </c>
      <c r="L665" s="43"/>
      <c r="M665" s="210" t="s">
        <v>19</v>
      </c>
      <c r="N665" s="211" t="s">
        <v>44</v>
      </c>
      <c r="O665" s="83"/>
      <c r="P665" s="212">
        <f>O665*H665</f>
        <v>0</v>
      </c>
      <c r="Q665" s="212">
        <v>0.00012</v>
      </c>
      <c r="R665" s="212">
        <f>Q665*H665</f>
        <v>0.010668</v>
      </c>
      <c r="S665" s="212">
        <v>0</v>
      </c>
      <c r="T665" s="213">
        <f>S665*H665</f>
        <v>0</v>
      </c>
      <c r="U665" s="37"/>
      <c r="V665" s="37"/>
      <c r="W665" s="37"/>
      <c r="X665" s="37"/>
      <c r="Y665" s="37"/>
      <c r="Z665" s="37"/>
      <c r="AA665" s="37"/>
      <c r="AB665" s="37"/>
      <c r="AC665" s="37"/>
      <c r="AD665" s="37"/>
      <c r="AE665" s="37"/>
      <c r="AR665" s="214" t="s">
        <v>231</v>
      </c>
      <c r="AT665" s="214" t="s">
        <v>155</v>
      </c>
      <c r="AU665" s="214" t="s">
        <v>85</v>
      </c>
      <c r="AY665" s="16" t="s">
        <v>153</v>
      </c>
      <c r="BE665" s="215">
        <f>IF(N665="základní",J665,0)</f>
        <v>0</v>
      </c>
      <c r="BF665" s="215">
        <f>IF(N665="snížená",J665,0)</f>
        <v>0</v>
      </c>
      <c r="BG665" s="215">
        <f>IF(N665="zákl. přenesená",J665,0)</f>
        <v>0</v>
      </c>
      <c r="BH665" s="215">
        <f>IF(N665="sníž. přenesená",J665,0)</f>
        <v>0</v>
      </c>
      <c r="BI665" s="215">
        <f>IF(N665="nulová",J665,0)</f>
        <v>0</v>
      </c>
      <c r="BJ665" s="16" t="s">
        <v>85</v>
      </c>
      <c r="BK665" s="215">
        <f>ROUND(I665*H665,2)</f>
        <v>0</v>
      </c>
      <c r="BL665" s="16" t="s">
        <v>231</v>
      </c>
      <c r="BM665" s="214" t="s">
        <v>1602</v>
      </c>
    </row>
    <row r="666" s="2" customFormat="1">
      <c r="A666" s="37"/>
      <c r="B666" s="38"/>
      <c r="C666" s="39"/>
      <c r="D666" s="216" t="s">
        <v>162</v>
      </c>
      <c r="E666" s="39"/>
      <c r="F666" s="217" t="s">
        <v>1603</v>
      </c>
      <c r="G666" s="39"/>
      <c r="H666" s="39"/>
      <c r="I666" s="218"/>
      <c r="J666" s="39"/>
      <c r="K666" s="39"/>
      <c r="L666" s="43"/>
      <c r="M666" s="219"/>
      <c r="N666" s="220"/>
      <c r="O666" s="83"/>
      <c r="P666" s="83"/>
      <c r="Q666" s="83"/>
      <c r="R666" s="83"/>
      <c r="S666" s="83"/>
      <c r="T666" s="84"/>
      <c r="U666" s="37"/>
      <c r="V666" s="37"/>
      <c r="W666" s="37"/>
      <c r="X666" s="37"/>
      <c r="Y666" s="37"/>
      <c r="Z666" s="37"/>
      <c r="AA666" s="37"/>
      <c r="AB666" s="37"/>
      <c r="AC666" s="37"/>
      <c r="AD666" s="37"/>
      <c r="AE666" s="37"/>
      <c r="AT666" s="16" t="s">
        <v>162</v>
      </c>
      <c r="AU666" s="16" t="s">
        <v>85</v>
      </c>
    </row>
    <row r="667" s="12" customFormat="1" ht="22.8" customHeight="1">
      <c r="A667" s="12"/>
      <c r="B667" s="187"/>
      <c r="C667" s="188"/>
      <c r="D667" s="189" t="s">
        <v>71</v>
      </c>
      <c r="E667" s="201" t="s">
        <v>1604</v>
      </c>
      <c r="F667" s="201" t="s">
        <v>1605</v>
      </c>
      <c r="G667" s="188"/>
      <c r="H667" s="188"/>
      <c r="I667" s="191"/>
      <c r="J667" s="202">
        <f>BK667</f>
        <v>0</v>
      </c>
      <c r="K667" s="188"/>
      <c r="L667" s="193"/>
      <c r="M667" s="194"/>
      <c r="N667" s="195"/>
      <c r="O667" s="195"/>
      <c r="P667" s="196">
        <f>SUM(P668:P692)</f>
        <v>0</v>
      </c>
      <c r="Q667" s="195"/>
      <c r="R667" s="196">
        <f>SUM(R668:R692)</f>
        <v>0.64605480000000004</v>
      </c>
      <c r="S667" s="195"/>
      <c r="T667" s="197">
        <f>SUM(T668:T692)</f>
        <v>0.16431299999999999</v>
      </c>
      <c r="U667" s="12"/>
      <c r="V667" s="12"/>
      <c r="W667" s="12"/>
      <c r="X667" s="12"/>
      <c r="Y667" s="12"/>
      <c r="Z667" s="12"/>
      <c r="AA667" s="12"/>
      <c r="AB667" s="12"/>
      <c r="AC667" s="12"/>
      <c r="AD667" s="12"/>
      <c r="AE667" s="12"/>
      <c r="AR667" s="198" t="s">
        <v>85</v>
      </c>
      <c r="AT667" s="199" t="s">
        <v>71</v>
      </c>
      <c r="AU667" s="199" t="s">
        <v>80</v>
      </c>
      <c r="AY667" s="198" t="s">
        <v>153</v>
      </c>
      <c r="BK667" s="200">
        <f>SUM(BK668:BK692)</f>
        <v>0</v>
      </c>
    </row>
    <row r="668" s="2" customFormat="1" ht="14.4" customHeight="1">
      <c r="A668" s="37"/>
      <c r="B668" s="38"/>
      <c r="C668" s="203" t="s">
        <v>1606</v>
      </c>
      <c r="D668" s="203" t="s">
        <v>155</v>
      </c>
      <c r="E668" s="204" t="s">
        <v>1607</v>
      </c>
      <c r="F668" s="205" t="s">
        <v>1608</v>
      </c>
      <c r="G668" s="206" t="s">
        <v>195</v>
      </c>
      <c r="H668" s="207">
        <v>949.45000000000005</v>
      </c>
      <c r="I668" s="208"/>
      <c r="J668" s="209">
        <f>ROUND(I668*H668,2)</f>
        <v>0</v>
      </c>
      <c r="K668" s="205" t="s">
        <v>159</v>
      </c>
      <c r="L668" s="43"/>
      <c r="M668" s="210" t="s">
        <v>19</v>
      </c>
      <c r="N668" s="211" t="s">
        <v>44</v>
      </c>
      <c r="O668" s="83"/>
      <c r="P668" s="212">
        <f>O668*H668</f>
        <v>0</v>
      </c>
      <c r="Q668" s="212">
        <v>0</v>
      </c>
      <c r="R668" s="212">
        <f>Q668*H668</f>
        <v>0</v>
      </c>
      <c r="S668" s="212">
        <v>0</v>
      </c>
      <c r="T668" s="213">
        <f>S668*H668</f>
        <v>0</v>
      </c>
      <c r="U668" s="37"/>
      <c r="V668" s="37"/>
      <c r="W668" s="37"/>
      <c r="X668" s="37"/>
      <c r="Y668" s="37"/>
      <c r="Z668" s="37"/>
      <c r="AA668" s="37"/>
      <c r="AB668" s="37"/>
      <c r="AC668" s="37"/>
      <c r="AD668" s="37"/>
      <c r="AE668" s="37"/>
      <c r="AR668" s="214" t="s">
        <v>231</v>
      </c>
      <c r="AT668" s="214" t="s">
        <v>155</v>
      </c>
      <c r="AU668" s="214" t="s">
        <v>85</v>
      </c>
      <c r="AY668" s="16" t="s">
        <v>153</v>
      </c>
      <c r="BE668" s="215">
        <f>IF(N668="základní",J668,0)</f>
        <v>0</v>
      </c>
      <c r="BF668" s="215">
        <f>IF(N668="snížená",J668,0)</f>
        <v>0</v>
      </c>
      <c r="BG668" s="215">
        <f>IF(N668="zákl. přenesená",J668,0)</f>
        <v>0</v>
      </c>
      <c r="BH668" s="215">
        <f>IF(N668="sníž. přenesená",J668,0)</f>
        <v>0</v>
      </c>
      <c r="BI668" s="215">
        <f>IF(N668="nulová",J668,0)</f>
        <v>0</v>
      </c>
      <c r="BJ668" s="16" t="s">
        <v>85</v>
      </c>
      <c r="BK668" s="215">
        <f>ROUND(I668*H668,2)</f>
        <v>0</v>
      </c>
      <c r="BL668" s="16" t="s">
        <v>231</v>
      </c>
      <c r="BM668" s="214" t="s">
        <v>1609</v>
      </c>
    </row>
    <row r="669" s="2" customFormat="1">
      <c r="A669" s="37"/>
      <c r="B669" s="38"/>
      <c r="C669" s="39"/>
      <c r="D669" s="216" t="s">
        <v>162</v>
      </c>
      <c r="E669" s="39"/>
      <c r="F669" s="217" t="s">
        <v>1610</v>
      </c>
      <c r="G669" s="39"/>
      <c r="H669" s="39"/>
      <c r="I669" s="218"/>
      <c r="J669" s="39"/>
      <c r="K669" s="39"/>
      <c r="L669" s="43"/>
      <c r="M669" s="219"/>
      <c r="N669" s="220"/>
      <c r="O669" s="83"/>
      <c r="P669" s="83"/>
      <c r="Q669" s="83"/>
      <c r="R669" s="83"/>
      <c r="S669" s="83"/>
      <c r="T669" s="84"/>
      <c r="U669" s="37"/>
      <c r="V669" s="37"/>
      <c r="W669" s="37"/>
      <c r="X669" s="37"/>
      <c r="Y669" s="37"/>
      <c r="Z669" s="37"/>
      <c r="AA669" s="37"/>
      <c r="AB669" s="37"/>
      <c r="AC669" s="37"/>
      <c r="AD669" s="37"/>
      <c r="AE669" s="37"/>
      <c r="AT669" s="16" t="s">
        <v>162</v>
      </c>
      <c r="AU669" s="16" t="s">
        <v>85</v>
      </c>
    </row>
    <row r="670" s="2" customFormat="1" ht="14.4" customHeight="1">
      <c r="A670" s="37"/>
      <c r="B670" s="38"/>
      <c r="C670" s="203" t="s">
        <v>1611</v>
      </c>
      <c r="D670" s="203" t="s">
        <v>155</v>
      </c>
      <c r="E670" s="204" t="s">
        <v>1612</v>
      </c>
      <c r="F670" s="205" t="s">
        <v>1613</v>
      </c>
      <c r="G670" s="206" t="s">
        <v>195</v>
      </c>
      <c r="H670" s="207">
        <v>949.45000000000005</v>
      </c>
      <c r="I670" s="208"/>
      <c r="J670" s="209">
        <f>ROUND(I670*H670,2)</f>
        <v>0</v>
      </c>
      <c r="K670" s="205" t="s">
        <v>159</v>
      </c>
      <c r="L670" s="43"/>
      <c r="M670" s="210" t="s">
        <v>19</v>
      </c>
      <c r="N670" s="211" t="s">
        <v>44</v>
      </c>
      <c r="O670" s="83"/>
      <c r="P670" s="212">
        <f>O670*H670</f>
        <v>0</v>
      </c>
      <c r="Q670" s="212">
        <v>0</v>
      </c>
      <c r="R670" s="212">
        <f>Q670*H670</f>
        <v>0</v>
      </c>
      <c r="S670" s="212">
        <v>0.00014999999999999999</v>
      </c>
      <c r="T670" s="213">
        <f>S670*H670</f>
        <v>0.1424175</v>
      </c>
      <c r="U670" s="37"/>
      <c r="V670" s="37"/>
      <c r="W670" s="37"/>
      <c r="X670" s="37"/>
      <c r="Y670" s="37"/>
      <c r="Z670" s="37"/>
      <c r="AA670" s="37"/>
      <c r="AB670" s="37"/>
      <c r="AC670" s="37"/>
      <c r="AD670" s="37"/>
      <c r="AE670" s="37"/>
      <c r="AR670" s="214" t="s">
        <v>231</v>
      </c>
      <c r="AT670" s="214" t="s">
        <v>155</v>
      </c>
      <c r="AU670" s="214" t="s">
        <v>85</v>
      </c>
      <c r="AY670" s="16" t="s">
        <v>153</v>
      </c>
      <c r="BE670" s="215">
        <f>IF(N670="základní",J670,0)</f>
        <v>0</v>
      </c>
      <c r="BF670" s="215">
        <f>IF(N670="snížená",J670,0)</f>
        <v>0</v>
      </c>
      <c r="BG670" s="215">
        <f>IF(N670="zákl. přenesená",J670,0)</f>
        <v>0</v>
      </c>
      <c r="BH670" s="215">
        <f>IF(N670="sníž. přenesená",J670,0)</f>
        <v>0</v>
      </c>
      <c r="BI670" s="215">
        <f>IF(N670="nulová",J670,0)</f>
        <v>0</v>
      </c>
      <c r="BJ670" s="16" t="s">
        <v>85</v>
      </c>
      <c r="BK670" s="215">
        <f>ROUND(I670*H670,2)</f>
        <v>0</v>
      </c>
      <c r="BL670" s="16" t="s">
        <v>231</v>
      </c>
      <c r="BM670" s="214" t="s">
        <v>1614</v>
      </c>
    </row>
    <row r="671" s="2" customFormat="1">
      <c r="A671" s="37"/>
      <c r="B671" s="38"/>
      <c r="C671" s="39"/>
      <c r="D671" s="216" t="s">
        <v>162</v>
      </c>
      <c r="E671" s="39"/>
      <c r="F671" s="217" t="s">
        <v>1615</v>
      </c>
      <c r="G671" s="39"/>
      <c r="H671" s="39"/>
      <c r="I671" s="218"/>
      <c r="J671" s="39"/>
      <c r="K671" s="39"/>
      <c r="L671" s="43"/>
      <c r="M671" s="219"/>
      <c r="N671" s="220"/>
      <c r="O671" s="83"/>
      <c r="P671" s="83"/>
      <c r="Q671" s="83"/>
      <c r="R671" s="83"/>
      <c r="S671" s="83"/>
      <c r="T671" s="84"/>
      <c r="U671" s="37"/>
      <c r="V671" s="37"/>
      <c r="W671" s="37"/>
      <c r="X671" s="37"/>
      <c r="Y671" s="37"/>
      <c r="Z671" s="37"/>
      <c r="AA671" s="37"/>
      <c r="AB671" s="37"/>
      <c r="AC671" s="37"/>
      <c r="AD671" s="37"/>
      <c r="AE671" s="37"/>
      <c r="AT671" s="16" t="s">
        <v>162</v>
      </c>
      <c r="AU671" s="16" t="s">
        <v>85</v>
      </c>
    </row>
    <row r="672" s="2" customFormat="1" ht="14.4" customHeight="1">
      <c r="A672" s="37"/>
      <c r="B672" s="38"/>
      <c r="C672" s="203" t="s">
        <v>1616</v>
      </c>
      <c r="D672" s="203" t="s">
        <v>155</v>
      </c>
      <c r="E672" s="204" t="s">
        <v>1617</v>
      </c>
      <c r="F672" s="205" t="s">
        <v>1618</v>
      </c>
      <c r="G672" s="206" t="s">
        <v>195</v>
      </c>
      <c r="H672" s="207">
        <v>145.97</v>
      </c>
      <c r="I672" s="208"/>
      <c r="J672" s="209">
        <f>ROUND(I672*H672,2)</f>
        <v>0</v>
      </c>
      <c r="K672" s="205" t="s">
        <v>159</v>
      </c>
      <c r="L672" s="43"/>
      <c r="M672" s="210" t="s">
        <v>19</v>
      </c>
      <c r="N672" s="211" t="s">
        <v>44</v>
      </c>
      <c r="O672" s="83"/>
      <c r="P672" s="212">
        <f>O672*H672</f>
        <v>0</v>
      </c>
      <c r="Q672" s="212">
        <v>0</v>
      </c>
      <c r="R672" s="212">
        <f>Q672*H672</f>
        <v>0</v>
      </c>
      <c r="S672" s="212">
        <v>0.00014999999999999999</v>
      </c>
      <c r="T672" s="213">
        <f>S672*H672</f>
        <v>0.021895499999999998</v>
      </c>
      <c r="U672" s="37"/>
      <c r="V672" s="37"/>
      <c r="W672" s="37"/>
      <c r="X672" s="37"/>
      <c r="Y672" s="37"/>
      <c r="Z672" s="37"/>
      <c r="AA672" s="37"/>
      <c r="AB672" s="37"/>
      <c r="AC672" s="37"/>
      <c r="AD672" s="37"/>
      <c r="AE672" s="37"/>
      <c r="AR672" s="214" t="s">
        <v>231</v>
      </c>
      <c r="AT672" s="214" t="s">
        <v>155</v>
      </c>
      <c r="AU672" s="214" t="s">
        <v>85</v>
      </c>
      <c r="AY672" s="16" t="s">
        <v>153</v>
      </c>
      <c r="BE672" s="215">
        <f>IF(N672="základní",J672,0)</f>
        <v>0</v>
      </c>
      <c r="BF672" s="215">
        <f>IF(N672="snížená",J672,0)</f>
        <v>0</v>
      </c>
      <c r="BG672" s="215">
        <f>IF(N672="zákl. přenesená",J672,0)</f>
        <v>0</v>
      </c>
      <c r="BH672" s="215">
        <f>IF(N672="sníž. přenesená",J672,0)</f>
        <v>0</v>
      </c>
      <c r="BI672" s="215">
        <f>IF(N672="nulová",J672,0)</f>
        <v>0</v>
      </c>
      <c r="BJ672" s="16" t="s">
        <v>85</v>
      </c>
      <c r="BK672" s="215">
        <f>ROUND(I672*H672,2)</f>
        <v>0</v>
      </c>
      <c r="BL672" s="16" t="s">
        <v>231</v>
      </c>
      <c r="BM672" s="214" t="s">
        <v>1619</v>
      </c>
    </row>
    <row r="673" s="2" customFormat="1">
      <c r="A673" s="37"/>
      <c r="B673" s="38"/>
      <c r="C673" s="39"/>
      <c r="D673" s="216" t="s">
        <v>162</v>
      </c>
      <c r="E673" s="39"/>
      <c r="F673" s="217" t="s">
        <v>1620</v>
      </c>
      <c r="G673" s="39"/>
      <c r="H673" s="39"/>
      <c r="I673" s="218"/>
      <c r="J673" s="39"/>
      <c r="K673" s="39"/>
      <c r="L673" s="43"/>
      <c r="M673" s="219"/>
      <c r="N673" s="220"/>
      <c r="O673" s="83"/>
      <c r="P673" s="83"/>
      <c r="Q673" s="83"/>
      <c r="R673" s="83"/>
      <c r="S673" s="83"/>
      <c r="T673" s="84"/>
      <c r="U673" s="37"/>
      <c r="V673" s="37"/>
      <c r="W673" s="37"/>
      <c r="X673" s="37"/>
      <c r="Y673" s="37"/>
      <c r="Z673" s="37"/>
      <c r="AA673" s="37"/>
      <c r="AB673" s="37"/>
      <c r="AC673" s="37"/>
      <c r="AD673" s="37"/>
      <c r="AE673" s="37"/>
      <c r="AT673" s="16" t="s">
        <v>162</v>
      </c>
      <c r="AU673" s="16" t="s">
        <v>85</v>
      </c>
    </row>
    <row r="674" s="2" customFormat="1" ht="22.2" customHeight="1">
      <c r="A674" s="37"/>
      <c r="B674" s="38"/>
      <c r="C674" s="203" t="s">
        <v>1621</v>
      </c>
      <c r="D674" s="203" t="s">
        <v>155</v>
      </c>
      <c r="E674" s="204" t="s">
        <v>1622</v>
      </c>
      <c r="F674" s="205" t="s">
        <v>1623</v>
      </c>
      <c r="G674" s="206" t="s">
        <v>210</v>
      </c>
      <c r="H674" s="207">
        <v>28</v>
      </c>
      <c r="I674" s="208"/>
      <c r="J674" s="209">
        <f>ROUND(I674*H674,2)</f>
        <v>0</v>
      </c>
      <c r="K674" s="205" t="s">
        <v>159</v>
      </c>
      <c r="L674" s="43"/>
      <c r="M674" s="210" t="s">
        <v>19</v>
      </c>
      <c r="N674" s="211" t="s">
        <v>44</v>
      </c>
      <c r="O674" s="83"/>
      <c r="P674" s="212">
        <f>O674*H674</f>
        <v>0</v>
      </c>
      <c r="Q674" s="212">
        <v>0.0047999999999999996</v>
      </c>
      <c r="R674" s="212">
        <f>Q674*H674</f>
        <v>0.13439999999999999</v>
      </c>
      <c r="S674" s="212">
        <v>0</v>
      </c>
      <c r="T674" s="213">
        <f>S674*H674</f>
        <v>0</v>
      </c>
      <c r="U674" s="37"/>
      <c r="V674" s="37"/>
      <c r="W674" s="37"/>
      <c r="X674" s="37"/>
      <c r="Y674" s="37"/>
      <c r="Z674" s="37"/>
      <c r="AA674" s="37"/>
      <c r="AB674" s="37"/>
      <c r="AC674" s="37"/>
      <c r="AD674" s="37"/>
      <c r="AE674" s="37"/>
      <c r="AR674" s="214" t="s">
        <v>231</v>
      </c>
      <c r="AT674" s="214" t="s">
        <v>155</v>
      </c>
      <c r="AU674" s="214" t="s">
        <v>85</v>
      </c>
      <c r="AY674" s="16" t="s">
        <v>153</v>
      </c>
      <c r="BE674" s="215">
        <f>IF(N674="základní",J674,0)</f>
        <v>0</v>
      </c>
      <c r="BF674" s="215">
        <f>IF(N674="snížená",J674,0)</f>
        <v>0</v>
      </c>
      <c r="BG674" s="215">
        <f>IF(N674="zákl. přenesená",J674,0)</f>
        <v>0</v>
      </c>
      <c r="BH674" s="215">
        <f>IF(N674="sníž. přenesená",J674,0)</f>
        <v>0</v>
      </c>
      <c r="BI674" s="215">
        <f>IF(N674="nulová",J674,0)</f>
        <v>0</v>
      </c>
      <c r="BJ674" s="16" t="s">
        <v>85</v>
      </c>
      <c r="BK674" s="215">
        <f>ROUND(I674*H674,2)</f>
        <v>0</v>
      </c>
      <c r="BL674" s="16" t="s">
        <v>231</v>
      </c>
      <c r="BM674" s="214" t="s">
        <v>1624</v>
      </c>
    </row>
    <row r="675" s="2" customFormat="1">
      <c r="A675" s="37"/>
      <c r="B675" s="38"/>
      <c r="C675" s="39"/>
      <c r="D675" s="216" t="s">
        <v>162</v>
      </c>
      <c r="E675" s="39"/>
      <c r="F675" s="217" t="s">
        <v>1625</v>
      </c>
      <c r="G675" s="39"/>
      <c r="H675" s="39"/>
      <c r="I675" s="218"/>
      <c r="J675" s="39"/>
      <c r="K675" s="39"/>
      <c r="L675" s="43"/>
      <c r="M675" s="219"/>
      <c r="N675" s="220"/>
      <c r="O675" s="83"/>
      <c r="P675" s="83"/>
      <c r="Q675" s="83"/>
      <c r="R675" s="83"/>
      <c r="S675" s="83"/>
      <c r="T675" s="84"/>
      <c r="U675" s="37"/>
      <c r="V675" s="37"/>
      <c r="W675" s="37"/>
      <c r="X675" s="37"/>
      <c r="Y675" s="37"/>
      <c r="Z675" s="37"/>
      <c r="AA675" s="37"/>
      <c r="AB675" s="37"/>
      <c r="AC675" s="37"/>
      <c r="AD675" s="37"/>
      <c r="AE675" s="37"/>
      <c r="AT675" s="16" t="s">
        <v>162</v>
      </c>
      <c r="AU675" s="16" t="s">
        <v>85</v>
      </c>
    </row>
    <row r="676" s="2" customFormat="1" ht="22.2" customHeight="1">
      <c r="A676" s="37"/>
      <c r="B676" s="38"/>
      <c r="C676" s="203" t="s">
        <v>1626</v>
      </c>
      <c r="D676" s="203" t="s">
        <v>155</v>
      </c>
      <c r="E676" s="204" t="s">
        <v>1627</v>
      </c>
      <c r="F676" s="205" t="s">
        <v>1628</v>
      </c>
      <c r="G676" s="206" t="s">
        <v>195</v>
      </c>
      <c r="H676" s="207">
        <v>50.527999999999999</v>
      </c>
      <c r="I676" s="208"/>
      <c r="J676" s="209">
        <f>ROUND(I676*H676,2)</f>
        <v>0</v>
      </c>
      <c r="K676" s="205" t="s">
        <v>159</v>
      </c>
      <c r="L676" s="43"/>
      <c r="M676" s="210" t="s">
        <v>19</v>
      </c>
      <c r="N676" s="211" t="s">
        <v>44</v>
      </c>
      <c r="O676" s="83"/>
      <c r="P676" s="212">
        <f>O676*H676</f>
        <v>0</v>
      </c>
      <c r="Q676" s="212">
        <v>0</v>
      </c>
      <c r="R676" s="212">
        <f>Q676*H676</f>
        <v>0</v>
      </c>
      <c r="S676" s="212">
        <v>0</v>
      </c>
      <c r="T676" s="213">
        <f>S676*H676</f>
        <v>0</v>
      </c>
      <c r="U676" s="37"/>
      <c r="V676" s="37"/>
      <c r="W676" s="37"/>
      <c r="X676" s="37"/>
      <c r="Y676" s="37"/>
      <c r="Z676" s="37"/>
      <c r="AA676" s="37"/>
      <c r="AB676" s="37"/>
      <c r="AC676" s="37"/>
      <c r="AD676" s="37"/>
      <c r="AE676" s="37"/>
      <c r="AR676" s="214" t="s">
        <v>231</v>
      </c>
      <c r="AT676" s="214" t="s">
        <v>155</v>
      </c>
      <c r="AU676" s="214" t="s">
        <v>85</v>
      </c>
      <c r="AY676" s="16" t="s">
        <v>153</v>
      </c>
      <c r="BE676" s="215">
        <f>IF(N676="základní",J676,0)</f>
        <v>0</v>
      </c>
      <c r="BF676" s="215">
        <f>IF(N676="snížená",J676,0)</f>
        <v>0</v>
      </c>
      <c r="BG676" s="215">
        <f>IF(N676="zákl. přenesená",J676,0)</f>
        <v>0</v>
      </c>
      <c r="BH676" s="215">
        <f>IF(N676="sníž. přenesená",J676,0)</f>
        <v>0</v>
      </c>
      <c r="BI676" s="215">
        <f>IF(N676="nulová",J676,0)</f>
        <v>0</v>
      </c>
      <c r="BJ676" s="16" t="s">
        <v>85</v>
      </c>
      <c r="BK676" s="215">
        <f>ROUND(I676*H676,2)</f>
        <v>0</v>
      </c>
      <c r="BL676" s="16" t="s">
        <v>231</v>
      </c>
      <c r="BM676" s="214" t="s">
        <v>1629</v>
      </c>
    </row>
    <row r="677" s="2" customFormat="1">
      <c r="A677" s="37"/>
      <c r="B677" s="38"/>
      <c r="C677" s="39"/>
      <c r="D677" s="216" t="s">
        <v>162</v>
      </c>
      <c r="E677" s="39"/>
      <c r="F677" s="217" t="s">
        <v>1630</v>
      </c>
      <c r="G677" s="39"/>
      <c r="H677" s="39"/>
      <c r="I677" s="218"/>
      <c r="J677" s="39"/>
      <c r="K677" s="39"/>
      <c r="L677" s="43"/>
      <c r="M677" s="219"/>
      <c r="N677" s="220"/>
      <c r="O677" s="83"/>
      <c r="P677" s="83"/>
      <c r="Q677" s="83"/>
      <c r="R677" s="83"/>
      <c r="S677" s="83"/>
      <c r="T677" s="84"/>
      <c r="U677" s="37"/>
      <c r="V677" s="37"/>
      <c r="W677" s="37"/>
      <c r="X677" s="37"/>
      <c r="Y677" s="37"/>
      <c r="Z677" s="37"/>
      <c r="AA677" s="37"/>
      <c r="AB677" s="37"/>
      <c r="AC677" s="37"/>
      <c r="AD677" s="37"/>
      <c r="AE677" s="37"/>
      <c r="AT677" s="16" t="s">
        <v>162</v>
      </c>
      <c r="AU677" s="16" t="s">
        <v>85</v>
      </c>
    </row>
    <row r="678" s="2" customFormat="1" ht="14.4" customHeight="1">
      <c r="A678" s="37"/>
      <c r="B678" s="38"/>
      <c r="C678" s="221" t="s">
        <v>1631</v>
      </c>
      <c r="D678" s="221" t="s">
        <v>252</v>
      </c>
      <c r="E678" s="222" t="s">
        <v>1632</v>
      </c>
      <c r="F678" s="223" t="s">
        <v>1633</v>
      </c>
      <c r="G678" s="224" t="s">
        <v>195</v>
      </c>
      <c r="H678" s="225">
        <v>50.527999999999999</v>
      </c>
      <c r="I678" s="226"/>
      <c r="J678" s="227">
        <f>ROUND(I678*H678,2)</f>
        <v>0</v>
      </c>
      <c r="K678" s="223" t="s">
        <v>159</v>
      </c>
      <c r="L678" s="228"/>
      <c r="M678" s="229" t="s">
        <v>19</v>
      </c>
      <c r="N678" s="230" t="s">
        <v>44</v>
      </c>
      <c r="O678" s="83"/>
      <c r="P678" s="212">
        <f>O678*H678</f>
        <v>0</v>
      </c>
      <c r="Q678" s="212">
        <v>0</v>
      </c>
      <c r="R678" s="212">
        <f>Q678*H678</f>
        <v>0</v>
      </c>
      <c r="S678" s="212">
        <v>0</v>
      </c>
      <c r="T678" s="213">
        <f>S678*H678</f>
        <v>0</v>
      </c>
      <c r="U678" s="37"/>
      <c r="V678" s="37"/>
      <c r="W678" s="37"/>
      <c r="X678" s="37"/>
      <c r="Y678" s="37"/>
      <c r="Z678" s="37"/>
      <c r="AA678" s="37"/>
      <c r="AB678" s="37"/>
      <c r="AC678" s="37"/>
      <c r="AD678" s="37"/>
      <c r="AE678" s="37"/>
      <c r="AR678" s="214" t="s">
        <v>255</v>
      </c>
      <c r="AT678" s="214" t="s">
        <v>252</v>
      </c>
      <c r="AU678" s="214" t="s">
        <v>85</v>
      </c>
      <c r="AY678" s="16" t="s">
        <v>153</v>
      </c>
      <c r="BE678" s="215">
        <f>IF(N678="základní",J678,0)</f>
        <v>0</v>
      </c>
      <c r="BF678" s="215">
        <f>IF(N678="snížená",J678,0)</f>
        <v>0</v>
      </c>
      <c r="BG678" s="215">
        <f>IF(N678="zákl. přenesená",J678,0)</f>
        <v>0</v>
      </c>
      <c r="BH678" s="215">
        <f>IF(N678="sníž. přenesená",J678,0)</f>
        <v>0</v>
      </c>
      <c r="BI678" s="215">
        <f>IF(N678="nulová",J678,0)</f>
        <v>0</v>
      </c>
      <c r="BJ678" s="16" t="s">
        <v>85</v>
      </c>
      <c r="BK678" s="215">
        <f>ROUND(I678*H678,2)</f>
        <v>0</v>
      </c>
      <c r="BL678" s="16" t="s">
        <v>231</v>
      </c>
      <c r="BM678" s="214" t="s">
        <v>1634</v>
      </c>
    </row>
    <row r="679" s="2" customFormat="1" ht="14.4" customHeight="1">
      <c r="A679" s="37"/>
      <c r="B679" s="38"/>
      <c r="C679" s="203" t="s">
        <v>1635</v>
      </c>
      <c r="D679" s="203" t="s">
        <v>155</v>
      </c>
      <c r="E679" s="204" t="s">
        <v>1636</v>
      </c>
      <c r="F679" s="205" t="s">
        <v>1637</v>
      </c>
      <c r="G679" s="206" t="s">
        <v>195</v>
      </c>
      <c r="H679" s="207">
        <v>949.45000000000005</v>
      </c>
      <c r="I679" s="208"/>
      <c r="J679" s="209">
        <f>ROUND(I679*H679,2)</f>
        <v>0</v>
      </c>
      <c r="K679" s="205" t="s">
        <v>159</v>
      </c>
      <c r="L679" s="43"/>
      <c r="M679" s="210" t="s">
        <v>19</v>
      </c>
      <c r="N679" s="211" t="s">
        <v>44</v>
      </c>
      <c r="O679" s="83"/>
      <c r="P679" s="212">
        <f>O679*H679</f>
        <v>0</v>
      </c>
      <c r="Q679" s="212">
        <v>0.00020000000000000001</v>
      </c>
      <c r="R679" s="212">
        <f>Q679*H679</f>
        <v>0.18989000000000003</v>
      </c>
      <c r="S679" s="212">
        <v>0</v>
      </c>
      <c r="T679" s="213">
        <f>S679*H679</f>
        <v>0</v>
      </c>
      <c r="U679" s="37"/>
      <c r="V679" s="37"/>
      <c r="W679" s="37"/>
      <c r="X679" s="37"/>
      <c r="Y679" s="37"/>
      <c r="Z679" s="37"/>
      <c r="AA679" s="37"/>
      <c r="AB679" s="37"/>
      <c r="AC679" s="37"/>
      <c r="AD679" s="37"/>
      <c r="AE679" s="37"/>
      <c r="AR679" s="214" t="s">
        <v>231</v>
      </c>
      <c r="AT679" s="214" t="s">
        <v>155</v>
      </c>
      <c r="AU679" s="214" t="s">
        <v>85</v>
      </c>
      <c r="AY679" s="16" t="s">
        <v>153</v>
      </c>
      <c r="BE679" s="215">
        <f>IF(N679="základní",J679,0)</f>
        <v>0</v>
      </c>
      <c r="BF679" s="215">
        <f>IF(N679="snížená",J679,0)</f>
        <v>0</v>
      </c>
      <c r="BG679" s="215">
        <f>IF(N679="zákl. přenesená",J679,0)</f>
        <v>0</v>
      </c>
      <c r="BH679" s="215">
        <f>IF(N679="sníž. přenesená",J679,0)</f>
        <v>0</v>
      </c>
      <c r="BI679" s="215">
        <f>IF(N679="nulová",J679,0)</f>
        <v>0</v>
      </c>
      <c r="BJ679" s="16" t="s">
        <v>85</v>
      </c>
      <c r="BK679" s="215">
        <f>ROUND(I679*H679,2)</f>
        <v>0</v>
      </c>
      <c r="BL679" s="16" t="s">
        <v>231</v>
      </c>
      <c r="BM679" s="214" t="s">
        <v>1638</v>
      </c>
    </row>
    <row r="680" s="2" customFormat="1">
      <c r="A680" s="37"/>
      <c r="B680" s="38"/>
      <c r="C680" s="39"/>
      <c r="D680" s="216" t="s">
        <v>162</v>
      </c>
      <c r="E680" s="39"/>
      <c r="F680" s="217" t="s">
        <v>1639</v>
      </c>
      <c r="G680" s="39"/>
      <c r="H680" s="39"/>
      <c r="I680" s="218"/>
      <c r="J680" s="39"/>
      <c r="K680" s="39"/>
      <c r="L680" s="43"/>
      <c r="M680" s="219"/>
      <c r="N680" s="220"/>
      <c r="O680" s="83"/>
      <c r="P680" s="83"/>
      <c r="Q680" s="83"/>
      <c r="R680" s="83"/>
      <c r="S680" s="83"/>
      <c r="T680" s="84"/>
      <c r="U680" s="37"/>
      <c r="V680" s="37"/>
      <c r="W680" s="37"/>
      <c r="X680" s="37"/>
      <c r="Y680" s="37"/>
      <c r="Z680" s="37"/>
      <c r="AA680" s="37"/>
      <c r="AB680" s="37"/>
      <c r="AC680" s="37"/>
      <c r="AD680" s="37"/>
      <c r="AE680" s="37"/>
      <c r="AT680" s="16" t="s">
        <v>162</v>
      </c>
      <c r="AU680" s="16" t="s">
        <v>85</v>
      </c>
    </row>
    <row r="681" s="2" customFormat="1" ht="19.8" customHeight="1">
      <c r="A681" s="37"/>
      <c r="B681" s="38"/>
      <c r="C681" s="203" t="s">
        <v>1640</v>
      </c>
      <c r="D681" s="203" t="s">
        <v>155</v>
      </c>
      <c r="E681" s="204" t="s">
        <v>1641</v>
      </c>
      <c r="F681" s="205" t="s">
        <v>1642</v>
      </c>
      <c r="G681" s="206" t="s">
        <v>195</v>
      </c>
      <c r="H681" s="207">
        <v>145.97</v>
      </c>
      <c r="I681" s="208"/>
      <c r="J681" s="209">
        <f>ROUND(I681*H681,2)</f>
        <v>0</v>
      </c>
      <c r="K681" s="205" t="s">
        <v>159</v>
      </c>
      <c r="L681" s="43"/>
      <c r="M681" s="210" t="s">
        <v>19</v>
      </c>
      <c r="N681" s="211" t="s">
        <v>44</v>
      </c>
      <c r="O681" s="83"/>
      <c r="P681" s="212">
        <f>O681*H681</f>
        <v>0</v>
      </c>
      <c r="Q681" s="212">
        <v>0.00020000000000000001</v>
      </c>
      <c r="R681" s="212">
        <f>Q681*H681</f>
        <v>0.029194000000000001</v>
      </c>
      <c r="S681" s="212">
        <v>0</v>
      </c>
      <c r="T681" s="213">
        <f>S681*H681</f>
        <v>0</v>
      </c>
      <c r="U681" s="37"/>
      <c r="V681" s="37"/>
      <c r="W681" s="37"/>
      <c r="X681" s="37"/>
      <c r="Y681" s="37"/>
      <c r="Z681" s="37"/>
      <c r="AA681" s="37"/>
      <c r="AB681" s="37"/>
      <c r="AC681" s="37"/>
      <c r="AD681" s="37"/>
      <c r="AE681" s="37"/>
      <c r="AR681" s="214" t="s">
        <v>231</v>
      </c>
      <c r="AT681" s="214" t="s">
        <v>155</v>
      </c>
      <c r="AU681" s="214" t="s">
        <v>85</v>
      </c>
      <c r="AY681" s="16" t="s">
        <v>153</v>
      </c>
      <c r="BE681" s="215">
        <f>IF(N681="základní",J681,0)</f>
        <v>0</v>
      </c>
      <c r="BF681" s="215">
        <f>IF(N681="snížená",J681,0)</f>
        <v>0</v>
      </c>
      <c r="BG681" s="215">
        <f>IF(N681="zákl. přenesená",J681,0)</f>
        <v>0</v>
      </c>
      <c r="BH681" s="215">
        <f>IF(N681="sníž. přenesená",J681,0)</f>
        <v>0</v>
      </c>
      <c r="BI681" s="215">
        <f>IF(N681="nulová",J681,0)</f>
        <v>0</v>
      </c>
      <c r="BJ681" s="16" t="s">
        <v>85</v>
      </c>
      <c r="BK681" s="215">
        <f>ROUND(I681*H681,2)</f>
        <v>0</v>
      </c>
      <c r="BL681" s="16" t="s">
        <v>231</v>
      </c>
      <c r="BM681" s="214" t="s">
        <v>1643</v>
      </c>
    </row>
    <row r="682" s="2" customFormat="1">
      <c r="A682" s="37"/>
      <c r="B682" s="38"/>
      <c r="C682" s="39"/>
      <c r="D682" s="216" t="s">
        <v>162</v>
      </c>
      <c r="E682" s="39"/>
      <c r="F682" s="217" t="s">
        <v>1644</v>
      </c>
      <c r="G682" s="39"/>
      <c r="H682" s="39"/>
      <c r="I682" s="218"/>
      <c r="J682" s="39"/>
      <c r="K682" s="39"/>
      <c r="L682" s="43"/>
      <c r="M682" s="219"/>
      <c r="N682" s="220"/>
      <c r="O682" s="83"/>
      <c r="P682" s="83"/>
      <c r="Q682" s="83"/>
      <c r="R682" s="83"/>
      <c r="S682" s="83"/>
      <c r="T682" s="84"/>
      <c r="U682" s="37"/>
      <c r="V682" s="37"/>
      <c r="W682" s="37"/>
      <c r="X682" s="37"/>
      <c r="Y682" s="37"/>
      <c r="Z682" s="37"/>
      <c r="AA682" s="37"/>
      <c r="AB682" s="37"/>
      <c r="AC682" s="37"/>
      <c r="AD682" s="37"/>
      <c r="AE682" s="37"/>
      <c r="AT682" s="16" t="s">
        <v>162</v>
      </c>
      <c r="AU682" s="16" t="s">
        <v>85</v>
      </c>
    </row>
    <row r="683" s="2" customFormat="1" ht="19.8" customHeight="1">
      <c r="A683" s="37"/>
      <c r="B683" s="38"/>
      <c r="C683" s="203" t="s">
        <v>1645</v>
      </c>
      <c r="D683" s="203" t="s">
        <v>155</v>
      </c>
      <c r="E683" s="204" t="s">
        <v>1646</v>
      </c>
      <c r="F683" s="205" t="s">
        <v>1647</v>
      </c>
      <c r="G683" s="206" t="s">
        <v>195</v>
      </c>
      <c r="H683" s="207">
        <v>50.530000000000001</v>
      </c>
      <c r="I683" s="208"/>
      <c r="J683" s="209">
        <f>ROUND(I683*H683,2)</f>
        <v>0</v>
      </c>
      <c r="K683" s="205" t="s">
        <v>159</v>
      </c>
      <c r="L683" s="43"/>
      <c r="M683" s="210" t="s">
        <v>19</v>
      </c>
      <c r="N683" s="211" t="s">
        <v>44</v>
      </c>
      <c r="O683" s="83"/>
      <c r="P683" s="212">
        <f>O683*H683</f>
        <v>0</v>
      </c>
      <c r="Q683" s="212">
        <v>2.0000000000000002E-05</v>
      </c>
      <c r="R683" s="212">
        <f>Q683*H683</f>
        <v>0.0010106000000000002</v>
      </c>
      <c r="S683" s="212">
        <v>0</v>
      </c>
      <c r="T683" s="213">
        <f>S683*H683</f>
        <v>0</v>
      </c>
      <c r="U683" s="37"/>
      <c r="V683" s="37"/>
      <c r="W683" s="37"/>
      <c r="X683" s="37"/>
      <c r="Y683" s="37"/>
      <c r="Z683" s="37"/>
      <c r="AA683" s="37"/>
      <c r="AB683" s="37"/>
      <c r="AC683" s="37"/>
      <c r="AD683" s="37"/>
      <c r="AE683" s="37"/>
      <c r="AR683" s="214" t="s">
        <v>231</v>
      </c>
      <c r="AT683" s="214" t="s">
        <v>155</v>
      </c>
      <c r="AU683" s="214" t="s">
        <v>85</v>
      </c>
      <c r="AY683" s="16" t="s">
        <v>153</v>
      </c>
      <c r="BE683" s="215">
        <f>IF(N683="základní",J683,0)</f>
        <v>0</v>
      </c>
      <c r="BF683" s="215">
        <f>IF(N683="snížená",J683,0)</f>
        <v>0</v>
      </c>
      <c r="BG683" s="215">
        <f>IF(N683="zákl. přenesená",J683,0)</f>
        <v>0</v>
      </c>
      <c r="BH683" s="215">
        <f>IF(N683="sníž. přenesená",J683,0)</f>
        <v>0</v>
      </c>
      <c r="BI683" s="215">
        <f>IF(N683="nulová",J683,0)</f>
        <v>0</v>
      </c>
      <c r="BJ683" s="16" t="s">
        <v>85</v>
      </c>
      <c r="BK683" s="215">
        <f>ROUND(I683*H683,2)</f>
        <v>0</v>
      </c>
      <c r="BL683" s="16" t="s">
        <v>231</v>
      </c>
      <c r="BM683" s="214" t="s">
        <v>1648</v>
      </c>
    </row>
    <row r="684" s="2" customFormat="1">
      <c r="A684" s="37"/>
      <c r="B684" s="38"/>
      <c r="C684" s="39"/>
      <c r="D684" s="216" t="s">
        <v>162</v>
      </c>
      <c r="E684" s="39"/>
      <c r="F684" s="217" t="s">
        <v>1649</v>
      </c>
      <c r="G684" s="39"/>
      <c r="H684" s="39"/>
      <c r="I684" s="218"/>
      <c r="J684" s="39"/>
      <c r="K684" s="39"/>
      <c r="L684" s="43"/>
      <c r="M684" s="219"/>
      <c r="N684" s="220"/>
      <c r="O684" s="83"/>
      <c r="P684" s="83"/>
      <c r="Q684" s="83"/>
      <c r="R684" s="83"/>
      <c r="S684" s="83"/>
      <c r="T684" s="84"/>
      <c r="U684" s="37"/>
      <c r="V684" s="37"/>
      <c r="W684" s="37"/>
      <c r="X684" s="37"/>
      <c r="Y684" s="37"/>
      <c r="Z684" s="37"/>
      <c r="AA684" s="37"/>
      <c r="AB684" s="37"/>
      <c r="AC684" s="37"/>
      <c r="AD684" s="37"/>
      <c r="AE684" s="37"/>
      <c r="AT684" s="16" t="s">
        <v>162</v>
      </c>
      <c r="AU684" s="16" t="s">
        <v>85</v>
      </c>
    </row>
    <row r="685" s="2" customFormat="1" ht="14.4" customHeight="1">
      <c r="A685" s="37"/>
      <c r="B685" s="38"/>
      <c r="C685" s="203" t="s">
        <v>1650</v>
      </c>
      <c r="D685" s="203" t="s">
        <v>155</v>
      </c>
      <c r="E685" s="204" t="s">
        <v>1651</v>
      </c>
      <c r="F685" s="205" t="s">
        <v>1652</v>
      </c>
      <c r="G685" s="206" t="s">
        <v>195</v>
      </c>
      <c r="H685" s="207">
        <v>49</v>
      </c>
      <c r="I685" s="208"/>
      <c r="J685" s="209">
        <f>ROUND(I685*H685,2)</f>
        <v>0</v>
      </c>
      <c r="K685" s="205" t="s">
        <v>159</v>
      </c>
      <c r="L685" s="43"/>
      <c r="M685" s="210" t="s">
        <v>19</v>
      </c>
      <c r="N685" s="211" t="s">
        <v>44</v>
      </c>
      <c r="O685" s="83"/>
      <c r="P685" s="212">
        <f>O685*H685</f>
        <v>0</v>
      </c>
      <c r="Q685" s="212">
        <v>1.0000000000000001E-05</v>
      </c>
      <c r="R685" s="212">
        <f>Q685*H685</f>
        <v>0.00049000000000000009</v>
      </c>
      <c r="S685" s="212">
        <v>0</v>
      </c>
      <c r="T685" s="213">
        <f>S685*H685</f>
        <v>0</v>
      </c>
      <c r="U685" s="37"/>
      <c r="V685" s="37"/>
      <c r="W685" s="37"/>
      <c r="X685" s="37"/>
      <c r="Y685" s="37"/>
      <c r="Z685" s="37"/>
      <c r="AA685" s="37"/>
      <c r="AB685" s="37"/>
      <c r="AC685" s="37"/>
      <c r="AD685" s="37"/>
      <c r="AE685" s="37"/>
      <c r="AR685" s="214" t="s">
        <v>231</v>
      </c>
      <c r="AT685" s="214" t="s">
        <v>155</v>
      </c>
      <c r="AU685" s="214" t="s">
        <v>85</v>
      </c>
      <c r="AY685" s="16" t="s">
        <v>153</v>
      </c>
      <c r="BE685" s="215">
        <f>IF(N685="základní",J685,0)</f>
        <v>0</v>
      </c>
      <c r="BF685" s="215">
        <f>IF(N685="snížená",J685,0)</f>
        <v>0</v>
      </c>
      <c r="BG685" s="215">
        <f>IF(N685="zákl. přenesená",J685,0)</f>
        <v>0</v>
      </c>
      <c r="BH685" s="215">
        <f>IF(N685="sníž. přenesená",J685,0)</f>
        <v>0</v>
      </c>
      <c r="BI685" s="215">
        <f>IF(N685="nulová",J685,0)</f>
        <v>0</v>
      </c>
      <c r="BJ685" s="16" t="s">
        <v>85</v>
      </c>
      <c r="BK685" s="215">
        <f>ROUND(I685*H685,2)</f>
        <v>0</v>
      </c>
      <c r="BL685" s="16" t="s">
        <v>231</v>
      </c>
      <c r="BM685" s="214" t="s">
        <v>1653</v>
      </c>
    </row>
    <row r="686" s="2" customFormat="1">
      <c r="A686" s="37"/>
      <c r="B686" s="38"/>
      <c r="C686" s="39"/>
      <c r="D686" s="216" t="s">
        <v>162</v>
      </c>
      <c r="E686" s="39"/>
      <c r="F686" s="217" t="s">
        <v>1654</v>
      </c>
      <c r="G686" s="39"/>
      <c r="H686" s="39"/>
      <c r="I686" s="218"/>
      <c r="J686" s="39"/>
      <c r="K686" s="39"/>
      <c r="L686" s="43"/>
      <c r="M686" s="219"/>
      <c r="N686" s="220"/>
      <c r="O686" s="83"/>
      <c r="P686" s="83"/>
      <c r="Q686" s="83"/>
      <c r="R686" s="83"/>
      <c r="S686" s="83"/>
      <c r="T686" s="84"/>
      <c r="U686" s="37"/>
      <c r="V686" s="37"/>
      <c r="W686" s="37"/>
      <c r="X686" s="37"/>
      <c r="Y686" s="37"/>
      <c r="Z686" s="37"/>
      <c r="AA686" s="37"/>
      <c r="AB686" s="37"/>
      <c r="AC686" s="37"/>
      <c r="AD686" s="37"/>
      <c r="AE686" s="37"/>
      <c r="AT686" s="16" t="s">
        <v>162</v>
      </c>
      <c r="AU686" s="16" t="s">
        <v>85</v>
      </c>
    </row>
    <row r="687" s="2" customFormat="1" ht="14.4" customHeight="1">
      <c r="A687" s="37"/>
      <c r="B687" s="38"/>
      <c r="C687" s="203" t="s">
        <v>1655</v>
      </c>
      <c r="D687" s="203" t="s">
        <v>155</v>
      </c>
      <c r="E687" s="204" t="s">
        <v>1656</v>
      </c>
      <c r="F687" s="205" t="s">
        <v>1657</v>
      </c>
      <c r="G687" s="206" t="s">
        <v>195</v>
      </c>
      <c r="H687" s="207">
        <v>626.10000000000002</v>
      </c>
      <c r="I687" s="208"/>
      <c r="J687" s="209">
        <f>ROUND(I687*H687,2)</f>
        <v>0</v>
      </c>
      <c r="K687" s="205" t="s">
        <v>159</v>
      </c>
      <c r="L687" s="43"/>
      <c r="M687" s="210" t="s">
        <v>19</v>
      </c>
      <c r="N687" s="211" t="s">
        <v>44</v>
      </c>
      <c r="O687" s="83"/>
      <c r="P687" s="212">
        <f>O687*H687</f>
        <v>0</v>
      </c>
      <c r="Q687" s="212">
        <v>1.0000000000000001E-05</v>
      </c>
      <c r="R687" s="212">
        <f>Q687*H687</f>
        <v>0.0062610000000000009</v>
      </c>
      <c r="S687" s="212">
        <v>0</v>
      </c>
      <c r="T687" s="213">
        <f>S687*H687</f>
        <v>0</v>
      </c>
      <c r="U687" s="37"/>
      <c r="V687" s="37"/>
      <c r="W687" s="37"/>
      <c r="X687" s="37"/>
      <c r="Y687" s="37"/>
      <c r="Z687" s="37"/>
      <c r="AA687" s="37"/>
      <c r="AB687" s="37"/>
      <c r="AC687" s="37"/>
      <c r="AD687" s="37"/>
      <c r="AE687" s="37"/>
      <c r="AR687" s="214" t="s">
        <v>231</v>
      </c>
      <c r="AT687" s="214" t="s">
        <v>155</v>
      </c>
      <c r="AU687" s="214" t="s">
        <v>85</v>
      </c>
      <c r="AY687" s="16" t="s">
        <v>153</v>
      </c>
      <c r="BE687" s="215">
        <f>IF(N687="základní",J687,0)</f>
        <v>0</v>
      </c>
      <c r="BF687" s="215">
        <f>IF(N687="snížená",J687,0)</f>
        <v>0</v>
      </c>
      <c r="BG687" s="215">
        <f>IF(N687="zákl. přenesená",J687,0)</f>
        <v>0</v>
      </c>
      <c r="BH687" s="215">
        <f>IF(N687="sníž. přenesená",J687,0)</f>
        <v>0</v>
      </c>
      <c r="BI687" s="215">
        <f>IF(N687="nulová",J687,0)</f>
        <v>0</v>
      </c>
      <c r="BJ687" s="16" t="s">
        <v>85</v>
      </c>
      <c r="BK687" s="215">
        <f>ROUND(I687*H687,2)</f>
        <v>0</v>
      </c>
      <c r="BL687" s="16" t="s">
        <v>231</v>
      </c>
      <c r="BM687" s="214" t="s">
        <v>1658</v>
      </c>
    </row>
    <row r="688" s="2" customFormat="1">
      <c r="A688" s="37"/>
      <c r="B688" s="38"/>
      <c r="C688" s="39"/>
      <c r="D688" s="216" t="s">
        <v>162</v>
      </c>
      <c r="E688" s="39"/>
      <c r="F688" s="217" t="s">
        <v>1659</v>
      </c>
      <c r="G688" s="39"/>
      <c r="H688" s="39"/>
      <c r="I688" s="218"/>
      <c r="J688" s="39"/>
      <c r="K688" s="39"/>
      <c r="L688" s="43"/>
      <c r="M688" s="219"/>
      <c r="N688" s="220"/>
      <c r="O688" s="83"/>
      <c r="P688" s="83"/>
      <c r="Q688" s="83"/>
      <c r="R688" s="83"/>
      <c r="S688" s="83"/>
      <c r="T688" s="84"/>
      <c r="U688" s="37"/>
      <c r="V688" s="37"/>
      <c r="W688" s="37"/>
      <c r="X688" s="37"/>
      <c r="Y688" s="37"/>
      <c r="Z688" s="37"/>
      <c r="AA688" s="37"/>
      <c r="AB688" s="37"/>
      <c r="AC688" s="37"/>
      <c r="AD688" s="37"/>
      <c r="AE688" s="37"/>
      <c r="AT688" s="16" t="s">
        <v>162</v>
      </c>
      <c r="AU688" s="16" t="s">
        <v>85</v>
      </c>
    </row>
    <row r="689" s="2" customFormat="1" ht="22.2" customHeight="1">
      <c r="A689" s="37"/>
      <c r="B689" s="38"/>
      <c r="C689" s="203" t="s">
        <v>1660</v>
      </c>
      <c r="D689" s="203" t="s">
        <v>155</v>
      </c>
      <c r="E689" s="204" t="s">
        <v>1661</v>
      </c>
      <c r="F689" s="205" t="s">
        <v>1662</v>
      </c>
      <c r="G689" s="206" t="s">
        <v>195</v>
      </c>
      <c r="H689" s="207">
        <v>949.45000000000005</v>
      </c>
      <c r="I689" s="208"/>
      <c r="J689" s="209">
        <f>ROUND(I689*H689,2)</f>
        <v>0</v>
      </c>
      <c r="K689" s="205" t="s">
        <v>159</v>
      </c>
      <c r="L689" s="43"/>
      <c r="M689" s="210" t="s">
        <v>19</v>
      </c>
      <c r="N689" s="211" t="s">
        <v>44</v>
      </c>
      <c r="O689" s="83"/>
      <c r="P689" s="212">
        <f>O689*H689</f>
        <v>0</v>
      </c>
      <c r="Q689" s="212">
        <v>0.00025999999999999998</v>
      </c>
      <c r="R689" s="212">
        <f>Q689*H689</f>
        <v>0.24685699999999999</v>
      </c>
      <c r="S689" s="212">
        <v>0</v>
      </c>
      <c r="T689" s="213">
        <f>S689*H689</f>
        <v>0</v>
      </c>
      <c r="U689" s="37"/>
      <c r="V689" s="37"/>
      <c r="W689" s="37"/>
      <c r="X689" s="37"/>
      <c r="Y689" s="37"/>
      <c r="Z689" s="37"/>
      <c r="AA689" s="37"/>
      <c r="AB689" s="37"/>
      <c r="AC689" s="37"/>
      <c r="AD689" s="37"/>
      <c r="AE689" s="37"/>
      <c r="AR689" s="214" t="s">
        <v>231</v>
      </c>
      <c r="AT689" s="214" t="s">
        <v>155</v>
      </c>
      <c r="AU689" s="214" t="s">
        <v>85</v>
      </c>
      <c r="AY689" s="16" t="s">
        <v>153</v>
      </c>
      <c r="BE689" s="215">
        <f>IF(N689="základní",J689,0)</f>
        <v>0</v>
      </c>
      <c r="BF689" s="215">
        <f>IF(N689="snížená",J689,0)</f>
        <v>0</v>
      </c>
      <c r="BG689" s="215">
        <f>IF(N689="zákl. přenesená",J689,0)</f>
        <v>0</v>
      </c>
      <c r="BH689" s="215">
        <f>IF(N689="sníž. přenesená",J689,0)</f>
        <v>0</v>
      </c>
      <c r="BI689" s="215">
        <f>IF(N689="nulová",J689,0)</f>
        <v>0</v>
      </c>
      <c r="BJ689" s="16" t="s">
        <v>85</v>
      </c>
      <c r="BK689" s="215">
        <f>ROUND(I689*H689,2)</f>
        <v>0</v>
      </c>
      <c r="BL689" s="16" t="s">
        <v>231</v>
      </c>
      <c r="BM689" s="214" t="s">
        <v>1663</v>
      </c>
    </row>
    <row r="690" s="2" customFormat="1">
      <c r="A690" s="37"/>
      <c r="B690" s="38"/>
      <c r="C690" s="39"/>
      <c r="D690" s="216" t="s">
        <v>162</v>
      </c>
      <c r="E690" s="39"/>
      <c r="F690" s="217" t="s">
        <v>1664</v>
      </c>
      <c r="G690" s="39"/>
      <c r="H690" s="39"/>
      <c r="I690" s="218"/>
      <c r="J690" s="39"/>
      <c r="K690" s="39"/>
      <c r="L690" s="43"/>
      <c r="M690" s="219"/>
      <c r="N690" s="220"/>
      <c r="O690" s="83"/>
      <c r="P690" s="83"/>
      <c r="Q690" s="83"/>
      <c r="R690" s="83"/>
      <c r="S690" s="83"/>
      <c r="T690" s="84"/>
      <c r="U690" s="37"/>
      <c r="V690" s="37"/>
      <c r="W690" s="37"/>
      <c r="X690" s="37"/>
      <c r="Y690" s="37"/>
      <c r="Z690" s="37"/>
      <c r="AA690" s="37"/>
      <c r="AB690" s="37"/>
      <c r="AC690" s="37"/>
      <c r="AD690" s="37"/>
      <c r="AE690" s="37"/>
      <c r="AT690" s="16" t="s">
        <v>162</v>
      </c>
      <c r="AU690" s="16" t="s">
        <v>85</v>
      </c>
    </row>
    <row r="691" s="2" customFormat="1" ht="22.2" customHeight="1">
      <c r="A691" s="37"/>
      <c r="B691" s="38"/>
      <c r="C691" s="203" t="s">
        <v>1665</v>
      </c>
      <c r="D691" s="203" t="s">
        <v>155</v>
      </c>
      <c r="E691" s="204" t="s">
        <v>1666</v>
      </c>
      <c r="F691" s="205" t="s">
        <v>1667</v>
      </c>
      <c r="G691" s="206" t="s">
        <v>195</v>
      </c>
      <c r="H691" s="207">
        <v>145.97</v>
      </c>
      <c r="I691" s="208"/>
      <c r="J691" s="209">
        <f>ROUND(I691*H691,2)</f>
        <v>0</v>
      </c>
      <c r="K691" s="205" t="s">
        <v>159</v>
      </c>
      <c r="L691" s="43"/>
      <c r="M691" s="210" t="s">
        <v>19</v>
      </c>
      <c r="N691" s="211" t="s">
        <v>44</v>
      </c>
      <c r="O691" s="83"/>
      <c r="P691" s="212">
        <f>O691*H691</f>
        <v>0</v>
      </c>
      <c r="Q691" s="212">
        <v>0.00025999999999999998</v>
      </c>
      <c r="R691" s="212">
        <f>Q691*H691</f>
        <v>0.037952199999999998</v>
      </c>
      <c r="S691" s="212">
        <v>0</v>
      </c>
      <c r="T691" s="213">
        <f>S691*H691</f>
        <v>0</v>
      </c>
      <c r="U691" s="37"/>
      <c r="V691" s="37"/>
      <c r="W691" s="37"/>
      <c r="X691" s="37"/>
      <c r="Y691" s="37"/>
      <c r="Z691" s="37"/>
      <c r="AA691" s="37"/>
      <c r="AB691" s="37"/>
      <c r="AC691" s="37"/>
      <c r="AD691" s="37"/>
      <c r="AE691" s="37"/>
      <c r="AR691" s="214" t="s">
        <v>231</v>
      </c>
      <c r="AT691" s="214" t="s">
        <v>155</v>
      </c>
      <c r="AU691" s="214" t="s">
        <v>85</v>
      </c>
      <c r="AY691" s="16" t="s">
        <v>153</v>
      </c>
      <c r="BE691" s="215">
        <f>IF(N691="základní",J691,0)</f>
        <v>0</v>
      </c>
      <c r="BF691" s="215">
        <f>IF(N691="snížená",J691,0)</f>
        <v>0</v>
      </c>
      <c r="BG691" s="215">
        <f>IF(N691="zákl. přenesená",J691,0)</f>
        <v>0</v>
      </c>
      <c r="BH691" s="215">
        <f>IF(N691="sníž. přenesená",J691,0)</f>
        <v>0</v>
      </c>
      <c r="BI691" s="215">
        <f>IF(N691="nulová",J691,0)</f>
        <v>0</v>
      </c>
      <c r="BJ691" s="16" t="s">
        <v>85</v>
      </c>
      <c r="BK691" s="215">
        <f>ROUND(I691*H691,2)</f>
        <v>0</v>
      </c>
      <c r="BL691" s="16" t="s">
        <v>231</v>
      </c>
      <c r="BM691" s="214" t="s">
        <v>1668</v>
      </c>
    </row>
    <row r="692" s="2" customFormat="1">
      <c r="A692" s="37"/>
      <c r="B692" s="38"/>
      <c r="C692" s="39"/>
      <c r="D692" s="216" t="s">
        <v>162</v>
      </c>
      <c r="E692" s="39"/>
      <c r="F692" s="217" t="s">
        <v>1669</v>
      </c>
      <c r="G692" s="39"/>
      <c r="H692" s="39"/>
      <c r="I692" s="218"/>
      <c r="J692" s="39"/>
      <c r="K692" s="39"/>
      <c r="L692" s="43"/>
      <c r="M692" s="233"/>
      <c r="N692" s="234"/>
      <c r="O692" s="235"/>
      <c r="P692" s="235"/>
      <c r="Q692" s="235"/>
      <c r="R692" s="235"/>
      <c r="S692" s="235"/>
      <c r="T692" s="236"/>
      <c r="U692" s="37"/>
      <c r="V692" s="37"/>
      <c r="W692" s="37"/>
      <c r="X692" s="37"/>
      <c r="Y692" s="37"/>
      <c r="Z692" s="37"/>
      <c r="AA692" s="37"/>
      <c r="AB692" s="37"/>
      <c r="AC692" s="37"/>
      <c r="AD692" s="37"/>
      <c r="AE692" s="37"/>
      <c r="AT692" s="16" t="s">
        <v>162</v>
      </c>
      <c r="AU692" s="16" t="s">
        <v>85</v>
      </c>
    </row>
    <row r="693" s="2" customFormat="1" ht="6.96" customHeight="1">
      <c r="A693" s="37"/>
      <c r="B693" s="58"/>
      <c r="C693" s="59"/>
      <c r="D693" s="59"/>
      <c r="E693" s="59"/>
      <c r="F693" s="59"/>
      <c r="G693" s="59"/>
      <c r="H693" s="59"/>
      <c r="I693" s="59"/>
      <c r="J693" s="59"/>
      <c r="K693" s="59"/>
      <c r="L693" s="43"/>
      <c r="M693" s="37"/>
      <c r="O693" s="37"/>
      <c r="P693" s="37"/>
      <c r="Q693" s="37"/>
      <c r="R693" s="37"/>
      <c r="S693" s="37"/>
      <c r="T693" s="37"/>
      <c r="U693" s="37"/>
      <c r="V693" s="37"/>
      <c r="W693" s="37"/>
      <c r="X693" s="37"/>
      <c r="Y693" s="37"/>
      <c r="Z693" s="37"/>
      <c r="AA693" s="37"/>
      <c r="AB693" s="37"/>
      <c r="AC693" s="37"/>
      <c r="AD693" s="37"/>
      <c r="AE693" s="37"/>
    </row>
  </sheetData>
  <sheetProtection sheet="1" autoFilter="0" formatColumns="0" formatRows="0" objects="1" scenarios="1" spinCount="100000" saltValue="Y//6Nl7dyclYqHjs4aRTYp/7LgqwUcfUzmcjEWu+I55cE7flea1/sdo2/CrxOqGtgIWfC8GNEozQ37ygl4fA/g==" hashValue="YgRnNEtYBhZnXbUayWMUYfvAP1YU7du8xlwiT8nwtcvFQTumL72ji9DaxpeAZJ+WpD2p478XI8+OsGqpoF4aNA==" algorithmName="SHA-512" password="CC35"/>
  <autoFilter ref="C102:K692"/>
  <mergeCells count="9">
    <mergeCell ref="E7:H7"/>
    <mergeCell ref="E9:H9"/>
    <mergeCell ref="E18:H18"/>
    <mergeCell ref="E27:H27"/>
    <mergeCell ref="E48:H48"/>
    <mergeCell ref="E50:H50"/>
    <mergeCell ref="E93:H93"/>
    <mergeCell ref="E95:H95"/>
    <mergeCell ref="L2:V2"/>
  </mergeCells>
  <hyperlinks>
    <hyperlink ref="F107" r:id="rId1" display="https://podminky.urs.cz/item/CS_URS_2022_01/132112132"/>
    <hyperlink ref="F110" r:id="rId2" display="https://podminky.urs.cz/item/CS_URS_2022_01/162751117"/>
    <hyperlink ref="F112" r:id="rId3" display="https://podminky.urs.cz/item/CS_URS_2022_01/171201221"/>
    <hyperlink ref="F114" r:id="rId4" display="https://podminky.urs.cz/item/CS_URS_2022_01/171251201"/>
    <hyperlink ref="F116" r:id="rId5" display="https://podminky.urs.cz/item/CS_URS_2022_01/174101101"/>
    <hyperlink ref="F119" r:id="rId6" display="https://podminky.urs.cz/item/CS_URS_2022_01/310279842"/>
    <hyperlink ref="F121" r:id="rId7" display="https://podminky.urs.cz/item/CS_URS_2022_01/311237141"/>
    <hyperlink ref="F123" r:id="rId8" display="https://podminky.urs.cz/item/CS_URS_2022_01/311273121"/>
    <hyperlink ref="F126" r:id="rId9" display="https://podminky.urs.cz/item/CS_URS_2022_01/317142422"/>
    <hyperlink ref="F128" r:id="rId10" display="https://podminky.urs.cz/item/CS_URS_2022_01/317143452"/>
    <hyperlink ref="F130" r:id="rId11" display="https://podminky.urs.cz/item/CS_URS_2022_01/317143461"/>
    <hyperlink ref="F132" r:id="rId12" display="https://podminky.urs.cz/item/CS_URS_2022_01/317143464"/>
    <hyperlink ref="F134" r:id="rId13" display="https://podminky.urs.cz/item/CS_URS_2022_01/317143466"/>
    <hyperlink ref="F136" r:id="rId14" display="https://podminky.urs.cz/item/CS_URS_2022_01/317351107"/>
    <hyperlink ref="F138" r:id="rId15" display="https://podminky.urs.cz/item/CS_URS_2022_01/317351108"/>
    <hyperlink ref="F140" r:id="rId16" display="https://podminky.urs.cz/item/CS_URS_2022_01/317361821"/>
    <hyperlink ref="F142" r:id="rId17" display="https://podminky.urs.cz/item/CS_URS_2022_01/317941123"/>
    <hyperlink ref="F145" r:id="rId18" display="https://podminky.urs.cz/item/CS_URS_2022_01/340271041"/>
    <hyperlink ref="F147" r:id="rId19" display="https://podminky.urs.cz/item/CS_URS_2022_01/342272225"/>
    <hyperlink ref="F149" r:id="rId20" display="https://podminky.urs.cz/item/CS_URS_2022_01/342272245"/>
    <hyperlink ref="F152" r:id="rId21" display="https://podminky.urs.cz/item/CS_URS_2022_01/413232211"/>
    <hyperlink ref="F154" r:id="rId22" display="https://podminky.urs.cz/item/CS_URS_2022_01/417321515"/>
    <hyperlink ref="F156" r:id="rId23" display="https://podminky.urs.cz/item/CS_URS_2022_01/417351115"/>
    <hyperlink ref="F158" r:id="rId24" display="https://podminky.urs.cz/item/CS_URS_2022_01/417351116"/>
    <hyperlink ref="F160" r:id="rId25" display="https://podminky.urs.cz/item/CS_URS_2022_01/417361821"/>
    <hyperlink ref="F163" r:id="rId26" display="https://podminky.urs.cz/item/CS_URS_2022_01/564271011"/>
    <hyperlink ref="F165" r:id="rId27" display="https://podminky.urs.cz/item/CS_URS_2022_01/596811311"/>
    <hyperlink ref="F169" r:id="rId28" display="https://podminky.urs.cz/item/CS_URS_2022_01/611311131"/>
    <hyperlink ref="F171" r:id="rId29" display="https://podminky.urs.cz/item/CS_URS_2022_01/611311135"/>
    <hyperlink ref="F173" r:id="rId30" display="https://podminky.urs.cz/item/CS_URS_2022_01/611315212"/>
    <hyperlink ref="F175" r:id="rId31" display="https://podminky.urs.cz/item/CS_URS_2022_01/611315413"/>
    <hyperlink ref="F177" r:id="rId32" display="https://podminky.urs.cz/item/CS_URS_2022_01/612131102"/>
    <hyperlink ref="F179" r:id="rId33" display="https://podminky.urs.cz/item/CS_URS_2022_01/612311131"/>
    <hyperlink ref="F181" r:id="rId34" display="https://podminky.urs.cz/item/CS_URS_2022_01/612315202"/>
    <hyperlink ref="F183" r:id="rId35" display="https://podminky.urs.cz/item/CS_URS_2022_01/612321121"/>
    <hyperlink ref="F185" r:id="rId36" display="https://podminky.urs.cz/item/CS_URS_2022_01/612321191"/>
    <hyperlink ref="F187" r:id="rId37" display="https://podminky.urs.cz/item/CS_URS_2022_01/612325101"/>
    <hyperlink ref="F189" r:id="rId38" display="https://podminky.urs.cz/item/CS_URS_2022_01/612325121"/>
    <hyperlink ref="F191" r:id="rId39" display="https://podminky.urs.cz/item/CS_URS_2022_01/612345301"/>
    <hyperlink ref="F195" r:id="rId40" display="https://podminky.urs.cz/item/CS_URS_2022_01/622131300"/>
    <hyperlink ref="F197" r:id="rId41" display="https://podminky.urs.cz/item/CS_URS_2022_01/622135001"/>
    <hyperlink ref="F199" r:id="rId42" display="https://podminky.urs.cz/item/CS_URS_2021_01/622135011"/>
    <hyperlink ref="F201" r:id="rId43" display="https://podminky.urs.cz/item/CS_URS_2021_01/622142002"/>
    <hyperlink ref="F203" r:id="rId44" display="https://podminky.urs.cz/item/CS_URS_2022_01/622211021"/>
    <hyperlink ref="F206" r:id="rId45" display="https://podminky.urs.cz/item/CS_URS_2022_01/622211041"/>
    <hyperlink ref="F209" r:id="rId46" display="https://podminky.urs.cz/item/CS_URS_2022_01/622212051"/>
    <hyperlink ref="F212" r:id="rId47" display="https://podminky.urs.cz/item/CS_URS_2022_01/622251101"/>
    <hyperlink ref="F214" r:id="rId48" display="https://podminky.urs.cz/item/CS_URS_2022_01/622252002"/>
    <hyperlink ref="F222" r:id="rId49" display="https://podminky.urs.cz/item/CS_URS_2022_01/622325112"/>
    <hyperlink ref="F224" r:id="rId50" display="https://podminky.urs.cz/item/CS_URS_2022_01/622511112"/>
    <hyperlink ref="F227" r:id="rId51" display="https://podminky.urs.cz/item/CS_URS_2022_01/622635021"/>
    <hyperlink ref="F229" r:id="rId52" display="https://podminky.urs.cz/item/CS_URS_2022_01/629991012"/>
    <hyperlink ref="F231" r:id="rId53" display="https://podminky.urs.cz/item/CS_URS_2022_01/629995101"/>
    <hyperlink ref="F233" r:id="rId54" display="https://podminky.urs.cz/item/CS_URS_2022_01/632453414"/>
    <hyperlink ref="F235" r:id="rId55" display="https://podminky.urs.cz/item/CS_URS_2022_01/632481213"/>
    <hyperlink ref="F237" r:id="rId56" display="https://podminky.urs.cz/item/CS_URS_2022_01/633811111"/>
    <hyperlink ref="F239" r:id="rId57" display="https://podminky.urs.cz/item/CS_URS_2022_01/634112123"/>
    <hyperlink ref="F241" r:id="rId58" display="https://podminky.urs.cz/item/CS_URS_2022_01/642942611"/>
    <hyperlink ref="F245" r:id="rId59" display="https://podminky.urs.cz/item/CS_URS_2022_01/642945111"/>
    <hyperlink ref="F250" r:id="rId60" display="https://podminky.urs.cz/item/CS_URS_2022_01/941211112"/>
    <hyperlink ref="F252" r:id="rId61" display="https://podminky.urs.cz/item/CS_URS_2022_01/941211211"/>
    <hyperlink ref="F254" r:id="rId62" display="https://podminky.urs.cz/item/CS_URS_2022_01/941211812"/>
    <hyperlink ref="F256" r:id="rId63" display="https://podminky.urs.cz/item/CS_URS_2022_01/944611111"/>
    <hyperlink ref="F258" r:id="rId64" display="https://podminky.urs.cz/item/CS_URS_2022_01/944611211"/>
    <hyperlink ref="F260" r:id="rId65" display="https://podminky.urs.cz/item/CS_URS_2022_01/944611811"/>
    <hyperlink ref="F262" r:id="rId66" display="https://podminky.urs.cz/item/CS_URS_2022_01/944711112"/>
    <hyperlink ref="F264" r:id="rId67" display="https://podminky.urs.cz/item/CS_URS_2022_01/944711812"/>
    <hyperlink ref="F266" r:id="rId68" display="https://podminky.urs.cz/item/CS_URS_2022_01/952901111"/>
    <hyperlink ref="F268" r:id="rId69" display="https://podminky.urs.cz/item/CS_URS_2022_01/952906113"/>
    <hyperlink ref="F270" r:id="rId70" display="https://podminky.urs.cz/item/CS_URS_2022_01/962031132"/>
    <hyperlink ref="F272" r:id="rId71" display="https://podminky.urs.cz/item/CS_URS_2022_01/962032231"/>
    <hyperlink ref="F274" r:id="rId72" display="https://podminky.urs.cz/item/CS_URS_2022_01/962032641"/>
    <hyperlink ref="F276" r:id="rId73" display="https://podminky.urs.cz/item/CS_URS_2022_01/962081141"/>
    <hyperlink ref="F278" r:id="rId74" display="https://podminky.urs.cz/item/CS_URS_2022_01/965082923"/>
    <hyperlink ref="F280" r:id="rId75" display="https://podminky.urs.cz/item/CS_URS_2022_01/966015121"/>
    <hyperlink ref="F282" r:id="rId76" display="https://podminky.urs.cz/item/CS_URS_2022_01/966031313"/>
    <hyperlink ref="F284" r:id="rId77" display="https://podminky.urs.cz/item/CS_URS_2022_01/968062244"/>
    <hyperlink ref="F286" r:id="rId78" display="https://podminky.urs.cz/item/CS_URS_2022_01/968082015"/>
    <hyperlink ref="F288" r:id="rId79" display="https://podminky.urs.cz/item/CS_URS_2022_01/968082016"/>
    <hyperlink ref="F290" r:id="rId80" display="https://podminky.urs.cz/item/CS_URS_2022_01/971033371"/>
    <hyperlink ref="F292" r:id="rId81" display="https://podminky.urs.cz/item/CS_URS_2022_01/973031324"/>
    <hyperlink ref="F294" r:id="rId82" display="https://podminky.urs.cz/item/CS_URS_2022_01/973031812"/>
    <hyperlink ref="F296" r:id="rId83" display="https://podminky.urs.cz/item/CS_URS_2022_01/976072221"/>
    <hyperlink ref="F298" r:id="rId84" display="https://podminky.urs.cz/item/CS_URS_2022_01/976074131"/>
    <hyperlink ref="F300" r:id="rId85" display="https://podminky.urs.cz/item/CS_URS_2022_01/978013141"/>
    <hyperlink ref="F302" r:id="rId86" display="https://podminky.urs.cz/item/CS_URS_2022_01/978036141"/>
    <hyperlink ref="F304" r:id="rId87" display="https://podminky.urs.cz/item/CS_URS_2022_01/978059541"/>
    <hyperlink ref="F306" r:id="rId88" display="https://podminky.urs.cz/item/CS_URS_2022_01/985221101"/>
    <hyperlink ref="F311" r:id="rId89" display="https://podminky.urs.cz/item/CS_URS_2022_01/997013114"/>
    <hyperlink ref="F313" r:id="rId90" display="https://podminky.urs.cz/item/CS_URS_2022_01/997013509"/>
    <hyperlink ref="F315" r:id="rId91" display="https://podminky.urs.cz/item/CS_URS_2022_01/997013511"/>
    <hyperlink ref="F317" r:id="rId92" display="https://podminky.urs.cz/item/CS_URS_2022_01/997013609"/>
    <hyperlink ref="F319" r:id="rId93" display="https://podminky.urs.cz/item/CS_URS_2022_01/997013631"/>
    <hyperlink ref="F321" r:id="rId94" display="https://podminky.urs.cz/item/CS_URS_2022_01/997013804"/>
    <hyperlink ref="F323" r:id="rId95" display="https://podminky.urs.cz/item/CS_URS_2022_01/997013811"/>
    <hyperlink ref="F326" r:id="rId96" display="https://podminky.urs.cz/item/CS_URS_2022_01/998011003"/>
    <hyperlink ref="F330" r:id="rId97" display="https://podminky.urs.cz/item/CS_URS_2022_01/711161215"/>
    <hyperlink ref="F332" r:id="rId98" display="https://podminky.urs.cz/item/CS_URS_2022_01/711192102"/>
    <hyperlink ref="F335" r:id="rId99" display="https://podminky.urs.cz/item/CS_URS_2022_01/998711103"/>
    <hyperlink ref="F338" r:id="rId100" display="https://podminky.urs.cz/item/CS_URS_2022_01/713111111"/>
    <hyperlink ref="F342" r:id="rId101" display="https://podminky.urs.cz/item/CS_URS_2022_01/713111128"/>
    <hyperlink ref="F345" r:id="rId102" display="https://podminky.urs.cz/item/CS_URS_2022_01/713121121"/>
    <hyperlink ref="F349" r:id="rId103" display="https://podminky.urs.cz/item/CS_URS_2022_01/713131143"/>
    <hyperlink ref="F352" r:id="rId104" display="https://podminky.urs.cz/item/CS_URS_2022_01/713131155"/>
    <hyperlink ref="F355" r:id="rId105" display="https://podminky.urs.cz/item/CS_URS_2022_01/713151111"/>
    <hyperlink ref="F357" r:id="rId106" display="https://podminky.urs.cz/item/CS_URS_2022_01/713151121"/>
    <hyperlink ref="F361" r:id="rId107" display="https://podminky.urs.cz/item/CS_URS_2022_01/713191133"/>
    <hyperlink ref="F364" r:id="rId108" display="https://podminky.urs.cz/item/CS_URS_2022_01/998713103"/>
    <hyperlink ref="F367" r:id="rId109" display="https://podminky.urs.cz/item/CS_URS_2022_01/762331812"/>
    <hyperlink ref="F369" r:id="rId110" display="https://podminky.urs.cz/item/CS_URS_2022_01/762331813"/>
    <hyperlink ref="F371" r:id="rId111" display="https://podminky.urs.cz/item/CS_URS_2022_01/762331815"/>
    <hyperlink ref="F373" r:id="rId112" display="https://podminky.urs.cz/item/CS_URS_2022_01/762332131"/>
    <hyperlink ref="F376" r:id="rId113" display="https://podminky.urs.cz/item/CS_URS_2022_01/762332132"/>
    <hyperlink ref="F379" r:id="rId114" display="https://podminky.urs.cz/item/CS_URS_2022_01/762332133"/>
    <hyperlink ref="F382" r:id="rId115" display="https://podminky.urs.cz/item/CS_URS_2022_01/762332134"/>
    <hyperlink ref="F385" r:id="rId116" display="https://podminky.urs.cz/item/CS_URS_2022_01/762341210"/>
    <hyperlink ref="F388" r:id="rId117" display="https://podminky.urs.cz/item/CS_URS_2022_01/762341680"/>
    <hyperlink ref="F391" r:id="rId118" display="https://podminky.urs.cz/item/CS_URS_2022_01/762341811"/>
    <hyperlink ref="F393" r:id="rId119" display="https://podminky.urs.cz/item/CS_URS_2022_01/762355802"/>
    <hyperlink ref="F395" r:id="rId120" display="https://podminky.urs.cz/item/CS_URS_2022_01/762395000"/>
    <hyperlink ref="F397" r:id="rId121" display="https://podminky.urs.cz/item/CS_URS_2022_01/762511134"/>
    <hyperlink ref="F399" r:id="rId122" display="https://podminky.urs.cz/item/CS_URS_2022_01/762511136"/>
    <hyperlink ref="F401" r:id="rId123" display="https://podminky.urs.cz/item/CS_URS_2022_01/762512261"/>
    <hyperlink ref="F404" r:id="rId124" display="https://podminky.urs.cz/item/CS_URS_2022_01/762522811"/>
    <hyperlink ref="F406" r:id="rId125" display="https://podminky.urs.cz/item/CS_URS_2022_01/762526811"/>
    <hyperlink ref="F408" r:id="rId126" display="https://podminky.urs.cz/item/CS_URS_2022_01/762822110"/>
    <hyperlink ref="F411" r:id="rId127" display="https://podminky.urs.cz/item/CS_URS_2022_01/762895000"/>
    <hyperlink ref="F413" r:id="rId128" display="https://podminky.urs.cz/item/CS_URS_2022_01/998762103"/>
    <hyperlink ref="F416" r:id="rId129" display="https://podminky.urs.cz/item/CS_URS_2022_01/763111411"/>
    <hyperlink ref="F418" r:id="rId130" display="https://podminky.urs.cz/item/CS_URS_2022_01/763111417"/>
    <hyperlink ref="F420" r:id="rId131" display="https://podminky.urs.cz/item/CS_URS_2022_01/763131751"/>
    <hyperlink ref="F423" r:id="rId132" display="https://podminky.urs.cz/item/CS_URS_2022_01/763161710"/>
    <hyperlink ref="F425" r:id="rId133" display="https://podminky.urs.cz/item/CS_URS_2022_01/998763303"/>
    <hyperlink ref="F428" r:id="rId134" display="https://podminky.urs.cz/item/CS_URS_2022_01/764001821"/>
    <hyperlink ref="F430" r:id="rId135" display="https://podminky.urs.cz/item/CS_URS_2022_01/764001861"/>
    <hyperlink ref="F432" r:id="rId136" display="https://podminky.urs.cz/item/CS_URS_2022_01/764001881"/>
    <hyperlink ref="F434" r:id="rId137" display="https://podminky.urs.cz/item/CS_URS_2022_01/764002811"/>
    <hyperlink ref="F436" r:id="rId138" display="https://podminky.urs.cz/item/CS_URS_2022_01/764002821"/>
    <hyperlink ref="F438" r:id="rId139" display="https://podminky.urs.cz/item/CS_URS_2022_01/764002841"/>
    <hyperlink ref="F440" r:id="rId140" display="https://podminky.urs.cz/item/CS_URS_2022_01/764002851"/>
    <hyperlink ref="F442" r:id="rId141" display="https://podminky.urs.cz/item/CS_URS_2022_01/764002871"/>
    <hyperlink ref="F444" r:id="rId142" display="https://podminky.urs.cz/item/CS_URS_2022_01/764002881"/>
    <hyperlink ref="F446" r:id="rId143" display="https://podminky.urs.cz/item/CS_URS_2022_01/764003801"/>
    <hyperlink ref="F448" r:id="rId144" display="https://podminky.urs.cz/item/CS_URS_2022_01/764004801"/>
    <hyperlink ref="F450" r:id="rId145" display="https://podminky.urs.cz/item/CS_URS_2022_01/764004861"/>
    <hyperlink ref="F452" r:id="rId146" display="https://podminky.urs.cz/item/CS_URS_2022_01/764111653"/>
    <hyperlink ref="F454" r:id="rId147" display="https://podminky.urs.cz/item/CS_URS_2022_01/764211635"/>
    <hyperlink ref="F456" r:id="rId148" display="https://podminky.urs.cz/item/CS_URS_2022_01/764212637"/>
    <hyperlink ref="F458" r:id="rId149" display="https://podminky.urs.cz/item/CS_URS_2022_01/764212664"/>
    <hyperlink ref="F460" r:id="rId150" display="https://podminky.urs.cz/item/CS_URS_2022_01/764213456"/>
    <hyperlink ref="F462" r:id="rId151" display="https://podminky.urs.cz/item/CS_URS_2022_01/764213652"/>
    <hyperlink ref="F464" r:id="rId152" display="https://podminky.urs.cz/item/CS_URS_2022_01/764216605"/>
    <hyperlink ref="F466" r:id="rId153" display="https://podminky.urs.cz/item/CS_URS_2022_01/764314666"/>
    <hyperlink ref="F468" r:id="rId154" display="https://podminky.urs.cz/item/CS_URS_2022_01/764316603"/>
    <hyperlink ref="F470" r:id="rId155" display="https://podminky.urs.cz/item/CS_URS_2022_01/764511602"/>
    <hyperlink ref="F472" r:id="rId156" display="https://podminky.urs.cz/item/CS_URS_2022_01/764511622"/>
    <hyperlink ref="F474" r:id="rId157" display="https://podminky.urs.cz/item/CS_URS_2022_01/764511643"/>
    <hyperlink ref="F476" r:id="rId158" display="https://podminky.urs.cz/item/CS_URS_2022_01/764518623"/>
    <hyperlink ref="F478" r:id="rId159" display="https://podminky.urs.cz/item/CS_URS_2022_01/998764103"/>
    <hyperlink ref="F481" r:id="rId160" display="https://podminky.urs.cz/item/CS_URS_2022_01/765135001"/>
    <hyperlink ref="F484" r:id="rId161" display="https://podminky.urs.cz/item/CS_URS_2022_01/765135013"/>
    <hyperlink ref="F487" r:id="rId162" display="https://podminky.urs.cz/item/CS_URS_2022_01/765135021"/>
    <hyperlink ref="F490" r:id="rId163" display="https://podminky.urs.cz/item/CS_URS_2022_01/765191013"/>
    <hyperlink ref="F493" r:id="rId164" display="https://podminky.urs.cz/item/CS_URS_2022_01/765191091"/>
    <hyperlink ref="F495" r:id="rId165" display="https://podminky.urs.cz/item/CS_URS_2022_01/998765103"/>
    <hyperlink ref="F500" r:id="rId166" display="https://podminky.urs.cz/item/CS_URS_2022_01/766441811"/>
    <hyperlink ref="F502" r:id="rId167" display="https://podminky.urs.cz/item/CS_URS_2022_01/766441821"/>
    <hyperlink ref="F504" r:id="rId168" display="https://podminky.urs.cz/item/CS_URS_2022_01/766622131"/>
    <hyperlink ref="F507" r:id="rId169" display="https://podminky.urs.cz/item/CS_URS_2022_01/766622216"/>
    <hyperlink ref="F510" r:id="rId170" display="https://podminky.urs.cz/item/CS_URS_2022_01/766660021"/>
    <hyperlink ref="F513" r:id="rId171" display="https://podminky.urs.cz/item/CS_URS_2022_01/766660022"/>
    <hyperlink ref="F516" r:id="rId172" display="https://podminky.urs.cz/item/CS_URS_2022_01/766660171"/>
    <hyperlink ref="F522" r:id="rId173" display="https://podminky.urs.cz/item/CS_URS_2022_01/766660728"/>
    <hyperlink ref="F525" r:id="rId174" display="https://podminky.urs.cz/item/CS_URS_2022_01/766660729"/>
    <hyperlink ref="F528" r:id="rId175" display="https://podminky.urs.cz/item/CS_URS_2022_01/766660731"/>
    <hyperlink ref="F532" r:id="rId176" display="https://podminky.urs.cz/item/CS_URS_2022_01/766660734"/>
    <hyperlink ref="F535" r:id="rId177" display="https://podminky.urs.cz/item/CS_URS_2022_01/766671004"/>
    <hyperlink ref="F543" r:id="rId178" display="https://podminky.urs.cz/item/CS_URS_2022_01/766691914"/>
    <hyperlink ref="F545" r:id="rId179" display="https://podminky.urs.cz/item/CS_URS_2022_01/766694111"/>
    <hyperlink ref="F547" r:id="rId180" display="https://podminky.urs.cz/item/CS_URS_2022_01/766694112"/>
    <hyperlink ref="F549" r:id="rId181" display="https://podminky.urs.cz/item/CS_URS_2022_01/766694113"/>
    <hyperlink ref="F552" r:id="rId182" display="https://podminky.urs.cz/item/CS_URS_2022_01/998766103"/>
    <hyperlink ref="F559" r:id="rId183" display="https://podminky.urs.cz/item/CS_URS_2022_01/767640111"/>
    <hyperlink ref="F564" r:id="rId184" display="https://podminky.urs.cz/item/CS_URS_2022_01/767641800"/>
    <hyperlink ref="F569" r:id="rId185" display="https://podminky.urs.cz/item/CS_URS_2022_01/767661811"/>
    <hyperlink ref="F571" r:id="rId186" display="https://podminky.urs.cz/item/CS_URS_2022_01/767662110"/>
    <hyperlink ref="F574" r:id="rId187" display="https://podminky.urs.cz/item/CS_URS_2022_01/767851104"/>
    <hyperlink ref="F578" r:id="rId188" display="https://podminky.urs.cz/item/CS_URS_2022_01/767995115"/>
    <hyperlink ref="F581" r:id="rId189" display="https://podminky.urs.cz/item/CS_URS_2022_01/767995116"/>
    <hyperlink ref="F586" r:id="rId190" display="https://podminky.urs.cz/item/CS_URS_2022_01/767996803"/>
    <hyperlink ref="F588" r:id="rId191" display="https://podminky.urs.cz/item/CS_URS_2022_01/998767103"/>
    <hyperlink ref="F591" r:id="rId192" display="https://podminky.urs.cz/item/CS_URS_2022_01/771111011"/>
    <hyperlink ref="F593" r:id="rId193" display="https://podminky.urs.cz/item/CS_URS_2022_01/771151022"/>
    <hyperlink ref="F595" r:id="rId194" display="https://podminky.urs.cz/item/CS_URS_2022_01/771471810"/>
    <hyperlink ref="F597" r:id="rId195" display="https://podminky.urs.cz/item/CS_URS_2022_01/771474113"/>
    <hyperlink ref="F600" r:id="rId196" display="https://podminky.urs.cz/item/CS_URS_2022_01/771571810"/>
    <hyperlink ref="F602" r:id="rId197" display="https://podminky.urs.cz/item/CS_URS_2022_01/771574111"/>
    <hyperlink ref="F605" r:id="rId198" display="https://podminky.urs.cz/item/CS_URS_2022_01/771591111"/>
    <hyperlink ref="F607" r:id="rId199" display="https://podminky.urs.cz/item/CS_URS_2022_01/771591112"/>
    <hyperlink ref="F610" r:id="rId200" display="https://podminky.urs.cz/item/CS_URS_2022_01/998771103"/>
    <hyperlink ref="F613" r:id="rId201" display="https://podminky.urs.cz/item/CS_URS_2022_01/773993901"/>
    <hyperlink ref="F616" r:id="rId202" display="https://podminky.urs.cz/item/CS_URS_2022_01/776111117"/>
    <hyperlink ref="F618" r:id="rId203" display="https://podminky.urs.cz/item/CS_URS_2022_01/776121111"/>
    <hyperlink ref="F620" r:id="rId204" display="https://podminky.urs.cz/item/CS_URS_2022_01/776141121"/>
    <hyperlink ref="F622" r:id="rId205" display="https://podminky.urs.cz/item/CS_URS_2022_01/776201811"/>
    <hyperlink ref="F624" r:id="rId206" display="https://podminky.urs.cz/item/CS_URS_2022_01/776231111"/>
    <hyperlink ref="F627" r:id="rId207" display="https://podminky.urs.cz/item/CS_URS_2022_01/998776103"/>
    <hyperlink ref="F630" r:id="rId208" display="https://podminky.urs.cz/item/CS_URS_2022_01/781111011"/>
    <hyperlink ref="F632" r:id="rId209" display="https://podminky.urs.cz/item/CS_URS_2022_01/781121011"/>
    <hyperlink ref="F634" r:id="rId210" display="https://podminky.urs.cz/item/CS_URS_2022_01/781131112"/>
    <hyperlink ref="F636" r:id="rId211" display="https://podminky.urs.cz/item/CS_URS_2022_01/781151031"/>
    <hyperlink ref="F638" r:id="rId212" display="https://podminky.urs.cz/item/CS_URS_2022_01/781161021"/>
    <hyperlink ref="F641" r:id="rId213" display="https://podminky.urs.cz/item/CS_URS_2022_01/781474112"/>
    <hyperlink ref="F645" r:id="rId214" display="https://podminky.urs.cz/item/CS_URS_2022_01/781495211"/>
    <hyperlink ref="F647" r:id="rId215" display="https://podminky.urs.cz/item/CS_URS_2022_01/998781103"/>
    <hyperlink ref="F650" r:id="rId216" display="https://podminky.urs.cz/item/CS_URS_2022_01/783201201"/>
    <hyperlink ref="F652" r:id="rId217" display="https://podminky.urs.cz/item/CS_URS_2022_01/783201403"/>
    <hyperlink ref="F654" r:id="rId218" display="https://podminky.urs.cz/item/CS_URS_2022_01/783213101"/>
    <hyperlink ref="F656" r:id="rId219" display="https://podminky.urs.cz/item/CS_URS_2022_01/783213111"/>
    <hyperlink ref="F658" r:id="rId220" display="https://podminky.urs.cz/item/CS_URS_2022_01/783218111"/>
    <hyperlink ref="F660" r:id="rId221" display="https://podminky.urs.cz/item/CS_URS_2022_01/783301303"/>
    <hyperlink ref="F662" r:id="rId222" display="https://podminky.urs.cz/item/CS_URS_2022_01/783314101"/>
    <hyperlink ref="F664" r:id="rId223" display="https://podminky.urs.cz/item/CS_URS_2022_01/783315101"/>
    <hyperlink ref="F666" r:id="rId224" display="https://podminky.urs.cz/item/CS_URS_2022_01/783317101"/>
    <hyperlink ref="F669" r:id="rId225" display="https://podminky.urs.cz/item/CS_URS_2022_01/784111001"/>
    <hyperlink ref="F671" r:id="rId226" display="https://podminky.urs.cz/item/CS_URS_2022_01/784111011"/>
    <hyperlink ref="F673" r:id="rId227" display="https://podminky.urs.cz/item/CS_URS_2022_01/784111017"/>
    <hyperlink ref="F675" r:id="rId228" display="https://podminky.urs.cz/item/CS_URS_2022_01/784161231"/>
    <hyperlink ref="F677" r:id="rId229" display="https://podminky.urs.cz/item/CS_URS_2022_01/784171111"/>
    <hyperlink ref="F680" r:id="rId230" display="https://podminky.urs.cz/item/CS_URS_2022_01/784181101"/>
    <hyperlink ref="F682" r:id="rId231" display="https://podminky.urs.cz/item/CS_URS_2022_01/784181107"/>
    <hyperlink ref="F684" r:id="rId232" display="https://podminky.urs.cz/item/CS_URS_2022_01/784191003"/>
    <hyperlink ref="F686" r:id="rId233" display="https://podminky.urs.cz/item/CS_URS_2022_01/784191005"/>
    <hyperlink ref="F688" r:id="rId234" display="https://podminky.urs.cz/item/CS_URS_2022_01/784191007"/>
    <hyperlink ref="F690" r:id="rId235" display="https://podminky.urs.cz/item/CS_URS_2022_01/784211101"/>
    <hyperlink ref="F692" r:id="rId236" display="https://podminky.urs.cz/item/CS_URS_2022_01/784211107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237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851563" style="1" customWidth="1"/>
    <col min="2" max="2" width="1.148438" style="1" customWidth="1"/>
    <col min="3" max="3" width="4.421875" style="1" customWidth="1"/>
    <col min="4" max="4" width="4.574219" style="1" customWidth="1"/>
    <col min="5" max="5" width="18.28125" style="1" customWidth="1"/>
    <col min="6" max="6" width="108.0039" style="1" customWidth="1"/>
    <col min="7" max="7" width="8.003906" style="1" customWidth="1"/>
    <col min="8" max="8" width="15.00391" style="1" customWidth="1"/>
    <col min="9" max="9" width="16.85156" style="1" customWidth="1"/>
    <col min="10" max="10" width="23.85156" style="1" customWidth="1"/>
    <col min="11" max="11" width="23.85156" style="1" customWidth="1"/>
    <col min="12" max="12" width="10.00391" style="1" customWidth="1"/>
    <col min="13" max="13" width="11.57422" style="1" hidden="1" customWidth="1"/>
    <col min="14" max="14" width="9.140625" style="1" hidden="1"/>
    <col min="15" max="15" width="15.14063" style="1" hidden="1" customWidth="1"/>
    <col min="16" max="16" width="15.14063" style="1" hidden="1" customWidth="1"/>
    <col min="17" max="17" width="15.14063" style="1" hidden="1" customWidth="1"/>
    <col min="18" max="18" width="15.14063" style="1" hidden="1" customWidth="1"/>
    <col min="19" max="19" width="15.14063" style="1" hidden="1" customWidth="1"/>
    <col min="20" max="20" width="15.14063" style="1" hidden="1" customWidth="1"/>
    <col min="21" max="21" width="17.42188" style="1" hidden="1" customWidth="1"/>
    <col min="22" max="22" width="13.14063" style="1" customWidth="1"/>
    <col min="23" max="23" width="17.42188" style="1" customWidth="1"/>
    <col min="24" max="24" width="13.14063" style="1" customWidth="1"/>
    <col min="25" max="25" width="16.00391" style="1" customWidth="1"/>
    <col min="26" max="26" width="11.71094" style="1" customWidth="1"/>
    <col min="27" max="27" width="16.00391" style="1" customWidth="1"/>
    <col min="28" max="28" width="17.42188" style="1" customWidth="1"/>
    <col min="29" max="29" width="11.71094" style="1" customWidth="1"/>
    <col min="30" max="30" width="16.00391" style="1" customWidth="1"/>
    <col min="31" max="31" width="17.42188" style="1" customWidth="1"/>
    <col min="44" max="44" width="9.140625" style="1" hidden="1"/>
    <col min="45" max="45" width="9.140625" style="1" hidden="1"/>
    <col min="46" max="46" width="9.140625" style="1" hidden="1"/>
    <col min="47" max="47" width="9.140625" style="1" hidden="1"/>
    <col min="48" max="48" width="9.140625" style="1" hidden="1"/>
    <col min="49" max="49" width="9.140625" style="1" hidden="1"/>
    <col min="50" max="50" width="9.140625" style="1" hidden="1"/>
    <col min="51" max="51" width="9.140625" style="1" hidden="1"/>
    <col min="52" max="52" width="9.140625" style="1" hidden="1"/>
    <col min="53" max="53" width="9.140625" style="1" hidden="1"/>
    <col min="54" max="54" width="9.140625" style="1" hidden="1"/>
    <col min="55" max="55" width="9.140625" style="1" hidden="1"/>
    <col min="56" max="56" width="9.140625" style="1" hidden="1"/>
    <col min="57" max="57" width="9.140625" style="1" hidden="1"/>
    <col min="58" max="58" width="9.140625" style="1" hidden="1"/>
    <col min="59" max="59" width="9.140625" style="1" hidden="1"/>
    <col min="60" max="60" width="9.140625" style="1" hidden="1"/>
    <col min="61" max="61" width="9.140625" style="1" hidden="1"/>
    <col min="62" max="62" width="9.140625" style="1" hidden="1"/>
    <col min="63" max="63" width="9.140625" style="1" hidden="1"/>
    <col min="64" max="64" width="9.140625" style="1" hidden="1"/>
    <col min="65" max="65" width="9.140625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84</v>
      </c>
    </row>
    <row r="3" s="1" customFormat="1" ht="6.96" customHeight="1">
      <c r="B3" s="127"/>
      <c r="C3" s="128"/>
      <c r="D3" s="128"/>
      <c r="E3" s="128"/>
      <c r="F3" s="128"/>
      <c r="G3" s="128"/>
      <c r="H3" s="128"/>
      <c r="I3" s="128"/>
      <c r="J3" s="128"/>
      <c r="K3" s="128"/>
      <c r="L3" s="19"/>
      <c r="AT3" s="16" t="s">
        <v>85</v>
      </c>
    </row>
    <row r="4" s="1" customFormat="1" ht="24.96" customHeight="1">
      <c r="B4" s="19"/>
      <c r="D4" s="129" t="s">
        <v>107</v>
      </c>
      <c r="L4" s="19"/>
      <c r="M4" s="130" t="s">
        <v>10</v>
      </c>
      <c r="AT4" s="16" t="s">
        <v>4</v>
      </c>
    </row>
    <row r="5" s="1" customFormat="1" ht="6.96" customHeight="1">
      <c r="B5" s="19"/>
      <c r="L5" s="19"/>
    </row>
    <row r="6" s="1" customFormat="1" ht="12" customHeight="1">
      <c r="B6" s="19"/>
      <c r="D6" s="131" t="s">
        <v>16</v>
      </c>
      <c r="L6" s="19"/>
    </row>
    <row r="7" s="1" customFormat="1" ht="14.4" customHeight="1">
      <c r="B7" s="19"/>
      <c r="E7" s="132" t="str">
        <f>'Rekapitulace stavby'!K6</f>
        <v>Stavební úpravy bytového domu ul. Partyzánská č. p. 302 v Pudlově</v>
      </c>
      <c r="F7" s="131"/>
      <c r="G7" s="131"/>
      <c r="H7" s="131"/>
      <c r="L7" s="19"/>
    </row>
    <row r="8" s="2" customFormat="1" ht="12" customHeight="1">
      <c r="A8" s="37"/>
      <c r="B8" s="43"/>
      <c r="C8" s="37"/>
      <c r="D8" s="131" t="s">
        <v>108</v>
      </c>
      <c r="E8" s="37"/>
      <c r="F8" s="37"/>
      <c r="G8" s="37"/>
      <c r="H8" s="37"/>
      <c r="I8" s="37"/>
      <c r="J8" s="37"/>
      <c r="K8" s="37"/>
      <c r="L8" s="133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5.6" customHeight="1">
      <c r="A9" s="37"/>
      <c r="B9" s="43"/>
      <c r="C9" s="37"/>
      <c r="D9" s="37"/>
      <c r="E9" s="134" t="s">
        <v>1670</v>
      </c>
      <c r="F9" s="37"/>
      <c r="G9" s="37"/>
      <c r="H9" s="37"/>
      <c r="I9" s="37"/>
      <c r="J9" s="37"/>
      <c r="K9" s="37"/>
      <c r="L9" s="133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43"/>
      <c r="C10" s="37"/>
      <c r="D10" s="37"/>
      <c r="E10" s="37"/>
      <c r="F10" s="37"/>
      <c r="G10" s="37"/>
      <c r="H10" s="37"/>
      <c r="I10" s="37"/>
      <c r="J10" s="37"/>
      <c r="K10" s="37"/>
      <c r="L10" s="133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43"/>
      <c r="C11" s="37"/>
      <c r="D11" s="131" t="s">
        <v>18</v>
      </c>
      <c r="E11" s="37"/>
      <c r="F11" s="135" t="s">
        <v>19</v>
      </c>
      <c r="G11" s="37"/>
      <c r="H11" s="37"/>
      <c r="I11" s="131" t="s">
        <v>20</v>
      </c>
      <c r="J11" s="135" t="s">
        <v>19</v>
      </c>
      <c r="K11" s="37"/>
      <c r="L11" s="133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43"/>
      <c r="C12" s="37"/>
      <c r="D12" s="131" t="s">
        <v>21</v>
      </c>
      <c r="E12" s="37"/>
      <c r="F12" s="135" t="s">
        <v>22</v>
      </c>
      <c r="G12" s="37"/>
      <c r="H12" s="37"/>
      <c r="I12" s="131" t="s">
        <v>23</v>
      </c>
      <c r="J12" s="136" t="str">
        <f>'Rekapitulace stavby'!AN8</f>
        <v>26. 11. 2022</v>
      </c>
      <c r="K12" s="37"/>
      <c r="L12" s="133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43"/>
      <c r="C13" s="37"/>
      <c r="D13" s="37"/>
      <c r="E13" s="37"/>
      <c r="F13" s="37"/>
      <c r="G13" s="37"/>
      <c r="H13" s="37"/>
      <c r="I13" s="37"/>
      <c r="J13" s="37"/>
      <c r="K13" s="37"/>
      <c r="L13" s="133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43"/>
      <c r="C14" s="37"/>
      <c r="D14" s="131" t="s">
        <v>25</v>
      </c>
      <c r="E14" s="37"/>
      <c r="F14" s="37"/>
      <c r="G14" s="37"/>
      <c r="H14" s="37"/>
      <c r="I14" s="131" t="s">
        <v>26</v>
      </c>
      <c r="J14" s="135" t="s">
        <v>19</v>
      </c>
      <c r="K14" s="37"/>
      <c r="L14" s="133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43"/>
      <c r="C15" s="37"/>
      <c r="D15" s="37"/>
      <c r="E15" s="135" t="s">
        <v>27</v>
      </c>
      <c r="F15" s="37"/>
      <c r="G15" s="37"/>
      <c r="H15" s="37"/>
      <c r="I15" s="131" t="s">
        <v>28</v>
      </c>
      <c r="J15" s="135" t="s">
        <v>19</v>
      </c>
      <c r="K15" s="37"/>
      <c r="L15" s="133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43"/>
      <c r="C16" s="37"/>
      <c r="D16" s="37"/>
      <c r="E16" s="37"/>
      <c r="F16" s="37"/>
      <c r="G16" s="37"/>
      <c r="H16" s="37"/>
      <c r="I16" s="37"/>
      <c r="J16" s="37"/>
      <c r="K16" s="37"/>
      <c r="L16" s="133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43"/>
      <c r="C17" s="37"/>
      <c r="D17" s="131" t="s">
        <v>29</v>
      </c>
      <c r="E17" s="37"/>
      <c r="F17" s="37"/>
      <c r="G17" s="37"/>
      <c r="H17" s="37"/>
      <c r="I17" s="131" t="s">
        <v>26</v>
      </c>
      <c r="J17" s="32" t="str">
        <f>'Rekapitulace stavby'!AN13</f>
        <v>Vyplň údaj</v>
      </c>
      <c r="K17" s="37"/>
      <c r="L17" s="133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43"/>
      <c r="C18" s="37"/>
      <c r="D18" s="37"/>
      <c r="E18" s="32" t="str">
        <f>'Rekapitulace stavby'!E14</f>
        <v>Vyplň údaj</v>
      </c>
      <c r="F18" s="135"/>
      <c r="G18" s="135"/>
      <c r="H18" s="135"/>
      <c r="I18" s="131" t="s">
        <v>28</v>
      </c>
      <c r="J18" s="32" t="str">
        <f>'Rekapitulace stavby'!AN14</f>
        <v>Vyplň údaj</v>
      </c>
      <c r="K18" s="37"/>
      <c r="L18" s="133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43"/>
      <c r="C19" s="37"/>
      <c r="D19" s="37"/>
      <c r="E19" s="37"/>
      <c r="F19" s="37"/>
      <c r="G19" s="37"/>
      <c r="H19" s="37"/>
      <c r="I19" s="37"/>
      <c r="J19" s="37"/>
      <c r="K19" s="37"/>
      <c r="L19" s="133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43"/>
      <c r="C20" s="37"/>
      <c r="D20" s="131" t="s">
        <v>31</v>
      </c>
      <c r="E20" s="37"/>
      <c r="F20" s="37"/>
      <c r="G20" s="37"/>
      <c r="H20" s="37"/>
      <c r="I20" s="131" t="s">
        <v>26</v>
      </c>
      <c r="J20" s="135" t="s">
        <v>19</v>
      </c>
      <c r="K20" s="37"/>
      <c r="L20" s="133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43"/>
      <c r="C21" s="37"/>
      <c r="D21" s="37"/>
      <c r="E21" s="135" t="s">
        <v>32</v>
      </c>
      <c r="F21" s="37"/>
      <c r="G21" s="37"/>
      <c r="H21" s="37"/>
      <c r="I21" s="131" t="s">
        <v>28</v>
      </c>
      <c r="J21" s="135" t="s">
        <v>19</v>
      </c>
      <c r="K21" s="37"/>
      <c r="L21" s="133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43"/>
      <c r="C22" s="37"/>
      <c r="D22" s="37"/>
      <c r="E22" s="37"/>
      <c r="F22" s="37"/>
      <c r="G22" s="37"/>
      <c r="H22" s="37"/>
      <c r="I22" s="37"/>
      <c r="J22" s="37"/>
      <c r="K22" s="37"/>
      <c r="L22" s="133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43"/>
      <c r="C23" s="37"/>
      <c r="D23" s="131" t="s">
        <v>34</v>
      </c>
      <c r="E23" s="37"/>
      <c r="F23" s="37"/>
      <c r="G23" s="37"/>
      <c r="H23" s="37"/>
      <c r="I23" s="131" t="s">
        <v>26</v>
      </c>
      <c r="J23" s="135" t="s">
        <v>19</v>
      </c>
      <c r="K23" s="37"/>
      <c r="L23" s="133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43"/>
      <c r="C24" s="37"/>
      <c r="D24" s="37"/>
      <c r="E24" s="135" t="s">
        <v>35</v>
      </c>
      <c r="F24" s="37"/>
      <c r="G24" s="37"/>
      <c r="H24" s="37"/>
      <c r="I24" s="131" t="s">
        <v>28</v>
      </c>
      <c r="J24" s="135" t="s">
        <v>19</v>
      </c>
      <c r="K24" s="37"/>
      <c r="L24" s="133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43"/>
      <c r="C25" s="37"/>
      <c r="D25" s="37"/>
      <c r="E25" s="37"/>
      <c r="F25" s="37"/>
      <c r="G25" s="37"/>
      <c r="H25" s="37"/>
      <c r="I25" s="37"/>
      <c r="J25" s="37"/>
      <c r="K25" s="37"/>
      <c r="L25" s="133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43"/>
      <c r="C26" s="37"/>
      <c r="D26" s="131" t="s">
        <v>36</v>
      </c>
      <c r="E26" s="37"/>
      <c r="F26" s="37"/>
      <c r="G26" s="37"/>
      <c r="H26" s="37"/>
      <c r="I26" s="37"/>
      <c r="J26" s="37"/>
      <c r="K26" s="37"/>
      <c r="L26" s="133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4.4" customHeight="1">
      <c r="A27" s="137"/>
      <c r="B27" s="138"/>
      <c r="C27" s="137"/>
      <c r="D27" s="137"/>
      <c r="E27" s="139" t="s">
        <v>19</v>
      </c>
      <c r="F27" s="139"/>
      <c r="G27" s="139"/>
      <c r="H27" s="139"/>
      <c r="I27" s="137"/>
      <c r="J27" s="137"/>
      <c r="K27" s="137"/>
      <c r="L27" s="140"/>
      <c r="S27" s="137"/>
      <c r="T27" s="137"/>
      <c r="U27" s="137"/>
      <c r="V27" s="137"/>
      <c r="W27" s="137"/>
      <c r="X27" s="137"/>
      <c r="Y27" s="137"/>
      <c r="Z27" s="137"/>
      <c r="AA27" s="137"/>
      <c r="AB27" s="137"/>
      <c r="AC27" s="137"/>
      <c r="AD27" s="137"/>
      <c r="AE27" s="137"/>
    </row>
    <row r="28" s="2" customFormat="1" ht="6.96" customHeight="1">
      <c r="A28" s="37"/>
      <c r="B28" s="43"/>
      <c r="C28" s="37"/>
      <c r="D28" s="37"/>
      <c r="E28" s="37"/>
      <c r="F28" s="37"/>
      <c r="G28" s="37"/>
      <c r="H28" s="37"/>
      <c r="I28" s="37"/>
      <c r="J28" s="37"/>
      <c r="K28" s="37"/>
      <c r="L28" s="133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43"/>
      <c r="C29" s="37"/>
      <c r="D29" s="141"/>
      <c r="E29" s="141"/>
      <c r="F29" s="141"/>
      <c r="G29" s="141"/>
      <c r="H29" s="141"/>
      <c r="I29" s="141"/>
      <c r="J29" s="141"/>
      <c r="K29" s="141"/>
      <c r="L29" s="133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25.44" customHeight="1">
      <c r="A30" s="37"/>
      <c r="B30" s="43"/>
      <c r="C30" s="37"/>
      <c r="D30" s="142" t="s">
        <v>38</v>
      </c>
      <c r="E30" s="37"/>
      <c r="F30" s="37"/>
      <c r="G30" s="37"/>
      <c r="H30" s="37"/>
      <c r="I30" s="37"/>
      <c r="J30" s="143">
        <f>ROUND(J83, 2)</f>
        <v>0</v>
      </c>
      <c r="K30" s="37"/>
      <c r="L30" s="133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43"/>
      <c r="C31" s="37"/>
      <c r="D31" s="141"/>
      <c r="E31" s="141"/>
      <c r="F31" s="141"/>
      <c r="G31" s="141"/>
      <c r="H31" s="141"/>
      <c r="I31" s="141"/>
      <c r="J31" s="141"/>
      <c r="K31" s="141"/>
      <c r="L31" s="133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43"/>
      <c r="C32" s="37"/>
      <c r="D32" s="37"/>
      <c r="E32" s="37"/>
      <c r="F32" s="144" t="s">
        <v>40</v>
      </c>
      <c r="G32" s="37"/>
      <c r="H32" s="37"/>
      <c r="I32" s="144" t="s">
        <v>39</v>
      </c>
      <c r="J32" s="144" t="s">
        <v>41</v>
      </c>
      <c r="K32" s="37"/>
      <c r="L32" s="133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43"/>
      <c r="C33" s="37"/>
      <c r="D33" s="145" t="s">
        <v>42</v>
      </c>
      <c r="E33" s="131" t="s">
        <v>43</v>
      </c>
      <c r="F33" s="146">
        <f>ROUND((SUM(BE83:BE142)),  2)</f>
        <v>0</v>
      </c>
      <c r="G33" s="37"/>
      <c r="H33" s="37"/>
      <c r="I33" s="147">
        <v>0.20999999999999999</v>
      </c>
      <c r="J33" s="146">
        <f>ROUND(((SUM(BE83:BE142))*I33),  2)</f>
        <v>0</v>
      </c>
      <c r="K33" s="37"/>
      <c r="L33" s="133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43"/>
      <c r="C34" s="37"/>
      <c r="D34" s="37"/>
      <c r="E34" s="131" t="s">
        <v>44</v>
      </c>
      <c r="F34" s="146">
        <f>ROUND((SUM(BF83:BF142)),  2)</f>
        <v>0</v>
      </c>
      <c r="G34" s="37"/>
      <c r="H34" s="37"/>
      <c r="I34" s="147">
        <v>0.14999999999999999</v>
      </c>
      <c r="J34" s="146">
        <f>ROUND(((SUM(BF83:BF142))*I34),  2)</f>
        <v>0</v>
      </c>
      <c r="K34" s="37"/>
      <c r="L34" s="133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43"/>
      <c r="C35" s="37"/>
      <c r="D35" s="37"/>
      <c r="E35" s="131" t="s">
        <v>45</v>
      </c>
      <c r="F35" s="146">
        <f>ROUND((SUM(BG83:BG142)),  2)</f>
        <v>0</v>
      </c>
      <c r="G35" s="37"/>
      <c r="H35" s="37"/>
      <c r="I35" s="147">
        <v>0.20999999999999999</v>
      </c>
      <c r="J35" s="146">
        <f>0</f>
        <v>0</v>
      </c>
      <c r="K35" s="37"/>
      <c r="L35" s="133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43"/>
      <c r="C36" s="37"/>
      <c r="D36" s="37"/>
      <c r="E36" s="131" t="s">
        <v>46</v>
      </c>
      <c r="F36" s="146">
        <f>ROUND((SUM(BH83:BH142)),  2)</f>
        <v>0</v>
      </c>
      <c r="G36" s="37"/>
      <c r="H36" s="37"/>
      <c r="I36" s="147">
        <v>0.14999999999999999</v>
      </c>
      <c r="J36" s="146">
        <f>0</f>
        <v>0</v>
      </c>
      <c r="K36" s="37"/>
      <c r="L36" s="133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43"/>
      <c r="C37" s="37"/>
      <c r="D37" s="37"/>
      <c r="E37" s="131" t="s">
        <v>47</v>
      </c>
      <c r="F37" s="146">
        <f>ROUND((SUM(BI83:BI142)),  2)</f>
        <v>0</v>
      </c>
      <c r="G37" s="37"/>
      <c r="H37" s="37"/>
      <c r="I37" s="147">
        <v>0</v>
      </c>
      <c r="J37" s="146">
        <f>0</f>
        <v>0</v>
      </c>
      <c r="K37" s="37"/>
      <c r="L37" s="133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6.96" customHeight="1">
      <c r="A38" s="37"/>
      <c r="B38" s="43"/>
      <c r="C38" s="37"/>
      <c r="D38" s="37"/>
      <c r="E38" s="37"/>
      <c r="F38" s="37"/>
      <c r="G38" s="37"/>
      <c r="H38" s="37"/>
      <c r="I38" s="37"/>
      <c r="J38" s="37"/>
      <c r="K38" s="37"/>
      <c r="L38" s="133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2" customFormat="1" ht="25.44" customHeight="1">
      <c r="A39" s="37"/>
      <c r="B39" s="43"/>
      <c r="C39" s="148"/>
      <c r="D39" s="149" t="s">
        <v>48</v>
      </c>
      <c r="E39" s="150"/>
      <c r="F39" s="150"/>
      <c r="G39" s="151" t="s">
        <v>49</v>
      </c>
      <c r="H39" s="152" t="s">
        <v>50</v>
      </c>
      <c r="I39" s="150"/>
      <c r="J39" s="153">
        <f>SUM(J30:J37)</f>
        <v>0</v>
      </c>
      <c r="K39" s="154"/>
      <c r="L39" s="133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14.4" customHeight="1">
      <c r="A40" s="37"/>
      <c r="B40" s="155"/>
      <c r="C40" s="156"/>
      <c r="D40" s="156"/>
      <c r="E40" s="156"/>
      <c r="F40" s="156"/>
      <c r="G40" s="156"/>
      <c r="H40" s="156"/>
      <c r="I40" s="156"/>
      <c r="J40" s="156"/>
      <c r="K40" s="156"/>
      <c r="L40" s="133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4" s="2" customFormat="1" ht="6.96" customHeight="1">
      <c r="A44" s="37"/>
      <c r="B44" s="157"/>
      <c r="C44" s="158"/>
      <c r="D44" s="158"/>
      <c r="E44" s="158"/>
      <c r="F44" s="158"/>
      <c r="G44" s="158"/>
      <c r="H44" s="158"/>
      <c r="I44" s="158"/>
      <c r="J44" s="158"/>
      <c r="K44" s="158"/>
      <c r="L44" s="133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</row>
    <row r="45" s="2" customFormat="1" ht="24.96" customHeight="1">
      <c r="A45" s="37"/>
      <c r="B45" s="38"/>
      <c r="C45" s="22" t="s">
        <v>110</v>
      </c>
      <c r="D45" s="39"/>
      <c r="E45" s="39"/>
      <c r="F45" s="39"/>
      <c r="G45" s="39"/>
      <c r="H45" s="39"/>
      <c r="I45" s="39"/>
      <c r="J45" s="39"/>
      <c r="K45" s="39"/>
      <c r="L45" s="133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</row>
    <row r="46" s="2" customFormat="1" ht="6.96" customHeight="1">
      <c r="A46" s="37"/>
      <c r="B46" s="38"/>
      <c r="C46" s="39"/>
      <c r="D46" s="39"/>
      <c r="E46" s="39"/>
      <c r="F46" s="39"/>
      <c r="G46" s="39"/>
      <c r="H46" s="39"/>
      <c r="I46" s="39"/>
      <c r="J46" s="39"/>
      <c r="K46" s="39"/>
      <c r="L46" s="133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</row>
    <row r="47" s="2" customFormat="1" ht="12" customHeight="1">
      <c r="A47" s="37"/>
      <c r="B47" s="38"/>
      <c r="C47" s="31" t="s">
        <v>16</v>
      </c>
      <c r="D47" s="39"/>
      <c r="E47" s="39"/>
      <c r="F47" s="39"/>
      <c r="G47" s="39"/>
      <c r="H47" s="39"/>
      <c r="I47" s="39"/>
      <c r="J47" s="39"/>
      <c r="K47" s="39"/>
      <c r="L47" s="133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</row>
    <row r="48" s="2" customFormat="1" ht="14.4" customHeight="1">
      <c r="A48" s="37"/>
      <c r="B48" s="38"/>
      <c r="C48" s="39"/>
      <c r="D48" s="39"/>
      <c r="E48" s="159" t="str">
        <f>E7</f>
        <v>Stavební úpravy bytového domu ul. Partyzánská č. p. 302 v Pudlově</v>
      </c>
      <c r="F48" s="31"/>
      <c r="G48" s="31"/>
      <c r="H48" s="31"/>
      <c r="I48" s="39"/>
      <c r="J48" s="39"/>
      <c r="K48" s="39"/>
      <c r="L48" s="133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</row>
    <row r="49" s="2" customFormat="1" ht="12" customHeight="1">
      <c r="A49" s="37"/>
      <c r="B49" s="38"/>
      <c r="C49" s="31" t="s">
        <v>108</v>
      </c>
      <c r="D49" s="39"/>
      <c r="E49" s="39"/>
      <c r="F49" s="39"/>
      <c r="G49" s="39"/>
      <c r="H49" s="39"/>
      <c r="I49" s="39"/>
      <c r="J49" s="39"/>
      <c r="K49" s="39"/>
      <c r="L49" s="133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</row>
    <row r="50" s="2" customFormat="1" ht="15.6" customHeight="1">
      <c r="A50" s="37"/>
      <c r="B50" s="38"/>
      <c r="C50" s="39"/>
      <c r="D50" s="39"/>
      <c r="E50" s="68" t="str">
        <f>E9</f>
        <v>E.2.01.2 - Zpevněná parkovací plocha</v>
      </c>
      <c r="F50" s="39"/>
      <c r="G50" s="39"/>
      <c r="H50" s="39"/>
      <c r="I50" s="39"/>
      <c r="J50" s="39"/>
      <c r="K50" s="39"/>
      <c r="L50" s="133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</row>
    <row r="51" s="2" customFormat="1" ht="6.96" customHeight="1">
      <c r="A51" s="37"/>
      <c r="B51" s="38"/>
      <c r="C51" s="39"/>
      <c r="D51" s="39"/>
      <c r="E51" s="39"/>
      <c r="F51" s="39"/>
      <c r="G51" s="39"/>
      <c r="H51" s="39"/>
      <c r="I51" s="39"/>
      <c r="J51" s="39"/>
      <c r="K51" s="39"/>
      <c r="L51" s="133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</row>
    <row r="52" s="2" customFormat="1" ht="12" customHeight="1">
      <c r="A52" s="37"/>
      <c r="B52" s="38"/>
      <c r="C52" s="31" t="s">
        <v>21</v>
      </c>
      <c r="D52" s="39"/>
      <c r="E52" s="39"/>
      <c r="F52" s="26" t="str">
        <f>F12</f>
        <v>Partyzánská 302</v>
      </c>
      <c r="G52" s="39"/>
      <c r="H52" s="39"/>
      <c r="I52" s="31" t="s">
        <v>23</v>
      </c>
      <c r="J52" s="71" t="str">
        <f>IF(J12="","",J12)</f>
        <v>26. 11. 2022</v>
      </c>
      <c r="K52" s="39"/>
      <c r="L52" s="133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</row>
    <row r="53" s="2" customFormat="1" ht="6.96" customHeight="1">
      <c r="A53" s="37"/>
      <c r="B53" s="38"/>
      <c r="C53" s="39"/>
      <c r="D53" s="39"/>
      <c r="E53" s="39"/>
      <c r="F53" s="39"/>
      <c r="G53" s="39"/>
      <c r="H53" s="39"/>
      <c r="I53" s="39"/>
      <c r="J53" s="39"/>
      <c r="K53" s="39"/>
      <c r="L53" s="133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</row>
    <row r="54" s="2" customFormat="1" ht="15.6" customHeight="1">
      <c r="A54" s="37"/>
      <c r="B54" s="38"/>
      <c r="C54" s="31" t="s">
        <v>25</v>
      </c>
      <c r="D54" s="39"/>
      <c r="E54" s="39"/>
      <c r="F54" s="26" t="str">
        <f>E15</f>
        <v>Město Bohumín</v>
      </c>
      <c r="G54" s="39"/>
      <c r="H54" s="39"/>
      <c r="I54" s="31" t="s">
        <v>31</v>
      </c>
      <c r="J54" s="35" t="str">
        <f>E21</f>
        <v>BENUTA PRO s.r.o.</v>
      </c>
      <c r="K54" s="39"/>
      <c r="L54" s="133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</row>
    <row r="55" s="2" customFormat="1" ht="15.6" customHeight="1">
      <c r="A55" s="37"/>
      <c r="B55" s="38"/>
      <c r="C55" s="31" t="s">
        <v>29</v>
      </c>
      <c r="D55" s="39"/>
      <c r="E55" s="39"/>
      <c r="F55" s="26" t="str">
        <f>IF(E18="","",E18)</f>
        <v>Vyplň údaj</v>
      </c>
      <c r="G55" s="39"/>
      <c r="H55" s="39"/>
      <c r="I55" s="31" t="s">
        <v>34</v>
      </c>
      <c r="J55" s="35" t="str">
        <f>E24</f>
        <v>Ing. T. Pacola</v>
      </c>
      <c r="K55" s="39"/>
      <c r="L55" s="133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</row>
    <row r="56" s="2" customFormat="1" ht="10.32" customHeight="1">
      <c r="A56" s="37"/>
      <c r="B56" s="38"/>
      <c r="C56" s="39"/>
      <c r="D56" s="39"/>
      <c r="E56" s="39"/>
      <c r="F56" s="39"/>
      <c r="G56" s="39"/>
      <c r="H56" s="39"/>
      <c r="I56" s="39"/>
      <c r="J56" s="39"/>
      <c r="K56" s="39"/>
      <c r="L56" s="133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</row>
    <row r="57" s="2" customFormat="1" ht="29.28" customHeight="1">
      <c r="A57" s="37"/>
      <c r="B57" s="38"/>
      <c r="C57" s="160" t="s">
        <v>111</v>
      </c>
      <c r="D57" s="161"/>
      <c r="E57" s="161"/>
      <c r="F57" s="161"/>
      <c r="G57" s="161"/>
      <c r="H57" s="161"/>
      <c r="I57" s="161"/>
      <c r="J57" s="162" t="s">
        <v>112</v>
      </c>
      <c r="K57" s="161"/>
      <c r="L57" s="133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</row>
    <row r="58" s="2" customFormat="1" ht="10.32" customHeight="1">
      <c r="A58" s="37"/>
      <c r="B58" s="38"/>
      <c r="C58" s="39"/>
      <c r="D58" s="39"/>
      <c r="E58" s="39"/>
      <c r="F58" s="39"/>
      <c r="G58" s="39"/>
      <c r="H58" s="39"/>
      <c r="I58" s="39"/>
      <c r="J58" s="39"/>
      <c r="K58" s="39"/>
      <c r="L58" s="133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</row>
    <row r="59" s="2" customFormat="1" ht="22.8" customHeight="1">
      <c r="A59" s="37"/>
      <c r="B59" s="38"/>
      <c r="C59" s="163" t="s">
        <v>70</v>
      </c>
      <c r="D59" s="39"/>
      <c r="E59" s="39"/>
      <c r="F59" s="39"/>
      <c r="G59" s="39"/>
      <c r="H59" s="39"/>
      <c r="I59" s="39"/>
      <c r="J59" s="101">
        <f>J83</f>
        <v>0</v>
      </c>
      <c r="K59" s="39"/>
      <c r="L59" s="133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U59" s="16" t="s">
        <v>113</v>
      </c>
    </row>
    <row r="60" s="9" customFormat="1" ht="24.96" customHeight="1">
      <c r="A60" s="9"/>
      <c r="B60" s="164"/>
      <c r="C60" s="165"/>
      <c r="D60" s="166" t="s">
        <v>114</v>
      </c>
      <c r="E60" s="167"/>
      <c r="F60" s="167"/>
      <c r="G60" s="167"/>
      <c r="H60" s="167"/>
      <c r="I60" s="167"/>
      <c r="J60" s="168">
        <f>J84</f>
        <v>0</v>
      </c>
      <c r="K60" s="165"/>
      <c r="L60" s="16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0"/>
      <c r="C61" s="171"/>
      <c r="D61" s="172" t="s">
        <v>115</v>
      </c>
      <c r="E61" s="173"/>
      <c r="F61" s="173"/>
      <c r="G61" s="173"/>
      <c r="H61" s="173"/>
      <c r="I61" s="173"/>
      <c r="J61" s="174">
        <f>J85</f>
        <v>0</v>
      </c>
      <c r="K61" s="171"/>
      <c r="L61" s="175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0"/>
      <c r="C62" s="171"/>
      <c r="D62" s="172" t="s">
        <v>118</v>
      </c>
      <c r="E62" s="173"/>
      <c r="F62" s="173"/>
      <c r="G62" s="173"/>
      <c r="H62" s="173"/>
      <c r="I62" s="173"/>
      <c r="J62" s="174">
        <f>J118</f>
        <v>0</v>
      </c>
      <c r="K62" s="171"/>
      <c r="L62" s="175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0"/>
      <c r="C63" s="171"/>
      <c r="D63" s="172" t="s">
        <v>120</v>
      </c>
      <c r="E63" s="173"/>
      <c r="F63" s="173"/>
      <c r="G63" s="173"/>
      <c r="H63" s="173"/>
      <c r="I63" s="173"/>
      <c r="J63" s="174">
        <f>J131</f>
        <v>0</v>
      </c>
      <c r="K63" s="171"/>
      <c r="L63" s="175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2" customFormat="1" ht="21.84" customHeight="1">
      <c r="A64" s="37"/>
      <c r="B64" s="38"/>
      <c r="C64" s="39"/>
      <c r="D64" s="39"/>
      <c r="E64" s="39"/>
      <c r="F64" s="39"/>
      <c r="G64" s="39"/>
      <c r="H64" s="39"/>
      <c r="I64" s="39"/>
      <c r="J64" s="39"/>
      <c r="K64" s="39"/>
      <c r="L64" s="133"/>
      <c r="S64" s="37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</row>
    <row r="65" s="2" customFormat="1" ht="6.96" customHeight="1">
      <c r="A65" s="37"/>
      <c r="B65" s="58"/>
      <c r="C65" s="59"/>
      <c r="D65" s="59"/>
      <c r="E65" s="59"/>
      <c r="F65" s="59"/>
      <c r="G65" s="59"/>
      <c r="H65" s="59"/>
      <c r="I65" s="59"/>
      <c r="J65" s="59"/>
      <c r="K65" s="59"/>
      <c r="L65" s="133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9" s="2" customFormat="1" ht="6.96" customHeight="1">
      <c r="A69" s="37"/>
      <c r="B69" s="60"/>
      <c r="C69" s="61"/>
      <c r="D69" s="61"/>
      <c r="E69" s="61"/>
      <c r="F69" s="61"/>
      <c r="G69" s="61"/>
      <c r="H69" s="61"/>
      <c r="I69" s="61"/>
      <c r="J69" s="61"/>
      <c r="K69" s="61"/>
      <c r="L69" s="133"/>
      <c r="S69" s="37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</row>
    <row r="70" s="2" customFormat="1" ht="24.96" customHeight="1">
      <c r="A70" s="37"/>
      <c r="B70" s="38"/>
      <c r="C70" s="22" t="s">
        <v>138</v>
      </c>
      <c r="D70" s="39"/>
      <c r="E70" s="39"/>
      <c r="F70" s="39"/>
      <c r="G70" s="39"/>
      <c r="H70" s="39"/>
      <c r="I70" s="39"/>
      <c r="J70" s="39"/>
      <c r="K70" s="39"/>
      <c r="L70" s="133"/>
      <c r="S70" s="37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</row>
    <row r="71" s="2" customFormat="1" ht="6.96" customHeight="1">
      <c r="A71" s="37"/>
      <c r="B71" s="38"/>
      <c r="C71" s="39"/>
      <c r="D71" s="39"/>
      <c r="E71" s="39"/>
      <c r="F71" s="39"/>
      <c r="G71" s="39"/>
      <c r="H71" s="39"/>
      <c r="I71" s="39"/>
      <c r="J71" s="39"/>
      <c r="K71" s="39"/>
      <c r="L71" s="133"/>
      <c r="S71" s="37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</row>
    <row r="72" s="2" customFormat="1" ht="12" customHeight="1">
      <c r="A72" s="37"/>
      <c r="B72" s="38"/>
      <c r="C72" s="31" t="s">
        <v>16</v>
      </c>
      <c r="D72" s="39"/>
      <c r="E72" s="39"/>
      <c r="F72" s="39"/>
      <c r="G72" s="39"/>
      <c r="H72" s="39"/>
      <c r="I72" s="39"/>
      <c r="J72" s="39"/>
      <c r="K72" s="39"/>
      <c r="L72" s="133"/>
      <c r="S72" s="37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</row>
    <row r="73" s="2" customFormat="1" ht="14.4" customHeight="1">
      <c r="A73" s="37"/>
      <c r="B73" s="38"/>
      <c r="C73" s="39"/>
      <c r="D73" s="39"/>
      <c r="E73" s="159" t="str">
        <f>E7</f>
        <v>Stavební úpravy bytového domu ul. Partyzánská č. p. 302 v Pudlově</v>
      </c>
      <c r="F73" s="31"/>
      <c r="G73" s="31"/>
      <c r="H73" s="31"/>
      <c r="I73" s="39"/>
      <c r="J73" s="39"/>
      <c r="K73" s="39"/>
      <c r="L73" s="133"/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</row>
    <row r="74" s="2" customFormat="1" ht="12" customHeight="1">
      <c r="A74" s="37"/>
      <c r="B74" s="38"/>
      <c r="C74" s="31" t="s">
        <v>108</v>
      </c>
      <c r="D74" s="39"/>
      <c r="E74" s="39"/>
      <c r="F74" s="39"/>
      <c r="G74" s="39"/>
      <c r="H74" s="39"/>
      <c r="I74" s="39"/>
      <c r="J74" s="39"/>
      <c r="K74" s="39"/>
      <c r="L74" s="133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</row>
    <row r="75" s="2" customFormat="1" ht="15.6" customHeight="1">
      <c r="A75" s="37"/>
      <c r="B75" s="38"/>
      <c r="C75" s="39"/>
      <c r="D75" s="39"/>
      <c r="E75" s="68" t="str">
        <f>E9</f>
        <v>E.2.01.2 - Zpevněná parkovací plocha</v>
      </c>
      <c r="F75" s="39"/>
      <c r="G75" s="39"/>
      <c r="H75" s="39"/>
      <c r="I75" s="39"/>
      <c r="J75" s="39"/>
      <c r="K75" s="39"/>
      <c r="L75" s="133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</row>
    <row r="76" s="2" customFormat="1" ht="6.96" customHeight="1">
      <c r="A76" s="37"/>
      <c r="B76" s="38"/>
      <c r="C76" s="39"/>
      <c r="D76" s="39"/>
      <c r="E76" s="39"/>
      <c r="F76" s="39"/>
      <c r="G76" s="39"/>
      <c r="H76" s="39"/>
      <c r="I76" s="39"/>
      <c r="J76" s="39"/>
      <c r="K76" s="39"/>
      <c r="L76" s="133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2" customHeight="1">
      <c r="A77" s="37"/>
      <c r="B77" s="38"/>
      <c r="C77" s="31" t="s">
        <v>21</v>
      </c>
      <c r="D77" s="39"/>
      <c r="E77" s="39"/>
      <c r="F77" s="26" t="str">
        <f>F12</f>
        <v>Partyzánská 302</v>
      </c>
      <c r="G77" s="39"/>
      <c r="H77" s="39"/>
      <c r="I77" s="31" t="s">
        <v>23</v>
      </c>
      <c r="J77" s="71" t="str">
        <f>IF(J12="","",J12)</f>
        <v>26. 11. 2022</v>
      </c>
      <c r="K77" s="39"/>
      <c r="L77" s="133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78" s="2" customFormat="1" ht="6.96" customHeight="1">
      <c r="A78" s="37"/>
      <c r="B78" s="38"/>
      <c r="C78" s="39"/>
      <c r="D78" s="39"/>
      <c r="E78" s="39"/>
      <c r="F78" s="39"/>
      <c r="G78" s="39"/>
      <c r="H78" s="39"/>
      <c r="I78" s="39"/>
      <c r="J78" s="39"/>
      <c r="K78" s="39"/>
      <c r="L78" s="133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</row>
    <row r="79" s="2" customFormat="1" ht="15.6" customHeight="1">
      <c r="A79" s="37"/>
      <c r="B79" s="38"/>
      <c r="C79" s="31" t="s">
        <v>25</v>
      </c>
      <c r="D79" s="39"/>
      <c r="E79" s="39"/>
      <c r="F79" s="26" t="str">
        <f>E15</f>
        <v>Město Bohumín</v>
      </c>
      <c r="G79" s="39"/>
      <c r="H79" s="39"/>
      <c r="I79" s="31" t="s">
        <v>31</v>
      </c>
      <c r="J79" s="35" t="str">
        <f>E21</f>
        <v>BENUTA PRO s.r.o.</v>
      </c>
      <c r="K79" s="39"/>
      <c r="L79" s="133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</row>
    <row r="80" s="2" customFormat="1" ht="15.6" customHeight="1">
      <c r="A80" s="37"/>
      <c r="B80" s="38"/>
      <c r="C80" s="31" t="s">
        <v>29</v>
      </c>
      <c r="D80" s="39"/>
      <c r="E80" s="39"/>
      <c r="F80" s="26" t="str">
        <f>IF(E18="","",E18)</f>
        <v>Vyplň údaj</v>
      </c>
      <c r="G80" s="39"/>
      <c r="H80" s="39"/>
      <c r="I80" s="31" t="s">
        <v>34</v>
      </c>
      <c r="J80" s="35" t="str">
        <f>E24</f>
        <v>Ing. T. Pacola</v>
      </c>
      <c r="K80" s="39"/>
      <c r="L80" s="133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</row>
    <row r="81" s="2" customFormat="1" ht="10.32" customHeight="1">
      <c r="A81" s="37"/>
      <c r="B81" s="38"/>
      <c r="C81" s="39"/>
      <c r="D81" s="39"/>
      <c r="E81" s="39"/>
      <c r="F81" s="39"/>
      <c r="G81" s="39"/>
      <c r="H81" s="39"/>
      <c r="I81" s="39"/>
      <c r="J81" s="39"/>
      <c r="K81" s="39"/>
      <c r="L81" s="133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11" customFormat="1" ht="29.28" customHeight="1">
      <c r="A82" s="176"/>
      <c r="B82" s="177"/>
      <c r="C82" s="178" t="s">
        <v>139</v>
      </c>
      <c r="D82" s="179" t="s">
        <v>57</v>
      </c>
      <c r="E82" s="179" t="s">
        <v>53</v>
      </c>
      <c r="F82" s="179" t="s">
        <v>54</v>
      </c>
      <c r="G82" s="179" t="s">
        <v>140</v>
      </c>
      <c r="H82" s="179" t="s">
        <v>141</v>
      </c>
      <c r="I82" s="179" t="s">
        <v>142</v>
      </c>
      <c r="J82" s="179" t="s">
        <v>112</v>
      </c>
      <c r="K82" s="180" t="s">
        <v>143</v>
      </c>
      <c r="L82" s="181"/>
      <c r="M82" s="91" t="s">
        <v>19</v>
      </c>
      <c r="N82" s="92" t="s">
        <v>42</v>
      </c>
      <c r="O82" s="92" t="s">
        <v>144</v>
      </c>
      <c r="P82" s="92" t="s">
        <v>145</v>
      </c>
      <c r="Q82" s="92" t="s">
        <v>146</v>
      </c>
      <c r="R82" s="92" t="s">
        <v>147</v>
      </c>
      <c r="S82" s="92" t="s">
        <v>148</v>
      </c>
      <c r="T82" s="93" t="s">
        <v>149</v>
      </c>
      <c r="U82" s="176"/>
      <c r="V82" s="176"/>
      <c r="W82" s="176"/>
      <c r="X82" s="176"/>
      <c r="Y82" s="176"/>
      <c r="Z82" s="176"/>
      <c r="AA82" s="176"/>
      <c r="AB82" s="176"/>
      <c r="AC82" s="176"/>
      <c r="AD82" s="176"/>
      <c r="AE82" s="176"/>
    </row>
    <row r="83" s="2" customFormat="1" ht="22.8" customHeight="1">
      <c r="A83" s="37"/>
      <c r="B83" s="38"/>
      <c r="C83" s="98" t="s">
        <v>150</v>
      </c>
      <c r="D83" s="39"/>
      <c r="E83" s="39"/>
      <c r="F83" s="39"/>
      <c r="G83" s="39"/>
      <c r="H83" s="39"/>
      <c r="I83" s="39"/>
      <c r="J83" s="182">
        <f>BK83</f>
        <v>0</v>
      </c>
      <c r="K83" s="39"/>
      <c r="L83" s="43"/>
      <c r="M83" s="94"/>
      <c r="N83" s="183"/>
      <c r="O83" s="95"/>
      <c r="P83" s="184">
        <f>P84</f>
        <v>0</v>
      </c>
      <c r="Q83" s="95"/>
      <c r="R83" s="184">
        <f>R84</f>
        <v>88.453768199999999</v>
      </c>
      <c r="S83" s="95"/>
      <c r="T83" s="185">
        <f>T84</f>
        <v>4.0350000000000001</v>
      </c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T83" s="16" t="s">
        <v>71</v>
      </c>
      <c r="AU83" s="16" t="s">
        <v>113</v>
      </c>
      <c r="BK83" s="186">
        <f>BK84</f>
        <v>0</v>
      </c>
    </row>
    <row r="84" s="12" customFormat="1" ht="25.92" customHeight="1">
      <c r="A84" s="12"/>
      <c r="B84" s="187"/>
      <c r="C84" s="188"/>
      <c r="D84" s="189" t="s">
        <v>71</v>
      </c>
      <c r="E84" s="190" t="s">
        <v>151</v>
      </c>
      <c r="F84" s="190" t="s">
        <v>152</v>
      </c>
      <c r="G84" s="188"/>
      <c r="H84" s="188"/>
      <c r="I84" s="191"/>
      <c r="J84" s="192">
        <f>BK84</f>
        <v>0</v>
      </c>
      <c r="K84" s="188"/>
      <c r="L84" s="193"/>
      <c r="M84" s="194"/>
      <c r="N84" s="195"/>
      <c r="O84" s="195"/>
      <c r="P84" s="196">
        <f>P85+P118+P131</f>
        <v>0</v>
      </c>
      <c r="Q84" s="195"/>
      <c r="R84" s="196">
        <f>R85+R118+R131</f>
        <v>88.453768199999999</v>
      </c>
      <c r="S84" s="195"/>
      <c r="T84" s="197">
        <f>T85+T118+T131</f>
        <v>4.0350000000000001</v>
      </c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R84" s="198" t="s">
        <v>80</v>
      </c>
      <c r="AT84" s="199" t="s">
        <v>71</v>
      </c>
      <c r="AU84" s="199" t="s">
        <v>72</v>
      </c>
      <c r="AY84" s="198" t="s">
        <v>153</v>
      </c>
      <c r="BK84" s="200">
        <f>BK85+BK118+BK131</f>
        <v>0</v>
      </c>
    </row>
    <row r="85" s="12" customFormat="1" ht="22.8" customHeight="1">
      <c r="A85" s="12"/>
      <c r="B85" s="187"/>
      <c r="C85" s="188"/>
      <c r="D85" s="189" t="s">
        <v>71</v>
      </c>
      <c r="E85" s="201" t="s">
        <v>80</v>
      </c>
      <c r="F85" s="201" t="s">
        <v>154</v>
      </c>
      <c r="G85" s="188"/>
      <c r="H85" s="188"/>
      <c r="I85" s="191"/>
      <c r="J85" s="202">
        <f>BK85</f>
        <v>0</v>
      </c>
      <c r="K85" s="188"/>
      <c r="L85" s="193"/>
      <c r="M85" s="194"/>
      <c r="N85" s="195"/>
      <c r="O85" s="195"/>
      <c r="P85" s="196">
        <f>SUM(P86:P117)</f>
        <v>0</v>
      </c>
      <c r="Q85" s="195"/>
      <c r="R85" s="196">
        <f>SUM(R86:R117)</f>
        <v>11.399600000000001</v>
      </c>
      <c r="S85" s="195"/>
      <c r="T85" s="197">
        <f>SUM(T86:T117)</f>
        <v>4.0350000000000001</v>
      </c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R85" s="198" t="s">
        <v>80</v>
      </c>
      <c r="AT85" s="199" t="s">
        <v>71</v>
      </c>
      <c r="AU85" s="199" t="s">
        <v>80</v>
      </c>
      <c r="AY85" s="198" t="s">
        <v>153</v>
      </c>
      <c r="BK85" s="200">
        <f>SUM(BK86:BK117)</f>
        <v>0</v>
      </c>
    </row>
    <row r="86" s="2" customFormat="1" ht="22.2" customHeight="1">
      <c r="A86" s="37"/>
      <c r="B86" s="38"/>
      <c r="C86" s="203" t="s">
        <v>80</v>
      </c>
      <c r="D86" s="203" t="s">
        <v>155</v>
      </c>
      <c r="E86" s="204" t="s">
        <v>1671</v>
      </c>
      <c r="F86" s="205" t="s">
        <v>1672</v>
      </c>
      <c r="G86" s="206" t="s">
        <v>195</v>
      </c>
      <c r="H86" s="207">
        <v>388</v>
      </c>
      <c r="I86" s="208"/>
      <c r="J86" s="209">
        <f>ROUND(I86*H86,2)</f>
        <v>0</v>
      </c>
      <c r="K86" s="205" t="s">
        <v>159</v>
      </c>
      <c r="L86" s="43"/>
      <c r="M86" s="210" t="s">
        <v>19</v>
      </c>
      <c r="N86" s="211" t="s">
        <v>43</v>
      </c>
      <c r="O86" s="83"/>
      <c r="P86" s="212">
        <f>O86*H86</f>
        <v>0</v>
      </c>
      <c r="Q86" s="212">
        <v>0</v>
      </c>
      <c r="R86" s="212">
        <f>Q86*H86</f>
        <v>0</v>
      </c>
      <c r="S86" s="212">
        <v>0</v>
      </c>
      <c r="T86" s="213">
        <f>S86*H86</f>
        <v>0</v>
      </c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R86" s="214" t="s">
        <v>160</v>
      </c>
      <c r="AT86" s="214" t="s">
        <v>155</v>
      </c>
      <c r="AU86" s="214" t="s">
        <v>85</v>
      </c>
      <c r="AY86" s="16" t="s">
        <v>153</v>
      </c>
      <c r="BE86" s="215">
        <f>IF(N86="základní",J86,0)</f>
        <v>0</v>
      </c>
      <c r="BF86" s="215">
        <f>IF(N86="snížená",J86,0)</f>
        <v>0</v>
      </c>
      <c r="BG86" s="215">
        <f>IF(N86="zákl. přenesená",J86,0)</f>
        <v>0</v>
      </c>
      <c r="BH86" s="215">
        <f>IF(N86="sníž. přenesená",J86,0)</f>
        <v>0</v>
      </c>
      <c r="BI86" s="215">
        <f>IF(N86="nulová",J86,0)</f>
        <v>0</v>
      </c>
      <c r="BJ86" s="16" t="s">
        <v>80</v>
      </c>
      <c r="BK86" s="215">
        <f>ROUND(I86*H86,2)</f>
        <v>0</v>
      </c>
      <c r="BL86" s="16" t="s">
        <v>160</v>
      </c>
      <c r="BM86" s="214" t="s">
        <v>1673</v>
      </c>
    </row>
    <row r="87" s="2" customFormat="1">
      <c r="A87" s="37"/>
      <c r="B87" s="38"/>
      <c r="C87" s="39"/>
      <c r="D87" s="216" t="s">
        <v>162</v>
      </c>
      <c r="E87" s="39"/>
      <c r="F87" s="217" t="s">
        <v>1674</v>
      </c>
      <c r="G87" s="39"/>
      <c r="H87" s="39"/>
      <c r="I87" s="218"/>
      <c r="J87" s="39"/>
      <c r="K87" s="39"/>
      <c r="L87" s="43"/>
      <c r="M87" s="219"/>
      <c r="N87" s="220"/>
      <c r="O87" s="83"/>
      <c r="P87" s="83"/>
      <c r="Q87" s="83"/>
      <c r="R87" s="83"/>
      <c r="S87" s="83"/>
      <c r="T87" s="84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T87" s="16" t="s">
        <v>162</v>
      </c>
      <c r="AU87" s="16" t="s">
        <v>85</v>
      </c>
    </row>
    <row r="88" s="2" customFormat="1" ht="19.8" customHeight="1">
      <c r="A88" s="37"/>
      <c r="B88" s="38"/>
      <c r="C88" s="203" t="s">
        <v>85</v>
      </c>
      <c r="D88" s="203" t="s">
        <v>155</v>
      </c>
      <c r="E88" s="204" t="s">
        <v>1675</v>
      </c>
      <c r="F88" s="205" t="s">
        <v>1676</v>
      </c>
      <c r="G88" s="206" t="s">
        <v>210</v>
      </c>
      <c r="H88" s="207">
        <v>1</v>
      </c>
      <c r="I88" s="208"/>
      <c r="J88" s="209">
        <f>ROUND(I88*H88,2)</f>
        <v>0</v>
      </c>
      <c r="K88" s="205" t="s">
        <v>159</v>
      </c>
      <c r="L88" s="43"/>
      <c r="M88" s="210" t="s">
        <v>19</v>
      </c>
      <c r="N88" s="211" t="s">
        <v>43</v>
      </c>
      <c r="O88" s="83"/>
      <c r="P88" s="212">
        <f>O88*H88</f>
        <v>0</v>
      </c>
      <c r="Q88" s="212">
        <v>0</v>
      </c>
      <c r="R88" s="212">
        <f>Q88*H88</f>
        <v>0</v>
      </c>
      <c r="S88" s="212">
        <v>0</v>
      </c>
      <c r="T88" s="213">
        <f>S88*H88</f>
        <v>0</v>
      </c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R88" s="214" t="s">
        <v>160</v>
      </c>
      <c r="AT88" s="214" t="s">
        <v>155</v>
      </c>
      <c r="AU88" s="214" t="s">
        <v>85</v>
      </c>
      <c r="AY88" s="16" t="s">
        <v>153</v>
      </c>
      <c r="BE88" s="215">
        <f>IF(N88="základní",J88,0)</f>
        <v>0</v>
      </c>
      <c r="BF88" s="215">
        <f>IF(N88="snížená",J88,0)</f>
        <v>0</v>
      </c>
      <c r="BG88" s="215">
        <f>IF(N88="zákl. přenesená",J88,0)</f>
        <v>0</v>
      </c>
      <c r="BH88" s="215">
        <f>IF(N88="sníž. přenesená",J88,0)</f>
        <v>0</v>
      </c>
      <c r="BI88" s="215">
        <f>IF(N88="nulová",J88,0)</f>
        <v>0</v>
      </c>
      <c r="BJ88" s="16" t="s">
        <v>80</v>
      </c>
      <c r="BK88" s="215">
        <f>ROUND(I88*H88,2)</f>
        <v>0</v>
      </c>
      <c r="BL88" s="16" t="s">
        <v>160</v>
      </c>
      <c r="BM88" s="214" t="s">
        <v>1677</v>
      </c>
    </row>
    <row r="89" s="2" customFormat="1">
      <c r="A89" s="37"/>
      <c r="B89" s="38"/>
      <c r="C89" s="39"/>
      <c r="D89" s="216" t="s">
        <v>162</v>
      </c>
      <c r="E89" s="39"/>
      <c r="F89" s="217" t="s">
        <v>1678</v>
      </c>
      <c r="G89" s="39"/>
      <c r="H89" s="39"/>
      <c r="I89" s="218"/>
      <c r="J89" s="39"/>
      <c r="K89" s="39"/>
      <c r="L89" s="43"/>
      <c r="M89" s="219"/>
      <c r="N89" s="220"/>
      <c r="O89" s="83"/>
      <c r="P89" s="83"/>
      <c r="Q89" s="83"/>
      <c r="R89" s="83"/>
      <c r="S89" s="83"/>
      <c r="T89" s="84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T89" s="16" t="s">
        <v>162</v>
      </c>
      <c r="AU89" s="16" t="s">
        <v>85</v>
      </c>
    </row>
    <row r="90" s="2" customFormat="1" ht="22.2" customHeight="1">
      <c r="A90" s="37"/>
      <c r="B90" s="38"/>
      <c r="C90" s="203" t="s">
        <v>167</v>
      </c>
      <c r="D90" s="203" t="s">
        <v>155</v>
      </c>
      <c r="E90" s="204" t="s">
        <v>1679</v>
      </c>
      <c r="F90" s="205" t="s">
        <v>1680</v>
      </c>
      <c r="G90" s="206" t="s">
        <v>210</v>
      </c>
      <c r="H90" s="207">
        <v>2</v>
      </c>
      <c r="I90" s="208"/>
      <c r="J90" s="209">
        <f>ROUND(I90*H90,2)</f>
        <v>0</v>
      </c>
      <c r="K90" s="205" t="s">
        <v>159</v>
      </c>
      <c r="L90" s="43"/>
      <c r="M90" s="210" t="s">
        <v>19</v>
      </c>
      <c r="N90" s="211" t="s">
        <v>43</v>
      </c>
      <c r="O90" s="83"/>
      <c r="P90" s="212">
        <f>O90*H90</f>
        <v>0</v>
      </c>
      <c r="Q90" s="212">
        <v>0</v>
      </c>
      <c r="R90" s="212">
        <f>Q90*H90</f>
        <v>0</v>
      </c>
      <c r="S90" s="212">
        <v>0</v>
      </c>
      <c r="T90" s="213">
        <f>S90*H90</f>
        <v>0</v>
      </c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R90" s="214" t="s">
        <v>160</v>
      </c>
      <c r="AT90" s="214" t="s">
        <v>155</v>
      </c>
      <c r="AU90" s="214" t="s">
        <v>85</v>
      </c>
      <c r="AY90" s="16" t="s">
        <v>153</v>
      </c>
      <c r="BE90" s="215">
        <f>IF(N90="základní",J90,0)</f>
        <v>0</v>
      </c>
      <c r="BF90" s="215">
        <f>IF(N90="snížená",J90,0)</f>
        <v>0</v>
      </c>
      <c r="BG90" s="215">
        <f>IF(N90="zákl. přenesená",J90,0)</f>
        <v>0</v>
      </c>
      <c r="BH90" s="215">
        <f>IF(N90="sníž. přenesená",J90,0)</f>
        <v>0</v>
      </c>
      <c r="BI90" s="215">
        <f>IF(N90="nulová",J90,0)</f>
        <v>0</v>
      </c>
      <c r="BJ90" s="16" t="s">
        <v>80</v>
      </c>
      <c r="BK90" s="215">
        <f>ROUND(I90*H90,2)</f>
        <v>0</v>
      </c>
      <c r="BL90" s="16" t="s">
        <v>160</v>
      </c>
      <c r="BM90" s="214" t="s">
        <v>1681</v>
      </c>
    </row>
    <row r="91" s="2" customFormat="1">
      <c r="A91" s="37"/>
      <c r="B91" s="38"/>
      <c r="C91" s="39"/>
      <c r="D91" s="216" t="s">
        <v>162</v>
      </c>
      <c r="E91" s="39"/>
      <c r="F91" s="217" t="s">
        <v>1682</v>
      </c>
      <c r="G91" s="39"/>
      <c r="H91" s="39"/>
      <c r="I91" s="218"/>
      <c r="J91" s="39"/>
      <c r="K91" s="39"/>
      <c r="L91" s="43"/>
      <c r="M91" s="219"/>
      <c r="N91" s="220"/>
      <c r="O91" s="83"/>
      <c r="P91" s="83"/>
      <c r="Q91" s="83"/>
      <c r="R91" s="83"/>
      <c r="S91" s="83"/>
      <c r="T91" s="84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T91" s="16" t="s">
        <v>162</v>
      </c>
      <c r="AU91" s="16" t="s">
        <v>85</v>
      </c>
    </row>
    <row r="92" s="2" customFormat="1" ht="19.8" customHeight="1">
      <c r="A92" s="37"/>
      <c r="B92" s="38"/>
      <c r="C92" s="203" t="s">
        <v>160</v>
      </c>
      <c r="D92" s="203" t="s">
        <v>155</v>
      </c>
      <c r="E92" s="204" t="s">
        <v>1683</v>
      </c>
      <c r="F92" s="205" t="s">
        <v>1684</v>
      </c>
      <c r="G92" s="206" t="s">
        <v>210</v>
      </c>
      <c r="H92" s="207">
        <v>3</v>
      </c>
      <c r="I92" s="208"/>
      <c r="J92" s="209">
        <f>ROUND(I92*H92,2)</f>
        <v>0</v>
      </c>
      <c r="K92" s="205" t="s">
        <v>159</v>
      </c>
      <c r="L92" s="43"/>
      <c r="M92" s="210" t="s">
        <v>19</v>
      </c>
      <c r="N92" s="211" t="s">
        <v>43</v>
      </c>
      <c r="O92" s="83"/>
      <c r="P92" s="212">
        <f>O92*H92</f>
        <v>0</v>
      </c>
      <c r="Q92" s="212">
        <v>0</v>
      </c>
      <c r="R92" s="212">
        <f>Q92*H92</f>
        <v>0</v>
      </c>
      <c r="S92" s="212">
        <v>0</v>
      </c>
      <c r="T92" s="213">
        <f>S92*H92</f>
        <v>0</v>
      </c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  <c r="AR92" s="214" t="s">
        <v>160</v>
      </c>
      <c r="AT92" s="214" t="s">
        <v>155</v>
      </c>
      <c r="AU92" s="214" t="s">
        <v>85</v>
      </c>
      <c r="AY92" s="16" t="s">
        <v>153</v>
      </c>
      <c r="BE92" s="215">
        <f>IF(N92="základní",J92,0)</f>
        <v>0</v>
      </c>
      <c r="BF92" s="215">
        <f>IF(N92="snížená",J92,0)</f>
        <v>0</v>
      </c>
      <c r="BG92" s="215">
        <f>IF(N92="zákl. přenesená",J92,0)</f>
        <v>0</v>
      </c>
      <c r="BH92" s="215">
        <f>IF(N92="sníž. přenesená",J92,0)</f>
        <v>0</v>
      </c>
      <c r="BI92" s="215">
        <f>IF(N92="nulová",J92,0)</f>
        <v>0</v>
      </c>
      <c r="BJ92" s="16" t="s">
        <v>80</v>
      </c>
      <c r="BK92" s="215">
        <f>ROUND(I92*H92,2)</f>
        <v>0</v>
      </c>
      <c r="BL92" s="16" t="s">
        <v>160</v>
      </c>
      <c r="BM92" s="214" t="s">
        <v>1685</v>
      </c>
    </row>
    <row r="93" s="2" customFormat="1">
      <c r="A93" s="37"/>
      <c r="B93" s="38"/>
      <c r="C93" s="39"/>
      <c r="D93" s="216" t="s">
        <v>162</v>
      </c>
      <c r="E93" s="39"/>
      <c r="F93" s="217" t="s">
        <v>1686</v>
      </c>
      <c r="G93" s="39"/>
      <c r="H93" s="39"/>
      <c r="I93" s="218"/>
      <c r="J93" s="39"/>
      <c r="K93" s="39"/>
      <c r="L93" s="43"/>
      <c r="M93" s="219"/>
      <c r="N93" s="220"/>
      <c r="O93" s="83"/>
      <c r="P93" s="83"/>
      <c r="Q93" s="83"/>
      <c r="R93" s="83"/>
      <c r="S93" s="83"/>
      <c r="T93" s="84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T93" s="16" t="s">
        <v>162</v>
      </c>
      <c r="AU93" s="16" t="s">
        <v>85</v>
      </c>
    </row>
    <row r="94" s="2" customFormat="1" ht="30" customHeight="1">
      <c r="A94" s="37"/>
      <c r="B94" s="38"/>
      <c r="C94" s="203" t="s">
        <v>177</v>
      </c>
      <c r="D94" s="203" t="s">
        <v>155</v>
      </c>
      <c r="E94" s="204" t="s">
        <v>1687</v>
      </c>
      <c r="F94" s="205" t="s">
        <v>1688</v>
      </c>
      <c r="G94" s="206" t="s">
        <v>195</v>
      </c>
      <c r="H94" s="207">
        <v>7.5</v>
      </c>
      <c r="I94" s="208"/>
      <c r="J94" s="209">
        <f>ROUND(I94*H94,2)</f>
        <v>0</v>
      </c>
      <c r="K94" s="205" t="s">
        <v>159</v>
      </c>
      <c r="L94" s="43"/>
      <c r="M94" s="210" t="s">
        <v>19</v>
      </c>
      <c r="N94" s="211" t="s">
        <v>43</v>
      </c>
      <c r="O94" s="83"/>
      <c r="P94" s="212">
        <f>O94*H94</f>
        <v>0</v>
      </c>
      <c r="Q94" s="212">
        <v>0</v>
      </c>
      <c r="R94" s="212">
        <f>Q94*H94</f>
        <v>0</v>
      </c>
      <c r="S94" s="212">
        <v>0.44</v>
      </c>
      <c r="T94" s="213">
        <f>S94*H94</f>
        <v>3.2999999999999998</v>
      </c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R94" s="214" t="s">
        <v>160</v>
      </c>
      <c r="AT94" s="214" t="s">
        <v>155</v>
      </c>
      <c r="AU94" s="214" t="s">
        <v>85</v>
      </c>
      <c r="AY94" s="16" t="s">
        <v>153</v>
      </c>
      <c r="BE94" s="215">
        <f>IF(N94="základní",J94,0)</f>
        <v>0</v>
      </c>
      <c r="BF94" s="215">
        <f>IF(N94="snížená",J94,0)</f>
        <v>0</v>
      </c>
      <c r="BG94" s="215">
        <f>IF(N94="zákl. přenesená",J94,0)</f>
        <v>0</v>
      </c>
      <c r="BH94" s="215">
        <f>IF(N94="sníž. přenesená",J94,0)</f>
        <v>0</v>
      </c>
      <c r="BI94" s="215">
        <f>IF(N94="nulová",J94,0)</f>
        <v>0</v>
      </c>
      <c r="BJ94" s="16" t="s">
        <v>80</v>
      </c>
      <c r="BK94" s="215">
        <f>ROUND(I94*H94,2)</f>
        <v>0</v>
      </c>
      <c r="BL94" s="16" t="s">
        <v>160</v>
      </c>
      <c r="BM94" s="214" t="s">
        <v>1689</v>
      </c>
    </row>
    <row r="95" s="2" customFormat="1">
      <c r="A95" s="37"/>
      <c r="B95" s="38"/>
      <c r="C95" s="39"/>
      <c r="D95" s="216" t="s">
        <v>162</v>
      </c>
      <c r="E95" s="39"/>
      <c r="F95" s="217" t="s">
        <v>1690</v>
      </c>
      <c r="G95" s="39"/>
      <c r="H95" s="39"/>
      <c r="I95" s="218"/>
      <c r="J95" s="39"/>
      <c r="K95" s="39"/>
      <c r="L95" s="43"/>
      <c r="M95" s="219"/>
      <c r="N95" s="220"/>
      <c r="O95" s="83"/>
      <c r="P95" s="83"/>
      <c r="Q95" s="83"/>
      <c r="R95" s="83"/>
      <c r="S95" s="83"/>
      <c r="T95" s="84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T95" s="16" t="s">
        <v>162</v>
      </c>
      <c r="AU95" s="16" t="s">
        <v>85</v>
      </c>
    </row>
    <row r="96" s="2" customFormat="1" ht="30" customHeight="1">
      <c r="A96" s="37"/>
      <c r="B96" s="38"/>
      <c r="C96" s="203" t="s">
        <v>182</v>
      </c>
      <c r="D96" s="203" t="s">
        <v>155</v>
      </c>
      <c r="E96" s="204" t="s">
        <v>1691</v>
      </c>
      <c r="F96" s="205" t="s">
        <v>1692</v>
      </c>
      <c r="G96" s="206" t="s">
        <v>195</v>
      </c>
      <c r="H96" s="207">
        <v>7.5</v>
      </c>
      <c r="I96" s="208"/>
      <c r="J96" s="209">
        <f>ROUND(I96*H96,2)</f>
        <v>0</v>
      </c>
      <c r="K96" s="205" t="s">
        <v>159</v>
      </c>
      <c r="L96" s="43"/>
      <c r="M96" s="210" t="s">
        <v>19</v>
      </c>
      <c r="N96" s="211" t="s">
        <v>43</v>
      </c>
      <c r="O96" s="83"/>
      <c r="P96" s="212">
        <f>O96*H96</f>
        <v>0</v>
      </c>
      <c r="Q96" s="212">
        <v>0</v>
      </c>
      <c r="R96" s="212">
        <f>Q96*H96</f>
        <v>0</v>
      </c>
      <c r="S96" s="212">
        <v>0.098000000000000004</v>
      </c>
      <c r="T96" s="213">
        <f>S96*H96</f>
        <v>0.73499999999999999</v>
      </c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R96" s="214" t="s">
        <v>160</v>
      </c>
      <c r="AT96" s="214" t="s">
        <v>155</v>
      </c>
      <c r="AU96" s="214" t="s">
        <v>85</v>
      </c>
      <c r="AY96" s="16" t="s">
        <v>153</v>
      </c>
      <c r="BE96" s="215">
        <f>IF(N96="základní",J96,0)</f>
        <v>0</v>
      </c>
      <c r="BF96" s="215">
        <f>IF(N96="snížená",J96,0)</f>
        <v>0</v>
      </c>
      <c r="BG96" s="215">
        <f>IF(N96="zákl. přenesená",J96,0)</f>
        <v>0</v>
      </c>
      <c r="BH96" s="215">
        <f>IF(N96="sníž. přenesená",J96,0)</f>
        <v>0</v>
      </c>
      <c r="BI96" s="215">
        <f>IF(N96="nulová",J96,0)</f>
        <v>0</v>
      </c>
      <c r="BJ96" s="16" t="s">
        <v>80</v>
      </c>
      <c r="BK96" s="215">
        <f>ROUND(I96*H96,2)</f>
        <v>0</v>
      </c>
      <c r="BL96" s="16" t="s">
        <v>160</v>
      </c>
      <c r="BM96" s="214" t="s">
        <v>1693</v>
      </c>
    </row>
    <row r="97" s="2" customFormat="1">
      <c r="A97" s="37"/>
      <c r="B97" s="38"/>
      <c r="C97" s="39"/>
      <c r="D97" s="216" t="s">
        <v>162</v>
      </c>
      <c r="E97" s="39"/>
      <c r="F97" s="217" t="s">
        <v>1694</v>
      </c>
      <c r="G97" s="39"/>
      <c r="H97" s="39"/>
      <c r="I97" s="218"/>
      <c r="J97" s="39"/>
      <c r="K97" s="39"/>
      <c r="L97" s="43"/>
      <c r="M97" s="219"/>
      <c r="N97" s="220"/>
      <c r="O97" s="83"/>
      <c r="P97" s="83"/>
      <c r="Q97" s="83"/>
      <c r="R97" s="83"/>
      <c r="S97" s="83"/>
      <c r="T97" s="84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T97" s="16" t="s">
        <v>162</v>
      </c>
      <c r="AU97" s="16" t="s">
        <v>85</v>
      </c>
    </row>
    <row r="98" s="2" customFormat="1" ht="19.8" customHeight="1">
      <c r="A98" s="37"/>
      <c r="B98" s="38"/>
      <c r="C98" s="203" t="s">
        <v>187</v>
      </c>
      <c r="D98" s="203" t="s">
        <v>155</v>
      </c>
      <c r="E98" s="204" t="s">
        <v>1695</v>
      </c>
      <c r="F98" s="205" t="s">
        <v>1696</v>
      </c>
      <c r="G98" s="206" t="s">
        <v>158</v>
      </c>
      <c r="H98" s="207">
        <v>189.58500000000001</v>
      </c>
      <c r="I98" s="208"/>
      <c r="J98" s="209">
        <f>ROUND(I98*H98,2)</f>
        <v>0</v>
      </c>
      <c r="K98" s="205" t="s">
        <v>159</v>
      </c>
      <c r="L98" s="43"/>
      <c r="M98" s="210" t="s">
        <v>19</v>
      </c>
      <c r="N98" s="211" t="s">
        <v>43</v>
      </c>
      <c r="O98" s="83"/>
      <c r="P98" s="212">
        <f>O98*H98</f>
        <v>0</v>
      </c>
      <c r="Q98" s="212">
        <v>0</v>
      </c>
      <c r="R98" s="212">
        <f>Q98*H98</f>
        <v>0</v>
      </c>
      <c r="S98" s="212">
        <v>0</v>
      </c>
      <c r="T98" s="213">
        <f>S98*H98</f>
        <v>0</v>
      </c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R98" s="214" t="s">
        <v>160</v>
      </c>
      <c r="AT98" s="214" t="s">
        <v>155</v>
      </c>
      <c r="AU98" s="214" t="s">
        <v>85</v>
      </c>
      <c r="AY98" s="16" t="s">
        <v>153</v>
      </c>
      <c r="BE98" s="215">
        <f>IF(N98="základní",J98,0)</f>
        <v>0</v>
      </c>
      <c r="BF98" s="215">
        <f>IF(N98="snížená",J98,0)</f>
        <v>0</v>
      </c>
      <c r="BG98" s="215">
        <f>IF(N98="zákl. přenesená",J98,0)</f>
        <v>0</v>
      </c>
      <c r="BH98" s="215">
        <f>IF(N98="sníž. přenesená",J98,0)</f>
        <v>0</v>
      </c>
      <c r="BI98" s="215">
        <f>IF(N98="nulová",J98,0)</f>
        <v>0</v>
      </c>
      <c r="BJ98" s="16" t="s">
        <v>80</v>
      </c>
      <c r="BK98" s="215">
        <f>ROUND(I98*H98,2)</f>
        <v>0</v>
      </c>
      <c r="BL98" s="16" t="s">
        <v>160</v>
      </c>
      <c r="BM98" s="214" t="s">
        <v>1697</v>
      </c>
    </row>
    <row r="99" s="2" customFormat="1">
      <c r="A99" s="37"/>
      <c r="B99" s="38"/>
      <c r="C99" s="39"/>
      <c r="D99" s="216" t="s">
        <v>162</v>
      </c>
      <c r="E99" s="39"/>
      <c r="F99" s="217" t="s">
        <v>1698</v>
      </c>
      <c r="G99" s="39"/>
      <c r="H99" s="39"/>
      <c r="I99" s="218"/>
      <c r="J99" s="39"/>
      <c r="K99" s="39"/>
      <c r="L99" s="43"/>
      <c r="M99" s="219"/>
      <c r="N99" s="220"/>
      <c r="O99" s="83"/>
      <c r="P99" s="83"/>
      <c r="Q99" s="83"/>
      <c r="R99" s="83"/>
      <c r="S99" s="83"/>
      <c r="T99" s="84"/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T99" s="16" t="s">
        <v>162</v>
      </c>
      <c r="AU99" s="16" t="s">
        <v>85</v>
      </c>
    </row>
    <row r="100" s="2" customFormat="1" ht="30" customHeight="1">
      <c r="A100" s="37"/>
      <c r="B100" s="38"/>
      <c r="C100" s="203" t="s">
        <v>192</v>
      </c>
      <c r="D100" s="203" t="s">
        <v>155</v>
      </c>
      <c r="E100" s="204" t="s">
        <v>168</v>
      </c>
      <c r="F100" s="205" t="s">
        <v>169</v>
      </c>
      <c r="G100" s="206" t="s">
        <v>158</v>
      </c>
      <c r="H100" s="207">
        <v>189</v>
      </c>
      <c r="I100" s="208"/>
      <c r="J100" s="209">
        <f>ROUND(I100*H100,2)</f>
        <v>0</v>
      </c>
      <c r="K100" s="205" t="s">
        <v>159</v>
      </c>
      <c r="L100" s="43"/>
      <c r="M100" s="210" t="s">
        <v>19</v>
      </c>
      <c r="N100" s="211" t="s">
        <v>43</v>
      </c>
      <c r="O100" s="83"/>
      <c r="P100" s="212">
        <f>O100*H100</f>
        <v>0</v>
      </c>
      <c r="Q100" s="212">
        <v>0</v>
      </c>
      <c r="R100" s="212">
        <f>Q100*H100</f>
        <v>0</v>
      </c>
      <c r="S100" s="212">
        <v>0</v>
      </c>
      <c r="T100" s="213">
        <f>S100*H100</f>
        <v>0</v>
      </c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  <c r="AR100" s="214" t="s">
        <v>160</v>
      </c>
      <c r="AT100" s="214" t="s">
        <v>155</v>
      </c>
      <c r="AU100" s="214" t="s">
        <v>85</v>
      </c>
      <c r="AY100" s="16" t="s">
        <v>153</v>
      </c>
      <c r="BE100" s="215">
        <f>IF(N100="základní",J100,0)</f>
        <v>0</v>
      </c>
      <c r="BF100" s="215">
        <f>IF(N100="snížená",J100,0)</f>
        <v>0</v>
      </c>
      <c r="BG100" s="215">
        <f>IF(N100="zákl. přenesená",J100,0)</f>
        <v>0</v>
      </c>
      <c r="BH100" s="215">
        <f>IF(N100="sníž. přenesená",J100,0)</f>
        <v>0</v>
      </c>
      <c r="BI100" s="215">
        <f>IF(N100="nulová",J100,0)</f>
        <v>0</v>
      </c>
      <c r="BJ100" s="16" t="s">
        <v>80</v>
      </c>
      <c r="BK100" s="215">
        <f>ROUND(I100*H100,2)</f>
        <v>0</v>
      </c>
      <c r="BL100" s="16" t="s">
        <v>160</v>
      </c>
      <c r="BM100" s="214" t="s">
        <v>1699</v>
      </c>
    </row>
    <row r="101" s="2" customFormat="1">
      <c r="A101" s="37"/>
      <c r="B101" s="38"/>
      <c r="C101" s="39"/>
      <c r="D101" s="216" t="s">
        <v>162</v>
      </c>
      <c r="E101" s="39"/>
      <c r="F101" s="217" t="s">
        <v>171</v>
      </c>
      <c r="G101" s="39"/>
      <c r="H101" s="39"/>
      <c r="I101" s="218"/>
      <c r="J101" s="39"/>
      <c r="K101" s="39"/>
      <c r="L101" s="43"/>
      <c r="M101" s="219"/>
      <c r="N101" s="220"/>
      <c r="O101" s="83"/>
      <c r="P101" s="83"/>
      <c r="Q101" s="83"/>
      <c r="R101" s="83"/>
      <c r="S101" s="83"/>
      <c r="T101" s="84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  <c r="AT101" s="16" t="s">
        <v>162</v>
      </c>
      <c r="AU101" s="16" t="s">
        <v>85</v>
      </c>
    </row>
    <row r="102" s="2" customFormat="1" ht="22.2" customHeight="1">
      <c r="A102" s="37"/>
      <c r="B102" s="38"/>
      <c r="C102" s="203" t="s">
        <v>198</v>
      </c>
      <c r="D102" s="203" t="s">
        <v>155</v>
      </c>
      <c r="E102" s="204" t="s">
        <v>172</v>
      </c>
      <c r="F102" s="205" t="s">
        <v>173</v>
      </c>
      <c r="G102" s="206" t="s">
        <v>174</v>
      </c>
      <c r="H102" s="207">
        <v>360.21199999999999</v>
      </c>
      <c r="I102" s="208"/>
      <c r="J102" s="209">
        <f>ROUND(I102*H102,2)</f>
        <v>0</v>
      </c>
      <c r="K102" s="205" t="s">
        <v>159</v>
      </c>
      <c r="L102" s="43"/>
      <c r="M102" s="210" t="s">
        <v>19</v>
      </c>
      <c r="N102" s="211" t="s">
        <v>43</v>
      </c>
      <c r="O102" s="83"/>
      <c r="P102" s="212">
        <f>O102*H102</f>
        <v>0</v>
      </c>
      <c r="Q102" s="212">
        <v>0</v>
      </c>
      <c r="R102" s="212">
        <f>Q102*H102</f>
        <v>0</v>
      </c>
      <c r="S102" s="212">
        <v>0</v>
      </c>
      <c r="T102" s="213">
        <f>S102*H102</f>
        <v>0</v>
      </c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  <c r="AR102" s="214" t="s">
        <v>160</v>
      </c>
      <c r="AT102" s="214" t="s">
        <v>155</v>
      </c>
      <c r="AU102" s="214" t="s">
        <v>85</v>
      </c>
      <c r="AY102" s="16" t="s">
        <v>153</v>
      </c>
      <c r="BE102" s="215">
        <f>IF(N102="základní",J102,0)</f>
        <v>0</v>
      </c>
      <c r="BF102" s="215">
        <f>IF(N102="snížená",J102,0)</f>
        <v>0</v>
      </c>
      <c r="BG102" s="215">
        <f>IF(N102="zákl. přenesená",J102,0)</f>
        <v>0</v>
      </c>
      <c r="BH102" s="215">
        <f>IF(N102="sníž. přenesená",J102,0)</f>
        <v>0</v>
      </c>
      <c r="BI102" s="215">
        <f>IF(N102="nulová",J102,0)</f>
        <v>0</v>
      </c>
      <c r="BJ102" s="16" t="s">
        <v>80</v>
      </c>
      <c r="BK102" s="215">
        <f>ROUND(I102*H102,2)</f>
        <v>0</v>
      </c>
      <c r="BL102" s="16" t="s">
        <v>160</v>
      </c>
      <c r="BM102" s="214" t="s">
        <v>1700</v>
      </c>
    </row>
    <row r="103" s="2" customFormat="1">
      <c r="A103" s="37"/>
      <c r="B103" s="38"/>
      <c r="C103" s="39"/>
      <c r="D103" s="216" t="s">
        <v>162</v>
      </c>
      <c r="E103" s="39"/>
      <c r="F103" s="217" t="s">
        <v>176</v>
      </c>
      <c r="G103" s="39"/>
      <c r="H103" s="39"/>
      <c r="I103" s="218"/>
      <c r="J103" s="39"/>
      <c r="K103" s="39"/>
      <c r="L103" s="43"/>
      <c r="M103" s="219"/>
      <c r="N103" s="220"/>
      <c r="O103" s="83"/>
      <c r="P103" s="83"/>
      <c r="Q103" s="83"/>
      <c r="R103" s="83"/>
      <c r="S103" s="83"/>
      <c r="T103" s="84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  <c r="AT103" s="16" t="s">
        <v>162</v>
      </c>
      <c r="AU103" s="16" t="s">
        <v>85</v>
      </c>
    </row>
    <row r="104" s="2" customFormat="1" ht="19.8" customHeight="1">
      <c r="A104" s="37"/>
      <c r="B104" s="38"/>
      <c r="C104" s="203" t="s">
        <v>203</v>
      </c>
      <c r="D104" s="203" t="s">
        <v>155</v>
      </c>
      <c r="E104" s="204" t="s">
        <v>178</v>
      </c>
      <c r="F104" s="205" t="s">
        <v>179</v>
      </c>
      <c r="G104" s="206" t="s">
        <v>158</v>
      </c>
      <c r="H104" s="207">
        <v>189.58500000000001</v>
      </c>
      <c r="I104" s="208"/>
      <c r="J104" s="209">
        <f>ROUND(I104*H104,2)</f>
        <v>0</v>
      </c>
      <c r="K104" s="205" t="s">
        <v>159</v>
      </c>
      <c r="L104" s="43"/>
      <c r="M104" s="210" t="s">
        <v>19</v>
      </c>
      <c r="N104" s="211" t="s">
        <v>43</v>
      </c>
      <c r="O104" s="83"/>
      <c r="P104" s="212">
        <f>O104*H104</f>
        <v>0</v>
      </c>
      <c r="Q104" s="212">
        <v>0</v>
      </c>
      <c r="R104" s="212">
        <f>Q104*H104</f>
        <v>0</v>
      </c>
      <c r="S104" s="212">
        <v>0</v>
      </c>
      <c r="T104" s="213">
        <f>S104*H104</f>
        <v>0</v>
      </c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  <c r="AR104" s="214" t="s">
        <v>160</v>
      </c>
      <c r="AT104" s="214" t="s">
        <v>155</v>
      </c>
      <c r="AU104" s="214" t="s">
        <v>85</v>
      </c>
      <c r="AY104" s="16" t="s">
        <v>153</v>
      </c>
      <c r="BE104" s="215">
        <f>IF(N104="základní",J104,0)</f>
        <v>0</v>
      </c>
      <c r="BF104" s="215">
        <f>IF(N104="snížená",J104,0)</f>
        <v>0</v>
      </c>
      <c r="BG104" s="215">
        <f>IF(N104="zákl. přenesená",J104,0)</f>
        <v>0</v>
      </c>
      <c r="BH104" s="215">
        <f>IF(N104="sníž. přenesená",J104,0)</f>
        <v>0</v>
      </c>
      <c r="BI104" s="215">
        <f>IF(N104="nulová",J104,0)</f>
        <v>0</v>
      </c>
      <c r="BJ104" s="16" t="s">
        <v>80</v>
      </c>
      <c r="BK104" s="215">
        <f>ROUND(I104*H104,2)</f>
        <v>0</v>
      </c>
      <c r="BL104" s="16" t="s">
        <v>160</v>
      </c>
      <c r="BM104" s="214" t="s">
        <v>1701</v>
      </c>
    </row>
    <row r="105" s="2" customFormat="1">
      <c r="A105" s="37"/>
      <c r="B105" s="38"/>
      <c r="C105" s="39"/>
      <c r="D105" s="216" t="s">
        <v>162</v>
      </c>
      <c r="E105" s="39"/>
      <c r="F105" s="217" t="s">
        <v>181</v>
      </c>
      <c r="G105" s="39"/>
      <c r="H105" s="39"/>
      <c r="I105" s="218"/>
      <c r="J105" s="39"/>
      <c r="K105" s="39"/>
      <c r="L105" s="43"/>
      <c r="M105" s="219"/>
      <c r="N105" s="220"/>
      <c r="O105" s="83"/>
      <c r="P105" s="83"/>
      <c r="Q105" s="83"/>
      <c r="R105" s="83"/>
      <c r="S105" s="83"/>
      <c r="T105" s="84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  <c r="AT105" s="16" t="s">
        <v>162</v>
      </c>
      <c r="AU105" s="16" t="s">
        <v>85</v>
      </c>
    </row>
    <row r="106" s="2" customFormat="1" ht="30" customHeight="1">
      <c r="A106" s="37"/>
      <c r="B106" s="38"/>
      <c r="C106" s="203" t="s">
        <v>207</v>
      </c>
      <c r="D106" s="203" t="s">
        <v>155</v>
      </c>
      <c r="E106" s="204" t="s">
        <v>1702</v>
      </c>
      <c r="F106" s="205" t="s">
        <v>1703</v>
      </c>
      <c r="G106" s="206" t="s">
        <v>195</v>
      </c>
      <c r="H106" s="207">
        <v>720.29999999999995</v>
      </c>
      <c r="I106" s="208"/>
      <c r="J106" s="209">
        <f>ROUND(I106*H106,2)</f>
        <v>0</v>
      </c>
      <c r="K106" s="205" t="s">
        <v>159</v>
      </c>
      <c r="L106" s="43"/>
      <c r="M106" s="210" t="s">
        <v>19</v>
      </c>
      <c r="N106" s="211" t="s">
        <v>43</v>
      </c>
      <c r="O106" s="83"/>
      <c r="P106" s="212">
        <f>O106*H106</f>
        <v>0</v>
      </c>
      <c r="Q106" s="212">
        <v>0</v>
      </c>
      <c r="R106" s="212">
        <f>Q106*H106</f>
        <v>0</v>
      </c>
      <c r="S106" s="212">
        <v>0</v>
      </c>
      <c r="T106" s="213">
        <f>S106*H106</f>
        <v>0</v>
      </c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  <c r="AR106" s="214" t="s">
        <v>160</v>
      </c>
      <c r="AT106" s="214" t="s">
        <v>155</v>
      </c>
      <c r="AU106" s="214" t="s">
        <v>85</v>
      </c>
      <c r="AY106" s="16" t="s">
        <v>153</v>
      </c>
      <c r="BE106" s="215">
        <f>IF(N106="základní",J106,0)</f>
        <v>0</v>
      </c>
      <c r="BF106" s="215">
        <f>IF(N106="snížená",J106,0)</f>
        <v>0</v>
      </c>
      <c r="BG106" s="215">
        <f>IF(N106="zákl. přenesená",J106,0)</f>
        <v>0</v>
      </c>
      <c r="BH106" s="215">
        <f>IF(N106="sníž. přenesená",J106,0)</f>
        <v>0</v>
      </c>
      <c r="BI106" s="215">
        <f>IF(N106="nulová",J106,0)</f>
        <v>0</v>
      </c>
      <c r="BJ106" s="16" t="s">
        <v>80</v>
      </c>
      <c r="BK106" s="215">
        <f>ROUND(I106*H106,2)</f>
        <v>0</v>
      </c>
      <c r="BL106" s="16" t="s">
        <v>160</v>
      </c>
      <c r="BM106" s="214" t="s">
        <v>1704</v>
      </c>
    </row>
    <row r="107" s="2" customFormat="1">
      <c r="A107" s="37"/>
      <c r="B107" s="38"/>
      <c r="C107" s="39"/>
      <c r="D107" s="216" t="s">
        <v>162</v>
      </c>
      <c r="E107" s="39"/>
      <c r="F107" s="217" t="s">
        <v>1705</v>
      </c>
      <c r="G107" s="39"/>
      <c r="H107" s="39"/>
      <c r="I107" s="218"/>
      <c r="J107" s="39"/>
      <c r="K107" s="39"/>
      <c r="L107" s="43"/>
      <c r="M107" s="219"/>
      <c r="N107" s="220"/>
      <c r="O107" s="83"/>
      <c r="P107" s="83"/>
      <c r="Q107" s="83"/>
      <c r="R107" s="83"/>
      <c r="S107" s="83"/>
      <c r="T107" s="84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  <c r="AT107" s="16" t="s">
        <v>162</v>
      </c>
      <c r="AU107" s="16" t="s">
        <v>85</v>
      </c>
    </row>
    <row r="108" s="2" customFormat="1" ht="22.2" customHeight="1">
      <c r="A108" s="37"/>
      <c r="B108" s="38"/>
      <c r="C108" s="203" t="s">
        <v>211</v>
      </c>
      <c r="D108" s="203" t="s">
        <v>155</v>
      </c>
      <c r="E108" s="204" t="s">
        <v>1706</v>
      </c>
      <c r="F108" s="205" t="s">
        <v>1707</v>
      </c>
      <c r="G108" s="206" t="s">
        <v>195</v>
      </c>
      <c r="H108" s="207">
        <v>720.29999999999995</v>
      </c>
      <c r="I108" s="208"/>
      <c r="J108" s="209">
        <f>ROUND(I108*H108,2)</f>
        <v>0</v>
      </c>
      <c r="K108" s="205" t="s">
        <v>159</v>
      </c>
      <c r="L108" s="43"/>
      <c r="M108" s="210" t="s">
        <v>19</v>
      </c>
      <c r="N108" s="211" t="s">
        <v>43</v>
      </c>
      <c r="O108" s="83"/>
      <c r="P108" s="212">
        <f>O108*H108</f>
        <v>0</v>
      </c>
      <c r="Q108" s="212">
        <v>0</v>
      </c>
      <c r="R108" s="212">
        <f>Q108*H108</f>
        <v>0</v>
      </c>
      <c r="S108" s="212">
        <v>0</v>
      </c>
      <c r="T108" s="213">
        <f>S108*H108</f>
        <v>0</v>
      </c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  <c r="AR108" s="214" t="s">
        <v>160</v>
      </c>
      <c r="AT108" s="214" t="s">
        <v>155</v>
      </c>
      <c r="AU108" s="214" t="s">
        <v>85</v>
      </c>
      <c r="AY108" s="16" t="s">
        <v>153</v>
      </c>
      <c r="BE108" s="215">
        <f>IF(N108="základní",J108,0)</f>
        <v>0</v>
      </c>
      <c r="BF108" s="215">
        <f>IF(N108="snížená",J108,0)</f>
        <v>0</v>
      </c>
      <c r="BG108" s="215">
        <f>IF(N108="zákl. přenesená",J108,0)</f>
        <v>0</v>
      </c>
      <c r="BH108" s="215">
        <f>IF(N108="sníž. přenesená",J108,0)</f>
        <v>0</v>
      </c>
      <c r="BI108" s="215">
        <f>IF(N108="nulová",J108,0)</f>
        <v>0</v>
      </c>
      <c r="BJ108" s="16" t="s">
        <v>80</v>
      </c>
      <c r="BK108" s="215">
        <f>ROUND(I108*H108,2)</f>
        <v>0</v>
      </c>
      <c r="BL108" s="16" t="s">
        <v>160</v>
      </c>
      <c r="BM108" s="214" t="s">
        <v>1708</v>
      </c>
    </row>
    <row r="109" s="2" customFormat="1">
      <c r="A109" s="37"/>
      <c r="B109" s="38"/>
      <c r="C109" s="39"/>
      <c r="D109" s="216" t="s">
        <v>162</v>
      </c>
      <c r="E109" s="39"/>
      <c r="F109" s="217" t="s">
        <v>1709</v>
      </c>
      <c r="G109" s="39"/>
      <c r="H109" s="39"/>
      <c r="I109" s="218"/>
      <c r="J109" s="39"/>
      <c r="K109" s="39"/>
      <c r="L109" s="43"/>
      <c r="M109" s="219"/>
      <c r="N109" s="220"/>
      <c r="O109" s="83"/>
      <c r="P109" s="83"/>
      <c r="Q109" s="83"/>
      <c r="R109" s="83"/>
      <c r="S109" s="83"/>
      <c r="T109" s="84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  <c r="AT109" s="16" t="s">
        <v>162</v>
      </c>
      <c r="AU109" s="16" t="s">
        <v>85</v>
      </c>
    </row>
    <row r="110" s="2" customFormat="1" ht="22.2" customHeight="1">
      <c r="A110" s="37"/>
      <c r="B110" s="38"/>
      <c r="C110" s="203" t="s">
        <v>217</v>
      </c>
      <c r="D110" s="203" t="s">
        <v>155</v>
      </c>
      <c r="E110" s="204" t="s">
        <v>1710</v>
      </c>
      <c r="F110" s="205" t="s">
        <v>1711</v>
      </c>
      <c r="G110" s="206" t="s">
        <v>195</v>
      </c>
      <c r="H110" s="207">
        <v>720.29999999999995</v>
      </c>
      <c r="I110" s="208"/>
      <c r="J110" s="209">
        <f>ROUND(I110*H110,2)</f>
        <v>0</v>
      </c>
      <c r="K110" s="205" t="s">
        <v>159</v>
      </c>
      <c r="L110" s="43"/>
      <c r="M110" s="210" t="s">
        <v>19</v>
      </c>
      <c r="N110" s="211" t="s">
        <v>43</v>
      </c>
      <c r="O110" s="83"/>
      <c r="P110" s="212">
        <f>O110*H110</f>
        <v>0</v>
      </c>
      <c r="Q110" s="212">
        <v>0</v>
      </c>
      <c r="R110" s="212">
        <f>Q110*H110</f>
        <v>0</v>
      </c>
      <c r="S110" s="212">
        <v>0</v>
      </c>
      <c r="T110" s="213">
        <f>S110*H110</f>
        <v>0</v>
      </c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  <c r="AR110" s="214" t="s">
        <v>160</v>
      </c>
      <c r="AT110" s="214" t="s">
        <v>155</v>
      </c>
      <c r="AU110" s="214" t="s">
        <v>85</v>
      </c>
      <c r="AY110" s="16" t="s">
        <v>153</v>
      </c>
      <c r="BE110" s="215">
        <f>IF(N110="základní",J110,0)</f>
        <v>0</v>
      </c>
      <c r="BF110" s="215">
        <f>IF(N110="snížená",J110,0)</f>
        <v>0</v>
      </c>
      <c r="BG110" s="215">
        <f>IF(N110="zákl. přenesená",J110,0)</f>
        <v>0</v>
      </c>
      <c r="BH110" s="215">
        <f>IF(N110="sníž. přenesená",J110,0)</f>
        <v>0</v>
      </c>
      <c r="BI110" s="215">
        <f>IF(N110="nulová",J110,0)</f>
        <v>0</v>
      </c>
      <c r="BJ110" s="16" t="s">
        <v>80</v>
      </c>
      <c r="BK110" s="215">
        <f>ROUND(I110*H110,2)</f>
        <v>0</v>
      </c>
      <c r="BL110" s="16" t="s">
        <v>160</v>
      </c>
      <c r="BM110" s="214" t="s">
        <v>1712</v>
      </c>
    </row>
    <row r="111" s="2" customFormat="1">
      <c r="A111" s="37"/>
      <c r="B111" s="38"/>
      <c r="C111" s="39"/>
      <c r="D111" s="216" t="s">
        <v>162</v>
      </c>
      <c r="E111" s="39"/>
      <c r="F111" s="217" t="s">
        <v>1713</v>
      </c>
      <c r="G111" s="39"/>
      <c r="H111" s="39"/>
      <c r="I111" s="218"/>
      <c r="J111" s="39"/>
      <c r="K111" s="39"/>
      <c r="L111" s="43"/>
      <c r="M111" s="219"/>
      <c r="N111" s="220"/>
      <c r="O111" s="83"/>
      <c r="P111" s="83"/>
      <c r="Q111" s="83"/>
      <c r="R111" s="83"/>
      <c r="S111" s="83"/>
      <c r="T111" s="84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  <c r="AT111" s="16" t="s">
        <v>162</v>
      </c>
      <c r="AU111" s="16" t="s">
        <v>85</v>
      </c>
    </row>
    <row r="112" s="2" customFormat="1" ht="14.4" customHeight="1">
      <c r="A112" s="37"/>
      <c r="B112" s="38"/>
      <c r="C112" s="221" t="s">
        <v>222</v>
      </c>
      <c r="D112" s="221" t="s">
        <v>252</v>
      </c>
      <c r="E112" s="222" t="s">
        <v>1714</v>
      </c>
      <c r="F112" s="223" t="s">
        <v>1715</v>
      </c>
      <c r="G112" s="224" t="s">
        <v>729</v>
      </c>
      <c r="H112" s="225">
        <v>38.600000000000001</v>
      </c>
      <c r="I112" s="226"/>
      <c r="J112" s="227">
        <f>ROUND(I112*H112,2)</f>
        <v>0</v>
      </c>
      <c r="K112" s="223" t="s">
        <v>159</v>
      </c>
      <c r="L112" s="228"/>
      <c r="M112" s="229" t="s">
        <v>19</v>
      </c>
      <c r="N112" s="230" t="s">
        <v>43</v>
      </c>
      <c r="O112" s="83"/>
      <c r="P112" s="212">
        <f>O112*H112</f>
        <v>0</v>
      </c>
      <c r="Q112" s="212">
        <v>0.001</v>
      </c>
      <c r="R112" s="212">
        <f>Q112*H112</f>
        <v>0.038600000000000002</v>
      </c>
      <c r="S112" s="212">
        <v>0</v>
      </c>
      <c r="T112" s="213">
        <f>S112*H112</f>
        <v>0</v>
      </c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  <c r="AR112" s="214" t="s">
        <v>192</v>
      </c>
      <c r="AT112" s="214" t="s">
        <v>252</v>
      </c>
      <c r="AU112" s="214" t="s">
        <v>85</v>
      </c>
      <c r="AY112" s="16" t="s">
        <v>153</v>
      </c>
      <c r="BE112" s="215">
        <f>IF(N112="základní",J112,0)</f>
        <v>0</v>
      </c>
      <c r="BF112" s="215">
        <f>IF(N112="snížená",J112,0)</f>
        <v>0</v>
      </c>
      <c r="BG112" s="215">
        <f>IF(N112="zákl. přenesená",J112,0)</f>
        <v>0</v>
      </c>
      <c r="BH112" s="215">
        <f>IF(N112="sníž. přenesená",J112,0)</f>
        <v>0</v>
      </c>
      <c r="BI112" s="215">
        <f>IF(N112="nulová",J112,0)</f>
        <v>0</v>
      </c>
      <c r="BJ112" s="16" t="s">
        <v>80</v>
      </c>
      <c r="BK112" s="215">
        <f>ROUND(I112*H112,2)</f>
        <v>0</v>
      </c>
      <c r="BL112" s="16" t="s">
        <v>160</v>
      </c>
      <c r="BM112" s="214" t="s">
        <v>1716</v>
      </c>
    </row>
    <row r="113" s="2" customFormat="1" ht="19.8" customHeight="1">
      <c r="A113" s="37"/>
      <c r="B113" s="38"/>
      <c r="C113" s="203" t="s">
        <v>8</v>
      </c>
      <c r="D113" s="203" t="s">
        <v>155</v>
      </c>
      <c r="E113" s="204" t="s">
        <v>1717</v>
      </c>
      <c r="F113" s="205" t="s">
        <v>1718</v>
      </c>
      <c r="G113" s="206" t="s">
        <v>195</v>
      </c>
      <c r="H113" s="207">
        <v>720.29999999999995</v>
      </c>
      <c r="I113" s="208"/>
      <c r="J113" s="209">
        <f>ROUND(I113*H113,2)</f>
        <v>0</v>
      </c>
      <c r="K113" s="205" t="s">
        <v>159</v>
      </c>
      <c r="L113" s="43"/>
      <c r="M113" s="210" t="s">
        <v>19</v>
      </c>
      <c r="N113" s="211" t="s">
        <v>43</v>
      </c>
      <c r="O113" s="83"/>
      <c r="P113" s="212">
        <f>O113*H113</f>
        <v>0</v>
      </c>
      <c r="Q113" s="212">
        <v>0</v>
      </c>
      <c r="R113" s="212">
        <f>Q113*H113</f>
        <v>0</v>
      </c>
      <c r="S113" s="212">
        <v>0</v>
      </c>
      <c r="T113" s="213">
        <f>S113*H113</f>
        <v>0</v>
      </c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  <c r="AR113" s="214" t="s">
        <v>160</v>
      </c>
      <c r="AT113" s="214" t="s">
        <v>155</v>
      </c>
      <c r="AU113" s="214" t="s">
        <v>85</v>
      </c>
      <c r="AY113" s="16" t="s">
        <v>153</v>
      </c>
      <c r="BE113" s="215">
        <f>IF(N113="základní",J113,0)</f>
        <v>0</v>
      </c>
      <c r="BF113" s="215">
        <f>IF(N113="snížená",J113,0)</f>
        <v>0</v>
      </c>
      <c r="BG113" s="215">
        <f>IF(N113="zákl. přenesená",J113,0)</f>
        <v>0</v>
      </c>
      <c r="BH113" s="215">
        <f>IF(N113="sníž. přenesená",J113,0)</f>
        <v>0</v>
      </c>
      <c r="BI113" s="215">
        <f>IF(N113="nulová",J113,0)</f>
        <v>0</v>
      </c>
      <c r="BJ113" s="16" t="s">
        <v>80</v>
      </c>
      <c r="BK113" s="215">
        <f>ROUND(I113*H113,2)</f>
        <v>0</v>
      </c>
      <c r="BL113" s="16" t="s">
        <v>160</v>
      </c>
      <c r="BM113" s="214" t="s">
        <v>1719</v>
      </c>
    </row>
    <row r="114" s="2" customFormat="1">
      <c r="A114" s="37"/>
      <c r="B114" s="38"/>
      <c r="C114" s="39"/>
      <c r="D114" s="216" t="s">
        <v>162</v>
      </c>
      <c r="E114" s="39"/>
      <c r="F114" s="217" t="s">
        <v>1720</v>
      </c>
      <c r="G114" s="39"/>
      <c r="H114" s="39"/>
      <c r="I114" s="218"/>
      <c r="J114" s="39"/>
      <c r="K114" s="39"/>
      <c r="L114" s="43"/>
      <c r="M114" s="219"/>
      <c r="N114" s="220"/>
      <c r="O114" s="83"/>
      <c r="P114" s="83"/>
      <c r="Q114" s="83"/>
      <c r="R114" s="83"/>
      <c r="S114" s="83"/>
      <c r="T114" s="84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  <c r="AT114" s="16" t="s">
        <v>162</v>
      </c>
      <c r="AU114" s="16" t="s">
        <v>85</v>
      </c>
    </row>
    <row r="115" s="2" customFormat="1" ht="14.4" customHeight="1">
      <c r="A115" s="37"/>
      <c r="B115" s="38"/>
      <c r="C115" s="221" t="s">
        <v>231</v>
      </c>
      <c r="D115" s="221" t="s">
        <v>252</v>
      </c>
      <c r="E115" s="222" t="s">
        <v>1721</v>
      </c>
      <c r="F115" s="223" t="s">
        <v>1722</v>
      </c>
      <c r="G115" s="224" t="s">
        <v>158</v>
      </c>
      <c r="H115" s="225">
        <v>54.100000000000001</v>
      </c>
      <c r="I115" s="226"/>
      <c r="J115" s="227">
        <f>ROUND(I115*H115,2)</f>
        <v>0</v>
      </c>
      <c r="K115" s="223" t="s">
        <v>159</v>
      </c>
      <c r="L115" s="228"/>
      <c r="M115" s="229" t="s">
        <v>19</v>
      </c>
      <c r="N115" s="230" t="s">
        <v>43</v>
      </c>
      <c r="O115" s="83"/>
      <c r="P115" s="212">
        <f>O115*H115</f>
        <v>0</v>
      </c>
      <c r="Q115" s="212">
        <v>0.20999999999999999</v>
      </c>
      <c r="R115" s="212">
        <f>Q115*H115</f>
        <v>11.361000000000001</v>
      </c>
      <c r="S115" s="212">
        <v>0</v>
      </c>
      <c r="T115" s="213">
        <f>S115*H115</f>
        <v>0</v>
      </c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  <c r="AR115" s="214" t="s">
        <v>192</v>
      </c>
      <c r="AT115" s="214" t="s">
        <v>252</v>
      </c>
      <c r="AU115" s="214" t="s">
        <v>85</v>
      </c>
      <c r="AY115" s="16" t="s">
        <v>153</v>
      </c>
      <c r="BE115" s="215">
        <f>IF(N115="základní",J115,0)</f>
        <v>0</v>
      </c>
      <c r="BF115" s="215">
        <f>IF(N115="snížená",J115,0)</f>
        <v>0</v>
      </c>
      <c r="BG115" s="215">
        <f>IF(N115="zákl. přenesená",J115,0)</f>
        <v>0</v>
      </c>
      <c r="BH115" s="215">
        <f>IF(N115="sníž. přenesená",J115,0)</f>
        <v>0</v>
      </c>
      <c r="BI115" s="215">
        <f>IF(N115="nulová",J115,0)</f>
        <v>0</v>
      </c>
      <c r="BJ115" s="16" t="s">
        <v>80</v>
      </c>
      <c r="BK115" s="215">
        <f>ROUND(I115*H115,2)</f>
        <v>0</v>
      </c>
      <c r="BL115" s="16" t="s">
        <v>160</v>
      </c>
      <c r="BM115" s="214" t="s">
        <v>1723</v>
      </c>
    </row>
    <row r="116" s="2" customFormat="1" ht="14.4" customHeight="1">
      <c r="A116" s="37"/>
      <c r="B116" s="38"/>
      <c r="C116" s="203" t="s">
        <v>236</v>
      </c>
      <c r="D116" s="203" t="s">
        <v>155</v>
      </c>
      <c r="E116" s="204" t="s">
        <v>1724</v>
      </c>
      <c r="F116" s="205" t="s">
        <v>1725</v>
      </c>
      <c r="G116" s="206" t="s">
        <v>195</v>
      </c>
      <c r="H116" s="207">
        <v>720.29999999999995</v>
      </c>
      <c r="I116" s="208"/>
      <c r="J116" s="209">
        <f>ROUND(I116*H116,2)</f>
        <v>0</v>
      </c>
      <c r="K116" s="205" t="s">
        <v>159</v>
      </c>
      <c r="L116" s="43"/>
      <c r="M116" s="210" t="s">
        <v>19</v>
      </c>
      <c r="N116" s="211" t="s">
        <v>43</v>
      </c>
      <c r="O116" s="83"/>
      <c r="P116" s="212">
        <f>O116*H116</f>
        <v>0</v>
      </c>
      <c r="Q116" s="212">
        <v>0</v>
      </c>
      <c r="R116" s="212">
        <f>Q116*H116</f>
        <v>0</v>
      </c>
      <c r="S116" s="212">
        <v>0</v>
      </c>
      <c r="T116" s="213">
        <f>S116*H116</f>
        <v>0</v>
      </c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  <c r="AR116" s="214" t="s">
        <v>160</v>
      </c>
      <c r="AT116" s="214" t="s">
        <v>155</v>
      </c>
      <c r="AU116" s="214" t="s">
        <v>85</v>
      </c>
      <c r="AY116" s="16" t="s">
        <v>153</v>
      </c>
      <c r="BE116" s="215">
        <f>IF(N116="základní",J116,0)</f>
        <v>0</v>
      </c>
      <c r="BF116" s="215">
        <f>IF(N116="snížená",J116,0)</f>
        <v>0</v>
      </c>
      <c r="BG116" s="215">
        <f>IF(N116="zákl. přenesená",J116,0)</f>
        <v>0</v>
      </c>
      <c r="BH116" s="215">
        <f>IF(N116="sníž. přenesená",J116,0)</f>
        <v>0</v>
      </c>
      <c r="BI116" s="215">
        <f>IF(N116="nulová",J116,0)</f>
        <v>0</v>
      </c>
      <c r="BJ116" s="16" t="s">
        <v>80</v>
      </c>
      <c r="BK116" s="215">
        <f>ROUND(I116*H116,2)</f>
        <v>0</v>
      </c>
      <c r="BL116" s="16" t="s">
        <v>160</v>
      </c>
      <c r="BM116" s="214" t="s">
        <v>1726</v>
      </c>
    </row>
    <row r="117" s="2" customFormat="1">
      <c r="A117" s="37"/>
      <c r="B117" s="38"/>
      <c r="C117" s="39"/>
      <c r="D117" s="216" t="s">
        <v>162</v>
      </c>
      <c r="E117" s="39"/>
      <c r="F117" s="217" t="s">
        <v>1727</v>
      </c>
      <c r="G117" s="39"/>
      <c r="H117" s="39"/>
      <c r="I117" s="218"/>
      <c r="J117" s="39"/>
      <c r="K117" s="39"/>
      <c r="L117" s="43"/>
      <c r="M117" s="219"/>
      <c r="N117" s="220"/>
      <c r="O117" s="83"/>
      <c r="P117" s="83"/>
      <c r="Q117" s="83"/>
      <c r="R117" s="83"/>
      <c r="S117" s="83"/>
      <c r="T117" s="84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  <c r="AT117" s="16" t="s">
        <v>162</v>
      </c>
      <c r="AU117" s="16" t="s">
        <v>85</v>
      </c>
    </row>
    <row r="118" s="12" customFormat="1" ht="22.8" customHeight="1">
      <c r="A118" s="12"/>
      <c r="B118" s="187"/>
      <c r="C118" s="188"/>
      <c r="D118" s="189" t="s">
        <v>71</v>
      </c>
      <c r="E118" s="201" t="s">
        <v>177</v>
      </c>
      <c r="F118" s="201" t="s">
        <v>293</v>
      </c>
      <c r="G118" s="188"/>
      <c r="H118" s="188"/>
      <c r="I118" s="191"/>
      <c r="J118" s="202">
        <f>BK118</f>
        <v>0</v>
      </c>
      <c r="K118" s="188"/>
      <c r="L118" s="193"/>
      <c r="M118" s="194"/>
      <c r="N118" s="195"/>
      <c r="O118" s="195"/>
      <c r="P118" s="196">
        <f>SUM(P119:P130)</f>
        <v>0</v>
      </c>
      <c r="Q118" s="195"/>
      <c r="R118" s="196">
        <f>SUM(R119:R130)</f>
        <v>45.607174999999998</v>
      </c>
      <c r="S118" s="195"/>
      <c r="T118" s="197">
        <f>SUM(T119:T130)</f>
        <v>0</v>
      </c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R118" s="198" t="s">
        <v>80</v>
      </c>
      <c r="AT118" s="199" t="s">
        <v>71</v>
      </c>
      <c r="AU118" s="199" t="s">
        <v>80</v>
      </c>
      <c r="AY118" s="198" t="s">
        <v>153</v>
      </c>
      <c r="BK118" s="200">
        <f>SUM(BK119:BK130)</f>
        <v>0</v>
      </c>
    </row>
    <row r="119" s="2" customFormat="1" ht="22.2" customHeight="1">
      <c r="A119" s="37"/>
      <c r="B119" s="38"/>
      <c r="C119" s="203" t="s">
        <v>241</v>
      </c>
      <c r="D119" s="203" t="s">
        <v>155</v>
      </c>
      <c r="E119" s="204" t="s">
        <v>1728</v>
      </c>
      <c r="F119" s="205" t="s">
        <v>1729</v>
      </c>
      <c r="G119" s="206" t="s">
        <v>195</v>
      </c>
      <c r="H119" s="207">
        <v>435.69999999999999</v>
      </c>
      <c r="I119" s="208"/>
      <c r="J119" s="209">
        <f>ROUND(I119*H119,2)</f>
        <v>0</v>
      </c>
      <c r="K119" s="205" t="s">
        <v>159</v>
      </c>
      <c r="L119" s="43"/>
      <c r="M119" s="210" t="s">
        <v>19</v>
      </c>
      <c r="N119" s="211" t="s">
        <v>43</v>
      </c>
      <c r="O119" s="83"/>
      <c r="P119" s="212">
        <f>O119*H119</f>
        <v>0</v>
      </c>
      <c r="Q119" s="212">
        <v>0</v>
      </c>
      <c r="R119" s="212">
        <f>Q119*H119</f>
        <v>0</v>
      </c>
      <c r="S119" s="212">
        <v>0</v>
      </c>
      <c r="T119" s="213">
        <f>S119*H119</f>
        <v>0</v>
      </c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  <c r="AR119" s="214" t="s">
        <v>160</v>
      </c>
      <c r="AT119" s="214" t="s">
        <v>155</v>
      </c>
      <c r="AU119" s="214" t="s">
        <v>85</v>
      </c>
      <c r="AY119" s="16" t="s">
        <v>153</v>
      </c>
      <c r="BE119" s="215">
        <f>IF(N119="základní",J119,0)</f>
        <v>0</v>
      </c>
      <c r="BF119" s="215">
        <f>IF(N119="snížená",J119,0)</f>
        <v>0</v>
      </c>
      <c r="BG119" s="215">
        <f>IF(N119="zákl. přenesená",J119,0)</f>
        <v>0</v>
      </c>
      <c r="BH119" s="215">
        <f>IF(N119="sníž. přenesená",J119,0)</f>
        <v>0</v>
      </c>
      <c r="BI119" s="215">
        <f>IF(N119="nulová",J119,0)</f>
        <v>0</v>
      </c>
      <c r="BJ119" s="16" t="s">
        <v>80</v>
      </c>
      <c r="BK119" s="215">
        <f>ROUND(I119*H119,2)</f>
        <v>0</v>
      </c>
      <c r="BL119" s="16" t="s">
        <v>160</v>
      </c>
      <c r="BM119" s="214" t="s">
        <v>1730</v>
      </c>
    </row>
    <row r="120" s="2" customFormat="1">
      <c r="A120" s="37"/>
      <c r="B120" s="38"/>
      <c r="C120" s="39"/>
      <c r="D120" s="216" t="s">
        <v>162</v>
      </c>
      <c r="E120" s="39"/>
      <c r="F120" s="217" t="s">
        <v>1731</v>
      </c>
      <c r="G120" s="39"/>
      <c r="H120" s="39"/>
      <c r="I120" s="218"/>
      <c r="J120" s="39"/>
      <c r="K120" s="39"/>
      <c r="L120" s="43"/>
      <c r="M120" s="219"/>
      <c r="N120" s="220"/>
      <c r="O120" s="83"/>
      <c r="P120" s="83"/>
      <c r="Q120" s="83"/>
      <c r="R120" s="83"/>
      <c r="S120" s="83"/>
      <c r="T120" s="84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  <c r="AT120" s="16" t="s">
        <v>162</v>
      </c>
      <c r="AU120" s="16" t="s">
        <v>85</v>
      </c>
    </row>
    <row r="121" s="2" customFormat="1" ht="22.2" customHeight="1">
      <c r="A121" s="37"/>
      <c r="B121" s="38"/>
      <c r="C121" s="203" t="s">
        <v>246</v>
      </c>
      <c r="D121" s="203" t="s">
        <v>155</v>
      </c>
      <c r="E121" s="204" t="s">
        <v>1732</v>
      </c>
      <c r="F121" s="205" t="s">
        <v>1733</v>
      </c>
      <c r="G121" s="206" t="s">
        <v>195</v>
      </c>
      <c r="H121" s="207">
        <v>435.69999999999999</v>
      </c>
      <c r="I121" s="208"/>
      <c r="J121" s="209">
        <f>ROUND(I121*H121,2)</f>
        <v>0</v>
      </c>
      <c r="K121" s="205" t="s">
        <v>159</v>
      </c>
      <c r="L121" s="43"/>
      <c r="M121" s="210" t="s">
        <v>19</v>
      </c>
      <c r="N121" s="211" t="s">
        <v>43</v>
      </c>
      <c r="O121" s="83"/>
      <c r="P121" s="212">
        <f>O121*H121</f>
        <v>0</v>
      </c>
      <c r="Q121" s="212">
        <v>0</v>
      </c>
      <c r="R121" s="212">
        <f>Q121*H121</f>
        <v>0</v>
      </c>
      <c r="S121" s="212">
        <v>0</v>
      </c>
      <c r="T121" s="213">
        <f>S121*H121</f>
        <v>0</v>
      </c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R121" s="214" t="s">
        <v>160</v>
      </c>
      <c r="AT121" s="214" t="s">
        <v>155</v>
      </c>
      <c r="AU121" s="214" t="s">
        <v>85</v>
      </c>
      <c r="AY121" s="16" t="s">
        <v>153</v>
      </c>
      <c r="BE121" s="215">
        <f>IF(N121="základní",J121,0)</f>
        <v>0</v>
      </c>
      <c r="BF121" s="215">
        <f>IF(N121="snížená",J121,0)</f>
        <v>0</v>
      </c>
      <c r="BG121" s="215">
        <f>IF(N121="zákl. přenesená",J121,0)</f>
        <v>0</v>
      </c>
      <c r="BH121" s="215">
        <f>IF(N121="sníž. přenesená",J121,0)</f>
        <v>0</v>
      </c>
      <c r="BI121" s="215">
        <f>IF(N121="nulová",J121,0)</f>
        <v>0</v>
      </c>
      <c r="BJ121" s="16" t="s">
        <v>80</v>
      </c>
      <c r="BK121" s="215">
        <f>ROUND(I121*H121,2)</f>
        <v>0</v>
      </c>
      <c r="BL121" s="16" t="s">
        <v>160</v>
      </c>
      <c r="BM121" s="214" t="s">
        <v>1734</v>
      </c>
    </row>
    <row r="122" s="2" customFormat="1">
      <c r="A122" s="37"/>
      <c r="B122" s="38"/>
      <c r="C122" s="39"/>
      <c r="D122" s="216" t="s">
        <v>162</v>
      </c>
      <c r="E122" s="39"/>
      <c r="F122" s="217" t="s">
        <v>1735</v>
      </c>
      <c r="G122" s="39"/>
      <c r="H122" s="39"/>
      <c r="I122" s="218"/>
      <c r="J122" s="39"/>
      <c r="K122" s="39"/>
      <c r="L122" s="43"/>
      <c r="M122" s="219"/>
      <c r="N122" s="220"/>
      <c r="O122" s="83"/>
      <c r="P122" s="83"/>
      <c r="Q122" s="83"/>
      <c r="R122" s="83"/>
      <c r="S122" s="83"/>
      <c r="T122" s="84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T122" s="16" t="s">
        <v>162</v>
      </c>
      <c r="AU122" s="16" t="s">
        <v>85</v>
      </c>
    </row>
    <row r="123" s="2" customFormat="1" ht="22.2" customHeight="1">
      <c r="A123" s="37"/>
      <c r="B123" s="38"/>
      <c r="C123" s="203" t="s">
        <v>251</v>
      </c>
      <c r="D123" s="203" t="s">
        <v>155</v>
      </c>
      <c r="E123" s="204" t="s">
        <v>1736</v>
      </c>
      <c r="F123" s="205" t="s">
        <v>1737</v>
      </c>
      <c r="G123" s="206" t="s">
        <v>195</v>
      </c>
      <c r="H123" s="207">
        <v>435.69999999999999</v>
      </c>
      <c r="I123" s="208"/>
      <c r="J123" s="209">
        <f>ROUND(I123*H123,2)</f>
        <v>0</v>
      </c>
      <c r="K123" s="205" t="s">
        <v>159</v>
      </c>
      <c r="L123" s="43"/>
      <c r="M123" s="210" t="s">
        <v>19</v>
      </c>
      <c r="N123" s="211" t="s">
        <v>43</v>
      </c>
      <c r="O123" s="83"/>
      <c r="P123" s="212">
        <f>O123*H123</f>
        <v>0</v>
      </c>
      <c r="Q123" s="212">
        <v>0</v>
      </c>
      <c r="R123" s="212">
        <f>Q123*H123</f>
        <v>0</v>
      </c>
      <c r="S123" s="212">
        <v>0</v>
      </c>
      <c r="T123" s="213">
        <f>S123*H123</f>
        <v>0</v>
      </c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R123" s="214" t="s">
        <v>160</v>
      </c>
      <c r="AT123" s="214" t="s">
        <v>155</v>
      </c>
      <c r="AU123" s="214" t="s">
        <v>85</v>
      </c>
      <c r="AY123" s="16" t="s">
        <v>153</v>
      </c>
      <c r="BE123" s="215">
        <f>IF(N123="základní",J123,0)</f>
        <v>0</v>
      </c>
      <c r="BF123" s="215">
        <f>IF(N123="snížená",J123,0)</f>
        <v>0</v>
      </c>
      <c r="BG123" s="215">
        <f>IF(N123="zákl. přenesená",J123,0)</f>
        <v>0</v>
      </c>
      <c r="BH123" s="215">
        <f>IF(N123="sníž. přenesená",J123,0)</f>
        <v>0</v>
      </c>
      <c r="BI123" s="215">
        <f>IF(N123="nulová",J123,0)</f>
        <v>0</v>
      </c>
      <c r="BJ123" s="16" t="s">
        <v>80</v>
      </c>
      <c r="BK123" s="215">
        <f>ROUND(I123*H123,2)</f>
        <v>0</v>
      </c>
      <c r="BL123" s="16" t="s">
        <v>160</v>
      </c>
      <c r="BM123" s="214" t="s">
        <v>1738</v>
      </c>
    </row>
    <row r="124" s="2" customFormat="1">
      <c r="A124" s="37"/>
      <c r="B124" s="38"/>
      <c r="C124" s="39"/>
      <c r="D124" s="216" t="s">
        <v>162</v>
      </c>
      <c r="E124" s="39"/>
      <c r="F124" s="217" t="s">
        <v>1739</v>
      </c>
      <c r="G124" s="39"/>
      <c r="H124" s="39"/>
      <c r="I124" s="218"/>
      <c r="J124" s="39"/>
      <c r="K124" s="39"/>
      <c r="L124" s="43"/>
      <c r="M124" s="219"/>
      <c r="N124" s="220"/>
      <c r="O124" s="83"/>
      <c r="P124" s="83"/>
      <c r="Q124" s="83"/>
      <c r="R124" s="83"/>
      <c r="S124" s="83"/>
      <c r="T124" s="84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T124" s="16" t="s">
        <v>162</v>
      </c>
      <c r="AU124" s="16" t="s">
        <v>85</v>
      </c>
    </row>
    <row r="125" s="2" customFormat="1" ht="34.8" customHeight="1">
      <c r="A125" s="37"/>
      <c r="B125" s="38"/>
      <c r="C125" s="203" t="s">
        <v>7</v>
      </c>
      <c r="D125" s="203" t="s">
        <v>155</v>
      </c>
      <c r="E125" s="204" t="s">
        <v>1740</v>
      </c>
      <c r="F125" s="205" t="s">
        <v>1741</v>
      </c>
      <c r="G125" s="206" t="s">
        <v>195</v>
      </c>
      <c r="H125" s="207">
        <v>9.0999999999999996</v>
      </c>
      <c r="I125" s="208"/>
      <c r="J125" s="209">
        <f>ROUND(I125*H125,2)</f>
        <v>0</v>
      </c>
      <c r="K125" s="205" t="s">
        <v>159</v>
      </c>
      <c r="L125" s="43"/>
      <c r="M125" s="210" t="s">
        <v>19</v>
      </c>
      <c r="N125" s="211" t="s">
        <v>43</v>
      </c>
      <c r="O125" s="83"/>
      <c r="P125" s="212">
        <f>O125*H125</f>
        <v>0</v>
      </c>
      <c r="Q125" s="212">
        <v>0.11162</v>
      </c>
      <c r="R125" s="212">
        <f>Q125*H125</f>
        <v>1.0157419999999999</v>
      </c>
      <c r="S125" s="212">
        <v>0</v>
      </c>
      <c r="T125" s="213">
        <f>S125*H125</f>
        <v>0</v>
      </c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R125" s="214" t="s">
        <v>160</v>
      </c>
      <c r="AT125" s="214" t="s">
        <v>155</v>
      </c>
      <c r="AU125" s="214" t="s">
        <v>85</v>
      </c>
      <c r="AY125" s="16" t="s">
        <v>153</v>
      </c>
      <c r="BE125" s="215">
        <f>IF(N125="základní",J125,0)</f>
        <v>0</v>
      </c>
      <c r="BF125" s="215">
        <f>IF(N125="snížená",J125,0)</f>
        <v>0</v>
      </c>
      <c r="BG125" s="215">
        <f>IF(N125="zákl. přenesená",J125,0)</f>
        <v>0</v>
      </c>
      <c r="BH125" s="215">
        <f>IF(N125="sníž. přenesená",J125,0)</f>
        <v>0</v>
      </c>
      <c r="BI125" s="215">
        <f>IF(N125="nulová",J125,0)</f>
        <v>0</v>
      </c>
      <c r="BJ125" s="16" t="s">
        <v>80</v>
      </c>
      <c r="BK125" s="215">
        <f>ROUND(I125*H125,2)</f>
        <v>0</v>
      </c>
      <c r="BL125" s="16" t="s">
        <v>160</v>
      </c>
      <c r="BM125" s="214" t="s">
        <v>1742</v>
      </c>
    </row>
    <row r="126" s="2" customFormat="1">
      <c r="A126" s="37"/>
      <c r="B126" s="38"/>
      <c r="C126" s="39"/>
      <c r="D126" s="216" t="s">
        <v>162</v>
      </c>
      <c r="E126" s="39"/>
      <c r="F126" s="217" t="s">
        <v>1743</v>
      </c>
      <c r="G126" s="39"/>
      <c r="H126" s="39"/>
      <c r="I126" s="218"/>
      <c r="J126" s="39"/>
      <c r="K126" s="39"/>
      <c r="L126" s="43"/>
      <c r="M126" s="219"/>
      <c r="N126" s="220"/>
      <c r="O126" s="83"/>
      <c r="P126" s="83"/>
      <c r="Q126" s="83"/>
      <c r="R126" s="83"/>
      <c r="S126" s="83"/>
      <c r="T126" s="84"/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T126" s="16" t="s">
        <v>162</v>
      </c>
      <c r="AU126" s="16" t="s">
        <v>85</v>
      </c>
    </row>
    <row r="127" s="2" customFormat="1" ht="14.4" customHeight="1">
      <c r="A127" s="37"/>
      <c r="B127" s="38"/>
      <c r="C127" s="221" t="s">
        <v>261</v>
      </c>
      <c r="D127" s="221" t="s">
        <v>252</v>
      </c>
      <c r="E127" s="222" t="s">
        <v>1744</v>
      </c>
      <c r="F127" s="223" t="s">
        <v>1745</v>
      </c>
      <c r="G127" s="224" t="s">
        <v>195</v>
      </c>
      <c r="H127" s="225">
        <v>9.282</v>
      </c>
      <c r="I127" s="226"/>
      <c r="J127" s="227">
        <f>ROUND(I127*H127,2)</f>
        <v>0</v>
      </c>
      <c r="K127" s="223" t="s">
        <v>159</v>
      </c>
      <c r="L127" s="228"/>
      <c r="M127" s="229" t="s">
        <v>19</v>
      </c>
      <c r="N127" s="230" t="s">
        <v>43</v>
      </c>
      <c r="O127" s="83"/>
      <c r="P127" s="212">
        <f>O127*H127</f>
        <v>0</v>
      </c>
      <c r="Q127" s="212">
        <v>0.152</v>
      </c>
      <c r="R127" s="212">
        <f>Q127*H127</f>
        <v>1.4108639999999999</v>
      </c>
      <c r="S127" s="212">
        <v>0</v>
      </c>
      <c r="T127" s="213">
        <f>S127*H127</f>
        <v>0</v>
      </c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R127" s="214" t="s">
        <v>192</v>
      </c>
      <c r="AT127" s="214" t="s">
        <v>252</v>
      </c>
      <c r="AU127" s="214" t="s">
        <v>85</v>
      </c>
      <c r="AY127" s="16" t="s">
        <v>153</v>
      </c>
      <c r="BE127" s="215">
        <f>IF(N127="základní",J127,0)</f>
        <v>0</v>
      </c>
      <c r="BF127" s="215">
        <f>IF(N127="snížená",J127,0)</f>
        <v>0</v>
      </c>
      <c r="BG127" s="215">
        <f>IF(N127="zákl. přenesená",J127,0)</f>
        <v>0</v>
      </c>
      <c r="BH127" s="215">
        <f>IF(N127="sníž. přenesená",J127,0)</f>
        <v>0</v>
      </c>
      <c r="BI127" s="215">
        <f>IF(N127="nulová",J127,0)</f>
        <v>0</v>
      </c>
      <c r="BJ127" s="16" t="s">
        <v>80</v>
      </c>
      <c r="BK127" s="215">
        <f>ROUND(I127*H127,2)</f>
        <v>0</v>
      </c>
      <c r="BL127" s="16" t="s">
        <v>160</v>
      </c>
      <c r="BM127" s="214" t="s">
        <v>1746</v>
      </c>
    </row>
    <row r="128" s="2" customFormat="1" ht="34.8" customHeight="1">
      <c r="A128" s="37"/>
      <c r="B128" s="38"/>
      <c r="C128" s="203" t="s">
        <v>265</v>
      </c>
      <c r="D128" s="203" t="s">
        <v>155</v>
      </c>
      <c r="E128" s="204" t="s">
        <v>1747</v>
      </c>
      <c r="F128" s="205" t="s">
        <v>1748</v>
      </c>
      <c r="G128" s="206" t="s">
        <v>195</v>
      </c>
      <c r="H128" s="207">
        <v>344.69999999999999</v>
      </c>
      <c r="I128" s="208"/>
      <c r="J128" s="209">
        <f>ROUND(I128*H128,2)</f>
        <v>0</v>
      </c>
      <c r="K128" s="205" t="s">
        <v>159</v>
      </c>
      <c r="L128" s="43"/>
      <c r="M128" s="210" t="s">
        <v>19</v>
      </c>
      <c r="N128" s="211" t="s">
        <v>43</v>
      </c>
      <c r="O128" s="83"/>
      <c r="P128" s="212">
        <f>O128*H128</f>
        <v>0</v>
      </c>
      <c r="Q128" s="212">
        <v>0.098000000000000004</v>
      </c>
      <c r="R128" s="212">
        <f>Q128*H128</f>
        <v>33.7806</v>
      </c>
      <c r="S128" s="212">
        <v>0</v>
      </c>
      <c r="T128" s="213">
        <f>S128*H128</f>
        <v>0</v>
      </c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R128" s="214" t="s">
        <v>160</v>
      </c>
      <c r="AT128" s="214" t="s">
        <v>155</v>
      </c>
      <c r="AU128" s="214" t="s">
        <v>85</v>
      </c>
      <c r="AY128" s="16" t="s">
        <v>153</v>
      </c>
      <c r="BE128" s="215">
        <f>IF(N128="základní",J128,0)</f>
        <v>0</v>
      </c>
      <c r="BF128" s="215">
        <f>IF(N128="snížená",J128,0)</f>
        <v>0</v>
      </c>
      <c r="BG128" s="215">
        <f>IF(N128="zákl. přenesená",J128,0)</f>
        <v>0</v>
      </c>
      <c r="BH128" s="215">
        <f>IF(N128="sníž. přenesená",J128,0)</f>
        <v>0</v>
      </c>
      <c r="BI128" s="215">
        <f>IF(N128="nulová",J128,0)</f>
        <v>0</v>
      </c>
      <c r="BJ128" s="16" t="s">
        <v>80</v>
      </c>
      <c r="BK128" s="215">
        <f>ROUND(I128*H128,2)</f>
        <v>0</v>
      </c>
      <c r="BL128" s="16" t="s">
        <v>160</v>
      </c>
      <c r="BM128" s="214" t="s">
        <v>1749</v>
      </c>
    </row>
    <row r="129" s="2" customFormat="1">
      <c r="A129" s="37"/>
      <c r="B129" s="38"/>
      <c r="C129" s="39"/>
      <c r="D129" s="216" t="s">
        <v>162</v>
      </c>
      <c r="E129" s="39"/>
      <c r="F129" s="217" t="s">
        <v>1750</v>
      </c>
      <c r="G129" s="39"/>
      <c r="H129" s="39"/>
      <c r="I129" s="218"/>
      <c r="J129" s="39"/>
      <c r="K129" s="39"/>
      <c r="L129" s="43"/>
      <c r="M129" s="219"/>
      <c r="N129" s="220"/>
      <c r="O129" s="83"/>
      <c r="P129" s="83"/>
      <c r="Q129" s="83"/>
      <c r="R129" s="83"/>
      <c r="S129" s="83"/>
      <c r="T129" s="84"/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T129" s="16" t="s">
        <v>162</v>
      </c>
      <c r="AU129" s="16" t="s">
        <v>85</v>
      </c>
    </row>
    <row r="130" s="2" customFormat="1" ht="14.4" customHeight="1">
      <c r="A130" s="37"/>
      <c r="B130" s="38"/>
      <c r="C130" s="221" t="s">
        <v>271</v>
      </c>
      <c r="D130" s="221" t="s">
        <v>252</v>
      </c>
      <c r="E130" s="222" t="s">
        <v>1751</v>
      </c>
      <c r="F130" s="223" t="s">
        <v>1752</v>
      </c>
      <c r="G130" s="224" t="s">
        <v>195</v>
      </c>
      <c r="H130" s="225">
        <v>348.14699999999999</v>
      </c>
      <c r="I130" s="226"/>
      <c r="J130" s="227">
        <f>ROUND(I130*H130,2)</f>
        <v>0</v>
      </c>
      <c r="K130" s="223" t="s">
        <v>159</v>
      </c>
      <c r="L130" s="228"/>
      <c r="M130" s="229" t="s">
        <v>19</v>
      </c>
      <c r="N130" s="230" t="s">
        <v>43</v>
      </c>
      <c r="O130" s="83"/>
      <c r="P130" s="212">
        <f>O130*H130</f>
        <v>0</v>
      </c>
      <c r="Q130" s="212">
        <v>0.027</v>
      </c>
      <c r="R130" s="212">
        <f>Q130*H130</f>
        <v>9.3999690000000005</v>
      </c>
      <c r="S130" s="212">
        <v>0</v>
      </c>
      <c r="T130" s="213">
        <f>S130*H130</f>
        <v>0</v>
      </c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R130" s="214" t="s">
        <v>192</v>
      </c>
      <c r="AT130" s="214" t="s">
        <v>252</v>
      </c>
      <c r="AU130" s="214" t="s">
        <v>85</v>
      </c>
      <c r="AY130" s="16" t="s">
        <v>153</v>
      </c>
      <c r="BE130" s="215">
        <f>IF(N130="základní",J130,0)</f>
        <v>0</v>
      </c>
      <c r="BF130" s="215">
        <f>IF(N130="snížená",J130,0)</f>
        <v>0</v>
      </c>
      <c r="BG130" s="215">
        <f>IF(N130="zákl. přenesená",J130,0)</f>
        <v>0</v>
      </c>
      <c r="BH130" s="215">
        <f>IF(N130="sníž. přenesená",J130,0)</f>
        <v>0</v>
      </c>
      <c r="BI130" s="215">
        <f>IF(N130="nulová",J130,0)</f>
        <v>0</v>
      </c>
      <c r="BJ130" s="16" t="s">
        <v>80</v>
      </c>
      <c r="BK130" s="215">
        <f>ROUND(I130*H130,2)</f>
        <v>0</v>
      </c>
      <c r="BL130" s="16" t="s">
        <v>160</v>
      </c>
      <c r="BM130" s="214" t="s">
        <v>1753</v>
      </c>
    </row>
    <row r="131" s="12" customFormat="1" ht="22.8" customHeight="1">
      <c r="A131" s="12"/>
      <c r="B131" s="187"/>
      <c r="C131" s="188"/>
      <c r="D131" s="189" t="s">
        <v>71</v>
      </c>
      <c r="E131" s="201" t="s">
        <v>198</v>
      </c>
      <c r="F131" s="201" t="s">
        <v>520</v>
      </c>
      <c r="G131" s="188"/>
      <c r="H131" s="188"/>
      <c r="I131" s="191"/>
      <c r="J131" s="202">
        <f>BK131</f>
        <v>0</v>
      </c>
      <c r="K131" s="188"/>
      <c r="L131" s="193"/>
      <c r="M131" s="194"/>
      <c r="N131" s="195"/>
      <c r="O131" s="195"/>
      <c r="P131" s="196">
        <f>SUM(P132:P142)</f>
        <v>0</v>
      </c>
      <c r="Q131" s="195"/>
      <c r="R131" s="196">
        <f>SUM(R132:R142)</f>
        <v>31.446993200000001</v>
      </c>
      <c r="S131" s="195"/>
      <c r="T131" s="197">
        <f>SUM(T132:T142)</f>
        <v>0</v>
      </c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R131" s="198" t="s">
        <v>80</v>
      </c>
      <c r="AT131" s="199" t="s">
        <v>71</v>
      </c>
      <c r="AU131" s="199" t="s">
        <v>80</v>
      </c>
      <c r="AY131" s="198" t="s">
        <v>153</v>
      </c>
      <c r="BK131" s="200">
        <f>SUM(BK132:BK142)</f>
        <v>0</v>
      </c>
    </row>
    <row r="132" s="2" customFormat="1" ht="14.4" customHeight="1">
      <c r="A132" s="37"/>
      <c r="B132" s="38"/>
      <c r="C132" s="203" t="s">
        <v>276</v>
      </c>
      <c r="D132" s="203" t="s">
        <v>155</v>
      </c>
      <c r="E132" s="204" t="s">
        <v>1754</v>
      </c>
      <c r="F132" s="205" t="s">
        <v>1755</v>
      </c>
      <c r="G132" s="206" t="s">
        <v>210</v>
      </c>
      <c r="H132" s="207">
        <v>2</v>
      </c>
      <c r="I132" s="208"/>
      <c r="J132" s="209">
        <f>ROUND(I132*H132,2)</f>
        <v>0</v>
      </c>
      <c r="K132" s="205" t="s">
        <v>159</v>
      </c>
      <c r="L132" s="43"/>
      <c r="M132" s="210" t="s">
        <v>19</v>
      </c>
      <c r="N132" s="211" t="s">
        <v>43</v>
      </c>
      <c r="O132" s="83"/>
      <c r="P132" s="212">
        <f>O132*H132</f>
        <v>0</v>
      </c>
      <c r="Q132" s="212">
        <v>0.00069999999999999999</v>
      </c>
      <c r="R132" s="212">
        <f>Q132*H132</f>
        <v>0.0014</v>
      </c>
      <c r="S132" s="212">
        <v>0</v>
      </c>
      <c r="T132" s="213">
        <f>S132*H132</f>
        <v>0</v>
      </c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R132" s="214" t="s">
        <v>160</v>
      </c>
      <c r="AT132" s="214" t="s">
        <v>155</v>
      </c>
      <c r="AU132" s="214" t="s">
        <v>85</v>
      </c>
      <c r="AY132" s="16" t="s">
        <v>153</v>
      </c>
      <c r="BE132" s="215">
        <f>IF(N132="základní",J132,0)</f>
        <v>0</v>
      </c>
      <c r="BF132" s="215">
        <f>IF(N132="snížená",J132,0)</f>
        <v>0</v>
      </c>
      <c r="BG132" s="215">
        <f>IF(N132="zákl. přenesená",J132,0)</f>
        <v>0</v>
      </c>
      <c r="BH132" s="215">
        <f>IF(N132="sníž. přenesená",J132,0)</f>
        <v>0</v>
      </c>
      <c r="BI132" s="215">
        <f>IF(N132="nulová",J132,0)</f>
        <v>0</v>
      </c>
      <c r="BJ132" s="16" t="s">
        <v>80</v>
      </c>
      <c r="BK132" s="215">
        <f>ROUND(I132*H132,2)</f>
        <v>0</v>
      </c>
      <c r="BL132" s="16" t="s">
        <v>160</v>
      </c>
      <c r="BM132" s="214" t="s">
        <v>1756</v>
      </c>
    </row>
    <row r="133" s="2" customFormat="1">
      <c r="A133" s="37"/>
      <c r="B133" s="38"/>
      <c r="C133" s="39"/>
      <c r="D133" s="216" t="s">
        <v>162</v>
      </c>
      <c r="E133" s="39"/>
      <c r="F133" s="217" t="s">
        <v>1757</v>
      </c>
      <c r="G133" s="39"/>
      <c r="H133" s="39"/>
      <c r="I133" s="218"/>
      <c r="J133" s="39"/>
      <c r="K133" s="39"/>
      <c r="L133" s="43"/>
      <c r="M133" s="219"/>
      <c r="N133" s="220"/>
      <c r="O133" s="83"/>
      <c r="P133" s="83"/>
      <c r="Q133" s="83"/>
      <c r="R133" s="83"/>
      <c r="S133" s="83"/>
      <c r="T133" s="84"/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T133" s="16" t="s">
        <v>162</v>
      </c>
      <c r="AU133" s="16" t="s">
        <v>85</v>
      </c>
    </row>
    <row r="134" s="2" customFormat="1" ht="14.4" customHeight="1">
      <c r="A134" s="37"/>
      <c r="B134" s="38"/>
      <c r="C134" s="221" t="s">
        <v>280</v>
      </c>
      <c r="D134" s="221" t="s">
        <v>252</v>
      </c>
      <c r="E134" s="222" t="s">
        <v>1758</v>
      </c>
      <c r="F134" s="223" t="s">
        <v>1759</v>
      </c>
      <c r="G134" s="224" t="s">
        <v>210</v>
      </c>
      <c r="H134" s="225">
        <v>2.02</v>
      </c>
      <c r="I134" s="226"/>
      <c r="J134" s="227">
        <f>ROUND(I134*H134,2)</f>
        <v>0</v>
      </c>
      <c r="K134" s="223" t="s">
        <v>159</v>
      </c>
      <c r="L134" s="228"/>
      <c r="M134" s="229" t="s">
        <v>19</v>
      </c>
      <c r="N134" s="230" t="s">
        <v>43</v>
      </c>
      <c r="O134" s="83"/>
      <c r="P134" s="212">
        <f>O134*H134</f>
        <v>0</v>
      </c>
      <c r="Q134" s="212">
        <v>0.0020999999999999999</v>
      </c>
      <c r="R134" s="212">
        <f>Q134*H134</f>
        <v>0.0042420000000000001</v>
      </c>
      <c r="S134" s="212">
        <v>0</v>
      </c>
      <c r="T134" s="213">
        <f>S134*H134</f>
        <v>0</v>
      </c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R134" s="214" t="s">
        <v>192</v>
      </c>
      <c r="AT134" s="214" t="s">
        <v>252</v>
      </c>
      <c r="AU134" s="214" t="s">
        <v>85</v>
      </c>
      <c r="AY134" s="16" t="s">
        <v>153</v>
      </c>
      <c r="BE134" s="215">
        <f>IF(N134="základní",J134,0)</f>
        <v>0</v>
      </c>
      <c r="BF134" s="215">
        <f>IF(N134="snížená",J134,0)</f>
        <v>0</v>
      </c>
      <c r="BG134" s="215">
        <f>IF(N134="zákl. přenesená",J134,0)</f>
        <v>0</v>
      </c>
      <c r="BH134" s="215">
        <f>IF(N134="sníž. přenesená",J134,0)</f>
        <v>0</v>
      </c>
      <c r="BI134" s="215">
        <f>IF(N134="nulová",J134,0)</f>
        <v>0</v>
      </c>
      <c r="BJ134" s="16" t="s">
        <v>80</v>
      </c>
      <c r="BK134" s="215">
        <f>ROUND(I134*H134,2)</f>
        <v>0</v>
      </c>
      <c r="BL134" s="16" t="s">
        <v>160</v>
      </c>
      <c r="BM134" s="214" t="s">
        <v>1760</v>
      </c>
    </row>
    <row r="135" s="2" customFormat="1" ht="22.2" customHeight="1">
      <c r="A135" s="37"/>
      <c r="B135" s="38"/>
      <c r="C135" s="203" t="s">
        <v>284</v>
      </c>
      <c r="D135" s="203" t="s">
        <v>155</v>
      </c>
      <c r="E135" s="204" t="s">
        <v>1761</v>
      </c>
      <c r="F135" s="205" t="s">
        <v>1762</v>
      </c>
      <c r="G135" s="206" t="s">
        <v>406</v>
      </c>
      <c r="H135" s="207">
        <v>106</v>
      </c>
      <c r="I135" s="208"/>
      <c r="J135" s="209">
        <f>ROUND(I135*H135,2)</f>
        <v>0</v>
      </c>
      <c r="K135" s="205" t="s">
        <v>159</v>
      </c>
      <c r="L135" s="43"/>
      <c r="M135" s="210" t="s">
        <v>19</v>
      </c>
      <c r="N135" s="211" t="s">
        <v>43</v>
      </c>
      <c r="O135" s="83"/>
      <c r="P135" s="212">
        <f>O135*H135</f>
        <v>0</v>
      </c>
      <c r="Q135" s="212">
        <v>0.15540000000000001</v>
      </c>
      <c r="R135" s="212">
        <f>Q135*H135</f>
        <v>16.4724</v>
      </c>
      <c r="S135" s="212">
        <v>0</v>
      </c>
      <c r="T135" s="213">
        <f>S135*H135</f>
        <v>0</v>
      </c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R135" s="214" t="s">
        <v>160</v>
      </c>
      <c r="AT135" s="214" t="s">
        <v>155</v>
      </c>
      <c r="AU135" s="214" t="s">
        <v>85</v>
      </c>
      <c r="AY135" s="16" t="s">
        <v>153</v>
      </c>
      <c r="BE135" s="215">
        <f>IF(N135="základní",J135,0)</f>
        <v>0</v>
      </c>
      <c r="BF135" s="215">
        <f>IF(N135="snížená",J135,0)</f>
        <v>0</v>
      </c>
      <c r="BG135" s="215">
        <f>IF(N135="zákl. přenesená",J135,0)</f>
        <v>0</v>
      </c>
      <c r="BH135" s="215">
        <f>IF(N135="sníž. přenesená",J135,0)</f>
        <v>0</v>
      </c>
      <c r="BI135" s="215">
        <f>IF(N135="nulová",J135,0)</f>
        <v>0</v>
      </c>
      <c r="BJ135" s="16" t="s">
        <v>80</v>
      </c>
      <c r="BK135" s="215">
        <f>ROUND(I135*H135,2)</f>
        <v>0</v>
      </c>
      <c r="BL135" s="16" t="s">
        <v>160</v>
      </c>
      <c r="BM135" s="214" t="s">
        <v>1763</v>
      </c>
    </row>
    <row r="136" s="2" customFormat="1">
      <c r="A136" s="37"/>
      <c r="B136" s="38"/>
      <c r="C136" s="39"/>
      <c r="D136" s="216" t="s">
        <v>162</v>
      </c>
      <c r="E136" s="39"/>
      <c r="F136" s="217" t="s">
        <v>1764</v>
      </c>
      <c r="G136" s="39"/>
      <c r="H136" s="39"/>
      <c r="I136" s="218"/>
      <c r="J136" s="39"/>
      <c r="K136" s="39"/>
      <c r="L136" s="43"/>
      <c r="M136" s="219"/>
      <c r="N136" s="220"/>
      <c r="O136" s="83"/>
      <c r="P136" s="83"/>
      <c r="Q136" s="83"/>
      <c r="R136" s="83"/>
      <c r="S136" s="83"/>
      <c r="T136" s="84"/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T136" s="16" t="s">
        <v>162</v>
      </c>
      <c r="AU136" s="16" t="s">
        <v>85</v>
      </c>
    </row>
    <row r="137" s="2" customFormat="1" ht="14.4" customHeight="1">
      <c r="A137" s="37"/>
      <c r="B137" s="38"/>
      <c r="C137" s="221" t="s">
        <v>287</v>
      </c>
      <c r="D137" s="221" t="s">
        <v>252</v>
      </c>
      <c r="E137" s="222" t="s">
        <v>1765</v>
      </c>
      <c r="F137" s="223" t="s">
        <v>1766</v>
      </c>
      <c r="G137" s="224" t="s">
        <v>406</v>
      </c>
      <c r="H137" s="225">
        <v>108.12000000000001</v>
      </c>
      <c r="I137" s="226"/>
      <c r="J137" s="227">
        <f>ROUND(I137*H137,2)</f>
        <v>0</v>
      </c>
      <c r="K137" s="223" t="s">
        <v>159</v>
      </c>
      <c r="L137" s="228"/>
      <c r="M137" s="229" t="s">
        <v>19</v>
      </c>
      <c r="N137" s="230" t="s">
        <v>43</v>
      </c>
      <c r="O137" s="83"/>
      <c r="P137" s="212">
        <f>O137*H137</f>
        <v>0</v>
      </c>
      <c r="Q137" s="212">
        <v>0.080000000000000002</v>
      </c>
      <c r="R137" s="212">
        <f>Q137*H137</f>
        <v>8.6496000000000013</v>
      </c>
      <c r="S137" s="212">
        <v>0</v>
      </c>
      <c r="T137" s="213">
        <f>S137*H137</f>
        <v>0</v>
      </c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R137" s="214" t="s">
        <v>192</v>
      </c>
      <c r="AT137" s="214" t="s">
        <v>252</v>
      </c>
      <c r="AU137" s="214" t="s">
        <v>85</v>
      </c>
      <c r="AY137" s="16" t="s">
        <v>153</v>
      </c>
      <c r="BE137" s="215">
        <f>IF(N137="základní",J137,0)</f>
        <v>0</v>
      </c>
      <c r="BF137" s="215">
        <f>IF(N137="snížená",J137,0)</f>
        <v>0</v>
      </c>
      <c r="BG137" s="215">
        <f>IF(N137="zákl. přenesená",J137,0)</f>
        <v>0</v>
      </c>
      <c r="BH137" s="215">
        <f>IF(N137="sníž. přenesená",J137,0)</f>
        <v>0</v>
      </c>
      <c r="BI137" s="215">
        <f>IF(N137="nulová",J137,0)</f>
        <v>0</v>
      </c>
      <c r="BJ137" s="16" t="s">
        <v>80</v>
      </c>
      <c r="BK137" s="215">
        <f>ROUND(I137*H137,2)</f>
        <v>0</v>
      </c>
      <c r="BL137" s="16" t="s">
        <v>160</v>
      </c>
      <c r="BM137" s="214" t="s">
        <v>1767</v>
      </c>
    </row>
    <row r="138" s="2" customFormat="1" ht="22.2" customHeight="1">
      <c r="A138" s="37"/>
      <c r="B138" s="38"/>
      <c r="C138" s="203" t="s">
        <v>294</v>
      </c>
      <c r="D138" s="203" t="s">
        <v>155</v>
      </c>
      <c r="E138" s="204" t="s">
        <v>1768</v>
      </c>
      <c r="F138" s="205" t="s">
        <v>1769</v>
      </c>
      <c r="G138" s="206" t="s">
        <v>406</v>
      </c>
      <c r="H138" s="207">
        <v>33</v>
      </c>
      <c r="I138" s="208"/>
      <c r="J138" s="209">
        <f>ROUND(I138*H138,2)</f>
        <v>0</v>
      </c>
      <c r="K138" s="205" t="s">
        <v>159</v>
      </c>
      <c r="L138" s="43"/>
      <c r="M138" s="210" t="s">
        <v>19</v>
      </c>
      <c r="N138" s="211" t="s">
        <v>43</v>
      </c>
      <c r="O138" s="83"/>
      <c r="P138" s="212">
        <f>O138*H138</f>
        <v>0</v>
      </c>
      <c r="Q138" s="212">
        <v>0.1295</v>
      </c>
      <c r="R138" s="212">
        <f>Q138*H138</f>
        <v>4.2735000000000003</v>
      </c>
      <c r="S138" s="212">
        <v>0</v>
      </c>
      <c r="T138" s="213">
        <f>S138*H138</f>
        <v>0</v>
      </c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R138" s="214" t="s">
        <v>160</v>
      </c>
      <c r="AT138" s="214" t="s">
        <v>155</v>
      </c>
      <c r="AU138" s="214" t="s">
        <v>85</v>
      </c>
      <c r="AY138" s="16" t="s">
        <v>153</v>
      </c>
      <c r="BE138" s="215">
        <f>IF(N138="základní",J138,0)</f>
        <v>0</v>
      </c>
      <c r="BF138" s="215">
        <f>IF(N138="snížená",J138,0)</f>
        <v>0</v>
      </c>
      <c r="BG138" s="215">
        <f>IF(N138="zákl. přenesená",J138,0)</f>
        <v>0</v>
      </c>
      <c r="BH138" s="215">
        <f>IF(N138="sníž. přenesená",J138,0)</f>
        <v>0</v>
      </c>
      <c r="BI138" s="215">
        <f>IF(N138="nulová",J138,0)</f>
        <v>0</v>
      </c>
      <c r="BJ138" s="16" t="s">
        <v>80</v>
      </c>
      <c r="BK138" s="215">
        <f>ROUND(I138*H138,2)</f>
        <v>0</v>
      </c>
      <c r="BL138" s="16" t="s">
        <v>160</v>
      </c>
      <c r="BM138" s="214" t="s">
        <v>1770</v>
      </c>
    </row>
    <row r="139" s="2" customFormat="1">
      <c r="A139" s="37"/>
      <c r="B139" s="38"/>
      <c r="C139" s="39"/>
      <c r="D139" s="216" t="s">
        <v>162</v>
      </c>
      <c r="E139" s="39"/>
      <c r="F139" s="217" t="s">
        <v>1771</v>
      </c>
      <c r="G139" s="39"/>
      <c r="H139" s="39"/>
      <c r="I139" s="218"/>
      <c r="J139" s="39"/>
      <c r="K139" s="39"/>
      <c r="L139" s="43"/>
      <c r="M139" s="219"/>
      <c r="N139" s="220"/>
      <c r="O139" s="83"/>
      <c r="P139" s="83"/>
      <c r="Q139" s="83"/>
      <c r="R139" s="83"/>
      <c r="S139" s="83"/>
      <c r="T139" s="84"/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T139" s="16" t="s">
        <v>162</v>
      </c>
      <c r="AU139" s="16" t="s">
        <v>85</v>
      </c>
    </row>
    <row r="140" s="2" customFormat="1" ht="14.4" customHeight="1">
      <c r="A140" s="37"/>
      <c r="B140" s="38"/>
      <c r="C140" s="221" t="s">
        <v>291</v>
      </c>
      <c r="D140" s="221" t="s">
        <v>252</v>
      </c>
      <c r="E140" s="222" t="s">
        <v>1772</v>
      </c>
      <c r="F140" s="223" t="s">
        <v>1773</v>
      </c>
      <c r="G140" s="224" t="s">
        <v>406</v>
      </c>
      <c r="H140" s="225">
        <v>33.659999999999997</v>
      </c>
      <c r="I140" s="226"/>
      <c r="J140" s="227">
        <f>ROUND(I140*H140,2)</f>
        <v>0</v>
      </c>
      <c r="K140" s="223" t="s">
        <v>159</v>
      </c>
      <c r="L140" s="228"/>
      <c r="M140" s="229" t="s">
        <v>19</v>
      </c>
      <c r="N140" s="230" t="s">
        <v>43</v>
      </c>
      <c r="O140" s="83"/>
      <c r="P140" s="212">
        <f>O140*H140</f>
        <v>0</v>
      </c>
      <c r="Q140" s="212">
        <v>0.056120000000000003</v>
      </c>
      <c r="R140" s="212">
        <f>Q140*H140</f>
        <v>1.8889992</v>
      </c>
      <c r="S140" s="212">
        <v>0</v>
      </c>
      <c r="T140" s="213">
        <f>S140*H140</f>
        <v>0</v>
      </c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R140" s="214" t="s">
        <v>192</v>
      </c>
      <c r="AT140" s="214" t="s">
        <v>252</v>
      </c>
      <c r="AU140" s="214" t="s">
        <v>85</v>
      </c>
      <c r="AY140" s="16" t="s">
        <v>153</v>
      </c>
      <c r="BE140" s="215">
        <f>IF(N140="základní",J140,0)</f>
        <v>0</v>
      </c>
      <c r="BF140" s="215">
        <f>IF(N140="snížená",J140,0)</f>
        <v>0</v>
      </c>
      <c r="BG140" s="215">
        <f>IF(N140="zákl. přenesená",J140,0)</f>
        <v>0</v>
      </c>
      <c r="BH140" s="215">
        <f>IF(N140="sníž. přenesená",J140,0)</f>
        <v>0</v>
      </c>
      <c r="BI140" s="215">
        <f>IF(N140="nulová",J140,0)</f>
        <v>0</v>
      </c>
      <c r="BJ140" s="16" t="s">
        <v>80</v>
      </c>
      <c r="BK140" s="215">
        <f>ROUND(I140*H140,2)</f>
        <v>0</v>
      </c>
      <c r="BL140" s="16" t="s">
        <v>160</v>
      </c>
      <c r="BM140" s="214" t="s">
        <v>1774</v>
      </c>
    </row>
    <row r="141" s="2" customFormat="1" ht="19.8" customHeight="1">
      <c r="A141" s="37"/>
      <c r="B141" s="38"/>
      <c r="C141" s="203" t="s">
        <v>303</v>
      </c>
      <c r="D141" s="203" t="s">
        <v>155</v>
      </c>
      <c r="E141" s="204" t="s">
        <v>1775</v>
      </c>
      <c r="F141" s="205" t="s">
        <v>1776</v>
      </c>
      <c r="G141" s="206" t="s">
        <v>195</v>
      </c>
      <c r="H141" s="207">
        <v>435.69999999999999</v>
      </c>
      <c r="I141" s="208"/>
      <c r="J141" s="209">
        <f>ROUND(I141*H141,2)</f>
        <v>0</v>
      </c>
      <c r="K141" s="205" t="s">
        <v>159</v>
      </c>
      <c r="L141" s="43"/>
      <c r="M141" s="210" t="s">
        <v>19</v>
      </c>
      <c r="N141" s="211" t="s">
        <v>43</v>
      </c>
      <c r="O141" s="83"/>
      <c r="P141" s="212">
        <f>O141*H141</f>
        <v>0</v>
      </c>
      <c r="Q141" s="212">
        <v>0.00036000000000000002</v>
      </c>
      <c r="R141" s="212">
        <f>Q141*H141</f>
        <v>0.15685200000000002</v>
      </c>
      <c r="S141" s="212">
        <v>0</v>
      </c>
      <c r="T141" s="213">
        <f>S141*H141</f>
        <v>0</v>
      </c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R141" s="214" t="s">
        <v>160</v>
      </c>
      <c r="AT141" s="214" t="s">
        <v>155</v>
      </c>
      <c r="AU141" s="214" t="s">
        <v>85</v>
      </c>
      <c r="AY141" s="16" t="s">
        <v>153</v>
      </c>
      <c r="BE141" s="215">
        <f>IF(N141="základní",J141,0)</f>
        <v>0</v>
      </c>
      <c r="BF141" s="215">
        <f>IF(N141="snížená",J141,0)</f>
        <v>0</v>
      </c>
      <c r="BG141" s="215">
        <f>IF(N141="zákl. přenesená",J141,0)</f>
        <v>0</v>
      </c>
      <c r="BH141" s="215">
        <f>IF(N141="sníž. přenesená",J141,0)</f>
        <v>0</v>
      </c>
      <c r="BI141" s="215">
        <f>IF(N141="nulová",J141,0)</f>
        <v>0</v>
      </c>
      <c r="BJ141" s="16" t="s">
        <v>80</v>
      </c>
      <c r="BK141" s="215">
        <f>ROUND(I141*H141,2)</f>
        <v>0</v>
      </c>
      <c r="BL141" s="16" t="s">
        <v>160</v>
      </c>
      <c r="BM141" s="214" t="s">
        <v>1777</v>
      </c>
    </row>
    <row r="142" s="2" customFormat="1">
      <c r="A142" s="37"/>
      <c r="B142" s="38"/>
      <c r="C142" s="39"/>
      <c r="D142" s="216" t="s">
        <v>162</v>
      </c>
      <c r="E142" s="39"/>
      <c r="F142" s="217" t="s">
        <v>1778</v>
      </c>
      <c r="G142" s="39"/>
      <c r="H142" s="39"/>
      <c r="I142" s="218"/>
      <c r="J142" s="39"/>
      <c r="K142" s="39"/>
      <c r="L142" s="43"/>
      <c r="M142" s="233"/>
      <c r="N142" s="234"/>
      <c r="O142" s="235"/>
      <c r="P142" s="235"/>
      <c r="Q142" s="235"/>
      <c r="R142" s="235"/>
      <c r="S142" s="235"/>
      <c r="T142" s="236"/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T142" s="16" t="s">
        <v>162</v>
      </c>
      <c r="AU142" s="16" t="s">
        <v>85</v>
      </c>
    </row>
    <row r="143" s="2" customFormat="1" ht="6.96" customHeight="1">
      <c r="A143" s="37"/>
      <c r="B143" s="58"/>
      <c r="C143" s="59"/>
      <c r="D143" s="59"/>
      <c r="E143" s="59"/>
      <c r="F143" s="59"/>
      <c r="G143" s="59"/>
      <c r="H143" s="59"/>
      <c r="I143" s="59"/>
      <c r="J143" s="59"/>
      <c r="K143" s="59"/>
      <c r="L143" s="43"/>
      <c r="M143" s="37"/>
      <c r="O143" s="37"/>
      <c r="P143" s="37"/>
      <c r="Q143" s="37"/>
      <c r="R143" s="37"/>
      <c r="S143" s="37"/>
      <c r="T143" s="37"/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</row>
  </sheetData>
  <sheetProtection sheet="1" autoFilter="0" formatColumns="0" formatRows="0" objects="1" scenarios="1" spinCount="100000" saltValue="F4Z+EOM7j7fH8LU+hAzr0R5B3zeskgEz05DmevGbMD20zX6odWlIW+YIGkJCFNgTqcyd05fnCCbs7ZTvQ3Hhww==" hashValue="qL+wED3SHCVCW0i5XaQ+Yd4Mp2er+cZsHt2aaCu56Kue008Xy/Nmcm+JA0Ve9m+2dwaIR5gbafZ5stNKnvxcQA==" algorithmName="SHA-512" password="CC35"/>
  <autoFilter ref="C82:K142"/>
  <mergeCells count="9">
    <mergeCell ref="E7:H7"/>
    <mergeCell ref="E9:H9"/>
    <mergeCell ref="E18:H18"/>
    <mergeCell ref="E27:H27"/>
    <mergeCell ref="E48:H48"/>
    <mergeCell ref="E50:H50"/>
    <mergeCell ref="E73:H73"/>
    <mergeCell ref="E75:H75"/>
    <mergeCell ref="L2:V2"/>
  </mergeCells>
  <hyperlinks>
    <hyperlink ref="F87" r:id="rId1" display="https://podminky.urs.cz/item/CS_URS_2022_01/111251102"/>
    <hyperlink ref="F89" r:id="rId2" display="https://podminky.urs.cz/item/CS_URS_2022_01/112101101"/>
    <hyperlink ref="F91" r:id="rId3" display="https://podminky.urs.cz/item/CS_URS_2022_01/112101121"/>
    <hyperlink ref="F93" r:id="rId4" display="https://podminky.urs.cz/item/CS_URS_2022_01/112251101"/>
    <hyperlink ref="F95" r:id="rId5" display="https://podminky.urs.cz/item/CS_URS_2022_01/113107123"/>
    <hyperlink ref="F97" r:id="rId6" display="https://podminky.urs.cz/item/CS_URS_2022_01/113107341"/>
    <hyperlink ref="F99" r:id="rId7" display="https://podminky.urs.cz/item/CS_URS_2022_01/122251104"/>
    <hyperlink ref="F101" r:id="rId8" display="https://podminky.urs.cz/item/CS_URS_2022_01/162751117"/>
    <hyperlink ref="F103" r:id="rId9" display="https://podminky.urs.cz/item/CS_URS_2022_01/171201221"/>
    <hyperlink ref="F105" r:id="rId10" display="https://podminky.urs.cz/item/CS_URS_2022_01/171251201"/>
    <hyperlink ref="F107" r:id="rId11" display="https://podminky.urs.cz/item/CS_URS_2022_01/181151321"/>
    <hyperlink ref="F109" r:id="rId12" display="https://podminky.urs.cz/item/CS_URS_2022_01/181351113"/>
    <hyperlink ref="F111" r:id="rId13" display="https://podminky.urs.cz/item/CS_URS_2022_01/181411131"/>
    <hyperlink ref="F114" r:id="rId14" display="https://podminky.urs.cz/item/CS_URS_2022_01/182303111"/>
    <hyperlink ref="F117" r:id="rId15" display="https://podminky.urs.cz/item/CS_URS_2022_01/185803111"/>
    <hyperlink ref="F120" r:id="rId16" display="https://podminky.urs.cz/item/CS_URS_2022_01/564201111"/>
    <hyperlink ref="F122" r:id="rId17" display="https://podminky.urs.cz/item/CS_URS_2022_01/564750111"/>
    <hyperlink ref="F124" r:id="rId18" display="https://podminky.urs.cz/item/CS_URS_2022_01/564771111"/>
    <hyperlink ref="F126" r:id="rId19" display="https://podminky.urs.cz/item/CS_URS_2022_01/596212230"/>
    <hyperlink ref="F129" r:id="rId20" display="https://podminky.urs.cz/item/CS_URS_2022_01/596412213"/>
    <hyperlink ref="F133" r:id="rId21" display="https://podminky.urs.cz/item/CS_URS_2022_01/914111111"/>
    <hyperlink ref="F136" r:id="rId22" display="https://podminky.urs.cz/item/CS_URS_2022_01/916131213"/>
    <hyperlink ref="F139" r:id="rId23" display="https://podminky.urs.cz/item/CS_URS_2022_01/916231213"/>
    <hyperlink ref="F142" r:id="rId24" display="https://podminky.urs.cz/item/CS_URS_2022_01/919726202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25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851563" style="1" customWidth="1"/>
    <col min="2" max="2" width="1.148438" style="1" customWidth="1"/>
    <col min="3" max="3" width="4.421875" style="1" customWidth="1"/>
    <col min="4" max="4" width="4.574219" style="1" customWidth="1"/>
    <col min="5" max="5" width="18.28125" style="1" customWidth="1"/>
    <col min="6" max="6" width="108.0039" style="1" customWidth="1"/>
    <col min="7" max="7" width="8.003906" style="1" customWidth="1"/>
    <col min="8" max="8" width="15.00391" style="1" customWidth="1"/>
    <col min="9" max="9" width="16.85156" style="1" customWidth="1"/>
    <col min="10" max="10" width="23.85156" style="1" customWidth="1"/>
    <col min="11" max="11" width="23.85156" style="1" customWidth="1"/>
    <col min="12" max="12" width="10.00391" style="1" customWidth="1"/>
    <col min="13" max="13" width="11.57422" style="1" hidden="1" customWidth="1"/>
    <col min="14" max="14" width="9.140625" style="1" hidden="1"/>
    <col min="15" max="15" width="15.14063" style="1" hidden="1" customWidth="1"/>
    <col min="16" max="16" width="15.14063" style="1" hidden="1" customWidth="1"/>
    <col min="17" max="17" width="15.14063" style="1" hidden="1" customWidth="1"/>
    <col min="18" max="18" width="15.14063" style="1" hidden="1" customWidth="1"/>
    <col min="19" max="19" width="15.14063" style="1" hidden="1" customWidth="1"/>
    <col min="20" max="20" width="15.14063" style="1" hidden="1" customWidth="1"/>
    <col min="21" max="21" width="17.42188" style="1" hidden="1" customWidth="1"/>
    <col min="22" max="22" width="13.14063" style="1" customWidth="1"/>
    <col min="23" max="23" width="17.42188" style="1" customWidth="1"/>
    <col min="24" max="24" width="13.14063" style="1" customWidth="1"/>
    <col min="25" max="25" width="16.00391" style="1" customWidth="1"/>
    <col min="26" max="26" width="11.71094" style="1" customWidth="1"/>
    <col min="27" max="27" width="16.00391" style="1" customWidth="1"/>
    <col min="28" max="28" width="17.42188" style="1" customWidth="1"/>
    <col min="29" max="29" width="11.71094" style="1" customWidth="1"/>
    <col min="30" max="30" width="16.00391" style="1" customWidth="1"/>
    <col min="31" max="31" width="17.42188" style="1" customWidth="1"/>
    <col min="44" max="44" width="9.140625" style="1" hidden="1"/>
    <col min="45" max="45" width="9.140625" style="1" hidden="1"/>
    <col min="46" max="46" width="9.140625" style="1" hidden="1"/>
    <col min="47" max="47" width="9.140625" style="1" hidden="1"/>
    <col min="48" max="48" width="9.140625" style="1" hidden="1"/>
    <col min="49" max="49" width="9.140625" style="1" hidden="1"/>
    <col min="50" max="50" width="9.140625" style="1" hidden="1"/>
    <col min="51" max="51" width="9.140625" style="1" hidden="1"/>
    <col min="52" max="52" width="9.140625" style="1" hidden="1"/>
    <col min="53" max="53" width="9.140625" style="1" hidden="1"/>
    <col min="54" max="54" width="9.140625" style="1" hidden="1"/>
    <col min="55" max="55" width="9.140625" style="1" hidden="1"/>
    <col min="56" max="56" width="9.140625" style="1" hidden="1"/>
    <col min="57" max="57" width="9.140625" style="1" hidden="1"/>
    <col min="58" max="58" width="9.140625" style="1" hidden="1"/>
    <col min="59" max="59" width="9.140625" style="1" hidden="1"/>
    <col min="60" max="60" width="9.140625" style="1" hidden="1"/>
    <col min="61" max="61" width="9.140625" style="1" hidden="1"/>
    <col min="62" max="62" width="9.140625" style="1" hidden="1"/>
    <col min="63" max="63" width="9.140625" style="1" hidden="1"/>
    <col min="64" max="64" width="9.140625" style="1" hidden="1"/>
    <col min="65" max="65" width="9.140625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88</v>
      </c>
    </row>
    <row r="3" s="1" customFormat="1" ht="6.96" customHeight="1">
      <c r="B3" s="127"/>
      <c r="C3" s="128"/>
      <c r="D3" s="128"/>
      <c r="E3" s="128"/>
      <c r="F3" s="128"/>
      <c r="G3" s="128"/>
      <c r="H3" s="128"/>
      <c r="I3" s="128"/>
      <c r="J3" s="128"/>
      <c r="K3" s="128"/>
      <c r="L3" s="19"/>
      <c r="AT3" s="16" t="s">
        <v>85</v>
      </c>
    </row>
    <row r="4" s="1" customFormat="1" ht="24.96" customHeight="1">
      <c r="B4" s="19"/>
      <c r="D4" s="129" t="s">
        <v>107</v>
      </c>
      <c r="L4" s="19"/>
      <c r="M4" s="130" t="s">
        <v>10</v>
      </c>
      <c r="AT4" s="16" t="s">
        <v>4</v>
      </c>
    </row>
    <row r="5" s="1" customFormat="1" ht="6.96" customHeight="1">
      <c r="B5" s="19"/>
      <c r="L5" s="19"/>
    </row>
    <row r="6" s="1" customFormat="1" ht="12" customHeight="1">
      <c r="B6" s="19"/>
      <c r="D6" s="131" t="s">
        <v>16</v>
      </c>
      <c r="L6" s="19"/>
    </row>
    <row r="7" s="1" customFormat="1" ht="14.4" customHeight="1">
      <c r="B7" s="19"/>
      <c r="E7" s="132" t="str">
        <f>'Rekapitulace stavby'!K6</f>
        <v>Stavební úpravy bytového domu ul. Partyzánská č. p. 302 v Pudlově</v>
      </c>
      <c r="F7" s="131"/>
      <c r="G7" s="131"/>
      <c r="H7" s="131"/>
      <c r="L7" s="19"/>
    </row>
    <row r="8" s="2" customFormat="1" ht="12" customHeight="1">
      <c r="A8" s="37"/>
      <c r="B8" s="43"/>
      <c r="C8" s="37"/>
      <c r="D8" s="131" t="s">
        <v>108</v>
      </c>
      <c r="E8" s="37"/>
      <c r="F8" s="37"/>
      <c r="G8" s="37"/>
      <c r="H8" s="37"/>
      <c r="I8" s="37"/>
      <c r="J8" s="37"/>
      <c r="K8" s="37"/>
      <c r="L8" s="133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5.6" customHeight="1">
      <c r="A9" s="37"/>
      <c r="B9" s="43"/>
      <c r="C9" s="37"/>
      <c r="D9" s="37"/>
      <c r="E9" s="134" t="s">
        <v>1779</v>
      </c>
      <c r="F9" s="37"/>
      <c r="G9" s="37"/>
      <c r="H9" s="37"/>
      <c r="I9" s="37"/>
      <c r="J9" s="37"/>
      <c r="K9" s="37"/>
      <c r="L9" s="133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43"/>
      <c r="C10" s="37"/>
      <c r="D10" s="37"/>
      <c r="E10" s="37"/>
      <c r="F10" s="37"/>
      <c r="G10" s="37"/>
      <c r="H10" s="37"/>
      <c r="I10" s="37"/>
      <c r="J10" s="37"/>
      <c r="K10" s="37"/>
      <c r="L10" s="133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43"/>
      <c r="C11" s="37"/>
      <c r="D11" s="131" t="s">
        <v>18</v>
      </c>
      <c r="E11" s="37"/>
      <c r="F11" s="135" t="s">
        <v>19</v>
      </c>
      <c r="G11" s="37"/>
      <c r="H11" s="37"/>
      <c r="I11" s="131" t="s">
        <v>20</v>
      </c>
      <c r="J11" s="135" t="s">
        <v>19</v>
      </c>
      <c r="K11" s="37"/>
      <c r="L11" s="133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43"/>
      <c r="C12" s="37"/>
      <c r="D12" s="131" t="s">
        <v>21</v>
      </c>
      <c r="E12" s="37"/>
      <c r="F12" s="135" t="s">
        <v>22</v>
      </c>
      <c r="G12" s="37"/>
      <c r="H12" s="37"/>
      <c r="I12" s="131" t="s">
        <v>23</v>
      </c>
      <c r="J12" s="136" t="str">
        <f>'Rekapitulace stavby'!AN8</f>
        <v>26. 11. 2022</v>
      </c>
      <c r="K12" s="37"/>
      <c r="L12" s="133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43"/>
      <c r="C13" s="37"/>
      <c r="D13" s="37"/>
      <c r="E13" s="37"/>
      <c r="F13" s="37"/>
      <c r="G13" s="37"/>
      <c r="H13" s="37"/>
      <c r="I13" s="37"/>
      <c r="J13" s="37"/>
      <c r="K13" s="37"/>
      <c r="L13" s="133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43"/>
      <c r="C14" s="37"/>
      <c r="D14" s="131" t="s">
        <v>25</v>
      </c>
      <c r="E14" s="37"/>
      <c r="F14" s="37"/>
      <c r="G14" s="37"/>
      <c r="H14" s="37"/>
      <c r="I14" s="131" t="s">
        <v>26</v>
      </c>
      <c r="J14" s="135" t="s">
        <v>19</v>
      </c>
      <c r="K14" s="37"/>
      <c r="L14" s="133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43"/>
      <c r="C15" s="37"/>
      <c r="D15" s="37"/>
      <c r="E15" s="135" t="s">
        <v>27</v>
      </c>
      <c r="F15" s="37"/>
      <c r="G15" s="37"/>
      <c r="H15" s="37"/>
      <c r="I15" s="131" t="s">
        <v>28</v>
      </c>
      <c r="J15" s="135" t="s">
        <v>19</v>
      </c>
      <c r="K15" s="37"/>
      <c r="L15" s="133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43"/>
      <c r="C16" s="37"/>
      <c r="D16" s="37"/>
      <c r="E16" s="37"/>
      <c r="F16" s="37"/>
      <c r="G16" s="37"/>
      <c r="H16" s="37"/>
      <c r="I16" s="37"/>
      <c r="J16" s="37"/>
      <c r="K16" s="37"/>
      <c r="L16" s="133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43"/>
      <c r="C17" s="37"/>
      <c r="D17" s="131" t="s">
        <v>29</v>
      </c>
      <c r="E17" s="37"/>
      <c r="F17" s="37"/>
      <c r="G17" s="37"/>
      <c r="H17" s="37"/>
      <c r="I17" s="131" t="s">
        <v>26</v>
      </c>
      <c r="J17" s="32" t="str">
        <f>'Rekapitulace stavby'!AN13</f>
        <v>Vyplň údaj</v>
      </c>
      <c r="K17" s="37"/>
      <c r="L17" s="133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43"/>
      <c r="C18" s="37"/>
      <c r="D18" s="37"/>
      <c r="E18" s="32" t="str">
        <f>'Rekapitulace stavby'!E14</f>
        <v>Vyplň údaj</v>
      </c>
      <c r="F18" s="135"/>
      <c r="G18" s="135"/>
      <c r="H18" s="135"/>
      <c r="I18" s="131" t="s">
        <v>28</v>
      </c>
      <c r="J18" s="32" t="str">
        <f>'Rekapitulace stavby'!AN14</f>
        <v>Vyplň údaj</v>
      </c>
      <c r="K18" s="37"/>
      <c r="L18" s="133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43"/>
      <c r="C19" s="37"/>
      <c r="D19" s="37"/>
      <c r="E19" s="37"/>
      <c r="F19" s="37"/>
      <c r="G19" s="37"/>
      <c r="H19" s="37"/>
      <c r="I19" s="37"/>
      <c r="J19" s="37"/>
      <c r="K19" s="37"/>
      <c r="L19" s="133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43"/>
      <c r="C20" s="37"/>
      <c r="D20" s="131" t="s">
        <v>31</v>
      </c>
      <c r="E20" s="37"/>
      <c r="F20" s="37"/>
      <c r="G20" s="37"/>
      <c r="H20" s="37"/>
      <c r="I20" s="131" t="s">
        <v>26</v>
      </c>
      <c r="J20" s="135" t="s">
        <v>19</v>
      </c>
      <c r="K20" s="37"/>
      <c r="L20" s="133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43"/>
      <c r="C21" s="37"/>
      <c r="D21" s="37"/>
      <c r="E21" s="135" t="s">
        <v>32</v>
      </c>
      <c r="F21" s="37"/>
      <c r="G21" s="37"/>
      <c r="H21" s="37"/>
      <c r="I21" s="131" t="s">
        <v>28</v>
      </c>
      <c r="J21" s="135" t="s">
        <v>19</v>
      </c>
      <c r="K21" s="37"/>
      <c r="L21" s="133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43"/>
      <c r="C22" s="37"/>
      <c r="D22" s="37"/>
      <c r="E22" s="37"/>
      <c r="F22" s="37"/>
      <c r="G22" s="37"/>
      <c r="H22" s="37"/>
      <c r="I22" s="37"/>
      <c r="J22" s="37"/>
      <c r="K22" s="37"/>
      <c r="L22" s="133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43"/>
      <c r="C23" s="37"/>
      <c r="D23" s="131" t="s">
        <v>34</v>
      </c>
      <c r="E23" s="37"/>
      <c r="F23" s="37"/>
      <c r="G23" s="37"/>
      <c r="H23" s="37"/>
      <c r="I23" s="131" t="s">
        <v>26</v>
      </c>
      <c r="J23" s="135" t="s">
        <v>19</v>
      </c>
      <c r="K23" s="37"/>
      <c r="L23" s="133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43"/>
      <c r="C24" s="37"/>
      <c r="D24" s="37"/>
      <c r="E24" s="135" t="s">
        <v>35</v>
      </c>
      <c r="F24" s="37"/>
      <c r="G24" s="37"/>
      <c r="H24" s="37"/>
      <c r="I24" s="131" t="s">
        <v>28</v>
      </c>
      <c r="J24" s="135" t="s">
        <v>19</v>
      </c>
      <c r="K24" s="37"/>
      <c r="L24" s="133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43"/>
      <c r="C25" s="37"/>
      <c r="D25" s="37"/>
      <c r="E25" s="37"/>
      <c r="F25" s="37"/>
      <c r="G25" s="37"/>
      <c r="H25" s="37"/>
      <c r="I25" s="37"/>
      <c r="J25" s="37"/>
      <c r="K25" s="37"/>
      <c r="L25" s="133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43"/>
      <c r="C26" s="37"/>
      <c r="D26" s="131" t="s">
        <v>36</v>
      </c>
      <c r="E26" s="37"/>
      <c r="F26" s="37"/>
      <c r="G26" s="37"/>
      <c r="H26" s="37"/>
      <c r="I26" s="37"/>
      <c r="J26" s="37"/>
      <c r="K26" s="37"/>
      <c r="L26" s="133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4.4" customHeight="1">
      <c r="A27" s="137"/>
      <c r="B27" s="138"/>
      <c r="C27" s="137"/>
      <c r="D27" s="137"/>
      <c r="E27" s="139" t="s">
        <v>19</v>
      </c>
      <c r="F27" s="139"/>
      <c r="G27" s="139"/>
      <c r="H27" s="139"/>
      <c r="I27" s="137"/>
      <c r="J27" s="137"/>
      <c r="K27" s="137"/>
      <c r="L27" s="140"/>
      <c r="S27" s="137"/>
      <c r="T27" s="137"/>
      <c r="U27" s="137"/>
      <c r="V27" s="137"/>
      <c r="W27" s="137"/>
      <c r="X27" s="137"/>
      <c r="Y27" s="137"/>
      <c r="Z27" s="137"/>
      <c r="AA27" s="137"/>
      <c r="AB27" s="137"/>
      <c r="AC27" s="137"/>
      <c r="AD27" s="137"/>
      <c r="AE27" s="137"/>
    </row>
    <row r="28" s="2" customFormat="1" ht="6.96" customHeight="1">
      <c r="A28" s="37"/>
      <c r="B28" s="43"/>
      <c r="C28" s="37"/>
      <c r="D28" s="37"/>
      <c r="E28" s="37"/>
      <c r="F28" s="37"/>
      <c r="G28" s="37"/>
      <c r="H28" s="37"/>
      <c r="I28" s="37"/>
      <c r="J28" s="37"/>
      <c r="K28" s="37"/>
      <c r="L28" s="133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43"/>
      <c r="C29" s="37"/>
      <c r="D29" s="141"/>
      <c r="E29" s="141"/>
      <c r="F29" s="141"/>
      <c r="G29" s="141"/>
      <c r="H29" s="141"/>
      <c r="I29" s="141"/>
      <c r="J29" s="141"/>
      <c r="K29" s="141"/>
      <c r="L29" s="133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25.44" customHeight="1">
      <c r="A30" s="37"/>
      <c r="B30" s="43"/>
      <c r="C30" s="37"/>
      <c r="D30" s="142" t="s">
        <v>38</v>
      </c>
      <c r="E30" s="37"/>
      <c r="F30" s="37"/>
      <c r="G30" s="37"/>
      <c r="H30" s="37"/>
      <c r="I30" s="37"/>
      <c r="J30" s="143">
        <f>ROUND(J84, 2)</f>
        <v>0</v>
      </c>
      <c r="K30" s="37"/>
      <c r="L30" s="133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43"/>
      <c r="C31" s="37"/>
      <c r="D31" s="141"/>
      <c r="E31" s="141"/>
      <c r="F31" s="141"/>
      <c r="G31" s="141"/>
      <c r="H31" s="141"/>
      <c r="I31" s="141"/>
      <c r="J31" s="141"/>
      <c r="K31" s="141"/>
      <c r="L31" s="133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43"/>
      <c r="C32" s="37"/>
      <c r="D32" s="37"/>
      <c r="E32" s="37"/>
      <c r="F32" s="144" t="s">
        <v>40</v>
      </c>
      <c r="G32" s="37"/>
      <c r="H32" s="37"/>
      <c r="I32" s="144" t="s">
        <v>39</v>
      </c>
      <c r="J32" s="144" t="s">
        <v>41</v>
      </c>
      <c r="K32" s="37"/>
      <c r="L32" s="133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43"/>
      <c r="C33" s="37"/>
      <c r="D33" s="145" t="s">
        <v>42</v>
      </c>
      <c r="E33" s="131" t="s">
        <v>43</v>
      </c>
      <c r="F33" s="146">
        <f>ROUND((SUM(BE84:BE114)),  2)</f>
        <v>0</v>
      </c>
      <c r="G33" s="37"/>
      <c r="H33" s="37"/>
      <c r="I33" s="147">
        <v>0.20999999999999999</v>
      </c>
      <c r="J33" s="146">
        <f>ROUND(((SUM(BE84:BE114))*I33),  2)</f>
        <v>0</v>
      </c>
      <c r="K33" s="37"/>
      <c r="L33" s="133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43"/>
      <c r="C34" s="37"/>
      <c r="D34" s="37"/>
      <c r="E34" s="131" t="s">
        <v>44</v>
      </c>
      <c r="F34" s="146">
        <f>ROUND((SUM(BF84:BF114)),  2)</f>
        <v>0</v>
      </c>
      <c r="G34" s="37"/>
      <c r="H34" s="37"/>
      <c r="I34" s="147">
        <v>0.14999999999999999</v>
      </c>
      <c r="J34" s="146">
        <f>ROUND(((SUM(BF84:BF114))*I34),  2)</f>
        <v>0</v>
      </c>
      <c r="K34" s="37"/>
      <c r="L34" s="133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43"/>
      <c r="C35" s="37"/>
      <c r="D35" s="37"/>
      <c r="E35" s="131" t="s">
        <v>45</v>
      </c>
      <c r="F35" s="146">
        <f>ROUND((SUM(BG84:BG114)),  2)</f>
        <v>0</v>
      </c>
      <c r="G35" s="37"/>
      <c r="H35" s="37"/>
      <c r="I35" s="147">
        <v>0.20999999999999999</v>
      </c>
      <c r="J35" s="146">
        <f>0</f>
        <v>0</v>
      </c>
      <c r="K35" s="37"/>
      <c r="L35" s="133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43"/>
      <c r="C36" s="37"/>
      <c r="D36" s="37"/>
      <c r="E36" s="131" t="s">
        <v>46</v>
      </c>
      <c r="F36" s="146">
        <f>ROUND((SUM(BH84:BH114)),  2)</f>
        <v>0</v>
      </c>
      <c r="G36" s="37"/>
      <c r="H36" s="37"/>
      <c r="I36" s="147">
        <v>0.14999999999999999</v>
      </c>
      <c r="J36" s="146">
        <f>0</f>
        <v>0</v>
      </c>
      <c r="K36" s="37"/>
      <c r="L36" s="133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43"/>
      <c r="C37" s="37"/>
      <c r="D37" s="37"/>
      <c r="E37" s="131" t="s">
        <v>47</v>
      </c>
      <c r="F37" s="146">
        <f>ROUND((SUM(BI84:BI114)),  2)</f>
        <v>0</v>
      </c>
      <c r="G37" s="37"/>
      <c r="H37" s="37"/>
      <c r="I37" s="147">
        <v>0</v>
      </c>
      <c r="J37" s="146">
        <f>0</f>
        <v>0</v>
      </c>
      <c r="K37" s="37"/>
      <c r="L37" s="133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6.96" customHeight="1">
      <c r="A38" s="37"/>
      <c r="B38" s="43"/>
      <c r="C38" s="37"/>
      <c r="D38" s="37"/>
      <c r="E38" s="37"/>
      <c r="F38" s="37"/>
      <c r="G38" s="37"/>
      <c r="H38" s="37"/>
      <c r="I38" s="37"/>
      <c r="J38" s="37"/>
      <c r="K38" s="37"/>
      <c r="L38" s="133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2" customFormat="1" ht="25.44" customHeight="1">
      <c r="A39" s="37"/>
      <c r="B39" s="43"/>
      <c r="C39" s="148"/>
      <c r="D39" s="149" t="s">
        <v>48</v>
      </c>
      <c r="E39" s="150"/>
      <c r="F39" s="150"/>
      <c r="G39" s="151" t="s">
        <v>49</v>
      </c>
      <c r="H39" s="152" t="s">
        <v>50</v>
      </c>
      <c r="I39" s="150"/>
      <c r="J39" s="153">
        <f>SUM(J30:J37)</f>
        <v>0</v>
      </c>
      <c r="K39" s="154"/>
      <c r="L39" s="133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14.4" customHeight="1">
      <c r="A40" s="37"/>
      <c r="B40" s="155"/>
      <c r="C40" s="156"/>
      <c r="D40" s="156"/>
      <c r="E40" s="156"/>
      <c r="F40" s="156"/>
      <c r="G40" s="156"/>
      <c r="H40" s="156"/>
      <c r="I40" s="156"/>
      <c r="J40" s="156"/>
      <c r="K40" s="156"/>
      <c r="L40" s="133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4" s="2" customFormat="1" ht="6.96" customHeight="1">
      <c r="A44" s="37"/>
      <c r="B44" s="157"/>
      <c r="C44" s="158"/>
      <c r="D44" s="158"/>
      <c r="E44" s="158"/>
      <c r="F44" s="158"/>
      <c r="G44" s="158"/>
      <c r="H44" s="158"/>
      <c r="I44" s="158"/>
      <c r="J44" s="158"/>
      <c r="K44" s="158"/>
      <c r="L44" s="133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</row>
    <row r="45" s="2" customFormat="1" ht="24.96" customHeight="1">
      <c r="A45" s="37"/>
      <c r="B45" s="38"/>
      <c r="C45" s="22" t="s">
        <v>110</v>
      </c>
      <c r="D45" s="39"/>
      <c r="E45" s="39"/>
      <c r="F45" s="39"/>
      <c r="G45" s="39"/>
      <c r="H45" s="39"/>
      <c r="I45" s="39"/>
      <c r="J45" s="39"/>
      <c r="K45" s="39"/>
      <c r="L45" s="133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</row>
    <row r="46" s="2" customFormat="1" ht="6.96" customHeight="1">
      <c r="A46" s="37"/>
      <c r="B46" s="38"/>
      <c r="C46" s="39"/>
      <c r="D46" s="39"/>
      <c r="E46" s="39"/>
      <c r="F46" s="39"/>
      <c r="G46" s="39"/>
      <c r="H46" s="39"/>
      <c r="I46" s="39"/>
      <c r="J46" s="39"/>
      <c r="K46" s="39"/>
      <c r="L46" s="133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</row>
    <row r="47" s="2" customFormat="1" ht="12" customHeight="1">
      <c r="A47" s="37"/>
      <c r="B47" s="38"/>
      <c r="C47" s="31" t="s">
        <v>16</v>
      </c>
      <c r="D47" s="39"/>
      <c r="E47" s="39"/>
      <c r="F47" s="39"/>
      <c r="G47" s="39"/>
      <c r="H47" s="39"/>
      <c r="I47" s="39"/>
      <c r="J47" s="39"/>
      <c r="K47" s="39"/>
      <c r="L47" s="133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</row>
    <row r="48" s="2" customFormat="1" ht="14.4" customHeight="1">
      <c r="A48" s="37"/>
      <c r="B48" s="38"/>
      <c r="C48" s="39"/>
      <c r="D48" s="39"/>
      <c r="E48" s="159" t="str">
        <f>E7</f>
        <v>Stavební úpravy bytového domu ul. Partyzánská č. p. 302 v Pudlově</v>
      </c>
      <c r="F48" s="31"/>
      <c r="G48" s="31"/>
      <c r="H48" s="31"/>
      <c r="I48" s="39"/>
      <c r="J48" s="39"/>
      <c r="K48" s="39"/>
      <c r="L48" s="133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</row>
    <row r="49" s="2" customFormat="1" ht="12" customHeight="1">
      <c r="A49" s="37"/>
      <c r="B49" s="38"/>
      <c r="C49" s="31" t="s">
        <v>108</v>
      </c>
      <c r="D49" s="39"/>
      <c r="E49" s="39"/>
      <c r="F49" s="39"/>
      <c r="G49" s="39"/>
      <c r="H49" s="39"/>
      <c r="I49" s="39"/>
      <c r="J49" s="39"/>
      <c r="K49" s="39"/>
      <c r="L49" s="133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</row>
    <row r="50" s="2" customFormat="1" ht="15.6" customHeight="1">
      <c r="A50" s="37"/>
      <c r="B50" s="38"/>
      <c r="C50" s="39"/>
      <c r="D50" s="39"/>
      <c r="E50" s="68" t="str">
        <f>E9</f>
        <v>E.2.01.3 - Oplocení</v>
      </c>
      <c r="F50" s="39"/>
      <c r="G50" s="39"/>
      <c r="H50" s="39"/>
      <c r="I50" s="39"/>
      <c r="J50" s="39"/>
      <c r="K50" s="39"/>
      <c r="L50" s="133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</row>
    <row r="51" s="2" customFormat="1" ht="6.96" customHeight="1">
      <c r="A51" s="37"/>
      <c r="B51" s="38"/>
      <c r="C51" s="39"/>
      <c r="D51" s="39"/>
      <c r="E51" s="39"/>
      <c r="F51" s="39"/>
      <c r="G51" s="39"/>
      <c r="H51" s="39"/>
      <c r="I51" s="39"/>
      <c r="J51" s="39"/>
      <c r="K51" s="39"/>
      <c r="L51" s="133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</row>
    <row r="52" s="2" customFormat="1" ht="12" customHeight="1">
      <c r="A52" s="37"/>
      <c r="B52" s="38"/>
      <c r="C52" s="31" t="s">
        <v>21</v>
      </c>
      <c r="D52" s="39"/>
      <c r="E52" s="39"/>
      <c r="F52" s="26" t="str">
        <f>F12</f>
        <v>Partyzánská 302</v>
      </c>
      <c r="G52" s="39"/>
      <c r="H52" s="39"/>
      <c r="I52" s="31" t="s">
        <v>23</v>
      </c>
      <c r="J52" s="71" t="str">
        <f>IF(J12="","",J12)</f>
        <v>26. 11. 2022</v>
      </c>
      <c r="K52" s="39"/>
      <c r="L52" s="133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</row>
    <row r="53" s="2" customFormat="1" ht="6.96" customHeight="1">
      <c r="A53" s="37"/>
      <c r="B53" s="38"/>
      <c r="C53" s="39"/>
      <c r="D53" s="39"/>
      <c r="E53" s="39"/>
      <c r="F53" s="39"/>
      <c r="G53" s="39"/>
      <c r="H53" s="39"/>
      <c r="I53" s="39"/>
      <c r="J53" s="39"/>
      <c r="K53" s="39"/>
      <c r="L53" s="133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</row>
    <row r="54" s="2" customFormat="1" ht="15.6" customHeight="1">
      <c r="A54" s="37"/>
      <c r="B54" s="38"/>
      <c r="C54" s="31" t="s">
        <v>25</v>
      </c>
      <c r="D54" s="39"/>
      <c r="E54" s="39"/>
      <c r="F54" s="26" t="str">
        <f>E15</f>
        <v>Město Bohumín</v>
      </c>
      <c r="G54" s="39"/>
      <c r="H54" s="39"/>
      <c r="I54" s="31" t="s">
        <v>31</v>
      </c>
      <c r="J54" s="35" t="str">
        <f>E21</f>
        <v>BENUTA PRO s.r.o.</v>
      </c>
      <c r="K54" s="39"/>
      <c r="L54" s="133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</row>
    <row r="55" s="2" customFormat="1" ht="15.6" customHeight="1">
      <c r="A55" s="37"/>
      <c r="B55" s="38"/>
      <c r="C55" s="31" t="s">
        <v>29</v>
      </c>
      <c r="D55" s="39"/>
      <c r="E55" s="39"/>
      <c r="F55" s="26" t="str">
        <f>IF(E18="","",E18)</f>
        <v>Vyplň údaj</v>
      </c>
      <c r="G55" s="39"/>
      <c r="H55" s="39"/>
      <c r="I55" s="31" t="s">
        <v>34</v>
      </c>
      <c r="J55" s="35" t="str">
        <f>E24</f>
        <v>Ing. T. Pacola</v>
      </c>
      <c r="K55" s="39"/>
      <c r="L55" s="133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</row>
    <row r="56" s="2" customFormat="1" ht="10.32" customHeight="1">
      <c r="A56" s="37"/>
      <c r="B56" s="38"/>
      <c r="C56" s="39"/>
      <c r="D56" s="39"/>
      <c r="E56" s="39"/>
      <c r="F56" s="39"/>
      <c r="G56" s="39"/>
      <c r="H56" s="39"/>
      <c r="I56" s="39"/>
      <c r="J56" s="39"/>
      <c r="K56" s="39"/>
      <c r="L56" s="133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</row>
    <row r="57" s="2" customFormat="1" ht="29.28" customHeight="1">
      <c r="A57" s="37"/>
      <c r="B57" s="38"/>
      <c r="C57" s="160" t="s">
        <v>111</v>
      </c>
      <c r="D57" s="161"/>
      <c r="E57" s="161"/>
      <c r="F57" s="161"/>
      <c r="G57" s="161"/>
      <c r="H57" s="161"/>
      <c r="I57" s="161"/>
      <c r="J57" s="162" t="s">
        <v>112</v>
      </c>
      <c r="K57" s="161"/>
      <c r="L57" s="133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</row>
    <row r="58" s="2" customFormat="1" ht="10.32" customHeight="1">
      <c r="A58" s="37"/>
      <c r="B58" s="38"/>
      <c r="C58" s="39"/>
      <c r="D58" s="39"/>
      <c r="E58" s="39"/>
      <c r="F58" s="39"/>
      <c r="G58" s="39"/>
      <c r="H58" s="39"/>
      <c r="I58" s="39"/>
      <c r="J58" s="39"/>
      <c r="K58" s="39"/>
      <c r="L58" s="133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</row>
    <row r="59" s="2" customFormat="1" ht="22.8" customHeight="1">
      <c r="A59" s="37"/>
      <c r="B59" s="38"/>
      <c r="C59" s="163" t="s">
        <v>70</v>
      </c>
      <c r="D59" s="39"/>
      <c r="E59" s="39"/>
      <c r="F59" s="39"/>
      <c r="G59" s="39"/>
      <c r="H59" s="39"/>
      <c r="I59" s="39"/>
      <c r="J59" s="101">
        <f>J84</f>
        <v>0</v>
      </c>
      <c r="K59" s="39"/>
      <c r="L59" s="133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U59" s="16" t="s">
        <v>113</v>
      </c>
    </row>
    <row r="60" s="9" customFormat="1" ht="24.96" customHeight="1">
      <c r="A60" s="9"/>
      <c r="B60" s="164"/>
      <c r="C60" s="165"/>
      <c r="D60" s="166" t="s">
        <v>114</v>
      </c>
      <c r="E60" s="167"/>
      <c r="F60" s="167"/>
      <c r="G60" s="167"/>
      <c r="H60" s="167"/>
      <c r="I60" s="167"/>
      <c r="J60" s="168">
        <f>J85</f>
        <v>0</v>
      </c>
      <c r="K60" s="165"/>
      <c r="L60" s="16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0"/>
      <c r="C61" s="171"/>
      <c r="D61" s="172" t="s">
        <v>115</v>
      </c>
      <c r="E61" s="173"/>
      <c r="F61" s="173"/>
      <c r="G61" s="173"/>
      <c r="H61" s="173"/>
      <c r="I61" s="173"/>
      <c r="J61" s="174">
        <f>J86</f>
        <v>0</v>
      </c>
      <c r="K61" s="171"/>
      <c r="L61" s="175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0"/>
      <c r="C62" s="171"/>
      <c r="D62" s="172" t="s">
        <v>1780</v>
      </c>
      <c r="E62" s="173"/>
      <c r="F62" s="173"/>
      <c r="G62" s="173"/>
      <c r="H62" s="173"/>
      <c r="I62" s="173"/>
      <c r="J62" s="174">
        <f>J95</f>
        <v>0</v>
      </c>
      <c r="K62" s="171"/>
      <c r="L62" s="175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0"/>
      <c r="C63" s="171"/>
      <c r="D63" s="172" t="s">
        <v>116</v>
      </c>
      <c r="E63" s="173"/>
      <c r="F63" s="173"/>
      <c r="G63" s="173"/>
      <c r="H63" s="173"/>
      <c r="I63" s="173"/>
      <c r="J63" s="174">
        <f>J98</f>
        <v>0</v>
      </c>
      <c r="K63" s="171"/>
      <c r="L63" s="175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0"/>
      <c r="C64" s="171"/>
      <c r="D64" s="172" t="s">
        <v>122</v>
      </c>
      <c r="E64" s="173"/>
      <c r="F64" s="173"/>
      <c r="G64" s="173"/>
      <c r="H64" s="173"/>
      <c r="I64" s="173"/>
      <c r="J64" s="174">
        <f>J112</f>
        <v>0</v>
      </c>
      <c r="K64" s="171"/>
      <c r="L64" s="175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2" customFormat="1" ht="21.84" customHeight="1">
      <c r="A65" s="37"/>
      <c r="B65" s="38"/>
      <c r="C65" s="39"/>
      <c r="D65" s="39"/>
      <c r="E65" s="39"/>
      <c r="F65" s="39"/>
      <c r="G65" s="39"/>
      <c r="H65" s="39"/>
      <c r="I65" s="39"/>
      <c r="J65" s="39"/>
      <c r="K65" s="39"/>
      <c r="L65" s="133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 s="2" customFormat="1" ht="6.96" customHeight="1">
      <c r="A66" s="37"/>
      <c r="B66" s="58"/>
      <c r="C66" s="59"/>
      <c r="D66" s="59"/>
      <c r="E66" s="59"/>
      <c r="F66" s="59"/>
      <c r="G66" s="59"/>
      <c r="H66" s="59"/>
      <c r="I66" s="59"/>
      <c r="J66" s="59"/>
      <c r="K66" s="59"/>
      <c r="L66" s="133"/>
      <c r="S66" s="37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</row>
    <row r="70" s="2" customFormat="1" ht="6.96" customHeight="1">
      <c r="A70" s="37"/>
      <c r="B70" s="60"/>
      <c r="C70" s="61"/>
      <c r="D70" s="61"/>
      <c r="E70" s="61"/>
      <c r="F70" s="61"/>
      <c r="G70" s="61"/>
      <c r="H70" s="61"/>
      <c r="I70" s="61"/>
      <c r="J70" s="61"/>
      <c r="K70" s="61"/>
      <c r="L70" s="133"/>
      <c r="S70" s="37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</row>
    <row r="71" s="2" customFormat="1" ht="24.96" customHeight="1">
      <c r="A71" s="37"/>
      <c r="B71" s="38"/>
      <c r="C71" s="22" t="s">
        <v>138</v>
      </c>
      <c r="D71" s="39"/>
      <c r="E71" s="39"/>
      <c r="F71" s="39"/>
      <c r="G71" s="39"/>
      <c r="H71" s="39"/>
      <c r="I71" s="39"/>
      <c r="J71" s="39"/>
      <c r="K71" s="39"/>
      <c r="L71" s="133"/>
      <c r="S71" s="37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</row>
    <row r="72" s="2" customFormat="1" ht="6.96" customHeight="1">
      <c r="A72" s="37"/>
      <c r="B72" s="38"/>
      <c r="C72" s="39"/>
      <c r="D72" s="39"/>
      <c r="E72" s="39"/>
      <c r="F72" s="39"/>
      <c r="G72" s="39"/>
      <c r="H72" s="39"/>
      <c r="I72" s="39"/>
      <c r="J72" s="39"/>
      <c r="K72" s="39"/>
      <c r="L72" s="133"/>
      <c r="S72" s="37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</row>
    <row r="73" s="2" customFormat="1" ht="12" customHeight="1">
      <c r="A73" s="37"/>
      <c r="B73" s="38"/>
      <c r="C73" s="31" t="s">
        <v>16</v>
      </c>
      <c r="D73" s="39"/>
      <c r="E73" s="39"/>
      <c r="F73" s="39"/>
      <c r="G73" s="39"/>
      <c r="H73" s="39"/>
      <c r="I73" s="39"/>
      <c r="J73" s="39"/>
      <c r="K73" s="39"/>
      <c r="L73" s="133"/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</row>
    <row r="74" s="2" customFormat="1" ht="14.4" customHeight="1">
      <c r="A74" s="37"/>
      <c r="B74" s="38"/>
      <c r="C74" s="39"/>
      <c r="D74" s="39"/>
      <c r="E74" s="159" t="str">
        <f>E7</f>
        <v>Stavební úpravy bytového domu ul. Partyzánská č. p. 302 v Pudlově</v>
      </c>
      <c r="F74" s="31"/>
      <c r="G74" s="31"/>
      <c r="H74" s="31"/>
      <c r="I74" s="39"/>
      <c r="J74" s="39"/>
      <c r="K74" s="39"/>
      <c r="L74" s="133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</row>
    <row r="75" s="2" customFormat="1" ht="12" customHeight="1">
      <c r="A75" s="37"/>
      <c r="B75" s="38"/>
      <c r="C75" s="31" t="s">
        <v>108</v>
      </c>
      <c r="D75" s="39"/>
      <c r="E75" s="39"/>
      <c r="F75" s="39"/>
      <c r="G75" s="39"/>
      <c r="H75" s="39"/>
      <c r="I75" s="39"/>
      <c r="J75" s="39"/>
      <c r="K75" s="39"/>
      <c r="L75" s="133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</row>
    <row r="76" s="2" customFormat="1" ht="15.6" customHeight="1">
      <c r="A76" s="37"/>
      <c r="B76" s="38"/>
      <c r="C76" s="39"/>
      <c r="D76" s="39"/>
      <c r="E76" s="68" t="str">
        <f>E9</f>
        <v>E.2.01.3 - Oplocení</v>
      </c>
      <c r="F76" s="39"/>
      <c r="G76" s="39"/>
      <c r="H76" s="39"/>
      <c r="I76" s="39"/>
      <c r="J76" s="39"/>
      <c r="K76" s="39"/>
      <c r="L76" s="133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6.96" customHeight="1">
      <c r="A77" s="37"/>
      <c r="B77" s="38"/>
      <c r="C77" s="39"/>
      <c r="D77" s="39"/>
      <c r="E77" s="39"/>
      <c r="F77" s="39"/>
      <c r="G77" s="39"/>
      <c r="H77" s="39"/>
      <c r="I77" s="39"/>
      <c r="J77" s="39"/>
      <c r="K77" s="39"/>
      <c r="L77" s="133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78" s="2" customFormat="1" ht="12" customHeight="1">
      <c r="A78" s="37"/>
      <c r="B78" s="38"/>
      <c r="C78" s="31" t="s">
        <v>21</v>
      </c>
      <c r="D78" s="39"/>
      <c r="E78" s="39"/>
      <c r="F78" s="26" t="str">
        <f>F12</f>
        <v>Partyzánská 302</v>
      </c>
      <c r="G78" s="39"/>
      <c r="H78" s="39"/>
      <c r="I78" s="31" t="s">
        <v>23</v>
      </c>
      <c r="J78" s="71" t="str">
        <f>IF(J12="","",J12)</f>
        <v>26. 11. 2022</v>
      </c>
      <c r="K78" s="39"/>
      <c r="L78" s="133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</row>
    <row r="79" s="2" customFormat="1" ht="6.96" customHeight="1">
      <c r="A79" s="37"/>
      <c r="B79" s="38"/>
      <c r="C79" s="39"/>
      <c r="D79" s="39"/>
      <c r="E79" s="39"/>
      <c r="F79" s="39"/>
      <c r="G79" s="39"/>
      <c r="H79" s="39"/>
      <c r="I79" s="39"/>
      <c r="J79" s="39"/>
      <c r="K79" s="39"/>
      <c r="L79" s="133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</row>
    <row r="80" s="2" customFormat="1" ht="15.6" customHeight="1">
      <c r="A80" s="37"/>
      <c r="B80" s="38"/>
      <c r="C80" s="31" t="s">
        <v>25</v>
      </c>
      <c r="D80" s="39"/>
      <c r="E80" s="39"/>
      <c r="F80" s="26" t="str">
        <f>E15</f>
        <v>Město Bohumín</v>
      </c>
      <c r="G80" s="39"/>
      <c r="H80" s="39"/>
      <c r="I80" s="31" t="s">
        <v>31</v>
      </c>
      <c r="J80" s="35" t="str">
        <f>E21</f>
        <v>BENUTA PRO s.r.o.</v>
      </c>
      <c r="K80" s="39"/>
      <c r="L80" s="133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</row>
    <row r="81" s="2" customFormat="1" ht="15.6" customHeight="1">
      <c r="A81" s="37"/>
      <c r="B81" s="38"/>
      <c r="C81" s="31" t="s">
        <v>29</v>
      </c>
      <c r="D81" s="39"/>
      <c r="E81" s="39"/>
      <c r="F81" s="26" t="str">
        <f>IF(E18="","",E18)</f>
        <v>Vyplň údaj</v>
      </c>
      <c r="G81" s="39"/>
      <c r="H81" s="39"/>
      <c r="I81" s="31" t="s">
        <v>34</v>
      </c>
      <c r="J81" s="35" t="str">
        <f>E24</f>
        <v>Ing. T. Pacola</v>
      </c>
      <c r="K81" s="39"/>
      <c r="L81" s="133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10.32" customHeight="1">
      <c r="A82" s="37"/>
      <c r="B82" s="38"/>
      <c r="C82" s="39"/>
      <c r="D82" s="39"/>
      <c r="E82" s="39"/>
      <c r="F82" s="39"/>
      <c r="G82" s="39"/>
      <c r="H82" s="39"/>
      <c r="I82" s="39"/>
      <c r="J82" s="39"/>
      <c r="K82" s="39"/>
      <c r="L82" s="133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11" customFormat="1" ht="29.28" customHeight="1">
      <c r="A83" s="176"/>
      <c r="B83" s="177"/>
      <c r="C83" s="178" t="s">
        <v>139</v>
      </c>
      <c r="D83" s="179" t="s">
        <v>57</v>
      </c>
      <c r="E83" s="179" t="s">
        <v>53</v>
      </c>
      <c r="F83" s="179" t="s">
        <v>54</v>
      </c>
      <c r="G83" s="179" t="s">
        <v>140</v>
      </c>
      <c r="H83" s="179" t="s">
        <v>141</v>
      </c>
      <c r="I83" s="179" t="s">
        <v>142</v>
      </c>
      <c r="J83" s="179" t="s">
        <v>112</v>
      </c>
      <c r="K83" s="180" t="s">
        <v>143</v>
      </c>
      <c r="L83" s="181"/>
      <c r="M83" s="91" t="s">
        <v>19</v>
      </c>
      <c r="N83" s="92" t="s">
        <v>42</v>
      </c>
      <c r="O83" s="92" t="s">
        <v>144</v>
      </c>
      <c r="P83" s="92" t="s">
        <v>145</v>
      </c>
      <c r="Q83" s="92" t="s">
        <v>146</v>
      </c>
      <c r="R83" s="92" t="s">
        <v>147</v>
      </c>
      <c r="S83" s="92" t="s">
        <v>148</v>
      </c>
      <c r="T83" s="93" t="s">
        <v>149</v>
      </c>
      <c r="U83" s="176"/>
      <c r="V83" s="176"/>
      <c r="W83" s="176"/>
      <c r="X83" s="176"/>
      <c r="Y83" s="176"/>
      <c r="Z83" s="176"/>
      <c r="AA83" s="176"/>
      <c r="AB83" s="176"/>
      <c r="AC83" s="176"/>
      <c r="AD83" s="176"/>
      <c r="AE83" s="176"/>
    </row>
    <row r="84" s="2" customFormat="1" ht="22.8" customHeight="1">
      <c r="A84" s="37"/>
      <c r="B84" s="38"/>
      <c r="C84" s="98" t="s">
        <v>150</v>
      </c>
      <c r="D84" s="39"/>
      <c r="E84" s="39"/>
      <c r="F84" s="39"/>
      <c r="G84" s="39"/>
      <c r="H84" s="39"/>
      <c r="I84" s="39"/>
      <c r="J84" s="182">
        <f>BK84</f>
        <v>0</v>
      </c>
      <c r="K84" s="39"/>
      <c r="L84" s="43"/>
      <c r="M84" s="94"/>
      <c r="N84" s="183"/>
      <c r="O84" s="95"/>
      <c r="P84" s="184">
        <f>P85</f>
        <v>0</v>
      </c>
      <c r="Q84" s="95"/>
      <c r="R84" s="184">
        <f>R85</f>
        <v>15.728629999999999</v>
      </c>
      <c r="S84" s="95"/>
      <c r="T84" s="185">
        <f>T85</f>
        <v>0</v>
      </c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T84" s="16" t="s">
        <v>71</v>
      </c>
      <c r="AU84" s="16" t="s">
        <v>113</v>
      </c>
      <c r="BK84" s="186">
        <f>BK85</f>
        <v>0</v>
      </c>
    </row>
    <row r="85" s="12" customFormat="1" ht="25.92" customHeight="1">
      <c r="A85" s="12"/>
      <c r="B85" s="187"/>
      <c r="C85" s="188"/>
      <c r="D85" s="189" t="s">
        <v>71</v>
      </c>
      <c r="E85" s="190" t="s">
        <v>151</v>
      </c>
      <c r="F85" s="190" t="s">
        <v>152</v>
      </c>
      <c r="G85" s="188"/>
      <c r="H85" s="188"/>
      <c r="I85" s="191"/>
      <c r="J85" s="192">
        <f>BK85</f>
        <v>0</v>
      </c>
      <c r="K85" s="188"/>
      <c r="L85" s="193"/>
      <c r="M85" s="194"/>
      <c r="N85" s="195"/>
      <c r="O85" s="195"/>
      <c r="P85" s="196">
        <f>P86+P95+P98+P112</f>
        <v>0</v>
      </c>
      <c r="Q85" s="195"/>
      <c r="R85" s="196">
        <f>R86+R95+R98+R112</f>
        <v>15.728629999999999</v>
      </c>
      <c r="S85" s="195"/>
      <c r="T85" s="197">
        <f>T86+T95+T98+T112</f>
        <v>0</v>
      </c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R85" s="198" t="s">
        <v>80</v>
      </c>
      <c r="AT85" s="199" t="s">
        <v>71</v>
      </c>
      <c r="AU85" s="199" t="s">
        <v>72</v>
      </c>
      <c r="AY85" s="198" t="s">
        <v>153</v>
      </c>
      <c r="BK85" s="200">
        <f>BK86+BK95+BK98+BK112</f>
        <v>0</v>
      </c>
    </row>
    <row r="86" s="12" customFormat="1" ht="22.8" customHeight="1">
      <c r="A86" s="12"/>
      <c r="B86" s="187"/>
      <c r="C86" s="188"/>
      <c r="D86" s="189" t="s">
        <v>71</v>
      </c>
      <c r="E86" s="201" t="s">
        <v>80</v>
      </c>
      <c r="F86" s="201" t="s">
        <v>154</v>
      </c>
      <c r="G86" s="188"/>
      <c r="H86" s="188"/>
      <c r="I86" s="191"/>
      <c r="J86" s="202">
        <f>BK86</f>
        <v>0</v>
      </c>
      <c r="K86" s="188"/>
      <c r="L86" s="193"/>
      <c r="M86" s="194"/>
      <c r="N86" s="195"/>
      <c r="O86" s="195"/>
      <c r="P86" s="196">
        <f>SUM(P87:P94)</f>
        <v>0</v>
      </c>
      <c r="Q86" s="195"/>
      <c r="R86" s="196">
        <f>SUM(R87:R94)</f>
        <v>0</v>
      </c>
      <c r="S86" s="195"/>
      <c r="T86" s="197">
        <f>SUM(T87:T94)</f>
        <v>0</v>
      </c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R86" s="198" t="s">
        <v>80</v>
      </c>
      <c r="AT86" s="199" t="s">
        <v>71</v>
      </c>
      <c r="AU86" s="199" t="s">
        <v>80</v>
      </c>
      <c r="AY86" s="198" t="s">
        <v>153</v>
      </c>
      <c r="BK86" s="200">
        <f>SUM(BK87:BK94)</f>
        <v>0</v>
      </c>
    </row>
    <row r="87" s="2" customFormat="1" ht="22.2" customHeight="1">
      <c r="A87" s="37"/>
      <c r="B87" s="38"/>
      <c r="C87" s="203" t="s">
        <v>80</v>
      </c>
      <c r="D87" s="203" t="s">
        <v>155</v>
      </c>
      <c r="E87" s="204" t="s">
        <v>1781</v>
      </c>
      <c r="F87" s="205" t="s">
        <v>1782</v>
      </c>
      <c r="G87" s="206" t="s">
        <v>158</v>
      </c>
      <c r="H87" s="207">
        <v>4</v>
      </c>
      <c r="I87" s="208"/>
      <c r="J87" s="209">
        <f>ROUND(I87*H87,2)</f>
        <v>0</v>
      </c>
      <c r="K87" s="205" t="s">
        <v>159</v>
      </c>
      <c r="L87" s="43"/>
      <c r="M87" s="210" t="s">
        <v>19</v>
      </c>
      <c r="N87" s="211" t="s">
        <v>43</v>
      </c>
      <c r="O87" s="83"/>
      <c r="P87" s="212">
        <f>O87*H87</f>
        <v>0</v>
      </c>
      <c r="Q87" s="212">
        <v>0</v>
      </c>
      <c r="R87" s="212">
        <f>Q87*H87</f>
        <v>0</v>
      </c>
      <c r="S87" s="212">
        <v>0</v>
      </c>
      <c r="T87" s="213">
        <f>S87*H87</f>
        <v>0</v>
      </c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R87" s="214" t="s">
        <v>160</v>
      </c>
      <c r="AT87" s="214" t="s">
        <v>155</v>
      </c>
      <c r="AU87" s="214" t="s">
        <v>85</v>
      </c>
      <c r="AY87" s="16" t="s">
        <v>153</v>
      </c>
      <c r="BE87" s="215">
        <f>IF(N87="základní",J87,0)</f>
        <v>0</v>
      </c>
      <c r="BF87" s="215">
        <f>IF(N87="snížená",J87,0)</f>
        <v>0</v>
      </c>
      <c r="BG87" s="215">
        <f>IF(N87="zákl. přenesená",J87,0)</f>
        <v>0</v>
      </c>
      <c r="BH87" s="215">
        <f>IF(N87="sníž. přenesená",J87,0)</f>
        <v>0</v>
      </c>
      <c r="BI87" s="215">
        <f>IF(N87="nulová",J87,0)</f>
        <v>0</v>
      </c>
      <c r="BJ87" s="16" t="s">
        <v>80</v>
      </c>
      <c r="BK87" s="215">
        <f>ROUND(I87*H87,2)</f>
        <v>0</v>
      </c>
      <c r="BL87" s="16" t="s">
        <v>160</v>
      </c>
      <c r="BM87" s="214" t="s">
        <v>1783</v>
      </c>
    </row>
    <row r="88" s="2" customFormat="1">
      <c r="A88" s="37"/>
      <c r="B88" s="38"/>
      <c r="C88" s="39"/>
      <c r="D88" s="216" t="s">
        <v>162</v>
      </c>
      <c r="E88" s="39"/>
      <c r="F88" s="217" t="s">
        <v>1784</v>
      </c>
      <c r="G88" s="39"/>
      <c r="H88" s="39"/>
      <c r="I88" s="218"/>
      <c r="J88" s="39"/>
      <c r="K88" s="39"/>
      <c r="L88" s="43"/>
      <c r="M88" s="219"/>
      <c r="N88" s="220"/>
      <c r="O88" s="83"/>
      <c r="P88" s="83"/>
      <c r="Q88" s="83"/>
      <c r="R88" s="83"/>
      <c r="S88" s="83"/>
      <c r="T88" s="84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T88" s="16" t="s">
        <v>162</v>
      </c>
      <c r="AU88" s="16" t="s">
        <v>85</v>
      </c>
    </row>
    <row r="89" s="2" customFormat="1" ht="30" customHeight="1">
      <c r="A89" s="37"/>
      <c r="B89" s="38"/>
      <c r="C89" s="203" t="s">
        <v>85</v>
      </c>
      <c r="D89" s="203" t="s">
        <v>155</v>
      </c>
      <c r="E89" s="204" t="s">
        <v>168</v>
      </c>
      <c r="F89" s="205" t="s">
        <v>169</v>
      </c>
      <c r="G89" s="206" t="s">
        <v>158</v>
      </c>
      <c r="H89" s="207">
        <v>4</v>
      </c>
      <c r="I89" s="208"/>
      <c r="J89" s="209">
        <f>ROUND(I89*H89,2)</f>
        <v>0</v>
      </c>
      <c r="K89" s="205" t="s">
        <v>159</v>
      </c>
      <c r="L89" s="43"/>
      <c r="M89" s="210" t="s">
        <v>19</v>
      </c>
      <c r="N89" s="211" t="s">
        <v>43</v>
      </c>
      <c r="O89" s="83"/>
      <c r="P89" s="212">
        <f>O89*H89</f>
        <v>0</v>
      </c>
      <c r="Q89" s="212">
        <v>0</v>
      </c>
      <c r="R89" s="212">
        <f>Q89*H89</f>
        <v>0</v>
      </c>
      <c r="S89" s="212">
        <v>0</v>
      </c>
      <c r="T89" s="213">
        <f>S89*H89</f>
        <v>0</v>
      </c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R89" s="214" t="s">
        <v>160</v>
      </c>
      <c r="AT89" s="214" t="s">
        <v>155</v>
      </c>
      <c r="AU89" s="214" t="s">
        <v>85</v>
      </c>
      <c r="AY89" s="16" t="s">
        <v>153</v>
      </c>
      <c r="BE89" s="215">
        <f>IF(N89="základní",J89,0)</f>
        <v>0</v>
      </c>
      <c r="BF89" s="215">
        <f>IF(N89="snížená",J89,0)</f>
        <v>0</v>
      </c>
      <c r="BG89" s="215">
        <f>IF(N89="zákl. přenesená",J89,0)</f>
        <v>0</v>
      </c>
      <c r="BH89" s="215">
        <f>IF(N89="sníž. přenesená",J89,0)</f>
        <v>0</v>
      </c>
      <c r="BI89" s="215">
        <f>IF(N89="nulová",J89,0)</f>
        <v>0</v>
      </c>
      <c r="BJ89" s="16" t="s">
        <v>80</v>
      </c>
      <c r="BK89" s="215">
        <f>ROUND(I89*H89,2)</f>
        <v>0</v>
      </c>
      <c r="BL89" s="16" t="s">
        <v>160</v>
      </c>
      <c r="BM89" s="214" t="s">
        <v>1785</v>
      </c>
    </row>
    <row r="90" s="2" customFormat="1">
      <c r="A90" s="37"/>
      <c r="B90" s="38"/>
      <c r="C90" s="39"/>
      <c r="D90" s="216" t="s">
        <v>162</v>
      </c>
      <c r="E90" s="39"/>
      <c r="F90" s="217" t="s">
        <v>171</v>
      </c>
      <c r="G90" s="39"/>
      <c r="H90" s="39"/>
      <c r="I90" s="218"/>
      <c r="J90" s="39"/>
      <c r="K90" s="39"/>
      <c r="L90" s="43"/>
      <c r="M90" s="219"/>
      <c r="N90" s="220"/>
      <c r="O90" s="83"/>
      <c r="P90" s="83"/>
      <c r="Q90" s="83"/>
      <c r="R90" s="83"/>
      <c r="S90" s="83"/>
      <c r="T90" s="84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T90" s="16" t="s">
        <v>162</v>
      </c>
      <c r="AU90" s="16" t="s">
        <v>85</v>
      </c>
    </row>
    <row r="91" s="2" customFormat="1" ht="22.2" customHeight="1">
      <c r="A91" s="37"/>
      <c r="B91" s="38"/>
      <c r="C91" s="203" t="s">
        <v>167</v>
      </c>
      <c r="D91" s="203" t="s">
        <v>155</v>
      </c>
      <c r="E91" s="204" t="s">
        <v>172</v>
      </c>
      <c r="F91" s="205" t="s">
        <v>173</v>
      </c>
      <c r="G91" s="206" t="s">
        <v>174</v>
      </c>
      <c r="H91" s="207">
        <v>7.5999999999999996</v>
      </c>
      <c r="I91" s="208"/>
      <c r="J91" s="209">
        <f>ROUND(I91*H91,2)</f>
        <v>0</v>
      </c>
      <c r="K91" s="205" t="s">
        <v>159</v>
      </c>
      <c r="L91" s="43"/>
      <c r="M91" s="210" t="s">
        <v>19</v>
      </c>
      <c r="N91" s="211" t="s">
        <v>43</v>
      </c>
      <c r="O91" s="83"/>
      <c r="P91" s="212">
        <f>O91*H91</f>
        <v>0</v>
      </c>
      <c r="Q91" s="212">
        <v>0</v>
      </c>
      <c r="R91" s="212">
        <f>Q91*H91</f>
        <v>0</v>
      </c>
      <c r="S91" s="212">
        <v>0</v>
      </c>
      <c r="T91" s="213">
        <f>S91*H91</f>
        <v>0</v>
      </c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R91" s="214" t="s">
        <v>160</v>
      </c>
      <c r="AT91" s="214" t="s">
        <v>155</v>
      </c>
      <c r="AU91" s="214" t="s">
        <v>85</v>
      </c>
      <c r="AY91" s="16" t="s">
        <v>153</v>
      </c>
      <c r="BE91" s="215">
        <f>IF(N91="základní",J91,0)</f>
        <v>0</v>
      </c>
      <c r="BF91" s="215">
        <f>IF(N91="snížená",J91,0)</f>
        <v>0</v>
      </c>
      <c r="BG91" s="215">
        <f>IF(N91="zákl. přenesená",J91,0)</f>
        <v>0</v>
      </c>
      <c r="BH91" s="215">
        <f>IF(N91="sníž. přenesená",J91,0)</f>
        <v>0</v>
      </c>
      <c r="BI91" s="215">
        <f>IF(N91="nulová",J91,0)</f>
        <v>0</v>
      </c>
      <c r="BJ91" s="16" t="s">
        <v>80</v>
      </c>
      <c r="BK91" s="215">
        <f>ROUND(I91*H91,2)</f>
        <v>0</v>
      </c>
      <c r="BL91" s="16" t="s">
        <v>160</v>
      </c>
      <c r="BM91" s="214" t="s">
        <v>1786</v>
      </c>
    </row>
    <row r="92" s="2" customFormat="1">
      <c r="A92" s="37"/>
      <c r="B92" s="38"/>
      <c r="C92" s="39"/>
      <c r="D92" s="216" t="s">
        <v>162</v>
      </c>
      <c r="E92" s="39"/>
      <c r="F92" s="217" t="s">
        <v>176</v>
      </c>
      <c r="G92" s="39"/>
      <c r="H92" s="39"/>
      <c r="I92" s="218"/>
      <c r="J92" s="39"/>
      <c r="K92" s="39"/>
      <c r="L92" s="43"/>
      <c r="M92" s="219"/>
      <c r="N92" s="220"/>
      <c r="O92" s="83"/>
      <c r="P92" s="83"/>
      <c r="Q92" s="83"/>
      <c r="R92" s="83"/>
      <c r="S92" s="83"/>
      <c r="T92" s="84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  <c r="AT92" s="16" t="s">
        <v>162</v>
      </c>
      <c r="AU92" s="16" t="s">
        <v>85</v>
      </c>
    </row>
    <row r="93" s="2" customFormat="1" ht="19.8" customHeight="1">
      <c r="A93" s="37"/>
      <c r="B93" s="38"/>
      <c r="C93" s="203" t="s">
        <v>160</v>
      </c>
      <c r="D93" s="203" t="s">
        <v>155</v>
      </c>
      <c r="E93" s="204" t="s">
        <v>178</v>
      </c>
      <c r="F93" s="205" t="s">
        <v>179</v>
      </c>
      <c r="G93" s="206" t="s">
        <v>158</v>
      </c>
      <c r="H93" s="207">
        <v>4</v>
      </c>
      <c r="I93" s="208"/>
      <c r="J93" s="209">
        <f>ROUND(I93*H93,2)</f>
        <v>0</v>
      </c>
      <c r="K93" s="205" t="s">
        <v>159</v>
      </c>
      <c r="L93" s="43"/>
      <c r="M93" s="210" t="s">
        <v>19</v>
      </c>
      <c r="N93" s="211" t="s">
        <v>43</v>
      </c>
      <c r="O93" s="83"/>
      <c r="P93" s="212">
        <f>O93*H93</f>
        <v>0</v>
      </c>
      <c r="Q93" s="212">
        <v>0</v>
      </c>
      <c r="R93" s="212">
        <f>Q93*H93</f>
        <v>0</v>
      </c>
      <c r="S93" s="212">
        <v>0</v>
      </c>
      <c r="T93" s="213">
        <f>S93*H93</f>
        <v>0</v>
      </c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R93" s="214" t="s">
        <v>160</v>
      </c>
      <c r="AT93" s="214" t="s">
        <v>155</v>
      </c>
      <c r="AU93" s="214" t="s">
        <v>85</v>
      </c>
      <c r="AY93" s="16" t="s">
        <v>153</v>
      </c>
      <c r="BE93" s="215">
        <f>IF(N93="základní",J93,0)</f>
        <v>0</v>
      </c>
      <c r="BF93" s="215">
        <f>IF(N93="snížená",J93,0)</f>
        <v>0</v>
      </c>
      <c r="BG93" s="215">
        <f>IF(N93="zákl. přenesená",J93,0)</f>
        <v>0</v>
      </c>
      <c r="BH93" s="215">
        <f>IF(N93="sníž. přenesená",J93,0)</f>
        <v>0</v>
      </c>
      <c r="BI93" s="215">
        <f>IF(N93="nulová",J93,0)</f>
        <v>0</v>
      </c>
      <c r="BJ93" s="16" t="s">
        <v>80</v>
      </c>
      <c r="BK93" s="215">
        <f>ROUND(I93*H93,2)</f>
        <v>0</v>
      </c>
      <c r="BL93" s="16" t="s">
        <v>160</v>
      </c>
      <c r="BM93" s="214" t="s">
        <v>1787</v>
      </c>
    </row>
    <row r="94" s="2" customFormat="1">
      <c r="A94" s="37"/>
      <c r="B94" s="38"/>
      <c r="C94" s="39"/>
      <c r="D94" s="216" t="s">
        <v>162</v>
      </c>
      <c r="E94" s="39"/>
      <c r="F94" s="217" t="s">
        <v>181</v>
      </c>
      <c r="G94" s="39"/>
      <c r="H94" s="39"/>
      <c r="I94" s="218"/>
      <c r="J94" s="39"/>
      <c r="K94" s="39"/>
      <c r="L94" s="43"/>
      <c r="M94" s="219"/>
      <c r="N94" s="220"/>
      <c r="O94" s="83"/>
      <c r="P94" s="83"/>
      <c r="Q94" s="83"/>
      <c r="R94" s="83"/>
      <c r="S94" s="83"/>
      <c r="T94" s="84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T94" s="16" t="s">
        <v>162</v>
      </c>
      <c r="AU94" s="16" t="s">
        <v>85</v>
      </c>
    </row>
    <row r="95" s="12" customFormat="1" ht="22.8" customHeight="1">
      <c r="A95" s="12"/>
      <c r="B95" s="187"/>
      <c r="C95" s="188"/>
      <c r="D95" s="189" t="s">
        <v>71</v>
      </c>
      <c r="E95" s="201" t="s">
        <v>85</v>
      </c>
      <c r="F95" s="201" t="s">
        <v>1788</v>
      </c>
      <c r="G95" s="188"/>
      <c r="H95" s="188"/>
      <c r="I95" s="191"/>
      <c r="J95" s="202">
        <f>BK95</f>
        <v>0</v>
      </c>
      <c r="K95" s="188"/>
      <c r="L95" s="193"/>
      <c r="M95" s="194"/>
      <c r="N95" s="195"/>
      <c r="O95" s="195"/>
      <c r="P95" s="196">
        <f>SUM(P96:P97)</f>
        <v>0</v>
      </c>
      <c r="Q95" s="195"/>
      <c r="R95" s="196">
        <f>SUM(R96:R97)</f>
        <v>9.2040799999999994</v>
      </c>
      <c r="S95" s="195"/>
      <c r="T95" s="197">
        <f>SUM(T96:T97)</f>
        <v>0</v>
      </c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R95" s="198" t="s">
        <v>80</v>
      </c>
      <c r="AT95" s="199" t="s">
        <v>71</v>
      </c>
      <c r="AU95" s="199" t="s">
        <v>80</v>
      </c>
      <c r="AY95" s="198" t="s">
        <v>153</v>
      </c>
      <c r="BK95" s="200">
        <f>SUM(BK96:BK97)</f>
        <v>0</v>
      </c>
    </row>
    <row r="96" s="2" customFormat="1" ht="14.4" customHeight="1">
      <c r="A96" s="37"/>
      <c r="B96" s="38"/>
      <c r="C96" s="203" t="s">
        <v>177</v>
      </c>
      <c r="D96" s="203" t="s">
        <v>155</v>
      </c>
      <c r="E96" s="204" t="s">
        <v>1789</v>
      </c>
      <c r="F96" s="205" t="s">
        <v>1790</v>
      </c>
      <c r="G96" s="206" t="s">
        <v>158</v>
      </c>
      <c r="H96" s="207">
        <v>4</v>
      </c>
      <c r="I96" s="208"/>
      <c r="J96" s="209">
        <f>ROUND(I96*H96,2)</f>
        <v>0</v>
      </c>
      <c r="K96" s="205" t="s">
        <v>159</v>
      </c>
      <c r="L96" s="43"/>
      <c r="M96" s="210" t="s">
        <v>19</v>
      </c>
      <c r="N96" s="211" t="s">
        <v>43</v>
      </c>
      <c r="O96" s="83"/>
      <c r="P96" s="212">
        <f>O96*H96</f>
        <v>0</v>
      </c>
      <c r="Q96" s="212">
        <v>2.3010199999999998</v>
      </c>
      <c r="R96" s="212">
        <f>Q96*H96</f>
        <v>9.2040799999999994</v>
      </c>
      <c r="S96" s="212">
        <v>0</v>
      </c>
      <c r="T96" s="213">
        <f>S96*H96</f>
        <v>0</v>
      </c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R96" s="214" t="s">
        <v>160</v>
      </c>
      <c r="AT96" s="214" t="s">
        <v>155</v>
      </c>
      <c r="AU96" s="214" t="s">
        <v>85</v>
      </c>
      <c r="AY96" s="16" t="s">
        <v>153</v>
      </c>
      <c r="BE96" s="215">
        <f>IF(N96="základní",J96,0)</f>
        <v>0</v>
      </c>
      <c r="BF96" s="215">
        <f>IF(N96="snížená",J96,0)</f>
        <v>0</v>
      </c>
      <c r="BG96" s="215">
        <f>IF(N96="zákl. přenesená",J96,0)</f>
        <v>0</v>
      </c>
      <c r="BH96" s="215">
        <f>IF(N96="sníž. přenesená",J96,0)</f>
        <v>0</v>
      </c>
      <c r="BI96" s="215">
        <f>IF(N96="nulová",J96,0)</f>
        <v>0</v>
      </c>
      <c r="BJ96" s="16" t="s">
        <v>80</v>
      </c>
      <c r="BK96" s="215">
        <f>ROUND(I96*H96,2)</f>
        <v>0</v>
      </c>
      <c r="BL96" s="16" t="s">
        <v>160</v>
      </c>
      <c r="BM96" s="214" t="s">
        <v>1791</v>
      </c>
    </row>
    <row r="97" s="2" customFormat="1">
      <c r="A97" s="37"/>
      <c r="B97" s="38"/>
      <c r="C97" s="39"/>
      <c r="D97" s="216" t="s">
        <v>162</v>
      </c>
      <c r="E97" s="39"/>
      <c r="F97" s="217" t="s">
        <v>1792</v>
      </c>
      <c r="G97" s="39"/>
      <c r="H97" s="39"/>
      <c r="I97" s="218"/>
      <c r="J97" s="39"/>
      <c r="K97" s="39"/>
      <c r="L97" s="43"/>
      <c r="M97" s="219"/>
      <c r="N97" s="220"/>
      <c r="O97" s="83"/>
      <c r="P97" s="83"/>
      <c r="Q97" s="83"/>
      <c r="R97" s="83"/>
      <c r="S97" s="83"/>
      <c r="T97" s="84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T97" s="16" t="s">
        <v>162</v>
      </c>
      <c r="AU97" s="16" t="s">
        <v>85</v>
      </c>
    </row>
    <row r="98" s="12" customFormat="1" ht="22.8" customHeight="1">
      <c r="A98" s="12"/>
      <c r="B98" s="187"/>
      <c r="C98" s="188"/>
      <c r="D98" s="189" t="s">
        <v>71</v>
      </c>
      <c r="E98" s="201" t="s">
        <v>167</v>
      </c>
      <c r="F98" s="201" t="s">
        <v>186</v>
      </c>
      <c r="G98" s="188"/>
      <c r="H98" s="188"/>
      <c r="I98" s="191"/>
      <c r="J98" s="202">
        <f>BK98</f>
        <v>0</v>
      </c>
      <c r="K98" s="188"/>
      <c r="L98" s="193"/>
      <c r="M98" s="194"/>
      <c r="N98" s="195"/>
      <c r="O98" s="195"/>
      <c r="P98" s="196">
        <f>SUM(P99:P111)</f>
        <v>0</v>
      </c>
      <c r="Q98" s="195"/>
      <c r="R98" s="196">
        <f>SUM(R99:R111)</f>
        <v>6.5245499999999996</v>
      </c>
      <c r="S98" s="195"/>
      <c r="T98" s="197">
        <f>SUM(T99:T111)</f>
        <v>0</v>
      </c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R98" s="198" t="s">
        <v>80</v>
      </c>
      <c r="AT98" s="199" t="s">
        <v>71</v>
      </c>
      <c r="AU98" s="199" t="s">
        <v>80</v>
      </c>
      <c r="AY98" s="198" t="s">
        <v>153</v>
      </c>
      <c r="BK98" s="200">
        <f>SUM(BK99:BK111)</f>
        <v>0</v>
      </c>
    </row>
    <row r="99" s="2" customFormat="1" ht="22.2" customHeight="1">
      <c r="A99" s="37"/>
      <c r="B99" s="38"/>
      <c r="C99" s="203" t="s">
        <v>182</v>
      </c>
      <c r="D99" s="203" t="s">
        <v>155</v>
      </c>
      <c r="E99" s="204" t="s">
        <v>1793</v>
      </c>
      <c r="F99" s="205" t="s">
        <v>1794</v>
      </c>
      <c r="G99" s="206" t="s">
        <v>210</v>
      </c>
      <c r="H99" s="207">
        <v>25</v>
      </c>
      <c r="I99" s="208"/>
      <c r="J99" s="209">
        <f>ROUND(I99*H99,2)</f>
        <v>0</v>
      </c>
      <c r="K99" s="205" t="s">
        <v>159</v>
      </c>
      <c r="L99" s="43"/>
      <c r="M99" s="210" t="s">
        <v>19</v>
      </c>
      <c r="N99" s="211" t="s">
        <v>43</v>
      </c>
      <c r="O99" s="83"/>
      <c r="P99" s="212">
        <f>O99*H99</f>
        <v>0</v>
      </c>
      <c r="Q99" s="212">
        <v>0.17488999999999999</v>
      </c>
      <c r="R99" s="212">
        <f>Q99*H99</f>
        <v>4.3722499999999993</v>
      </c>
      <c r="S99" s="212">
        <v>0</v>
      </c>
      <c r="T99" s="213">
        <f>S99*H99</f>
        <v>0</v>
      </c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R99" s="214" t="s">
        <v>160</v>
      </c>
      <c r="AT99" s="214" t="s">
        <v>155</v>
      </c>
      <c r="AU99" s="214" t="s">
        <v>85</v>
      </c>
      <c r="AY99" s="16" t="s">
        <v>153</v>
      </c>
      <c r="BE99" s="215">
        <f>IF(N99="základní",J99,0)</f>
        <v>0</v>
      </c>
      <c r="BF99" s="215">
        <f>IF(N99="snížená",J99,0)</f>
        <v>0</v>
      </c>
      <c r="BG99" s="215">
        <f>IF(N99="zákl. přenesená",J99,0)</f>
        <v>0</v>
      </c>
      <c r="BH99" s="215">
        <f>IF(N99="sníž. přenesená",J99,0)</f>
        <v>0</v>
      </c>
      <c r="BI99" s="215">
        <f>IF(N99="nulová",J99,0)</f>
        <v>0</v>
      </c>
      <c r="BJ99" s="16" t="s">
        <v>80</v>
      </c>
      <c r="BK99" s="215">
        <f>ROUND(I99*H99,2)</f>
        <v>0</v>
      </c>
      <c r="BL99" s="16" t="s">
        <v>160</v>
      </c>
      <c r="BM99" s="214" t="s">
        <v>1795</v>
      </c>
    </row>
    <row r="100" s="2" customFormat="1">
      <c r="A100" s="37"/>
      <c r="B100" s="38"/>
      <c r="C100" s="39"/>
      <c r="D100" s="216" t="s">
        <v>162</v>
      </c>
      <c r="E100" s="39"/>
      <c r="F100" s="217" t="s">
        <v>1796</v>
      </c>
      <c r="G100" s="39"/>
      <c r="H100" s="39"/>
      <c r="I100" s="218"/>
      <c r="J100" s="39"/>
      <c r="K100" s="39"/>
      <c r="L100" s="43"/>
      <c r="M100" s="219"/>
      <c r="N100" s="220"/>
      <c r="O100" s="83"/>
      <c r="P100" s="83"/>
      <c r="Q100" s="83"/>
      <c r="R100" s="83"/>
      <c r="S100" s="83"/>
      <c r="T100" s="84"/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  <c r="AT100" s="16" t="s">
        <v>162</v>
      </c>
      <c r="AU100" s="16" t="s">
        <v>85</v>
      </c>
    </row>
    <row r="101" s="2" customFormat="1" ht="19.8" customHeight="1">
      <c r="A101" s="37"/>
      <c r="B101" s="38"/>
      <c r="C101" s="221" t="s">
        <v>187</v>
      </c>
      <c r="D101" s="221" t="s">
        <v>252</v>
      </c>
      <c r="E101" s="222" t="s">
        <v>1797</v>
      </c>
      <c r="F101" s="223" t="s">
        <v>1798</v>
      </c>
      <c r="G101" s="224" t="s">
        <v>210</v>
      </c>
      <c r="H101" s="225">
        <v>21</v>
      </c>
      <c r="I101" s="226"/>
      <c r="J101" s="227">
        <f>ROUND(I101*H101,2)</f>
        <v>0</v>
      </c>
      <c r="K101" s="223" t="s">
        <v>159</v>
      </c>
      <c r="L101" s="228"/>
      <c r="M101" s="229" t="s">
        <v>19</v>
      </c>
      <c r="N101" s="230" t="s">
        <v>43</v>
      </c>
      <c r="O101" s="83"/>
      <c r="P101" s="212">
        <f>O101*H101</f>
        <v>0</v>
      </c>
      <c r="Q101" s="212">
        <v>0.0053</v>
      </c>
      <c r="R101" s="212">
        <f>Q101*H101</f>
        <v>0.1113</v>
      </c>
      <c r="S101" s="212">
        <v>0</v>
      </c>
      <c r="T101" s="213">
        <f>S101*H101</f>
        <v>0</v>
      </c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  <c r="AR101" s="214" t="s">
        <v>192</v>
      </c>
      <c r="AT101" s="214" t="s">
        <v>252</v>
      </c>
      <c r="AU101" s="214" t="s">
        <v>85</v>
      </c>
      <c r="AY101" s="16" t="s">
        <v>153</v>
      </c>
      <c r="BE101" s="215">
        <f>IF(N101="základní",J101,0)</f>
        <v>0</v>
      </c>
      <c r="BF101" s="215">
        <f>IF(N101="snížená",J101,0)</f>
        <v>0</v>
      </c>
      <c r="BG101" s="215">
        <f>IF(N101="zákl. přenesená",J101,0)</f>
        <v>0</v>
      </c>
      <c r="BH101" s="215">
        <f>IF(N101="sníž. přenesená",J101,0)</f>
        <v>0</v>
      </c>
      <c r="BI101" s="215">
        <f>IF(N101="nulová",J101,0)</f>
        <v>0</v>
      </c>
      <c r="BJ101" s="16" t="s">
        <v>80</v>
      </c>
      <c r="BK101" s="215">
        <f>ROUND(I101*H101,2)</f>
        <v>0</v>
      </c>
      <c r="BL101" s="16" t="s">
        <v>160</v>
      </c>
      <c r="BM101" s="214" t="s">
        <v>1799</v>
      </c>
    </row>
    <row r="102" s="2" customFormat="1" ht="14.4" customHeight="1">
      <c r="A102" s="37"/>
      <c r="B102" s="38"/>
      <c r="C102" s="221" t="s">
        <v>192</v>
      </c>
      <c r="D102" s="221" t="s">
        <v>252</v>
      </c>
      <c r="E102" s="222" t="s">
        <v>1800</v>
      </c>
      <c r="F102" s="223" t="s">
        <v>1801</v>
      </c>
      <c r="G102" s="224" t="s">
        <v>210</v>
      </c>
      <c r="H102" s="225">
        <v>4</v>
      </c>
      <c r="I102" s="226"/>
      <c r="J102" s="227">
        <f>ROUND(I102*H102,2)</f>
        <v>0</v>
      </c>
      <c r="K102" s="223" t="s">
        <v>159</v>
      </c>
      <c r="L102" s="228"/>
      <c r="M102" s="229" t="s">
        <v>19</v>
      </c>
      <c r="N102" s="230" t="s">
        <v>43</v>
      </c>
      <c r="O102" s="83"/>
      <c r="P102" s="212">
        <f>O102*H102</f>
        <v>0</v>
      </c>
      <c r="Q102" s="212">
        <v>0.002</v>
      </c>
      <c r="R102" s="212">
        <f>Q102*H102</f>
        <v>0.0080000000000000002</v>
      </c>
      <c r="S102" s="212">
        <v>0</v>
      </c>
      <c r="T102" s="213">
        <f>S102*H102</f>
        <v>0</v>
      </c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  <c r="AR102" s="214" t="s">
        <v>192</v>
      </c>
      <c r="AT102" s="214" t="s">
        <v>252</v>
      </c>
      <c r="AU102" s="214" t="s">
        <v>85</v>
      </c>
      <c r="AY102" s="16" t="s">
        <v>153</v>
      </c>
      <c r="BE102" s="215">
        <f>IF(N102="základní",J102,0)</f>
        <v>0</v>
      </c>
      <c r="BF102" s="215">
        <f>IF(N102="snížená",J102,0)</f>
        <v>0</v>
      </c>
      <c r="BG102" s="215">
        <f>IF(N102="zákl. přenesená",J102,0)</f>
        <v>0</v>
      </c>
      <c r="BH102" s="215">
        <f>IF(N102="sníž. přenesená",J102,0)</f>
        <v>0</v>
      </c>
      <c r="BI102" s="215">
        <f>IF(N102="nulová",J102,0)</f>
        <v>0</v>
      </c>
      <c r="BJ102" s="16" t="s">
        <v>80</v>
      </c>
      <c r="BK102" s="215">
        <f>ROUND(I102*H102,2)</f>
        <v>0</v>
      </c>
      <c r="BL102" s="16" t="s">
        <v>160</v>
      </c>
      <c r="BM102" s="214" t="s">
        <v>1802</v>
      </c>
    </row>
    <row r="103" s="2" customFormat="1" ht="14.4" customHeight="1">
      <c r="A103" s="37"/>
      <c r="B103" s="38"/>
      <c r="C103" s="203" t="s">
        <v>198</v>
      </c>
      <c r="D103" s="203" t="s">
        <v>155</v>
      </c>
      <c r="E103" s="204" t="s">
        <v>1803</v>
      </c>
      <c r="F103" s="205" t="s">
        <v>1804</v>
      </c>
      <c r="G103" s="206" t="s">
        <v>210</v>
      </c>
      <c r="H103" s="207">
        <v>20</v>
      </c>
      <c r="I103" s="208"/>
      <c r="J103" s="209">
        <f>ROUND(I103*H103,2)</f>
        <v>0</v>
      </c>
      <c r="K103" s="205" t="s">
        <v>159</v>
      </c>
      <c r="L103" s="43"/>
      <c r="M103" s="210" t="s">
        <v>19</v>
      </c>
      <c r="N103" s="211" t="s">
        <v>43</v>
      </c>
      <c r="O103" s="83"/>
      <c r="P103" s="212">
        <f>O103*H103</f>
        <v>0</v>
      </c>
      <c r="Q103" s="212">
        <v>0.00040000000000000002</v>
      </c>
      <c r="R103" s="212">
        <f>Q103*H103</f>
        <v>0.0080000000000000002</v>
      </c>
      <c r="S103" s="212">
        <v>0</v>
      </c>
      <c r="T103" s="213">
        <f>S103*H103</f>
        <v>0</v>
      </c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  <c r="AR103" s="214" t="s">
        <v>160</v>
      </c>
      <c r="AT103" s="214" t="s">
        <v>155</v>
      </c>
      <c r="AU103" s="214" t="s">
        <v>85</v>
      </c>
      <c r="AY103" s="16" t="s">
        <v>153</v>
      </c>
      <c r="BE103" s="215">
        <f>IF(N103="základní",J103,0)</f>
        <v>0</v>
      </c>
      <c r="BF103" s="215">
        <f>IF(N103="snížená",J103,0)</f>
        <v>0</v>
      </c>
      <c r="BG103" s="215">
        <f>IF(N103="zákl. přenesená",J103,0)</f>
        <v>0</v>
      </c>
      <c r="BH103" s="215">
        <f>IF(N103="sníž. přenesená",J103,0)</f>
        <v>0</v>
      </c>
      <c r="BI103" s="215">
        <f>IF(N103="nulová",J103,0)</f>
        <v>0</v>
      </c>
      <c r="BJ103" s="16" t="s">
        <v>80</v>
      </c>
      <c r="BK103" s="215">
        <f>ROUND(I103*H103,2)</f>
        <v>0</v>
      </c>
      <c r="BL103" s="16" t="s">
        <v>160</v>
      </c>
      <c r="BM103" s="214" t="s">
        <v>1805</v>
      </c>
    </row>
    <row r="104" s="2" customFormat="1">
      <c r="A104" s="37"/>
      <c r="B104" s="38"/>
      <c r="C104" s="39"/>
      <c r="D104" s="216" t="s">
        <v>162</v>
      </c>
      <c r="E104" s="39"/>
      <c r="F104" s="217" t="s">
        <v>1806</v>
      </c>
      <c r="G104" s="39"/>
      <c r="H104" s="39"/>
      <c r="I104" s="218"/>
      <c r="J104" s="39"/>
      <c r="K104" s="39"/>
      <c r="L104" s="43"/>
      <c r="M104" s="219"/>
      <c r="N104" s="220"/>
      <c r="O104" s="83"/>
      <c r="P104" s="83"/>
      <c r="Q104" s="83"/>
      <c r="R104" s="83"/>
      <c r="S104" s="83"/>
      <c r="T104" s="84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  <c r="AT104" s="16" t="s">
        <v>162</v>
      </c>
      <c r="AU104" s="16" t="s">
        <v>85</v>
      </c>
    </row>
    <row r="105" s="2" customFormat="1" ht="14.4" customHeight="1">
      <c r="A105" s="37"/>
      <c r="B105" s="38"/>
      <c r="C105" s="221" t="s">
        <v>203</v>
      </c>
      <c r="D105" s="221" t="s">
        <v>252</v>
      </c>
      <c r="E105" s="222" t="s">
        <v>1807</v>
      </c>
      <c r="F105" s="223" t="s">
        <v>1808</v>
      </c>
      <c r="G105" s="224" t="s">
        <v>210</v>
      </c>
      <c r="H105" s="225">
        <v>20</v>
      </c>
      <c r="I105" s="226"/>
      <c r="J105" s="227">
        <f>ROUND(I105*H105,2)</f>
        <v>0</v>
      </c>
      <c r="K105" s="223" t="s">
        <v>159</v>
      </c>
      <c r="L105" s="228"/>
      <c r="M105" s="229" t="s">
        <v>19</v>
      </c>
      <c r="N105" s="230" t="s">
        <v>43</v>
      </c>
      <c r="O105" s="83"/>
      <c r="P105" s="212">
        <f>O105*H105</f>
        <v>0</v>
      </c>
      <c r="Q105" s="212">
        <v>0.096000000000000002</v>
      </c>
      <c r="R105" s="212">
        <f>Q105*H105</f>
        <v>1.9199999999999999</v>
      </c>
      <c r="S105" s="212">
        <v>0</v>
      </c>
      <c r="T105" s="213">
        <f>S105*H105</f>
        <v>0</v>
      </c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  <c r="AR105" s="214" t="s">
        <v>192</v>
      </c>
      <c r="AT105" s="214" t="s">
        <v>252</v>
      </c>
      <c r="AU105" s="214" t="s">
        <v>85</v>
      </c>
      <c r="AY105" s="16" t="s">
        <v>153</v>
      </c>
      <c r="BE105" s="215">
        <f>IF(N105="základní",J105,0)</f>
        <v>0</v>
      </c>
      <c r="BF105" s="215">
        <f>IF(N105="snížená",J105,0)</f>
        <v>0</v>
      </c>
      <c r="BG105" s="215">
        <f>IF(N105="zákl. přenesená",J105,0)</f>
        <v>0</v>
      </c>
      <c r="BH105" s="215">
        <f>IF(N105="sníž. přenesená",J105,0)</f>
        <v>0</v>
      </c>
      <c r="BI105" s="215">
        <f>IF(N105="nulová",J105,0)</f>
        <v>0</v>
      </c>
      <c r="BJ105" s="16" t="s">
        <v>80</v>
      </c>
      <c r="BK105" s="215">
        <f>ROUND(I105*H105,2)</f>
        <v>0</v>
      </c>
      <c r="BL105" s="16" t="s">
        <v>160</v>
      </c>
      <c r="BM105" s="214" t="s">
        <v>1809</v>
      </c>
    </row>
    <row r="106" s="2" customFormat="1" ht="14.4" customHeight="1">
      <c r="A106" s="37"/>
      <c r="B106" s="38"/>
      <c r="C106" s="203" t="s">
        <v>207</v>
      </c>
      <c r="D106" s="203" t="s">
        <v>155</v>
      </c>
      <c r="E106" s="204" t="s">
        <v>1810</v>
      </c>
      <c r="F106" s="205" t="s">
        <v>1811</v>
      </c>
      <c r="G106" s="206" t="s">
        <v>406</v>
      </c>
      <c r="H106" s="207">
        <v>60</v>
      </c>
      <c r="I106" s="208"/>
      <c r="J106" s="209">
        <f>ROUND(I106*H106,2)</f>
        <v>0</v>
      </c>
      <c r="K106" s="205" t="s">
        <v>159</v>
      </c>
      <c r="L106" s="43"/>
      <c r="M106" s="210" t="s">
        <v>19</v>
      </c>
      <c r="N106" s="211" t="s">
        <v>43</v>
      </c>
      <c r="O106" s="83"/>
      <c r="P106" s="212">
        <f>O106*H106</f>
        <v>0</v>
      </c>
      <c r="Q106" s="212">
        <v>0</v>
      </c>
      <c r="R106" s="212">
        <f>Q106*H106</f>
        <v>0</v>
      </c>
      <c r="S106" s="212">
        <v>0</v>
      </c>
      <c r="T106" s="213">
        <f>S106*H106</f>
        <v>0</v>
      </c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  <c r="AR106" s="214" t="s">
        <v>160</v>
      </c>
      <c r="AT106" s="214" t="s">
        <v>155</v>
      </c>
      <c r="AU106" s="214" t="s">
        <v>85</v>
      </c>
      <c r="AY106" s="16" t="s">
        <v>153</v>
      </c>
      <c r="BE106" s="215">
        <f>IF(N106="základní",J106,0)</f>
        <v>0</v>
      </c>
      <c r="BF106" s="215">
        <f>IF(N106="snížená",J106,0)</f>
        <v>0</v>
      </c>
      <c r="BG106" s="215">
        <f>IF(N106="zákl. přenesená",J106,0)</f>
        <v>0</v>
      </c>
      <c r="BH106" s="215">
        <f>IF(N106="sníž. přenesená",J106,0)</f>
        <v>0</v>
      </c>
      <c r="BI106" s="215">
        <f>IF(N106="nulová",J106,0)</f>
        <v>0</v>
      </c>
      <c r="BJ106" s="16" t="s">
        <v>80</v>
      </c>
      <c r="BK106" s="215">
        <f>ROUND(I106*H106,2)</f>
        <v>0</v>
      </c>
      <c r="BL106" s="16" t="s">
        <v>160</v>
      </c>
      <c r="BM106" s="214" t="s">
        <v>1812</v>
      </c>
    </row>
    <row r="107" s="2" customFormat="1">
      <c r="A107" s="37"/>
      <c r="B107" s="38"/>
      <c r="C107" s="39"/>
      <c r="D107" s="216" t="s">
        <v>162</v>
      </c>
      <c r="E107" s="39"/>
      <c r="F107" s="217" t="s">
        <v>1813</v>
      </c>
      <c r="G107" s="39"/>
      <c r="H107" s="39"/>
      <c r="I107" s="218"/>
      <c r="J107" s="39"/>
      <c r="K107" s="39"/>
      <c r="L107" s="43"/>
      <c r="M107" s="219"/>
      <c r="N107" s="220"/>
      <c r="O107" s="83"/>
      <c r="P107" s="83"/>
      <c r="Q107" s="83"/>
      <c r="R107" s="83"/>
      <c r="S107" s="83"/>
      <c r="T107" s="84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  <c r="AT107" s="16" t="s">
        <v>162</v>
      </c>
      <c r="AU107" s="16" t="s">
        <v>85</v>
      </c>
    </row>
    <row r="108" s="2" customFormat="1" ht="14.4" customHeight="1">
      <c r="A108" s="37"/>
      <c r="B108" s="38"/>
      <c r="C108" s="221" t="s">
        <v>211</v>
      </c>
      <c r="D108" s="221" t="s">
        <v>252</v>
      </c>
      <c r="E108" s="222" t="s">
        <v>1814</v>
      </c>
      <c r="F108" s="223" t="s">
        <v>1815</v>
      </c>
      <c r="G108" s="224" t="s">
        <v>406</v>
      </c>
      <c r="H108" s="225">
        <v>60</v>
      </c>
      <c r="I108" s="226"/>
      <c r="J108" s="227">
        <f>ROUND(I108*H108,2)</f>
        <v>0</v>
      </c>
      <c r="K108" s="223" t="s">
        <v>159</v>
      </c>
      <c r="L108" s="228"/>
      <c r="M108" s="229" t="s">
        <v>19</v>
      </c>
      <c r="N108" s="230" t="s">
        <v>43</v>
      </c>
      <c r="O108" s="83"/>
      <c r="P108" s="212">
        <f>O108*H108</f>
        <v>0</v>
      </c>
      <c r="Q108" s="212">
        <v>0.0016000000000000001</v>
      </c>
      <c r="R108" s="212">
        <f>Q108*H108</f>
        <v>0.096000000000000002</v>
      </c>
      <c r="S108" s="212">
        <v>0</v>
      </c>
      <c r="T108" s="213">
        <f>S108*H108</f>
        <v>0</v>
      </c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  <c r="AR108" s="214" t="s">
        <v>192</v>
      </c>
      <c r="AT108" s="214" t="s">
        <v>252</v>
      </c>
      <c r="AU108" s="214" t="s">
        <v>85</v>
      </c>
      <c r="AY108" s="16" t="s">
        <v>153</v>
      </c>
      <c r="BE108" s="215">
        <f>IF(N108="základní",J108,0)</f>
        <v>0</v>
      </c>
      <c r="BF108" s="215">
        <f>IF(N108="snížená",J108,0)</f>
        <v>0</v>
      </c>
      <c r="BG108" s="215">
        <f>IF(N108="zákl. přenesená",J108,0)</f>
        <v>0</v>
      </c>
      <c r="BH108" s="215">
        <f>IF(N108="sníž. přenesená",J108,0)</f>
        <v>0</v>
      </c>
      <c r="BI108" s="215">
        <f>IF(N108="nulová",J108,0)</f>
        <v>0</v>
      </c>
      <c r="BJ108" s="16" t="s">
        <v>80</v>
      </c>
      <c r="BK108" s="215">
        <f>ROUND(I108*H108,2)</f>
        <v>0</v>
      </c>
      <c r="BL108" s="16" t="s">
        <v>160</v>
      </c>
      <c r="BM108" s="214" t="s">
        <v>1816</v>
      </c>
    </row>
    <row r="109" s="2" customFormat="1" ht="14.4" customHeight="1">
      <c r="A109" s="37"/>
      <c r="B109" s="38"/>
      <c r="C109" s="203" t="s">
        <v>217</v>
      </c>
      <c r="D109" s="203" t="s">
        <v>155</v>
      </c>
      <c r="E109" s="204" t="s">
        <v>1817</v>
      </c>
      <c r="F109" s="205" t="s">
        <v>1818</v>
      </c>
      <c r="G109" s="206" t="s">
        <v>406</v>
      </c>
      <c r="H109" s="207">
        <v>180</v>
      </c>
      <c r="I109" s="208"/>
      <c r="J109" s="209">
        <f>ROUND(I109*H109,2)</f>
        <v>0</v>
      </c>
      <c r="K109" s="205" t="s">
        <v>159</v>
      </c>
      <c r="L109" s="43"/>
      <c r="M109" s="210" t="s">
        <v>19</v>
      </c>
      <c r="N109" s="211" t="s">
        <v>43</v>
      </c>
      <c r="O109" s="83"/>
      <c r="P109" s="212">
        <f>O109*H109</f>
        <v>0</v>
      </c>
      <c r="Q109" s="212">
        <v>0</v>
      </c>
      <c r="R109" s="212">
        <f>Q109*H109</f>
        <v>0</v>
      </c>
      <c r="S109" s="212">
        <v>0</v>
      </c>
      <c r="T109" s="213">
        <f>S109*H109</f>
        <v>0</v>
      </c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  <c r="AR109" s="214" t="s">
        <v>160</v>
      </c>
      <c r="AT109" s="214" t="s">
        <v>155</v>
      </c>
      <c r="AU109" s="214" t="s">
        <v>85</v>
      </c>
      <c r="AY109" s="16" t="s">
        <v>153</v>
      </c>
      <c r="BE109" s="215">
        <f>IF(N109="základní",J109,0)</f>
        <v>0</v>
      </c>
      <c r="BF109" s="215">
        <f>IF(N109="snížená",J109,0)</f>
        <v>0</v>
      </c>
      <c r="BG109" s="215">
        <f>IF(N109="zákl. přenesená",J109,0)</f>
        <v>0</v>
      </c>
      <c r="BH109" s="215">
        <f>IF(N109="sníž. přenesená",J109,0)</f>
        <v>0</v>
      </c>
      <c r="BI109" s="215">
        <f>IF(N109="nulová",J109,0)</f>
        <v>0</v>
      </c>
      <c r="BJ109" s="16" t="s">
        <v>80</v>
      </c>
      <c r="BK109" s="215">
        <f>ROUND(I109*H109,2)</f>
        <v>0</v>
      </c>
      <c r="BL109" s="16" t="s">
        <v>160</v>
      </c>
      <c r="BM109" s="214" t="s">
        <v>1819</v>
      </c>
    </row>
    <row r="110" s="2" customFormat="1">
      <c r="A110" s="37"/>
      <c r="B110" s="38"/>
      <c r="C110" s="39"/>
      <c r="D110" s="216" t="s">
        <v>162</v>
      </c>
      <c r="E110" s="39"/>
      <c r="F110" s="217" t="s">
        <v>1820</v>
      </c>
      <c r="G110" s="39"/>
      <c r="H110" s="39"/>
      <c r="I110" s="218"/>
      <c r="J110" s="39"/>
      <c r="K110" s="39"/>
      <c r="L110" s="43"/>
      <c r="M110" s="219"/>
      <c r="N110" s="220"/>
      <c r="O110" s="83"/>
      <c r="P110" s="83"/>
      <c r="Q110" s="83"/>
      <c r="R110" s="83"/>
      <c r="S110" s="83"/>
      <c r="T110" s="84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  <c r="AT110" s="16" t="s">
        <v>162</v>
      </c>
      <c r="AU110" s="16" t="s">
        <v>85</v>
      </c>
    </row>
    <row r="111" s="2" customFormat="1" ht="14.4" customHeight="1">
      <c r="A111" s="37"/>
      <c r="B111" s="38"/>
      <c r="C111" s="221" t="s">
        <v>222</v>
      </c>
      <c r="D111" s="221" t="s">
        <v>252</v>
      </c>
      <c r="E111" s="222" t="s">
        <v>1821</v>
      </c>
      <c r="F111" s="223" t="s">
        <v>1822</v>
      </c>
      <c r="G111" s="224" t="s">
        <v>406</v>
      </c>
      <c r="H111" s="225">
        <v>180</v>
      </c>
      <c r="I111" s="226"/>
      <c r="J111" s="227">
        <f>ROUND(I111*H111,2)</f>
        <v>0</v>
      </c>
      <c r="K111" s="223" t="s">
        <v>159</v>
      </c>
      <c r="L111" s="228"/>
      <c r="M111" s="229" t="s">
        <v>19</v>
      </c>
      <c r="N111" s="230" t="s">
        <v>43</v>
      </c>
      <c r="O111" s="83"/>
      <c r="P111" s="212">
        <f>O111*H111</f>
        <v>0</v>
      </c>
      <c r="Q111" s="212">
        <v>5.0000000000000002E-05</v>
      </c>
      <c r="R111" s="212">
        <f>Q111*H111</f>
        <v>0.0090000000000000011</v>
      </c>
      <c r="S111" s="212">
        <v>0</v>
      </c>
      <c r="T111" s="213">
        <f>S111*H111</f>
        <v>0</v>
      </c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  <c r="AR111" s="214" t="s">
        <v>192</v>
      </c>
      <c r="AT111" s="214" t="s">
        <v>252</v>
      </c>
      <c r="AU111" s="214" t="s">
        <v>85</v>
      </c>
      <c r="AY111" s="16" t="s">
        <v>153</v>
      </c>
      <c r="BE111" s="215">
        <f>IF(N111="základní",J111,0)</f>
        <v>0</v>
      </c>
      <c r="BF111" s="215">
        <f>IF(N111="snížená",J111,0)</f>
        <v>0</v>
      </c>
      <c r="BG111" s="215">
        <f>IF(N111="zákl. přenesená",J111,0)</f>
        <v>0</v>
      </c>
      <c r="BH111" s="215">
        <f>IF(N111="sníž. přenesená",J111,0)</f>
        <v>0</v>
      </c>
      <c r="BI111" s="215">
        <f>IF(N111="nulová",J111,0)</f>
        <v>0</v>
      </c>
      <c r="BJ111" s="16" t="s">
        <v>80</v>
      </c>
      <c r="BK111" s="215">
        <f>ROUND(I111*H111,2)</f>
        <v>0</v>
      </c>
      <c r="BL111" s="16" t="s">
        <v>160</v>
      </c>
      <c r="BM111" s="214" t="s">
        <v>1823</v>
      </c>
    </row>
    <row r="112" s="12" customFormat="1" ht="22.8" customHeight="1">
      <c r="A112" s="12"/>
      <c r="B112" s="187"/>
      <c r="C112" s="188"/>
      <c r="D112" s="189" t="s">
        <v>71</v>
      </c>
      <c r="E112" s="201" t="s">
        <v>706</v>
      </c>
      <c r="F112" s="201" t="s">
        <v>707</v>
      </c>
      <c r="G112" s="188"/>
      <c r="H112" s="188"/>
      <c r="I112" s="191"/>
      <c r="J112" s="202">
        <f>BK112</f>
        <v>0</v>
      </c>
      <c r="K112" s="188"/>
      <c r="L112" s="193"/>
      <c r="M112" s="194"/>
      <c r="N112" s="195"/>
      <c r="O112" s="195"/>
      <c r="P112" s="196">
        <f>SUM(P113:P114)</f>
        <v>0</v>
      </c>
      <c r="Q112" s="195"/>
      <c r="R112" s="196">
        <f>SUM(R113:R114)</f>
        <v>0</v>
      </c>
      <c r="S112" s="195"/>
      <c r="T112" s="197">
        <f>SUM(T113:T114)</f>
        <v>0</v>
      </c>
      <c r="U112" s="12"/>
      <c r="V112" s="12"/>
      <c r="W112" s="12"/>
      <c r="X112" s="12"/>
      <c r="Y112" s="12"/>
      <c r="Z112" s="12"/>
      <c r="AA112" s="12"/>
      <c r="AB112" s="12"/>
      <c r="AC112" s="12"/>
      <c r="AD112" s="12"/>
      <c r="AE112" s="12"/>
      <c r="AR112" s="198" t="s">
        <v>80</v>
      </c>
      <c r="AT112" s="199" t="s">
        <v>71</v>
      </c>
      <c r="AU112" s="199" t="s">
        <v>80</v>
      </c>
      <c r="AY112" s="198" t="s">
        <v>153</v>
      </c>
      <c r="BK112" s="200">
        <f>SUM(BK113:BK114)</f>
        <v>0</v>
      </c>
    </row>
    <row r="113" s="2" customFormat="1" ht="30" customHeight="1">
      <c r="A113" s="37"/>
      <c r="B113" s="38"/>
      <c r="C113" s="203" t="s">
        <v>8</v>
      </c>
      <c r="D113" s="203" t="s">
        <v>155</v>
      </c>
      <c r="E113" s="204" t="s">
        <v>1824</v>
      </c>
      <c r="F113" s="205" t="s">
        <v>1825</v>
      </c>
      <c r="G113" s="206" t="s">
        <v>174</v>
      </c>
      <c r="H113" s="207">
        <v>15.728999999999999</v>
      </c>
      <c r="I113" s="208"/>
      <c r="J113" s="209">
        <f>ROUND(I113*H113,2)</f>
        <v>0</v>
      </c>
      <c r="K113" s="205" t="s">
        <v>159</v>
      </c>
      <c r="L113" s="43"/>
      <c r="M113" s="210" t="s">
        <v>19</v>
      </c>
      <c r="N113" s="211" t="s">
        <v>43</v>
      </c>
      <c r="O113" s="83"/>
      <c r="P113" s="212">
        <f>O113*H113</f>
        <v>0</v>
      </c>
      <c r="Q113" s="212">
        <v>0</v>
      </c>
      <c r="R113" s="212">
        <f>Q113*H113</f>
        <v>0</v>
      </c>
      <c r="S113" s="212">
        <v>0</v>
      </c>
      <c r="T113" s="213">
        <f>S113*H113</f>
        <v>0</v>
      </c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  <c r="AR113" s="214" t="s">
        <v>160</v>
      </c>
      <c r="AT113" s="214" t="s">
        <v>155</v>
      </c>
      <c r="AU113" s="214" t="s">
        <v>85</v>
      </c>
      <c r="AY113" s="16" t="s">
        <v>153</v>
      </c>
      <c r="BE113" s="215">
        <f>IF(N113="základní",J113,0)</f>
        <v>0</v>
      </c>
      <c r="BF113" s="215">
        <f>IF(N113="snížená",J113,0)</f>
        <v>0</v>
      </c>
      <c r="BG113" s="215">
        <f>IF(N113="zákl. přenesená",J113,0)</f>
        <v>0</v>
      </c>
      <c r="BH113" s="215">
        <f>IF(N113="sníž. přenesená",J113,0)</f>
        <v>0</v>
      </c>
      <c r="BI113" s="215">
        <f>IF(N113="nulová",J113,0)</f>
        <v>0</v>
      </c>
      <c r="BJ113" s="16" t="s">
        <v>80</v>
      </c>
      <c r="BK113" s="215">
        <f>ROUND(I113*H113,2)</f>
        <v>0</v>
      </c>
      <c r="BL113" s="16" t="s">
        <v>160</v>
      </c>
      <c r="BM113" s="214" t="s">
        <v>1826</v>
      </c>
    </row>
    <row r="114" s="2" customFormat="1">
      <c r="A114" s="37"/>
      <c r="B114" s="38"/>
      <c r="C114" s="39"/>
      <c r="D114" s="216" t="s">
        <v>162</v>
      </c>
      <c r="E114" s="39"/>
      <c r="F114" s="217" t="s">
        <v>1827</v>
      </c>
      <c r="G114" s="39"/>
      <c r="H114" s="39"/>
      <c r="I114" s="218"/>
      <c r="J114" s="39"/>
      <c r="K114" s="39"/>
      <c r="L114" s="43"/>
      <c r="M114" s="233"/>
      <c r="N114" s="234"/>
      <c r="O114" s="235"/>
      <c r="P114" s="235"/>
      <c r="Q114" s="235"/>
      <c r="R114" s="235"/>
      <c r="S114" s="235"/>
      <c r="T114" s="236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  <c r="AT114" s="16" t="s">
        <v>162</v>
      </c>
      <c r="AU114" s="16" t="s">
        <v>85</v>
      </c>
    </row>
    <row r="115" s="2" customFormat="1" ht="6.96" customHeight="1">
      <c r="A115" s="37"/>
      <c r="B115" s="58"/>
      <c r="C115" s="59"/>
      <c r="D115" s="59"/>
      <c r="E115" s="59"/>
      <c r="F115" s="59"/>
      <c r="G115" s="59"/>
      <c r="H115" s="59"/>
      <c r="I115" s="59"/>
      <c r="J115" s="59"/>
      <c r="K115" s="59"/>
      <c r="L115" s="43"/>
      <c r="M115" s="37"/>
      <c r="O115" s="37"/>
      <c r="P115" s="37"/>
      <c r="Q115" s="37"/>
      <c r="R115" s="37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</sheetData>
  <sheetProtection sheet="1" autoFilter="0" formatColumns="0" formatRows="0" objects="1" scenarios="1" spinCount="100000" saltValue="A7hkp/mbua6LwIYS7/X/9rlD0bpVNVqJ6PwGZUqmpU4X7e/911RGBTgaNDCobRS0r6C37gEyLurm4vsP5R2bJw==" hashValue="6HMy2CNVEx3iwkURzGiHDZxbv2uTpzmN4AKeZqsQYHq6JGKK/RJYzIThKzxTW2sVCBc1/QWYPepdHONxZnrwmg==" algorithmName="SHA-512" password="CC35"/>
  <autoFilter ref="C83:K114"/>
  <mergeCells count="9">
    <mergeCell ref="E7:H7"/>
    <mergeCell ref="E9:H9"/>
    <mergeCell ref="E18:H18"/>
    <mergeCell ref="E27:H27"/>
    <mergeCell ref="E48:H48"/>
    <mergeCell ref="E50:H50"/>
    <mergeCell ref="E74:H74"/>
    <mergeCell ref="E76:H76"/>
    <mergeCell ref="L2:V2"/>
  </mergeCells>
  <hyperlinks>
    <hyperlink ref="F88" r:id="rId1" display="https://podminky.urs.cz/item/CS_URS_2022_01/131212532"/>
    <hyperlink ref="F90" r:id="rId2" display="https://podminky.urs.cz/item/CS_URS_2022_01/162751117"/>
    <hyperlink ref="F92" r:id="rId3" display="https://podminky.urs.cz/item/CS_URS_2022_01/171201221"/>
    <hyperlink ref="F94" r:id="rId4" display="https://podminky.urs.cz/item/CS_URS_2022_01/171251201"/>
    <hyperlink ref="F97" r:id="rId5" display="https://podminky.urs.cz/item/CS_URS_2022_01/275313511"/>
    <hyperlink ref="F100" r:id="rId6" display="https://podminky.urs.cz/item/CS_URS_2022_01/338171113"/>
    <hyperlink ref="F104" r:id="rId7" display="https://podminky.urs.cz/item/CS_URS_2022_01/348121221"/>
    <hyperlink ref="F107" r:id="rId8" display="https://podminky.urs.cz/item/CS_URS_2022_01/348401130"/>
    <hyperlink ref="F110" r:id="rId9" display="https://podminky.urs.cz/item/CS_URS_2022_01/348401350"/>
    <hyperlink ref="F114" r:id="rId10" display="https://podminky.urs.cz/item/CS_URS_2022_01/998011004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1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851563" style="1" customWidth="1"/>
    <col min="2" max="2" width="1.148438" style="1" customWidth="1"/>
    <col min="3" max="3" width="4.421875" style="1" customWidth="1"/>
    <col min="4" max="4" width="4.574219" style="1" customWidth="1"/>
    <col min="5" max="5" width="18.28125" style="1" customWidth="1"/>
    <col min="6" max="6" width="108.0039" style="1" customWidth="1"/>
    <col min="7" max="7" width="8.003906" style="1" customWidth="1"/>
    <col min="8" max="8" width="15.00391" style="1" customWidth="1"/>
    <col min="9" max="9" width="16.85156" style="1" customWidth="1"/>
    <col min="10" max="10" width="23.85156" style="1" customWidth="1"/>
    <col min="11" max="11" width="23.85156" style="1" customWidth="1"/>
    <col min="12" max="12" width="10.00391" style="1" customWidth="1"/>
    <col min="13" max="13" width="11.57422" style="1" hidden="1" customWidth="1"/>
    <col min="14" max="14" width="9.140625" style="1" hidden="1"/>
    <col min="15" max="15" width="15.14063" style="1" hidden="1" customWidth="1"/>
    <col min="16" max="16" width="15.14063" style="1" hidden="1" customWidth="1"/>
    <col min="17" max="17" width="15.14063" style="1" hidden="1" customWidth="1"/>
    <col min="18" max="18" width="15.14063" style="1" hidden="1" customWidth="1"/>
    <col min="19" max="19" width="15.14063" style="1" hidden="1" customWidth="1"/>
    <col min="20" max="20" width="15.14063" style="1" hidden="1" customWidth="1"/>
    <col min="21" max="21" width="17.42188" style="1" hidden="1" customWidth="1"/>
    <col min="22" max="22" width="13.14063" style="1" customWidth="1"/>
    <col min="23" max="23" width="17.42188" style="1" customWidth="1"/>
    <col min="24" max="24" width="13.14063" style="1" customWidth="1"/>
    <col min="25" max="25" width="16.00391" style="1" customWidth="1"/>
    <col min="26" max="26" width="11.71094" style="1" customWidth="1"/>
    <col min="27" max="27" width="16.00391" style="1" customWidth="1"/>
    <col min="28" max="28" width="17.42188" style="1" customWidth="1"/>
    <col min="29" max="29" width="11.71094" style="1" customWidth="1"/>
    <col min="30" max="30" width="16.00391" style="1" customWidth="1"/>
    <col min="31" max="31" width="17.42188" style="1" customWidth="1"/>
    <col min="44" max="44" width="9.140625" style="1" hidden="1"/>
    <col min="45" max="45" width="9.140625" style="1" hidden="1"/>
    <col min="46" max="46" width="9.140625" style="1" hidden="1"/>
    <col min="47" max="47" width="9.140625" style="1" hidden="1"/>
    <col min="48" max="48" width="9.140625" style="1" hidden="1"/>
    <col min="49" max="49" width="9.140625" style="1" hidden="1"/>
    <col min="50" max="50" width="9.140625" style="1" hidden="1"/>
    <col min="51" max="51" width="9.140625" style="1" hidden="1"/>
    <col min="52" max="52" width="9.140625" style="1" hidden="1"/>
    <col min="53" max="53" width="9.140625" style="1" hidden="1"/>
    <col min="54" max="54" width="9.140625" style="1" hidden="1"/>
    <col min="55" max="55" width="9.140625" style="1" hidden="1"/>
    <col min="56" max="56" width="9.140625" style="1" hidden="1"/>
    <col min="57" max="57" width="9.140625" style="1" hidden="1"/>
    <col min="58" max="58" width="9.140625" style="1" hidden="1"/>
    <col min="59" max="59" width="9.140625" style="1" hidden="1"/>
    <col min="60" max="60" width="9.140625" style="1" hidden="1"/>
    <col min="61" max="61" width="9.140625" style="1" hidden="1"/>
    <col min="62" max="62" width="9.140625" style="1" hidden="1"/>
    <col min="63" max="63" width="9.140625" style="1" hidden="1"/>
    <col min="64" max="64" width="9.140625" style="1" hidden="1"/>
    <col min="65" max="65" width="9.140625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91</v>
      </c>
    </row>
    <row r="3" s="1" customFormat="1" ht="6.96" customHeight="1">
      <c r="B3" s="127"/>
      <c r="C3" s="128"/>
      <c r="D3" s="128"/>
      <c r="E3" s="128"/>
      <c r="F3" s="128"/>
      <c r="G3" s="128"/>
      <c r="H3" s="128"/>
      <c r="I3" s="128"/>
      <c r="J3" s="128"/>
      <c r="K3" s="128"/>
      <c r="L3" s="19"/>
      <c r="AT3" s="16" t="s">
        <v>85</v>
      </c>
    </row>
    <row r="4" s="1" customFormat="1" ht="24.96" customHeight="1">
      <c r="B4" s="19"/>
      <c r="D4" s="129" t="s">
        <v>107</v>
      </c>
      <c r="L4" s="19"/>
      <c r="M4" s="130" t="s">
        <v>10</v>
      </c>
      <c r="AT4" s="16" t="s">
        <v>4</v>
      </c>
    </row>
    <row r="5" s="1" customFormat="1" ht="6.96" customHeight="1">
      <c r="B5" s="19"/>
      <c r="L5" s="19"/>
    </row>
    <row r="6" s="1" customFormat="1" ht="12" customHeight="1">
      <c r="B6" s="19"/>
      <c r="D6" s="131" t="s">
        <v>16</v>
      </c>
      <c r="L6" s="19"/>
    </row>
    <row r="7" s="1" customFormat="1" ht="14.4" customHeight="1">
      <c r="B7" s="19"/>
      <c r="E7" s="132" t="str">
        <f>'Rekapitulace stavby'!K6</f>
        <v>Stavební úpravy bytového domu ul. Partyzánská č. p. 302 v Pudlově</v>
      </c>
      <c r="F7" s="131"/>
      <c r="G7" s="131"/>
      <c r="H7" s="131"/>
      <c r="L7" s="19"/>
    </row>
    <row r="8" s="2" customFormat="1" ht="12" customHeight="1">
      <c r="A8" s="37"/>
      <c r="B8" s="43"/>
      <c r="C8" s="37"/>
      <c r="D8" s="131" t="s">
        <v>108</v>
      </c>
      <c r="E8" s="37"/>
      <c r="F8" s="37"/>
      <c r="G8" s="37"/>
      <c r="H8" s="37"/>
      <c r="I8" s="37"/>
      <c r="J8" s="37"/>
      <c r="K8" s="37"/>
      <c r="L8" s="133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5.6" customHeight="1">
      <c r="A9" s="37"/>
      <c r="B9" s="43"/>
      <c r="C9" s="37"/>
      <c r="D9" s="37"/>
      <c r="E9" s="134" t="s">
        <v>1828</v>
      </c>
      <c r="F9" s="37"/>
      <c r="G9" s="37"/>
      <c r="H9" s="37"/>
      <c r="I9" s="37"/>
      <c r="J9" s="37"/>
      <c r="K9" s="37"/>
      <c r="L9" s="133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43"/>
      <c r="C10" s="37"/>
      <c r="D10" s="37"/>
      <c r="E10" s="37"/>
      <c r="F10" s="37"/>
      <c r="G10" s="37"/>
      <c r="H10" s="37"/>
      <c r="I10" s="37"/>
      <c r="J10" s="37"/>
      <c r="K10" s="37"/>
      <c r="L10" s="133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43"/>
      <c r="C11" s="37"/>
      <c r="D11" s="131" t="s">
        <v>18</v>
      </c>
      <c r="E11" s="37"/>
      <c r="F11" s="135" t="s">
        <v>19</v>
      </c>
      <c r="G11" s="37"/>
      <c r="H11" s="37"/>
      <c r="I11" s="131" t="s">
        <v>20</v>
      </c>
      <c r="J11" s="135" t="s">
        <v>19</v>
      </c>
      <c r="K11" s="37"/>
      <c r="L11" s="133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43"/>
      <c r="C12" s="37"/>
      <c r="D12" s="131" t="s">
        <v>21</v>
      </c>
      <c r="E12" s="37"/>
      <c r="F12" s="135" t="s">
        <v>22</v>
      </c>
      <c r="G12" s="37"/>
      <c r="H12" s="37"/>
      <c r="I12" s="131" t="s">
        <v>23</v>
      </c>
      <c r="J12" s="136" t="str">
        <f>'Rekapitulace stavby'!AN8</f>
        <v>26. 11. 2022</v>
      </c>
      <c r="K12" s="37"/>
      <c r="L12" s="133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43"/>
      <c r="C13" s="37"/>
      <c r="D13" s="37"/>
      <c r="E13" s="37"/>
      <c r="F13" s="37"/>
      <c r="G13" s="37"/>
      <c r="H13" s="37"/>
      <c r="I13" s="37"/>
      <c r="J13" s="37"/>
      <c r="K13" s="37"/>
      <c r="L13" s="133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43"/>
      <c r="C14" s="37"/>
      <c r="D14" s="131" t="s">
        <v>25</v>
      </c>
      <c r="E14" s="37"/>
      <c r="F14" s="37"/>
      <c r="G14" s="37"/>
      <c r="H14" s="37"/>
      <c r="I14" s="131" t="s">
        <v>26</v>
      </c>
      <c r="J14" s="135" t="s">
        <v>19</v>
      </c>
      <c r="K14" s="37"/>
      <c r="L14" s="133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43"/>
      <c r="C15" s="37"/>
      <c r="D15" s="37"/>
      <c r="E15" s="135" t="s">
        <v>27</v>
      </c>
      <c r="F15" s="37"/>
      <c r="G15" s="37"/>
      <c r="H15" s="37"/>
      <c r="I15" s="131" t="s">
        <v>28</v>
      </c>
      <c r="J15" s="135" t="s">
        <v>19</v>
      </c>
      <c r="K15" s="37"/>
      <c r="L15" s="133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43"/>
      <c r="C16" s="37"/>
      <c r="D16" s="37"/>
      <c r="E16" s="37"/>
      <c r="F16" s="37"/>
      <c r="G16" s="37"/>
      <c r="H16" s="37"/>
      <c r="I16" s="37"/>
      <c r="J16" s="37"/>
      <c r="K16" s="37"/>
      <c r="L16" s="133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43"/>
      <c r="C17" s="37"/>
      <c r="D17" s="131" t="s">
        <v>29</v>
      </c>
      <c r="E17" s="37"/>
      <c r="F17" s="37"/>
      <c r="G17" s="37"/>
      <c r="H17" s="37"/>
      <c r="I17" s="131" t="s">
        <v>26</v>
      </c>
      <c r="J17" s="32" t="str">
        <f>'Rekapitulace stavby'!AN13</f>
        <v>Vyplň údaj</v>
      </c>
      <c r="K17" s="37"/>
      <c r="L17" s="133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43"/>
      <c r="C18" s="37"/>
      <c r="D18" s="37"/>
      <c r="E18" s="32" t="str">
        <f>'Rekapitulace stavby'!E14</f>
        <v>Vyplň údaj</v>
      </c>
      <c r="F18" s="135"/>
      <c r="G18" s="135"/>
      <c r="H18" s="135"/>
      <c r="I18" s="131" t="s">
        <v>28</v>
      </c>
      <c r="J18" s="32" t="str">
        <f>'Rekapitulace stavby'!AN14</f>
        <v>Vyplň údaj</v>
      </c>
      <c r="K18" s="37"/>
      <c r="L18" s="133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43"/>
      <c r="C19" s="37"/>
      <c r="D19" s="37"/>
      <c r="E19" s="37"/>
      <c r="F19" s="37"/>
      <c r="G19" s="37"/>
      <c r="H19" s="37"/>
      <c r="I19" s="37"/>
      <c r="J19" s="37"/>
      <c r="K19" s="37"/>
      <c r="L19" s="133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43"/>
      <c r="C20" s="37"/>
      <c r="D20" s="131" t="s">
        <v>31</v>
      </c>
      <c r="E20" s="37"/>
      <c r="F20" s="37"/>
      <c r="G20" s="37"/>
      <c r="H20" s="37"/>
      <c r="I20" s="131" t="s">
        <v>26</v>
      </c>
      <c r="J20" s="135" t="s">
        <v>19</v>
      </c>
      <c r="K20" s="37"/>
      <c r="L20" s="133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43"/>
      <c r="C21" s="37"/>
      <c r="D21" s="37"/>
      <c r="E21" s="135" t="s">
        <v>32</v>
      </c>
      <c r="F21" s="37"/>
      <c r="G21" s="37"/>
      <c r="H21" s="37"/>
      <c r="I21" s="131" t="s">
        <v>28</v>
      </c>
      <c r="J21" s="135" t="s">
        <v>19</v>
      </c>
      <c r="K21" s="37"/>
      <c r="L21" s="133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43"/>
      <c r="C22" s="37"/>
      <c r="D22" s="37"/>
      <c r="E22" s="37"/>
      <c r="F22" s="37"/>
      <c r="G22" s="37"/>
      <c r="H22" s="37"/>
      <c r="I22" s="37"/>
      <c r="J22" s="37"/>
      <c r="K22" s="37"/>
      <c r="L22" s="133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43"/>
      <c r="C23" s="37"/>
      <c r="D23" s="131" t="s">
        <v>34</v>
      </c>
      <c r="E23" s="37"/>
      <c r="F23" s="37"/>
      <c r="G23" s="37"/>
      <c r="H23" s="37"/>
      <c r="I23" s="131" t="s">
        <v>26</v>
      </c>
      <c r="J23" s="135" t="s">
        <v>19</v>
      </c>
      <c r="K23" s="37"/>
      <c r="L23" s="133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43"/>
      <c r="C24" s="37"/>
      <c r="D24" s="37"/>
      <c r="E24" s="135" t="s">
        <v>35</v>
      </c>
      <c r="F24" s="37"/>
      <c r="G24" s="37"/>
      <c r="H24" s="37"/>
      <c r="I24" s="131" t="s">
        <v>28</v>
      </c>
      <c r="J24" s="135" t="s">
        <v>19</v>
      </c>
      <c r="K24" s="37"/>
      <c r="L24" s="133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43"/>
      <c r="C25" s="37"/>
      <c r="D25" s="37"/>
      <c r="E25" s="37"/>
      <c r="F25" s="37"/>
      <c r="G25" s="37"/>
      <c r="H25" s="37"/>
      <c r="I25" s="37"/>
      <c r="J25" s="37"/>
      <c r="K25" s="37"/>
      <c r="L25" s="133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43"/>
      <c r="C26" s="37"/>
      <c r="D26" s="131" t="s">
        <v>36</v>
      </c>
      <c r="E26" s="37"/>
      <c r="F26" s="37"/>
      <c r="G26" s="37"/>
      <c r="H26" s="37"/>
      <c r="I26" s="37"/>
      <c r="J26" s="37"/>
      <c r="K26" s="37"/>
      <c r="L26" s="133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4.4" customHeight="1">
      <c r="A27" s="137"/>
      <c r="B27" s="138"/>
      <c r="C27" s="137"/>
      <c r="D27" s="137"/>
      <c r="E27" s="139" t="s">
        <v>19</v>
      </c>
      <c r="F27" s="139"/>
      <c r="G27" s="139"/>
      <c r="H27" s="139"/>
      <c r="I27" s="137"/>
      <c r="J27" s="137"/>
      <c r="K27" s="137"/>
      <c r="L27" s="140"/>
      <c r="S27" s="137"/>
      <c r="T27" s="137"/>
      <c r="U27" s="137"/>
      <c r="V27" s="137"/>
      <c r="W27" s="137"/>
      <c r="X27" s="137"/>
      <c r="Y27" s="137"/>
      <c r="Z27" s="137"/>
      <c r="AA27" s="137"/>
      <c r="AB27" s="137"/>
      <c r="AC27" s="137"/>
      <c r="AD27" s="137"/>
      <c r="AE27" s="137"/>
    </row>
    <row r="28" s="2" customFormat="1" ht="6.96" customHeight="1">
      <c r="A28" s="37"/>
      <c r="B28" s="43"/>
      <c r="C28" s="37"/>
      <c r="D28" s="37"/>
      <c r="E28" s="37"/>
      <c r="F28" s="37"/>
      <c r="G28" s="37"/>
      <c r="H28" s="37"/>
      <c r="I28" s="37"/>
      <c r="J28" s="37"/>
      <c r="K28" s="37"/>
      <c r="L28" s="133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43"/>
      <c r="C29" s="37"/>
      <c r="D29" s="141"/>
      <c r="E29" s="141"/>
      <c r="F29" s="141"/>
      <c r="G29" s="141"/>
      <c r="H29" s="141"/>
      <c r="I29" s="141"/>
      <c r="J29" s="141"/>
      <c r="K29" s="141"/>
      <c r="L29" s="133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25.44" customHeight="1">
      <c r="A30" s="37"/>
      <c r="B30" s="43"/>
      <c r="C30" s="37"/>
      <c r="D30" s="142" t="s">
        <v>38</v>
      </c>
      <c r="E30" s="37"/>
      <c r="F30" s="37"/>
      <c r="G30" s="37"/>
      <c r="H30" s="37"/>
      <c r="I30" s="37"/>
      <c r="J30" s="143">
        <f>ROUND(J84, 2)</f>
        <v>0</v>
      </c>
      <c r="K30" s="37"/>
      <c r="L30" s="133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43"/>
      <c r="C31" s="37"/>
      <c r="D31" s="141"/>
      <c r="E31" s="141"/>
      <c r="F31" s="141"/>
      <c r="G31" s="141"/>
      <c r="H31" s="141"/>
      <c r="I31" s="141"/>
      <c r="J31" s="141"/>
      <c r="K31" s="141"/>
      <c r="L31" s="133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43"/>
      <c r="C32" s="37"/>
      <c r="D32" s="37"/>
      <c r="E32" s="37"/>
      <c r="F32" s="144" t="s">
        <v>40</v>
      </c>
      <c r="G32" s="37"/>
      <c r="H32" s="37"/>
      <c r="I32" s="144" t="s">
        <v>39</v>
      </c>
      <c r="J32" s="144" t="s">
        <v>41</v>
      </c>
      <c r="K32" s="37"/>
      <c r="L32" s="133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43"/>
      <c r="C33" s="37"/>
      <c r="D33" s="145" t="s">
        <v>42</v>
      </c>
      <c r="E33" s="131" t="s">
        <v>43</v>
      </c>
      <c r="F33" s="146">
        <f>ROUND((SUM(BE84:BE117)),  2)</f>
        <v>0</v>
      </c>
      <c r="G33" s="37"/>
      <c r="H33" s="37"/>
      <c r="I33" s="147">
        <v>0.20999999999999999</v>
      </c>
      <c r="J33" s="146">
        <f>ROUND(((SUM(BE84:BE117))*I33),  2)</f>
        <v>0</v>
      </c>
      <c r="K33" s="37"/>
      <c r="L33" s="133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43"/>
      <c r="C34" s="37"/>
      <c r="D34" s="37"/>
      <c r="E34" s="131" t="s">
        <v>44</v>
      </c>
      <c r="F34" s="146">
        <f>ROUND((SUM(BF84:BF117)),  2)</f>
        <v>0</v>
      </c>
      <c r="G34" s="37"/>
      <c r="H34" s="37"/>
      <c r="I34" s="147">
        <v>0.14999999999999999</v>
      </c>
      <c r="J34" s="146">
        <f>ROUND(((SUM(BF84:BF117))*I34),  2)</f>
        <v>0</v>
      </c>
      <c r="K34" s="37"/>
      <c r="L34" s="133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43"/>
      <c r="C35" s="37"/>
      <c r="D35" s="37"/>
      <c r="E35" s="131" t="s">
        <v>45</v>
      </c>
      <c r="F35" s="146">
        <f>ROUND((SUM(BG84:BG117)),  2)</f>
        <v>0</v>
      </c>
      <c r="G35" s="37"/>
      <c r="H35" s="37"/>
      <c r="I35" s="147">
        <v>0.20999999999999999</v>
      </c>
      <c r="J35" s="146">
        <f>0</f>
        <v>0</v>
      </c>
      <c r="K35" s="37"/>
      <c r="L35" s="133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43"/>
      <c r="C36" s="37"/>
      <c r="D36" s="37"/>
      <c r="E36" s="131" t="s">
        <v>46</v>
      </c>
      <c r="F36" s="146">
        <f>ROUND((SUM(BH84:BH117)),  2)</f>
        <v>0</v>
      </c>
      <c r="G36" s="37"/>
      <c r="H36" s="37"/>
      <c r="I36" s="147">
        <v>0.14999999999999999</v>
      </c>
      <c r="J36" s="146">
        <f>0</f>
        <v>0</v>
      </c>
      <c r="K36" s="37"/>
      <c r="L36" s="133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43"/>
      <c r="C37" s="37"/>
      <c r="D37" s="37"/>
      <c r="E37" s="131" t="s">
        <v>47</v>
      </c>
      <c r="F37" s="146">
        <f>ROUND((SUM(BI84:BI117)),  2)</f>
        <v>0</v>
      </c>
      <c r="G37" s="37"/>
      <c r="H37" s="37"/>
      <c r="I37" s="147">
        <v>0</v>
      </c>
      <c r="J37" s="146">
        <f>0</f>
        <v>0</v>
      </c>
      <c r="K37" s="37"/>
      <c r="L37" s="133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6.96" customHeight="1">
      <c r="A38" s="37"/>
      <c r="B38" s="43"/>
      <c r="C38" s="37"/>
      <c r="D38" s="37"/>
      <c r="E38" s="37"/>
      <c r="F38" s="37"/>
      <c r="G38" s="37"/>
      <c r="H38" s="37"/>
      <c r="I38" s="37"/>
      <c r="J38" s="37"/>
      <c r="K38" s="37"/>
      <c r="L38" s="133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2" customFormat="1" ht="25.44" customHeight="1">
      <c r="A39" s="37"/>
      <c r="B39" s="43"/>
      <c r="C39" s="148"/>
      <c r="D39" s="149" t="s">
        <v>48</v>
      </c>
      <c r="E39" s="150"/>
      <c r="F39" s="150"/>
      <c r="G39" s="151" t="s">
        <v>49</v>
      </c>
      <c r="H39" s="152" t="s">
        <v>50</v>
      </c>
      <c r="I39" s="150"/>
      <c r="J39" s="153">
        <f>SUM(J30:J37)</f>
        <v>0</v>
      </c>
      <c r="K39" s="154"/>
      <c r="L39" s="133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14.4" customHeight="1">
      <c r="A40" s="37"/>
      <c r="B40" s="155"/>
      <c r="C40" s="156"/>
      <c r="D40" s="156"/>
      <c r="E40" s="156"/>
      <c r="F40" s="156"/>
      <c r="G40" s="156"/>
      <c r="H40" s="156"/>
      <c r="I40" s="156"/>
      <c r="J40" s="156"/>
      <c r="K40" s="156"/>
      <c r="L40" s="133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4" s="2" customFormat="1" ht="6.96" customHeight="1">
      <c r="A44" s="37"/>
      <c r="B44" s="157"/>
      <c r="C44" s="158"/>
      <c r="D44" s="158"/>
      <c r="E44" s="158"/>
      <c r="F44" s="158"/>
      <c r="G44" s="158"/>
      <c r="H44" s="158"/>
      <c r="I44" s="158"/>
      <c r="J44" s="158"/>
      <c r="K44" s="158"/>
      <c r="L44" s="133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</row>
    <row r="45" s="2" customFormat="1" ht="24.96" customHeight="1">
      <c r="A45" s="37"/>
      <c r="B45" s="38"/>
      <c r="C45" s="22" t="s">
        <v>110</v>
      </c>
      <c r="D45" s="39"/>
      <c r="E45" s="39"/>
      <c r="F45" s="39"/>
      <c r="G45" s="39"/>
      <c r="H45" s="39"/>
      <c r="I45" s="39"/>
      <c r="J45" s="39"/>
      <c r="K45" s="39"/>
      <c r="L45" s="133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</row>
    <row r="46" s="2" customFormat="1" ht="6.96" customHeight="1">
      <c r="A46" s="37"/>
      <c r="B46" s="38"/>
      <c r="C46" s="39"/>
      <c r="D46" s="39"/>
      <c r="E46" s="39"/>
      <c r="F46" s="39"/>
      <c r="G46" s="39"/>
      <c r="H46" s="39"/>
      <c r="I46" s="39"/>
      <c r="J46" s="39"/>
      <c r="K46" s="39"/>
      <c r="L46" s="133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</row>
    <row r="47" s="2" customFormat="1" ht="12" customHeight="1">
      <c r="A47" s="37"/>
      <c r="B47" s="38"/>
      <c r="C47" s="31" t="s">
        <v>16</v>
      </c>
      <c r="D47" s="39"/>
      <c r="E47" s="39"/>
      <c r="F47" s="39"/>
      <c r="G47" s="39"/>
      <c r="H47" s="39"/>
      <c r="I47" s="39"/>
      <c r="J47" s="39"/>
      <c r="K47" s="39"/>
      <c r="L47" s="133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</row>
    <row r="48" s="2" customFormat="1" ht="14.4" customHeight="1">
      <c r="A48" s="37"/>
      <c r="B48" s="38"/>
      <c r="C48" s="39"/>
      <c r="D48" s="39"/>
      <c r="E48" s="159" t="str">
        <f>E7</f>
        <v>Stavební úpravy bytového domu ul. Partyzánská č. p. 302 v Pudlově</v>
      </c>
      <c r="F48" s="31"/>
      <c r="G48" s="31"/>
      <c r="H48" s="31"/>
      <c r="I48" s="39"/>
      <c r="J48" s="39"/>
      <c r="K48" s="39"/>
      <c r="L48" s="133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</row>
    <row r="49" s="2" customFormat="1" ht="12" customHeight="1">
      <c r="A49" s="37"/>
      <c r="B49" s="38"/>
      <c r="C49" s="31" t="s">
        <v>108</v>
      </c>
      <c r="D49" s="39"/>
      <c r="E49" s="39"/>
      <c r="F49" s="39"/>
      <c r="G49" s="39"/>
      <c r="H49" s="39"/>
      <c r="I49" s="39"/>
      <c r="J49" s="39"/>
      <c r="K49" s="39"/>
      <c r="L49" s="133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</row>
    <row r="50" s="2" customFormat="1" ht="15.6" customHeight="1">
      <c r="A50" s="37"/>
      <c r="B50" s="38"/>
      <c r="C50" s="39"/>
      <c r="D50" s="39"/>
      <c r="E50" s="68" t="str">
        <f>E9</f>
        <v>E.2.01.4 - Oprava septiku</v>
      </c>
      <c r="F50" s="39"/>
      <c r="G50" s="39"/>
      <c r="H50" s="39"/>
      <c r="I50" s="39"/>
      <c r="J50" s="39"/>
      <c r="K50" s="39"/>
      <c r="L50" s="133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</row>
    <row r="51" s="2" customFormat="1" ht="6.96" customHeight="1">
      <c r="A51" s="37"/>
      <c r="B51" s="38"/>
      <c r="C51" s="39"/>
      <c r="D51" s="39"/>
      <c r="E51" s="39"/>
      <c r="F51" s="39"/>
      <c r="G51" s="39"/>
      <c r="H51" s="39"/>
      <c r="I51" s="39"/>
      <c r="J51" s="39"/>
      <c r="K51" s="39"/>
      <c r="L51" s="133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</row>
    <row r="52" s="2" customFormat="1" ht="12" customHeight="1">
      <c r="A52" s="37"/>
      <c r="B52" s="38"/>
      <c r="C52" s="31" t="s">
        <v>21</v>
      </c>
      <c r="D52" s="39"/>
      <c r="E52" s="39"/>
      <c r="F52" s="26" t="str">
        <f>F12</f>
        <v>Partyzánská 302</v>
      </c>
      <c r="G52" s="39"/>
      <c r="H52" s="39"/>
      <c r="I52" s="31" t="s">
        <v>23</v>
      </c>
      <c r="J52" s="71" t="str">
        <f>IF(J12="","",J12)</f>
        <v>26. 11. 2022</v>
      </c>
      <c r="K52" s="39"/>
      <c r="L52" s="133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</row>
    <row r="53" s="2" customFormat="1" ht="6.96" customHeight="1">
      <c r="A53" s="37"/>
      <c r="B53" s="38"/>
      <c r="C53" s="39"/>
      <c r="D53" s="39"/>
      <c r="E53" s="39"/>
      <c r="F53" s="39"/>
      <c r="G53" s="39"/>
      <c r="H53" s="39"/>
      <c r="I53" s="39"/>
      <c r="J53" s="39"/>
      <c r="K53" s="39"/>
      <c r="L53" s="133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</row>
    <row r="54" s="2" customFormat="1" ht="15.6" customHeight="1">
      <c r="A54" s="37"/>
      <c r="B54" s="38"/>
      <c r="C54" s="31" t="s">
        <v>25</v>
      </c>
      <c r="D54" s="39"/>
      <c r="E54" s="39"/>
      <c r="F54" s="26" t="str">
        <f>E15</f>
        <v>Město Bohumín</v>
      </c>
      <c r="G54" s="39"/>
      <c r="H54" s="39"/>
      <c r="I54" s="31" t="s">
        <v>31</v>
      </c>
      <c r="J54" s="35" t="str">
        <f>E21</f>
        <v>BENUTA PRO s.r.o.</v>
      </c>
      <c r="K54" s="39"/>
      <c r="L54" s="133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</row>
    <row r="55" s="2" customFormat="1" ht="15.6" customHeight="1">
      <c r="A55" s="37"/>
      <c r="B55" s="38"/>
      <c r="C55" s="31" t="s">
        <v>29</v>
      </c>
      <c r="D55" s="39"/>
      <c r="E55" s="39"/>
      <c r="F55" s="26" t="str">
        <f>IF(E18="","",E18)</f>
        <v>Vyplň údaj</v>
      </c>
      <c r="G55" s="39"/>
      <c r="H55" s="39"/>
      <c r="I55" s="31" t="s">
        <v>34</v>
      </c>
      <c r="J55" s="35" t="str">
        <f>E24</f>
        <v>Ing. T. Pacola</v>
      </c>
      <c r="K55" s="39"/>
      <c r="L55" s="133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</row>
    <row r="56" s="2" customFormat="1" ht="10.32" customHeight="1">
      <c r="A56" s="37"/>
      <c r="B56" s="38"/>
      <c r="C56" s="39"/>
      <c r="D56" s="39"/>
      <c r="E56" s="39"/>
      <c r="F56" s="39"/>
      <c r="G56" s="39"/>
      <c r="H56" s="39"/>
      <c r="I56" s="39"/>
      <c r="J56" s="39"/>
      <c r="K56" s="39"/>
      <c r="L56" s="133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</row>
    <row r="57" s="2" customFormat="1" ht="29.28" customHeight="1">
      <c r="A57" s="37"/>
      <c r="B57" s="38"/>
      <c r="C57" s="160" t="s">
        <v>111</v>
      </c>
      <c r="D57" s="161"/>
      <c r="E57" s="161"/>
      <c r="F57" s="161"/>
      <c r="G57" s="161"/>
      <c r="H57" s="161"/>
      <c r="I57" s="161"/>
      <c r="J57" s="162" t="s">
        <v>112</v>
      </c>
      <c r="K57" s="161"/>
      <c r="L57" s="133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</row>
    <row r="58" s="2" customFormat="1" ht="10.32" customHeight="1">
      <c r="A58" s="37"/>
      <c r="B58" s="38"/>
      <c r="C58" s="39"/>
      <c r="D58" s="39"/>
      <c r="E58" s="39"/>
      <c r="F58" s="39"/>
      <c r="G58" s="39"/>
      <c r="H58" s="39"/>
      <c r="I58" s="39"/>
      <c r="J58" s="39"/>
      <c r="K58" s="39"/>
      <c r="L58" s="133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</row>
    <row r="59" s="2" customFormat="1" ht="22.8" customHeight="1">
      <c r="A59" s="37"/>
      <c r="B59" s="38"/>
      <c r="C59" s="163" t="s">
        <v>70</v>
      </c>
      <c r="D59" s="39"/>
      <c r="E59" s="39"/>
      <c r="F59" s="39"/>
      <c r="G59" s="39"/>
      <c r="H59" s="39"/>
      <c r="I59" s="39"/>
      <c r="J59" s="101">
        <f>J84</f>
        <v>0</v>
      </c>
      <c r="K59" s="39"/>
      <c r="L59" s="133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U59" s="16" t="s">
        <v>113</v>
      </c>
    </row>
    <row r="60" s="9" customFormat="1" ht="24.96" customHeight="1">
      <c r="A60" s="9"/>
      <c r="B60" s="164"/>
      <c r="C60" s="165"/>
      <c r="D60" s="166" t="s">
        <v>114</v>
      </c>
      <c r="E60" s="167"/>
      <c r="F60" s="167"/>
      <c r="G60" s="167"/>
      <c r="H60" s="167"/>
      <c r="I60" s="167"/>
      <c r="J60" s="168">
        <f>J85</f>
        <v>0</v>
      </c>
      <c r="K60" s="165"/>
      <c r="L60" s="16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0"/>
      <c r="C61" s="171"/>
      <c r="D61" s="172" t="s">
        <v>115</v>
      </c>
      <c r="E61" s="173"/>
      <c r="F61" s="173"/>
      <c r="G61" s="173"/>
      <c r="H61" s="173"/>
      <c r="I61" s="173"/>
      <c r="J61" s="174">
        <f>J86</f>
        <v>0</v>
      </c>
      <c r="K61" s="171"/>
      <c r="L61" s="175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0"/>
      <c r="C62" s="171"/>
      <c r="D62" s="172" t="s">
        <v>120</v>
      </c>
      <c r="E62" s="173"/>
      <c r="F62" s="173"/>
      <c r="G62" s="173"/>
      <c r="H62" s="173"/>
      <c r="I62" s="173"/>
      <c r="J62" s="174">
        <f>J89</f>
        <v>0</v>
      </c>
      <c r="K62" s="171"/>
      <c r="L62" s="175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0"/>
      <c r="C63" s="171"/>
      <c r="D63" s="172" t="s">
        <v>1829</v>
      </c>
      <c r="E63" s="173"/>
      <c r="F63" s="173"/>
      <c r="G63" s="173"/>
      <c r="H63" s="173"/>
      <c r="I63" s="173"/>
      <c r="J63" s="174">
        <f>J104</f>
        <v>0</v>
      </c>
      <c r="K63" s="171"/>
      <c r="L63" s="175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0"/>
      <c r="C64" s="171"/>
      <c r="D64" s="172" t="s">
        <v>122</v>
      </c>
      <c r="E64" s="173"/>
      <c r="F64" s="173"/>
      <c r="G64" s="173"/>
      <c r="H64" s="173"/>
      <c r="I64" s="173"/>
      <c r="J64" s="174">
        <f>J115</f>
        <v>0</v>
      </c>
      <c r="K64" s="171"/>
      <c r="L64" s="175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2" customFormat="1" ht="21.84" customHeight="1">
      <c r="A65" s="37"/>
      <c r="B65" s="38"/>
      <c r="C65" s="39"/>
      <c r="D65" s="39"/>
      <c r="E65" s="39"/>
      <c r="F65" s="39"/>
      <c r="G65" s="39"/>
      <c r="H65" s="39"/>
      <c r="I65" s="39"/>
      <c r="J65" s="39"/>
      <c r="K65" s="39"/>
      <c r="L65" s="133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 s="2" customFormat="1" ht="6.96" customHeight="1">
      <c r="A66" s="37"/>
      <c r="B66" s="58"/>
      <c r="C66" s="59"/>
      <c r="D66" s="59"/>
      <c r="E66" s="59"/>
      <c r="F66" s="59"/>
      <c r="G66" s="59"/>
      <c r="H66" s="59"/>
      <c r="I66" s="59"/>
      <c r="J66" s="59"/>
      <c r="K66" s="59"/>
      <c r="L66" s="133"/>
      <c r="S66" s="37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</row>
    <row r="70" s="2" customFormat="1" ht="6.96" customHeight="1">
      <c r="A70" s="37"/>
      <c r="B70" s="60"/>
      <c r="C70" s="61"/>
      <c r="D70" s="61"/>
      <c r="E70" s="61"/>
      <c r="F70" s="61"/>
      <c r="G70" s="61"/>
      <c r="H70" s="61"/>
      <c r="I70" s="61"/>
      <c r="J70" s="61"/>
      <c r="K70" s="61"/>
      <c r="L70" s="133"/>
      <c r="S70" s="37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</row>
    <row r="71" s="2" customFormat="1" ht="24.96" customHeight="1">
      <c r="A71" s="37"/>
      <c r="B71" s="38"/>
      <c r="C71" s="22" t="s">
        <v>138</v>
      </c>
      <c r="D71" s="39"/>
      <c r="E71" s="39"/>
      <c r="F71" s="39"/>
      <c r="G71" s="39"/>
      <c r="H71" s="39"/>
      <c r="I71" s="39"/>
      <c r="J71" s="39"/>
      <c r="K71" s="39"/>
      <c r="L71" s="133"/>
      <c r="S71" s="37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</row>
    <row r="72" s="2" customFormat="1" ht="6.96" customHeight="1">
      <c r="A72" s="37"/>
      <c r="B72" s="38"/>
      <c r="C72" s="39"/>
      <c r="D72" s="39"/>
      <c r="E72" s="39"/>
      <c r="F72" s="39"/>
      <c r="G72" s="39"/>
      <c r="H72" s="39"/>
      <c r="I72" s="39"/>
      <c r="J72" s="39"/>
      <c r="K72" s="39"/>
      <c r="L72" s="133"/>
      <c r="S72" s="37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</row>
    <row r="73" s="2" customFormat="1" ht="12" customHeight="1">
      <c r="A73" s="37"/>
      <c r="B73" s="38"/>
      <c r="C73" s="31" t="s">
        <v>16</v>
      </c>
      <c r="D73" s="39"/>
      <c r="E73" s="39"/>
      <c r="F73" s="39"/>
      <c r="G73" s="39"/>
      <c r="H73" s="39"/>
      <c r="I73" s="39"/>
      <c r="J73" s="39"/>
      <c r="K73" s="39"/>
      <c r="L73" s="133"/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</row>
    <row r="74" s="2" customFormat="1" ht="14.4" customHeight="1">
      <c r="A74" s="37"/>
      <c r="B74" s="38"/>
      <c r="C74" s="39"/>
      <c r="D74" s="39"/>
      <c r="E74" s="159" t="str">
        <f>E7</f>
        <v>Stavební úpravy bytového domu ul. Partyzánská č. p. 302 v Pudlově</v>
      </c>
      <c r="F74" s="31"/>
      <c r="G74" s="31"/>
      <c r="H74" s="31"/>
      <c r="I74" s="39"/>
      <c r="J74" s="39"/>
      <c r="K74" s="39"/>
      <c r="L74" s="133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</row>
    <row r="75" s="2" customFormat="1" ht="12" customHeight="1">
      <c r="A75" s="37"/>
      <c r="B75" s="38"/>
      <c r="C75" s="31" t="s">
        <v>108</v>
      </c>
      <c r="D75" s="39"/>
      <c r="E75" s="39"/>
      <c r="F75" s="39"/>
      <c r="G75" s="39"/>
      <c r="H75" s="39"/>
      <c r="I75" s="39"/>
      <c r="J75" s="39"/>
      <c r="K75" s="39"/>
      <c r="L75" s="133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</row>
    <row r="76" s="2" customFormat="1" ht="15.6" customHeight="1">
      <c r="A76" s="37"/>
      <c r="B76" s="38"/>
      <c r="C76" s="39"/>
      <c r="D76" s="39"/>
      <c r="E76" s="68" t="str">
        <f>E9</f>
        <v>E.2.01.4 - Oprava septiku</v>
      </c>
      <c r="F76" s="39"/>
      <c r="G76" s="39"/>
      <c r="H76" s="39"/>
      <c r="I76" s="39"/>
      <c r="J76" s="39"/>
      <c r="K76" s="39"/>
      <c r="L76" s="133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6.96" customHeight="1">
      <c r="A77" s="37"/>
      <c r="B77" s="38"/>
      <c r="C77" s="39"/>
      <c r="D77" s="39"/>
      <c r="E77" s="39"/>
      <c r="F77" s="39"/>
      <c r="G77" s="39"/>
      <c r="H77" s="39"/>
      <c r="I77" s="39"/>
      <c r="J77" s="39"/>
      <c r="K77" s="39"/>
      <c r="L77" s="133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78" s="2" customFormat="1" ht="12" customHeight="1">
      <c r="A78" s="37"/>
      <c r="B78" s="38"/>
      <c r="C78" s="31" t="s">
        <v>21</v>
      </c>
      <c r="D78" s="39"/>
      <c r="E78" s="39"/>
      <c r="F78" s="26" t="str">
        <f>F12</f>
        <v>Partyzánská 302</v>
      </c>
      <c r="G78" s="39"/>
      <c r="H78" s="39"/>
      <c r="I78" s="31" t="s">
        <v>23</v>
      </c>
      <c r="J78" s="71" t="str">
        <f>IF(J12="","",J12)</f>
        <v>26. 11. 2022</v>
      </c>
      <c r="K78" s="39"/>
      <c r="L78" s="133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</row>
    <row r="79" s="2" customFormat="1" ht="6.96" customHeight="1">
      <c r="A79" s="37"/>
      <c r="B79" s="38"/>
      <c r="C79" s="39"/>
      <c r="D79" s="39"/>
      <c r="E79" s="39"/>
      <c r="F79" s="39"/>
      <c r="G79" s="39"/>
      <c r="H79" s="39"/>
      <c r="I79" s="39"/>
      <c r="J79" s="39"/>
      <c r="K79" s="39"/>
      <c r="L79" s="133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</row>
    <row r="80" s="2" customFormat="1" ht="15.6" customHeight="1">
      <c r="A80" s="37"/>
      <c r="B80" s="38"/>
      <c r="C80" s="31" t="s">
        <v>25</v>
      </c>
      <c r="D80" s="39"/>
      <c r="E80" s="39"/>
      <c r="F80" s="26" t="str">
        <f>E15</f>
        <v>Město Bohumín</v>
      </c>
      <c r="G80" s="39"/>
      <c r="H80" s="39"/>
      <c r="I80" s="31" t="s">
        <v>31</v>
      </c>
      <c r="J80" s="35" t="str">
        <f>E21</f>
        <v>BENUTA PRO s.r.o.</v>
      </c>
      <c r="K80" s="39"/>
      <c r="L80" s="133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</row>
    <row r="81" s="2" customFormat="1" ht="15.6" customHeight="1">
      <c r="A81" s="37"/>
      <c r="B81" s="38"/>
      <c r="C81" s="31" t="s">
        <v>29</v>
      </c>
      <c r="D81" s="39"/>
      <c r="E81" s="39"/>
      <c r="F81" s="26" t="str">
        <f>IF(E18="","",E18)</f>
        <v>Vyplň údaj</v>
      </c>
      <c r="G81" s="39"/>
      <c r="H81" s="39"/>
      <c r="I81" s="31" t="s">
        <v>34</v>
      </c>
      <c r="J81" s="35" t="str">
        <f>E24</f>
        <v>Ing. T. Pacola</v>
      </c>
      <c r="K81" s="39"/>
      <c r="L81" s="133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10.32" customHeight="1">
      <c r="A82" s="37"/>
      <c r="B82" s="38"/>
      <c r="C82" s="39"/>
      <c r="D82" s="39"/>
      <c r="E82" s="39"/>
      <c r="F82" s="39"/>
      <c r="G82" s="39"/>
      <c r="H82" s="39"/>
      <c r="I82" s="39"/>
      <c r="J82" s="39"/>
      <c r="K82" s="39"/>
      <c r="L82" s="133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11" customFormat="1" ht="29.28" customHeight="1">
      <c r="A83" s="176"/>
      <c r="B83" s="177"/>
      <c r="C83" s="178" t="s">
        <v>139</v>
      </c>
      <c r="D83" s="179" t="s">
        <v>57</v>
      </c>
      <c r="E83" s="179" t="s">
        <v>53</v>
      </c>
      <c r="F83" s="179" t="s">
        <v>54</v>
      </c>
      <c r="G83" s="179" t="s">
        <v>140</v>
      </c>
      <c r="H83" s="179" t="s">
        <v>141</v>
      </c>
      <c r="I83" s="179" t="s">
        <v>142</v>
      </c>
      <c r="J83" s="179" t="s">
        <v>112</v>
      </c>
      <c r="K83" s="180" t="s">
        <v>143</v>
      </c>
      <c r="L83" s="181"/>
      <c r="M83" s="91" t="s">
        <v>19</v>
      </c>
      <c r="N83" s="92" t="s">
        <v>42</v>
      </c>
      <c r="O83" s="92" t="s">
        <v>144</v>
      </c>
      <c r="P83" s="92" t="s">
        <v>145</v>
      </c>
      <c r="Q83" s="92" t="s">
        <v>146</v>
      </c>
      <c r="R83" s="92" t="s">
        <v>147</v>
      </c>
      <c r="S83" s="92" t="s">
        <v>148</v>
      </c>
      <c r="T83" s="93" t="s">
        <v>149</v>
      </c>
      <c r="U83" s="176"/>
      <c r="V83" s="176"/>
      <c r="W83" s="176"/>
      <c r="X83" s="176"/>
      <c r="Y83" s="176"/>
      <c r="Z83" s="176"/>
      <c r="AA83" s="176"/>
      <c r="AB83" s="176"/>
      <c r="AC83" s="176"/>
      <c r="AD83" s="176"/>
      <c r="AE83" s="176"/>
    </row>
    <row r="84" s="2" customFormat="1" ht="22.8" customHeight="1">
      <c r="A84" s="37"/>
      <c r="B84" s="38"/>
      <c r="C84" s="98" t="s">
        <v>150</v>
      </c>
      <c r="D84" s="39"/>
      <c r="E84" s="39"/>
      <c r="F84" s="39"/>
      <c r="G84" s="39"/>
      <c r="H84" s="39"/>
      <c r="I84" s="39"/>
      <c r="J84" s="182">
        <f>BK84</f>
        <v>0</v>
      </c>
      <c r="K84" s="39"/>
      <c r="L84" s="43"/>
      <c r="M84" s="94"/>
      <c r="N84" s="183"/>
      <c r="O84" s="95"/>
      <c r="P84" s="184">
        <f>P85</f>
        <v>0</v>
      </c>
      <c r="Q84" s="95"/>
      <c r="R84" s="184">
        <f>R85</f>
        <v>2.8762259999999995</v>
      </c>
      <c r="S84" s="95"/>
      <c r="T84" s="185">
        <f>T85</f>
        <v>2.9896680000000004</v>
      </c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T84" s="16" t="s">
        <v>71</v>
      </c>
      <c r="AU84" s="16" t="s">
        <v>113</v>
      </c>
      <c r="BK84" s="186">
        <f>BK85</f>
        <v>0</v>
      </c>
    </row>
    <row r="85" s="12" customFormat="1" ht="25.92" customHeight="1">
      <c r="A85" s="12"/>
      <c r="B85" s="187"/>
      <c r="C85" s="188"/>
      <c r="D85" s="189" t="s">
        <v>71</v>
      </c>
      <c r="E85" s="190" t="s">
        <v>151</v>
      </c>
      <c r="F85" s="190" t="s">
        <v>152</v>
      </c>
      <c r="G85" s="188"/>
      <c r="H85" s="188"/>
      <c r="I85" s="191"/>
      <c r="J85" s="192">
        <f>BK85</f>
        <v>0</v>
      </c>
      <c r="K85" s="188"/>
      <c r="L85" s="193"/>
      <c r="M85" s="194"/>
      <c r="N85" s="195"/>
      <c r="O85" s="195"/>
      <c r="P85" s="196">
        <f>P86+P89+P104+P115</f>
        <v>0</v>
      </c>
      <c r="Q85" s="195"/>
      <c r="R85" s="196">
        <f>R86+R89+R104+R115</f>
        <v>2.8762259999999995</v>
      </c>
      <c r="S85" s="195"/>
      <c r="T85" s="197">
        <f>T86+T89+T104+T115</f>
        <v>2.9896680000000004</v>
      </c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R85" s="198" t="s">
        <v>80</v>
      </c>
      <c r="AT85" s="199" t="s">
        <v>71</v>
      </c>
      <c r="AU85" s="199" t="s">
        <v>72</v>
      </c>
      <c r="AY85" s="198" t="s">
        <v>153</v>
      </c>
      <c r="BK85" s="200">
        <f>BK86+BK89+BK104+BK115</f>
        <v>0</v>
      </c>
    </row>
    <row r="86" s="12" customFormat="1" ht="22.8" customHeight="1">
      <c r="A86" s="12"/>
      <c r="B86" s="187"/>
      <c r="C86" s="188"/>
      <c r="D86" s="189" t="s">
        <v>71</v>
      </c>
      <c r="E86" s="201" t="s">
        <v>80</v>
      </c>
      <c r="F86" s="201" t="s">
        <v>154</v>
      </c>
      <c r="G86" s="188"/>
      <c r="H86" s="188"/>
      <c r="I86" s="191"/>
      <c r="J86" s="202">
        <f>BK86</f>
        <v>0</v>
      </c>
      <c r="K86" s="188"/>
      <c r="L86" s="193"/>
      <c r="M86" s="194"/>
      <c r="N86" s="195"/>
      <c r="O86" s="195"/>
      <c r="P86" s="196">
        <f>SUM(P87:P88)</f>
        <v>0</v>
      </c>
      <c r="Q86" s="195"/>
      <c r="R86" s="196">
        <f>SUM(R87:R88)</f>
        <v>0.00096000000000000002</v>
      </c>
      <c r="S86" s="195"/>
      <c r="T86" s="197">
        <f>SUM(T87:T88)</f>
        <v>0</v>
      </c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R86" s="198" t="s">
        <v>80</v>
      </c>
      <c r="AT86" s="199" t="s">
        <v>71</v>
      </c>
      <c r="AU86" s="199" t="s">
        <v>80</v>
      </c>
      <c r="AY86" s="198" t="s">
        <v>153</v>
      </c>
      <c r="BK86" s="200">
        <f>SUM(BK87:BK88)</f>
        <v>0</v>
      </c>
    </row>
    <row r="87" s="2" customFormat="1" ht="14.4" customHeight="1">
      <c r="A87" s="37"/>
      <c r="B87" s="38"/>
      <c r="C87" s="203" t="s">
        <v>80</v>
      </c>
      <c r="D87" s="203" t="s">
        <v>155</v>
      </c>
      <c r="E87" s="204" t="s">
        <v>1830</v>
      </c>
      <c r="F87" s="205" t="s">
        <v>1831</v>
      </c>
      <c r="G87" s="206" t="s">
        <v>568</v>
      </c>
      <c r="H87" s="207">
        <v>8</v>
      </c>
      <c r="I87" s="208"/>
      <c r="J87" s="209">
        <f>ROUND(I87*H87,2)</f>
        <v>0</v>
      </c>
      <c r="K87" s="205" t="s">
        <v>159</v>
      </c>
      <c r="L87" s="43"/>
      <c r="M87" s="210" t="s">
        <v>19</v>
      </c>
      <c r="N87" s="211" t="s">
        <v>43</v>
      </c>
      <c r="O87" s="83"/>
      <c r="P87" s="212">
        <f>O87*H87</f>
        <v>0</v>
      </c>
      <c r="Q87" s="212">
        <v>0.00012</v>
      </c>
      <c r="R87" s="212">
        <f>Q87*H87</f>
        <v>0.00096000000000000002</v>
      </c>
      <c r="S87" s="212">
        <v>0</v>
      </c>
      <c r="T87" s="213">
        <f>S87*H87</f>
        <v>0</v>
      </c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R87" s="214" t="s">
        <v>160</v>
      </c>
      <c r="AT87" s="214" t="s">
        <v>155</v>
      </c>
      <c r="AU87" s="214" t="s">
        <v>85</v>
      </c>
      <c r="AY87" s="16" t="s">
        <v>153</v>
      </c>
      <c r="BE87" s="215">
        <f>IF(N87="základní",J87,0)</f>
        <v>0</v>
      </c>
      <c r="BF87" s="215">
        <f>IF(N87="snížená",J87,0)</f>
        <v>0</v>
      </c>
      <c r="BG87" s="215">
        <f>IF(N87="zákl. přenesená",J87,0)</f>
        <v>0</v>
      </c>
      <c r="BH87" s="215">
        <f>IF(N87="sníž. přenesená",J87,0)</f>
        <v>0</v>
      </c>
      <c r="BI87" s="215">
        <f>IF(N87="nulová",J87,0)</f>
        <v>0</v>
      </c>
      <c r="BJ87" s="16" t="s">
        <v>80</v>
      </c>
      <c r="BK87" s="215">
        <f>ROUND(I87*H87,2)</f>
        <v>0</v>
      </c>
      <c r="BL87" s="16" t="s">
        <v>160</v>
      </c>
      <c r="BM87" s="214" t="s">
        <v>1832</v>
      </c>
    </row>
    <row r="88" s="2" customFormat="1">
      <c r="A88" s="37"/>
      <c r="B88" s="38"/>
      <c r="C88" s="39"/>
      <c r="D88" s="216" t="s">
        <v>162</v>
      </c>
      <c r="E88" s="39"/>
      <c r="F88" s="217" t="s">
        <v>1833</v>
      </c>
      <c r="G88" s="39"/>
      <c r="H88" s="39"/>
      <c r="I88" s="218"/>
      <c r="J88" s="39"/>
      <c r="K88" s="39"/>
      <c r="L88" s="43"/>
      <c r="M88" s="219"/>
      <c r="N88" s="220"/>
      <c r="O88" s="83"/>
      <c r="P88" s="83"/>
      <c r="Q88" s="83"/>
      <c r="R88" s="83"/>
      <c r="S88" s="83"/>
      <c r="T88" s="84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T88" s="16" t="s">
        <v>162</v>
      </c>
      <c r="AU88" s="16" t="s">
        <v>85</v>
      </c>
    </row>
    <row r="89" s="12" customFormat="1" ht="22.8" customHeight="1">
      <c r="A89" s="12"/>
      <c r="B89" s="187"/>
      <c r="C89" s="188"/>
      <c r="D89" s="189" t="s">
        <v>71</v>
      </c>
      <c r="E89" s="201" t="s">
        <v>198</v>
      </c>
      <c r="F89" s="201" t="s">
        <v>520</v>
      </c>
      <c r="G89" s="188"/>
      <c r="H89" s="188"/>
      <c r="I89" s="191"/>
      <c r="J89" s="202">
        <f>BK89</f>
        <v>0</v>
      </c>
      <c r="K89" s="188"/>
      <c r="L89" s="193"/>
      <c r="M89" s="194"/>
      <c r="N89" s="195"/>
      <c r="O89" s="195"/>
      <c r="P89" s="196">
        <f>SUM(P90:P103)</f>
        <v>0</v>
      </c>
      <c r="Q89" s="195"/>
      <c r="R89" s="196">
        <f>SUM(R90:R103)</f>
        <v>2.8752659999999994</v>
      </c>
      <c r="S89" s="195"/>
      <c r="T89" s="197">
        <f>SUM(T90:T103)</f>
        <v>2.9896680000000004</v>
      </c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R89" s="198" t="s">
        <v>80</v>
      </c>
      <c r="AT89" s="199" t="s">
        <v>71</v>
      </c>
      <c r="AU89" s="199" t="s">
        <v>80</v>
      </c>
      <c r="AY89" s="198" t="s">
        <v>153</v>
      </c>
      <c r="BK89" s="200">
        <f>SUM(BK90:BK103)</f>
        <v>0</v>
      </c>
    </row>
    <row r="90" s="2" customFormat="1" ht="14.4" customHeight="1">
      <c r="A90" s="37"/>
      <c r="B90" s="38"/>
      <c r="C90" s="203" t="s">
        <v>85</v>
      </c>
      <c r="D90" s="203" t="s">
        <v>155</v>
      </c>
      <c r="E90" s="204" t="s">
        <v>1834</v>
      </c>
      <c r="F90" s="205" t="s">
        <v>1835</v>
      </c>
      <c r="G90" s="206" t="s">
        <v>158</v>
      </c>
      <c r="H90" s="207">
        <v>16</v>
      </c>
      <c r="I90" s="208"/>
      <c r="J90" s="209">
        <f>ROUND(I90*H90,2)</f>
        <v>0</v>
      </c>
      <c r="K90" s="205" t="s">
        <v>159</v>
      </c>
      <c r="L90" s="43"/>
      <c r="M90" s="210" t="s">
        <v>19</v>
      </c>
      <c r="N90" s="211" t="s">
        <v>43</v>
      </c>
      <c r="O90" s="83"/>
      <c r="P90" s="212">
        <f>O90*H90</f>
        <v>0</v>
      </c>
      <c r="Q90" s="212">
        <v>1.0000000000000001E-05</v>
      </c>
      <c r="R90" s="212">
        <f>Q90*H90</f>
        <v>0.00016000000000000001</v>
      </c>
      <c r="S90" s="212">
        <v>0</v>
      </c>
      <c r="T90" s="213">
        <f>S90*H90</f>
        <v>0</v>
      </c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R90" s="214" t="s">
        <v>160</v>
      </c>
      <c r="AT90" s="214" t="s">
        <v>155</v>
      </c>
      <c r="AU90" s="214" t="s">
        <v>85</v>
      </c>
      <c r="AY90" s="16" t="s">
        <v>153</v>
      </c>
      <c r="BE90" s="215">
        <f>IF(N90="základní",J90,0)</f>
        <v>0</v>
      </c>
      <c r="BF90" s="215">
        <f>IF(N90="snížená",J90,0)</f>
        <v>0</v>
      </c>
      <c r="BG90" s="215">
        <f>IF(N90="zákl. přenesená",J90,0)</f>
        <v>0</v>
      </c>
      <c r="BH90" s="215">
        <f>IF(N90="sníž. přenesená",J90,0)</f>
        <v>0</v>
      </c>
      <c r="BI90" s="215">
        <f>IF(N90="nulová",J90,0)</f>
        <v>0</v>
      </c>
      <c r="BJ90" s="16" t="s">
        <v>80</v>
      </c>
      <c r="BK90" s="215">
        <f>ROUND(I90*H90,2)</f>
        <v>0</v>
      </c>
      <c r="BL90" s="16" t="s">
        <v>160</v>
      </c>
      <c r="BM90" s="214" t="s">
        <v>1836</v>
      </c>
    </row>
    <row r="91" s="2" customFormat="1">
      <c r="A91" s="37"/>
      <c r="B91" s="38"/>
      <c r="C91" s="39"/>
      <c r="D91" s="216" t="s">
        <v>162</v>
      </c>
      <c r="E91" s="39"/>
      <c r="F91" s="217" t="s">
        <v>1837</v>
      </c>
      <c r="G91" s="39"/>
      <c r="H91" s="39"/>
      <c r="I91" s="218"/>
      <c r="J91" s="39"/>
      <c r="K91" s="39"/>
      <c r="L91" s="43"/>
      <c r="M91" s="219"/>
      <c r="N91" s="220"/>
      <c r="O91" s="83"/>
      <c r="P91" s="83"/>
      <c r="Q91" s="83"/>
      <c r="R91" s="83"/>
      <c r="S91" s="83"/>
      <c r="T91" s="84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T91" s="16" t="s">
        <v>162</v>
      </c>
      <c r="AU91" s="16" t="s">
        <v>85</v>
      </c>
    </row>
    <row r="92" s="2" customFormat="1" ht="14.4" customHeight="1">
      <c r="A92" s="37"/>
      <c r="B92" s="38"/>
      <c r="C92" s="203" t="s">
        <v>167</v>
      </c>
      <c r="D92" s="203" t="s">
        <v>155</v>
      </c>
      <c r="E92" s="204" t="s">
        <v>1838</v>
      </c>
      <c r="F92" s="205" t="s">
        <v>1839</v>
      </c>
      <c r="G92" s="206" t="s">
        <v>195</v>
      </c>
      <c r="H92" s="207">
        <v>36.799999999999997</v>
      </c>
      <c r="I92" s="208"/>
      <c r="J92" s="209">
        <f>ROUND(I92*H92,2)</f>
        <v>0</v>
      </c>
      <c r="K92" s="205" t="s">
        <v>159</v>
      </c>
      <c r="L92" s="43"/>
      <c r="M92" s="210" t="s">
        <v>19</v>
      </c>
      <c r="N92" s="211" t="s">
        <v>43</v>
      </c>
      <c r="O92" s="83"/>
      <c r="P92" s="212">
        <f>O92*H92</f>
        <v>0</v>
      </c>
      <c r="Q92" s="212">
        <v>1.0000000000000001E-05</v>
      </c>
      <c r="R92" s="212">
        <f>Q92*H92</f>
        <v>0.000368</v>
      </c>
      <c r="S92" s="212">
        <v>0</v>
      </c>
      <c r="T92" s="213">
        <f>S92*H92</f>
        <v>0</v>
      </c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  <c r="AR92" s="214" t="s">
        <v>160</v>
      </c>
      <c r="AT92" s="214" t="s">
        <v>155</v>
      </c>
      <c r="AU92" s="214" t="s">
        <v>85</v>
      </c>
      <c r="AY92" s="16" t="s">
        <v>153</v>
      </c>
      <c r="BE92" s="215">
        <f>IF(N92="základní",J92,0)</f>
        <v>0</v>
      </c>
      <c r="BF92" s="215">
        <f>IF(N92="snížená",J92,0)</f>
        <v>0</v>
      </c>
      <c r="BG92" s="215">
        <f>IF(N92="zákl. přenesená",J92,0)</f>
        <v>0</v>
      </c>
      <c r="BH92" s="215">
        <f>IF(N92="sníž. přenesená",J92,0)</f>
        <v>0</v>
      </c>
      <c r="BI92" s="215">
        <f>IF(N92="nulová",J92,0)</f>
        <v>0</v>
      </c>
      <c r="BJ92" s="16" t="s">
        <v>80</v>
      </c>
      <c r="BK92" s="215">
        <f>ROUND(I92*H92,2)</f>
        <v>0</v>
      </c>
      <c r="BL92" s="16" t="s">
        <v>160</v>
      </c>
      <c r="BM92" s="214" t="s">
        <v>1840</v>
      </c>
    </row>
    <row r="93" s="2" customFormat="1">
      <c r="A93" s="37"/>
      <c r="B93" s="38"/>
      <c r="C93" s="39"/>
      <c r="D93" s="216" t="s">
        <v>162</v>
      </c>
      <c r="E93" s="39"/>
      <c r="F93" s="217" t="s">
        <v>1841</v>
      </c>
      <c r="G93" s="39"/>
      <c r="H93" s="39"/>
      <c r="I93" s="218"/>
      <c r="J93" s="39"/>
      <c r="K93" s="39"/>
      <c r="L93" s="43"/>
      <c r="M93" s="219"/>
      <c r="N93" s="220"/>
      <c r="O93" s="83"/>
      <c r="P93" s="83"/>
      <c r="Q93" s="83"/>
      <c r="R93" s="83"/>
      <c r="S93" s="83"/>
      <c r="T93" s="84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T93" s="16" t="s">
        <v>162</v>
      </c>
      <c r="AU93" s="16" t="s">
        <v>85</v>
      </c>
    </row>
    <row r="94" s="2" customFormat="1" ht="14.4" customHeight="1">
      <c r="A94" s="37"/>
      <c r="B94" s="38"/>
      <c r="C94" s="203" t="s">
        <v>160</v>
      </c>
      <c r="D94" s="203" t="s">
        <v>155</v>
      </c>
      <c r="E94" s="204" t="s">
        <v>1842</v>
      </c>
      <c r="F94" s="205" t="s">
        <v>1843</v>
      </c>
      <c r="G94" s="206" t="s">
        <v>195</v>
      </c>
      <c r="H94" s="207">
        <v>45.298000000000002</v>
      </c>
      <c r="I94" s="208"/>
      <c r="J94" s="209">
        <f>ROUND(I94*H94,2)</f>
        <v>0</v>
      </c>
      <c r="K94" s="205" t="s">
        <v>159</v>
      </c>
      <c r="L94" s="43"/>
      <c r="M94" s="210" t="s">
        <v>19</v>
      </c>
      <c r="N94" s="211" t="s">
        <v>43</v>
      </c>
      <c r="O94" s="83"/>
      <c r="P94" s="212">
        <f>O94*H94</f>
        <v>0</v>
      </c>
      <c r="Q94" s="212">
        <v>0</v>
      </c>
      <c r="R94" s="212">
        <f>Q94*H94</f>
        <v>0</v>
      </c>
      <c r="S94" s="212">
        <v>0.066000000000000003</v>
      </c>
      <c r="T94" s="213">
        <f>S94*H94</f>
        <v>2.9896680000000004</v>
      </c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R94" s="214" t="s">
        <v>160</v>
      </c>
      <c r="AT94" s="214" t="s">
        <v>155</v>
      </c>
      <c r="AU94" s="214" t="s">
        <v>85</v>
      </c>
      <c r="AY94" s="16" t="s">
        <v>153</v>
      </c>
      <c r="BE94" s="215">
        <f>IF(N94="základní",J94,0)</f>
        <v>0</v>
      </c>
      <c r="BF94" s="215">
        <f>IF(N94="snížená",J94,0)</f>
        <v>0</v>
      </c>
      <c r="BG94" s="215">
        <f>IF(N94="zákl. přenesená",J94,0)</f>
        <v>0</v>
      </c>
      <c r="BH94" s="215">
        <f>IF(N94="sníž. přenesená",J94,0)</f>
        <v>0</v>
      </c>
      <c r="BI94" s="215">
        <f>IF(N94="nulová",J94,0)</f>
        <v>0</v>
      </c>
      <c r="BJ94" s="16" t="s">
        <v>80</v>
      </c>
      <c r="BK94" s="215">
        <f>ROUND(I94*H94,2)</f>
        <v>0</v>
      </c>
      <c r="BL94" s="16" t="s">
        <v>160</v>
      </c>
      <c r="BM94" s="214" t="s">
        <v>1844</v>
      </c>
    </row>
    <row r="95" s="2" customFormat="1">
      <c r="A95" s="37"/>
      <c r="B95" s="38"/>
      <c r="C95" s="39"/>
      <c r="D95" s="216" t="s">
        <v>162</v>
      </c>
      <c r="E95" s="39"/>
      <c r="F95" s="217" t="s">
        <v>1845</v>
      </c>
      <c r="G95" s="39"/>
      <c r="H95" s="39"/>
      <c r="I95" s="218"/>
      <c r="J95" s="39"/>
      <c r="K95" s="39"/>
      <c r="L95" s="43"/>
      <c r="M95" s="219"/>
      <c r="N95" s="220"/>
      <c r="O95" s="83"/>
      <c r="P95" s="83"/>
      <c r="Q95" s="83"/>
      <c r="R95" s="83"/>
      <c r="S95" s="83"/>
      <c r="T95" s="84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T95" s="16" t="s">
        <v>162</v>
      </c>
      <c r="AU95" s="16" t="s">
        <v>85</v>
      </c>
    </row>
    <row r="96" s="2" customFormat="1" ht="14.4" customHeight="1">
      <c r="A96" s="37"/>
      <c r="B96" s="38"/>
      <c r="C96" s="203" t="s">
        <v>177</v>
      </c>
      <c r="D96" s="203" t="s">
        <v>155</v>
      </c>
      <c r="E96" s="204" t="s">
        <v>1846</v>
      </c>
      <c r="F96" s="205" t="s">
        <v>1847</v>
      </c>
      <c r="G96" s="206" t="s">
        <v>195</v>
      </c>
      <c r="H96" s="207">
        <v>45.299999999999997</v>
      </c>
      <c r="I96" s="208"/>
      <c r="J96" s="209">
        <f>ROUND(I96*H96,2)</f>
        <v>0</v>
      </c>
      <c r="K96" s="205" t="s">
        <v>159</v>
      </c>
      <c r="L96" s="43"/>
      <c r="M96" s="210" t="s">
        <v>19</v>
      </c>
      <c r="N96" s="211" t="s">
        <v>43</v>
      </c>
      <c r="O96" s="83"/>
      <c r="P96" s="212">
        <f>O96*H96</f>
        <v>0</v>
      </c>
      <c r="Q96" s="212">
        <v>0</v>
      </c>
      <c r="R96" s="212">
        <f>Q96*H96</f>
        <v>0</v>
      </c>
      <c r="S96" s="212">
        <v>0</v>
      </c>
      <c r="T96" s="213">
        <f>S96*H96</f>
        <v>0</v>
      </c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R96" s="214" t="s">
        <v>160</v>
      </c>
      <c r="AT96" s="214" t="s">
        <v>155</v>
      </c>
      <c r="AU96" s="214" t="s">
        <v>85</v>
      </c>
      <c r="AY96" s="16" t="s">
        <v>153</v>
      </c>
      <c r="BE96" s="215">
        <f>IF(N96="základní",J96,0)</f>
        <v>0</v>
      </c>
      <c r="BF96" s="215">
        <f>IF(N96="snížená",J96,0)</f>
        <v>0</v>
      </c>
      <c r="BG96" s="215">
        <f>IF(N96="zákl. přenesená",J96,0)</f>
        <v>0</v>
      </c>
      <c r="BH96" s="215">
        <f>IF(N96="sníž. přenesená",J96,0)</f>
        <v>0</v>
      </c>
      <c r="BI96" s="215">
        <f>IF(N96="nulová",J96,0)</f>
        <v>0</v>
      </c>
      <c r="BJ96" s="16" t="s">
        <v>80</v>
      </c>
      <c r="BK96" s="215">
        <f>ROUND(I96*H96,2)</f>
        <v>0</v>
      </c>
      <c r="BL96" s="16" t="s">
        <v>160</v>
      </c>
      <c r="BM96" s="214" t="s">
        <v>1848</v>
      </c>
    </row>
    <row r="97" s="2" customFormat="1">
      <c r="A97" s="37"/>
      <c r="B97" s="38"/>
      <c r="C97" s="39"/>
      <c r="D97" s="216" t="s">
        <v>162</v>
      </c>
      <c r="E97" s="39"/>
      <c r="F97" s="217" t="s">
        <v>1849</v>
      </c>
      <c r="G97" s="39"/>
      <c r="H97" s="39"/>
      <c r="I97" s="218"/>
      <c r="J97" s="39"/>
      <c r="K97" s="39"/>
      <c r="L97" s="43"/>
      <c r="M97" s="219"/>
      <c r="N97" s="220"/>
      <c r="O97" s="83"/>
      <c r="P97" s="83"/>
      <c r="Q97" s="83"/>
      <c r="R97" s="83"/>
      <c r="S97" s="83"/>
      <c r="T97" s="84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T97" s="16" t="s">
        <v>162</v>
      </c>
      <c r="AU97" s="16" t="s">
        <v>85</v>
      </c>
    </row>
    <row r="98" s="2" customFormat="1" ht="14.4" customHeight="1">
      <c r="A98" s="37"/>
      <c r="B98" s="38"/>
      <c r="C98" s="203" t="s">
        <v>182</v>
      </c>
      <c r="D98" s="203" t="s">
        <v>155</v>
      </c>
      <c r="E98" s="204" t="s">
        <v>1850</v>
      </c>
      <c r="F98" s="205" t="s">
        <v>1851</v>
      </c>
      <c r="G98" s="206" t="s">
        <v>195</v>
      </c>
      <c r="H98" s="207">
        <v>45.299999999999997</v>
      </c>
      <c r="I98" s="208"/>
      <c r="J98" s="209">
        <f>ROUND(I98*H98,2)</f>
        <v>0</v>
      </c>
      <c r="K98" s="205" t="s">
        <v>159</v>
      </c>
      <c r="L98" s="43"/>
      <c r="M98" s="210" t="s">
        <v>19</v>
      </c>
      <c r="N98" s="211" t="s">
        <v>43</v>
      </c>
      <c r="O98" s="83"/>
      <c r="P98" s="212">
        <f>O98*H98</f>
        <v>0</v>
      </c>
      <c r="Q98" s="212">
        <v>0.060429999999999998</v>
      </c>
      <c r="R98" s="212">
        <f>Q98*H98</f>
        <v>2.7374789999999996</v>
      </c>
      <c r="S98" s="212">
        <v>0</v>
      </c>
      <c r="T98" s="213">
        <f>S98*H98</f>
        <v>0</v>
      </c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R98" s="214" t="s">
        <v>160</v>
      </c>
      <c r="AT98" s="214" t="s">
        <v>155</v>
      </c>
      <c r="AU98" s="214" t="s">
        <v>85</v>
      </c>
      <c r="AY98" s="16" t="s">
        <v>153</v>
      </c>
      <c r="BE98" s="215">
        <f>IF(N98="základní",J98,0)</f>
        <v>0</v>
      </c>
      <c r="BF98" s="215">
        <f>IF(N98="snížená",J98,0)</f>
        <v>0</v>
      </c>
      <c r="BG98" s="215">
        <f>IF(N98="zákl. přenesená",J98,0)</f>
        <v>0</v>
      </c>
      <c r="BH98" s="215">
        <f>IF(N98="sníž. přenesená",J98,0)</f>
        <v>0</v>
      </c>
      <c r="BI98" s="215">
        <f>IF(N98="nulová",J98,0)</f>
        <v>0</v>
      </c>
      <c r="BJ98" s="16" t="s">
        <v>80</v>
      </c>
      <c r="BK98" s="215">
        <f>ROUND(I98*H98,2)</f>
        <v>0</v>
      </c>
      <c r="BL98" s="16" t="s">
        <v>160</v>
      </c>
      <c r="BM98" s="214" t="s">
        <v>1852</v>
      </c>
    </row>
    <row r="99" s="2" customFormat="1">
      <c r="A99" s="37"/>
      <c r="B99" s="38"/>
      <c r="C99" s="39"/>
      <c r="D99" s="216" t="s">
        <v>162</v>
      </c>
      <c r="E99" s="39"/>
      <c r="F99" s="217" t="s">
        <v>1853</v>
      </c>
      <c r="G99" s="39"/>
      <c r="H99" s="39"/>
      <c r="I99" s="218"/>
      <c r="J99" s="39"/>
      <c r="K99" s="39"/>
      <c r="L99" s="43"/>
      <c r="M99" s="219"/>
      <c r="N99" s="220"/>
      <c r="O99" s="83"/>
      <c r="P99" s="83"/>
      <c r="Q99" s="83"/>
      <c r="R99" s="83"/>
      <c r="S99" s="83"/>
      <c r="T99" s="84"/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T99" s="16" t="s">
        <v>162</v>
      </c>
      <c r="AU99" s="16" t="s">
        <v>85</v>
      </c>
    </row>
    <row r="100" s="2" customFormat="1" ht="19.8" customHeight="1">
      <c r="A100" s="37"/>
      <c r="B100" s="38"/>
      <c r="C100" s="203" t="s">
        <v>187</v>
      </c>
      <c r="D100" s="203" t="s">
        <v>155</v>
      </c>
      <c r="E100" s="204" t="s">
        <v>1854</v>
      </c>
      <c r="F100" s="205" t="s">
        <v>1855</v>
      </c>
      <c r="G100" s="206" t="s">
        <v>195</v>
      </c>
      <c r="H100" s="207">
        <v>45.299999999999997</v>
      </c>
      <c r="I100" s="208"/>
      <c r="J100" s="209">
        <f>ROUND(I100*H100,2)</f>
        <v>0</v>
      </c>
      <c r="K100" s="205" t="s">
        <v>159</v>
      </c>
      <c r="L100" s="43"/>
      <c r="M100" s="210" t="s">
        <v>19</v>
      </c>
      <c r="N100" s="211" t="s">
        <v>43</v>
      </c>
      <c r="O100" s="83"/>
      <c r="P100" s="212">
        <f>O100*H100</f>
        <v>0</v>
      </c>
      <c r="Q100" s="212">
        <v>0</v>
      </c>
      <c r="R100" s="212">
        <f>Q100*H100</f>
        <v>0</v>
      </c>
      <c r="S100" s="212">
        <v>0</v>
      </c>
      <c r="T100" s="213">
        <f>S100*H100</f>
        <v>0</v>
      </c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  <c r="AR100" s="214" t="s">
        <v>160</v>
      </c>
      <c r="AT100" s="214" t="s">
        <v>155</v>
      </c>
      <c r="AU100" s="214" t="s">
        <v>85</v>
      </c>
      <c r="AY100" s="16" t="s">
        <v>153</v>
      </c>
      <c r="BE100" s="215">
        <f>IF(N100="základní",J100,0)</f>
        <v>0</v>
      </c>
      <c r="BF100" s="215">
        <f>IF(N100="snížená",J100,0)</f>
        <v>0</v>
      </c>
      <c r="BG100" s="215">
        <f>IF(N100="zákl. přenesená",J100,0)</f>
        <v>0</v>
      </c>
      <c r="BH100" s="215">
        <f>IF(N100="sníž. přenesená",J100,0)</f>
        <v>0</v>
      </c>
      <c r="BI100" s="215">
        <f>IF(N100="nulová",J100,0)</f>
        <v>0</v>
      </c>
      <c r="BJ100" s="16" t="s">
        <v>80</v>
      </c>
      <c r="BK100" s="215">
        <f>ROUND(I100*H100,2)</f>
        <v>0</v>
      </c>
      <c r="BL100" s="16" t="s">
        <v>160</v>
      </c>
      <c r="BM100" s="214" t="s">
        <v>1856</v>
      </c>
    </row>
    <row r="101" s="2" customFormat="1">
      <c r="A101" s="37"/>
      <c r="B101" s="38"/>
      <c r="C101" s="39"/>
      <c r="D101" s="216" t="s">
        <v>162</v>
      </c>
      <c r="E101" s="39"/>
      <c r="F101" s="217" t="s">
        <v>1857</v>
      </c>
      <c r="G101" s="39"/>
      <c r="H101" s="39"/>
      <c r="I101" s="218"/>
      <c r="J101" s="39"/>
      <c r="K101" s="39"/>
      <c r="L101" s="43"/>
      <c r="M101" s="219"/>
      <c r="N101" s="220"/>
      <c r="O101" s="83"/>
      <c r="P101" s="83"/>
      <c r="Q101" s="83"/>
      <c r="R101" s="83"/>
      <c r="S101" s="83"/>
      <c r="T101" s="84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  <c r="AT101" s="16" t="s">
        <v>162</v>
      </c>
      <c r="AU101" s="16" t="s">
        <v>85</v>
      </c>
    </row>
    <row r="102" s="2" customFormat="1" ht="14.4" customHeight="1">
      <c r="A102" s="37"/>
      <c r="B102" s="38"/>
      <c r="C102" s="203" t="s">
        <v>192</v>
      </c>
      <c r="D102" s="203" t="s">
        <v>155</v>
      </c>
      <c r="E102" s="204" t="s">
        <v>1858</v>
      </c>
      <c r="F102" s="205" t="s">
        <v>1859</v>
      </c>
      <c r="G102" s="206" t="s">
        <v>195</v>
      </c>
      <c r="H102" s="207">
        <v>45.299999999999997</v>
      </c>
      <c r="I102" s="208"/>
      <c r="J102" s="209">
        <f>ROUND(I102*H102,2)</f>
        <v>0</v>
      </c>
      <c r="K102" s="205" t="s">
        <v>159</v>
      </c>
      <c r="L102" s="43"/>
      <c r="M102" s="210" t="s">
        <v>19</v>
      </c>
      <c r="N102" s="211" t="s">
        <v>43</v>
      </c>
      <c r="O102" s="83"/>
      <c r="P102" s="212">
        <f>O102*H102</f>
        <v>0</v>
      </c>
      <c r="Q102" s="212">
        <v>0.0030300000000000001</v>
      </c>
      <c r="R102" s="212">
        <f>Q102*H102</f>
        <v>0.13725899999999999</v>
      </c>
      <c r="S102" s="212">
        <v>0</v>
      </c>
      <c r="T102" s="213">
        <f>S102*H102</f>
        <v>0</v>
      </c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  <c r="AR102" s="214" t="s">
        <v>160</v>
      </c>
      <c r="AT102" s="214" t="s">
        <v>155</v>
      </c>
      <c r="AU102" s="214" t="s">
        <v>85</v>
      </c>
      <c r="AY102" s="16" t="s">
        <v>153</v>
      </c>
      <c r="BE102" s="215">
        <f>IF(N102="základní",J102,0)</f>
        <v>0</v>
      </c>
      <c r="BF102" s="215">
        <f>IF(N102="snížená",J102,0)</f>
        <v>0</v>
      </c>
      <c r="BG102" s="215">
        <f>IF(N102="zákl. přenesená",J102,0)</f>
        <v>0</v>
      </c>
      <c r="BH102" s="215">
        <f>IF(N102="sníž. přenesená",J102,0)</f>
        <v>0</v>
      </c>
      <c r="BI102" s="215">
        <f>IF(N102="nulová",J102,0)</f>
        <v>0</v>
      </c>
      <c r="BJ102" s="16" t="s">
        <v>80</v>
      </c>
      <c r="BK102" s="215">
        <f>ROUND(I102*H102,2)</f>
        <v>0</v>
      </c>
      <c r="BL102" s="16" t="s">
        <v>160</v>
      </c>
      <c r="BM102" s="214" t="s">
        <v>1860</v>
      </c>
    </row>
    <row r="103" s="2" customFormat="1">
      <c r="A103" s="37"/>
      <c r="B103" s="38"/>
      <c r="C103" s="39"/>
      <c r="D103" s="216" t="s">
        <v>162</v>
      </c>
      <c r="E103" s="39"/>
      <c r="F103" s="217" t="s">
        <v>1861</v>
      </c>
      <c r="G103" s="39"/>
      <c r="H103" s="39"/>
      <c r="I103" s="218"/>
      <c r="J103" s="39"/>
      <c r="K103" s="39"/>
      <c r="L103" s="43"/>
      <c r="M103" s="219"/>
      <c r="N103" s="220"/>
      <c r="O103" s="83"/>
      <c r="P103" s="83"/>
      <c r="Q103" s="83"/>
      <c r="R103" s="83"/>
      <c r="S103" s="83"/>
      <c r="T103" s="84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  <c r="AT103" s="16" t="s">
        <v>162</v>
      </c>
      <c r="AU103" s="16" t="s">
        <v>85</v>
      </c>
    </row>
    <row r="104" s="12" customFormat="1" ht="22.8" customHeight="1">
      <c r="A104" s="12"/>
      <c r="B104" s="187"/>
      <c r="C104" s="188"/>
      <c r="D104" s="189" t="s">
        <v>71</v>
      </c>
      <c r="E104" s="201" t="s">
        <v>670</v>
      </c>
      <c r="F104" s="201" t="s">
        <v>671</v>
      </c>
      <c r="G104" s="188"/>
      <c r="H104" s="188"/>
      <c r="I104" s="191"/>
      <c r="J104" s="202">
        <f>BK104</f>
        <v>0</v>
      </c>
      <c r="K104" s="188"/>
      <c r="L104" s="193"/>
      <c r="M104" s="194"/>
      <c r="N104" s="195"/>
      <c r="O104" s="195"/>
      <c r="P104" s="196">
        <f>SUM(P105:P114)</f>
        <v>0</v>
      </c>
      <c r="Q104" s="195"/>
      <c r="R104" s="196">
        <f>SUM(R105:R114)</f>
        <v>0</v>
      </c>
      <c r="S104" s="195"/>
      <c r="T104" s="197">
        <f>SUM(T105:T114)</f>
        <v>0</v>
      </c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R104" s="198" t="s">
        <v>80</v>
      </c>
      <c r="AT104" s="199" t="s">
        <v>71</v>
      </c>
      <c r="AU104" s="199" t="s">
        <v>80</v>
      </c>
      <c r="AY104" s="198" t="s">
        <v>153</v>
      </c>
      <c r="BK104" s="200">
        <f>SUM(BK105:BK114)</f>
        <v>0</v>
      </c>
    </row>
    <row r="105" s="2" customFormat="1" ht="19.8" customHeight="1">
      <c r="A105" s="37"/>
      <c r="B105" s="38"/>
      <c r="C105" s="203" t="s">
        <v>198</v>
      </c>
      <c r="D105" s="203" t="s">
        <v>155</v>
      </c>
      <c r="E105" s="204" t="s">
        <v>1862</v>
      </c>
      <c r="F105" s="205" t="s">
        <v>1863</v>
      </c>
      <c r="G105" s="206" t="s">
        <v>174</v>
      </c>
      <c r="H105" s="207">
        <v>2.9900000000000002</v>
      </c>
      <c r="I105" s="208"/>
      <c r="J105" s="209">
        <f>ROUND(I105*H105,2)</f>
        <v>0</v>
      </c>
      <c r="K105" s="205" t="s">
        <v>159</v>
      </c>
      <c r="L105" s="43"/>
      <c r="M105" s="210" t="s">
        <v>19</v>
      </c>
      <c r="N105" s="211" t="s">
        <v>43</v>
      </c>
      <c r="O105" s="83"/>
      <c r="P105" s="212">
        <f>O105*H105</f>
        <v>0</v>
      </c>
      <c r="Q105" s="212">
        <v>0</v>
      </c>
      <c r="R105" s="212">
        <f>Q105*H105</f>
        <v>0</v>
      </c>
      <c r="S105" s="212">
        <v>0</v>
      </c>
      <c r="T105" s="213">
        <f>S105*H105</f>
        <v>0</v>
      </c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  <c r="AR105" s="214" t="s">
        <v>160</v>
      </c>
      <c r="AT105" s="214" t="s">
        <v>155</v>
      </c>
      <c r="AU105" s="214" t="s">
        <v>85</v>
      </c>
      <c r="AY105" s="16" t="s">
        <v>153</v>
      </c>
      <c r="BE105" s="215">
        <f>IF(N105="základní",J105,0)</f>
        <v>0</v>
      </c>
      <c r="BF105" s="215">
        <f>IF(N105="snížená",J105,0)</f>
        <v>0</v>
      </c>
      <c r="BG105" s="215">
        <f>IF(N105="zákl. přenesená",J105,0)</f>
        <v>0</v>
      </c>
      <c r="BH105" s="215">
        <f>IF(N105="sníž. přenesená",J105,0)</f>
        <v>0</v>
      </c>
      <c r="BI105" s="215">
        <f>IF(N105="nulová",J105,0)</f>
        <v>0</v>
      </c>
      <c r="BJ105" s="16" t="s">
        <v>80</v>
      </c>
      <c r="BK105" s="215">
        <f>ROUND(I105*H105,2)</f>
        <v>0</v>
      </c>
      <c r="BL105" s="16" t="s">
        <v>160</v>
      </c>
      <c r="BM105" s="214" t="s">
        <v>1864</v>
      </c>
    </row>
    <row r="106" s="2" customFormat="1">
      <c r="A106" s="37"/>
      <c r="B106" s="38"/>
      <c r="C106" s="39"/>
      <c r="D106" s="216" t="s">
        <v>162</v>
      </c>
      <c r="E106" s="39"/>
      <c r="F106" s="217" t="s">
        <v>1865</v>
      </c>
      <c r="G106" s="39"/>
      <c r="H106" s="39"/>
      <c r="I106" s="218"/>
      <c r="J106" s="39"/>
      <c r="K106" s="39"/>
      <c r="L106" s="43"/>
      <c r="M106" s="219"/>
      <c r="N106" s="220"/>
      <c r="O106" s="83"/>
      <c r="P106" s="83"/>
      <c r="Q106" s="83"/>
      <c r="R106" s="83"/>
      <c r="S106" s="83"/>
      <c r="T106" s="84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  <c r="AT106" s="16" t="s">
        <v>162</v>
      </c>
      <c r="AU106" s="16" t="s">
        <v>85</v>
      </c>
    </row>
    <row r="107" s="2" customFormat="1" ht="14.4" customHeight="1">
      <c r="A107" s="37"/>
      <c r="B107" s="38"/>
      <c r="C107" s="203" t="s">
        <v>203</v>
      </c>
      <c r="D107" s="203" t="s">
        <v>155</v>
      </c>
      <c r="E107" s="204" t="s">
        <v>1866</v>
      </c>
      <c r="F107" s="205" t="s">
        <v>1867</v>
      </c>
      <c r="G107" s="206" t="s">
        <v>174</v>
      </c>
      <c r="H107" s="207">
        <v>35.880000000000003</v>
      </c>
      <c r="I107" s="208"/>
      <c r="J107" s="209">
        <f>ROUND(I107*H107,2)</f>
        <v>0</v>
      </c>
      <c r="K107" s="205" t="s">
        <v>159</v>
      </c>
      <c r="L107" s="43"/>
      <c r="M107" s="210" t="s">
        <v>19</v>
      </c>
      <c r="N107" s="211" t="s">
        <v>43</v>
      </c>
      <c r="O107" s="83"/>
      <c r="P107" s="212">
        <f>O107*H107</f>
        <v>0</v>
      </c>
      <c r="Q107" s="212">
        <v>0</v>
      </c>
      <c r="R107" s="212">
        <f>Q107*H107</f>
        <v>0</v>
      </c>
      <c r="S107" s="212">
        <v>0</v>
      </c>
      <c r="T107" s="213">
        <f>S107*H107</f>
        <v>0</v>
      </c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  <c r="AR107" s="214" t="s">
        <v>160</v>
      </c>
      <c r="AT107" s="214" t="s">
        <v>155</v>
      </c>
      <c r="AU107" s="214" t="s">
        <v>85</v>
      </c>
      <c r="AY107" s="16" t="s">
        <v>153</v>
      </c>
      <c r="BE107" s="215">
        <f>IF(N107="základní",J107,0)</f>
        <v>0</v>
      </c>
      <c r="BF107" s="215">
        <f>IF(N107="snížená",J107,0)</f>
        <v>0</v>
      </c>
      <c r="BG107" s="215">
        <f>IF(N107="zákl. přenesená",J107,0)</f>
        <v>0</v>
      </c>
      <c r="BH107" s="215">
        <f>IF(N107="sníž. přenesená",J107,0)</f>
        <v>0</v>
      </c>
      <c r="BI107" s="215">
        <f>IF(N107="nulová",J107,0)</f>
        <v>0</v>
      </c>
      <c r="BJ107" s="16" t="s">
        <v>80</v>
      </c>
      <c r="BK107" s="215">
        <f>ROUND(I107*H107,2)</f>
        <v>0</v>
      </c>
      <c r="BL107" s="16" t="s">
        <v>160</v>
      </c>
      <c r="BM107" s="214" t="s">
        <v>1868</v>
      </c>
    </row>
    <row r="108" s="2" customFormat="1">
      <c r="A108" s="37"/>
      <c r="B108" s="38"/>
      <c r="C108" s="39"/>
      <c r="D108" s="216" t="s">
        <v>162</v>
      </c>
      <c r="E108" s="39"/>
      <c r="F108" s="217" t="s">
        <v>1869</v>
      </c>
      <c r="G108" s="39"/>
      <c r="H108" s="39"/>
      <c r="I108" s="218"/>
      <c r="J108" s="39"/>
      <c r="K108" s="39"/>
      <c r="L108" s="43"/>
      <c r="M108" s="219"/>
      <c r="N108" s="220"/>
      <c r="O108" s="83"/>
      <c r="P108" s="83"/>
      <c r="Q108" s="83"/>
      <c r="R108" s="83"/>
      <c r="S108" s="83"/>
      <c r="T108" s="84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  <c r="AT108" s="16" t="s">
        <v>162</v>
      </c>
      <c r="AU108" s="16" t="s">
        <v>85</v>
      </c>
    </row>
    <row r="109" s="2" customFormat="1" ht="14.4" customHeight="1">
      <c r="A109" s="37"/>
      <c r="B109" s="38"/>
      <c r="C109" s="203" t="s">
        <v>207</v>
      </c>
      <c r="D109" s="203" t="s">
        <v>155</v>
      </c>
      <c r="E109" s="204" t="s">
        <v>1870</v>
      </c>
      <c r="F109" s="205" t="s">
        <v>1871</v>
      </c>
      <c r="G109" s="206" t="s">
        <v>174</v>
      </c>
      <c r="H109" s="207">
        <v>2.9900000000000002</v>
      </c>
      <c r="I109" s="208"/>
      <c r="J109" s="209">
        <f>ROUND(I109*H109,2)</f>
        <v>0</v>
      </c>
      <c r="K109" s="205" t="s">
        <v>159</v>
      </c>
      <c r="L109" s="43"/>
      <c r="M109" s="210" t="s">
        <v>19</v>
      </c>
      <c r="N109" s="211" t="s">
        <v>43</v>
      </c>
      <c r="O109" s="83"/>
      <c r="P109" s="212">
        <f>O109*H109</f>
        <v>0</v>
      </c>
      <c r="Q109" s="212">
        <v>0</v>
      </c>
      <c r="R109" s="212">
        <f>Q109*H109</f>
        <v>0</v>
      </c>
      <c r="S109" s="212">
        <v>0</v>
      </c>
      <c r="T109" s="213">
        <f>S109*H109</f>
        <v>0</v>
      </c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  <c r="AR109" s="214" t="s">
        <v>160</v>
      </c>
      <c r="AT109" s="214" t="s">
        <v>155</v>
      </c>
      <c r="AU109" s="214" t="s">
        <v>85</v>
      </c>
      <c r="AY109" s="16" t="s">
        <v>153</v>
      </c>
      <c r="BE109" s="215">
        <f>IF(N109="základní",J109,0)</f>
        <v>0</v>
      </c>
      <c r="BF109" s="215">
        <f>IF(N109="snížená",J109,0)</f>
        <v>0</v>
      </c>
      <c r="BG109" s="215">
        <f>IF(N109="zákl. přenesená",J109,0)</f>
        <v>0</v>
      </c>
      <c r="BH109" s="215">
        <f>IF(N109="sníž. přenesená",J109,0)</f>
        <v>0</v>
      </c>
      <c r="BI109" s="215">
        <f>IF(N109="nulová",J109,0)</f>
        <v>0</v>
      </c>
      <c r="BJ109" s="16" t="s">
        <v>80</v>
      </c>
      <c r="BK109" s="215">
        <f>ROUND(I109*H109,2)</f>
        <v>0</v>
      </c>
      <c r="BL109" s="16" t="s">
        <v>160</v>
      </c>
      <c r="BM109" s="214" t="s">
        <v>1872</v>
      </c>
    </row>
    <row r="110" s="2" customFormat="1">
      <c r="A110" s="37"/>
      <c r="B110" s="38"/>
      <c r="C110" s="39"/>
      <c r="D110" s="216" t="s">
        <v>162</v>
      </c>
      <c r="E110" s="39"/>
      <c r="F110" s="217" t="s">
        <v>1873</v>
      </c>
      <c r="G110" s="39"/>
      <c r="H110" s="39"/>
      <c r="I110" s="218"/>
      <c r="J110" s="39"/>
      <c r="K110" s="39"/>
      <c r="L110" s="43"/>
      <c r="M110" s="219"/>
      <c r="N110" s="220"/>
      <c r="O110" s="83"/>
      <c r="P110" s="83"/>
      <c r="Q110" s="83"/>
      <c r="R110" s="83"/>
      <c r="S110" s="83"/>
      <c r="T110" s="84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  <c r="AT110" s="16" t="s">
        <v>162</v>
      </c>
      <c r="AU110" s="16" t="s">
        <v>85</v>
      </c>
    </row>
    <row r="111" s="2" customFormat="1" ht="22.2" customHeight="1">
      <c r="A111" s="37"/>
      <c r="B111" s="38"/>
      <c r="C111" s="203" t="s">
        <v>211</v>
      </c>
      <c r="D111" s="203" t="s">
        <v>155</v>
      </c>
      <c r="E111" s="204" t="s">
        <v>1874</v>
      </c>
      <c r="F111" s="205" t="s">
        <v>1875</v>
      </c>
      <c r="G111" s="206" t="s">
        <v>174</v>
      </c>
      <c r="H111" s="207">
        <v>2.9900000000000002</v>
      </c>
      <c r="I111" s="208"/>
      <c r="J111" s="209">
        <f>ROUND(I111*H111,2)</f>
        <v>0</v>
      </c>
      <c r="K111" s="205" t="s">
        <v>159</v>
      </c>
      <c r="L111" s="43"/>
      <c r="M111" s="210" t="s">
        <v>19</v>
      </c>
      <c r="N111" s="211" t="s">
        <v>43</v>
      </c>
      <c r="O111" s="83"/>
      <c r="P111" s="212">
        <f>O111*H111</f>
        <v>0</v>
      </c>
      <c r="Q111" s="212">
        <v>0</v>
      </c>
      <c r="R111" s="212">
        <f>Q111*H111</f>
        <v>0</v>
      </c>
      <c r="S111" s="212">
        <v>0</v>
      </c>
      <c r="T111" s="213">
        <f>S111*H111</f>
        <v>0</v>
      </c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  <c r="AR111" s="214" t="s">
        <v>160</v>
      </c>
      <c r="AT111" s="214" t="s">
        <v>155</v>
      </c>
      <c r="AU111" s="214" t="s">
        <v>85</v>
      </c>
      <c r="AY111" s="16" t="s">
        <v>153</v>
      </c>
      <c r="BE111" s="215">
        <f>IF(N111="základní",J111,0)</f>
        <v>0</v>
      </c>
      <c r="BF111" s="215">
        <f>IF(N111="snížená",J111,0)</f>
        <v>0</v>
      </c>
      <c r="BG111" s="215">
        <f>IF(N111="zákl. přenesená",J111,0)</f>
        <v>0</v>
      </c>
      <c r="BH111" s="215">
        <f>IF(N111="sníž. přenesená",J111,0)</f>
        <v>0</v>
      </c>
      <c r="BI111" s="215">
        <f>IF(N111="nulová",J111,0)</f>
        <v>0</v>
      </c>
      <c r="BJ111" s="16" t="s">
        <v>80</v>
      </c>
      <c r="BK111" s="215">
        <f>ROUND(I111*H111,2)</f>
        <v>0</v>
      </c>
      <c r="BL111" s="16" t="s">
        <v>160</v>
      </c>
      <c r="BM111" s="214" t="s">
        <v>1876</v>
      </c>
    </row>
    <row r="112" s="2" customFormat="1">
      <c r="A112" s="37"/>
      <c r="B112" s="38"/>
      <c r="C112" s="39"/>
      <c r="D112" s="216" t="s">
        <v>162</v>
      </c>
      <c r="E112" s="39"/>
      <c r="F112" s="217" t="s">
        <v>1877</v>
      </c>
      <c r="G112" s="39"/>
      <c r="H112" s="39"/>
      <c r="I112" s="218"/>
      <c r="J112" s="39"/>
      <c r="K112" s="39"/>
      <c r="L112" s="43"/>
      <c r="M112" s="219"/>
      <c r="N112" s="220"/>
      <c r="O112" s="83"/>
      <c r="P112" s="83"/>
      <c r="Q112" s="83"/>
      <c r="R112" s="83"/>
      <c r="S112" s="83"/>
      <c r="T112" s="84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  <c r="AT112" s="16" t="s">
        <v>162</v>
      </c>
      <c r="AU112" s="16" t="s">
        <v>85</v>
      </c>
    </row>
    <row r="113" s="2" customFormat="1" ht="22.2" customHeight="1">
      <c r="A113" s="37"/>
      <c r="B113" s="38"/>
      <c r="C113" s="203" t="s">
        <v>217</v>
      </c>
      <c r="D113" s="203" t="s">
        <v>155</v>
      </c>
      <c r="E113" s="204" t="s">
        <v>1878</v>
      </c>
      <c r="F113" s="205" t="s">
        <v>1879</v>
      </c>
      <c r="G113" s="206" t="s">
        <v>174</v>
      </c>
      <c r="H113" s="207">
        <v>2.9900000000000002</v>
      </c>
      <c r="I113" s="208"/>
      <c r="J113" s="209">
        <f>ROUND(I113*H113,2)</f>
        <v>0</v>
      </c>
      <c r="K113" s="205" t="s">
        <v>159</v>
      </c>
      <c r="L113" s="43"/>
      <c r="M113" s="210" t="s">
        <v>19</v>
      </c>
      <c r="N113" s="211" t="s">
        <v>43</v>
      </c>
      <c r="O113" s="83"/>
      <c r="P113" s="212">
        <f>O113*H113</f>
        <v>0</v>
      </c>
      <c r="Q113" s="212">
        <v>0</v>
      </c>
      <c r="R113" s="212">
        <f>Q113*H113</f>
        <v>0</v>
      </c>
      <c r="S113" s="212">
        <v>0</v>
      </c>
      <c r="T113" s="213">
        <f>S113*H113</f>
        <v>0</v>
      </c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  <c r="AR113" s="214" t="s">
        <v>160</v>
      </c>
      <c r="AT113" s="214" t="s">
        <v>155</v>
      </c>
      <c r="AU113" s="214" t="s">
        <v>85</v>
      </c>
      <c r="AY113" s="16" t="s">
        <v>153</v>
      </c>
      <c r="BE113" s="215">
        <f>IF(N113="základní",J113,0)</f>
        <v>0</v>
      </c>
      <c r="BF113" s="215">
        <f>IF(N113="snížená",J113,0)</f>
        <v>0</v>
      </c>
      <c r="BG113" s="215">
        <f>IF(N113="zákl. přenesená",J113,0)</f>
        <v>0</v>
      </c>
      <c r="BH113" s="215">
        <f>IF(N113="sníž. přenesená",J113,0)</f>
        <v>0</v>
      </c>
      <c r="BI113" s="215">
        <f>IF(N113="nulová",J113,0)</f>
        <v>0</v>
      </c>
      <c r="BJ113" s="16" t="s">
        <v>80</v>
      </c>
      <c r="BK113" s="215">
        <f>ROUND(I113*H113,2)</f>
        <v>0</v>
      </c>
      <c r="BL113" s="16" t="s">
        <v>160</v>
      </c>
      <c r="BM113" s="214" t="s">
        <v>1880</v>
      </c>
    </row>
    <row r="114" s="2" customFormat="1">
      <c r="A114" s="37"/>
      <c r="B114" s="38"/>
      <c r="C114" s="39"/>
      <c r="D114" s="216" t="s">
        <v>162</v>
      </c>
      <c r="E114" s="39"/>
      <c r="F114" s="217" t="s">
        <v>1881</v>
      </c>
      <c r="G114" s="39"/>
      <c r="H114" s="39"/>
      <c r="I114" s="218"/>
      <c r="J114" s="39"/>
      <c r="K114" s="39"/>
      <c r="L114" s="43"/>
      <c r="M114" s="219"/>
      <c r="N114" s="220"/>
      <c r="O114" s="83"/>
      <c r="P114" s="83"/>
      <c r="Q114" s="83"/>
      <c r="R114" s="83"/>
      <c r="S114" s="83"/>
      <c r="T114" s="84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  <c r="AT114" s="16" t="s">
        <v>162</v>
      </c>
      <c r="AU114" s="16" t="s">
        <v>85</v>
      </c>
    </row>
    <row r="115" s="12" customFormat="1" ht="22.8" customHeight="1">
      <c r="A115" s="12"/>
      <c r="B115" s="187"/>
      <c r="C115" s="188"/>
      <c r="D115" s="189" t="s">
        <v>71</v>
      </c>
      <c r="E115" s="201" t="s">
        <v>706</v>
      </c>
      <c r="F115" s="201" t="s">
        <v>707</v>
      </c>
      <c r="G115" s="188"/>
      <c r="H115" s="188"/>
      <c r="I115" s="191"/>
      <c r="J115" s="202">
        <f>BK115</f>
        <v>0</v>
      </c>
      <c r="K115" s="188"/>
      <c r="L115" s="193"/>
      <c r="M115" s="194"/>
      <c r="N115" s="195"/>
      <c r="O115" s="195"/>
      <c r="P115" s="196">
        <f>SUM(P116:P117)</f>
        <v>0</v>
      </c>
      <c r="Q115" s="195"/>
      <c r="R115" s="196">
        <f>SUM(R116:R117)</f>
        <v>0</v>
      </c>
      <c r="S115" s="195"/>
      <c r="T115" s="197">
        <f>SUM(T116:T117)</f>
        <v>0</v>
      </c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R115" s="198" t="s">
        <v>80</v>
      </c>
      <c r="AT115" s="199" t="s">
        <v>71</v>
      </c>
      <c r="AU115" s="199" t="s">
        <v>80</v>
      </c>
      <c r="AY115" s="198" t="s">
        <v>153</v>
      </c>
      <c r="BK115" s="200">
        <f>SUM(BK116:BK117)</f>
        <v>0</v>
      </c>
    </row>
    <row r="116" s="2" customFormat="1" ht="30" customHeight="1">
      <c r="A116" s="37"/>
      <c r="B116" s="38"/>
      <c r="C116" s="203" t="s">
        <v>222</v>
      </c>
      <c r="D116" s="203" t="s">
        <v>155</v>
      </c>
      <c r="E116" s="204" t="s">
        <v>709</v>
      </c>
      <c r="F116" s="205" t="s">
        <v>710</v>
      </c>
      <c r="G116" s="206" t="s">
        <v>174</v>
      </c>
      <c r="H116" s="207">
        <v>2.8759999999999999</v>
      </c>
      <c r="I116" s="208"/>
      <c r="J116" s="209">
        <f>ROUND(I116*H116,2)</f>
        <v>0</v>
      </c>
      <c r="K116" s="205" t="s">
        <v>159</v>
      </c>
      <c r="L116" s="43"/>
      <c r="M116" s="210" t="s">
        <v>19</v>
      </c>
      <c r="N116" s="211" t="s">
        <v>43</v>
      </c>
      <c r="O116" s="83"/>
      <c r="P116" s="212">
        <f>O116*H116</f>
        <v>0</v>
      </c>
      <c r="Q116" s="212">
        <v>0</v>
      </c>
      <c r="R116" s="212">
        <f>Q116*H116</f>
        <v>0</v>
      </c>
      <c r="S116" s="212">
        <v>0</v>
      </c>
      <c r="T116" s="213">
        <f>S116*H116</f>
        <v>0</v>
      </c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  <c r="AR116" s="214" t="s">
        <v>160</v>
      </c>
      <c r="AT116" s="214" t="s">
        <v>155</v>
      </c>
      <c r="AU116" s="214" t="s">
        <v>85</v>
      </c>
      <c r="AY116" s="16" t="s">
        <v>153</v>
      </c>
      <c r="BE116" s="215">
        <f>IF(N116="základní",J116,0)</f>
        <v>0</v>
      </c>
      <c r="BF116" s="215">
        <f>IF(N116="snížená",J116,0)</f>
        <v>0</v>
      </c>
      <c r="BG116" s="215">
        <f>IF(N116="zákl. přenesená",J116,0)</f>
        <v>0</v>
      </c>
      <c r="BH116" s="215">
        <f>IF(N116="sníž. přenesená",J116,0)</f>
        <v>0</v>
      </c>
      <c r="BI116" s="215">
        <f>IF(N116="nulová",J116,0)</f>
        <v>0</v>
      </c>
      <c r="BJ116" s="16" t="s">
        <v>80</v>
      </c>
      <c r="BK116" s="215">
        <f>ROUND(I116*H116,2)</f>
        <v>0</v>
      </c>
      <c r="BL116" s="16" t="s">
        <v>160</v>
      </c>
      <c r="BM116" s="214" t="s">
        <v>1882</v>
      </c>
    </row>
    <row r="117" s="2" customFormat="1">
      <c r="A117" s="37"/>
      <c r="B117" s="38"/>
      <c r="C117" s="39"/>
      <c r="D117" s="216" t="s">
        <v>162</v>
      </c>
      <c r="E117" s="39"/>
      <c r="F117" s="217" t="s">
        <v>712</v>
      </c>
      <c r="G117" s="39"/>
      <c r="H117" s="39"/>
      <c r="I117" s="218"/>
      <c r="J117" s="39"/>
      <c r="K117" s="39"/>
      <c r="L117" s="43"/>
      <c r="M117" s="233"/>
      <c r="N117" s="234"/>
      <c r="O117" s="235"/>
      <c r="P117" s="235"/>
      <c r="Q117" s="235"/>
      <c r="R117" s="235"/>
      <c r="S117" s="235"/>
      <c r="T117" s="236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  <c r="AT117" s="16" t="s">
        <v>162</v>
      </c>
      <c r="AU117" s="16" t="s">
        <v>85</v>
      </c>
    </row>
    <row r="118" s="2" customFormat="1" ht="6.96" customHeight="1">
      <c r="A118" s="37"/>
      <c r="B118" s="58"/>
      <c r="C118" s="59"/>
      <c r="D118" s="59"/>
      <c r="E118" s="59"/>
      <c r="F118" s="59"/>
      <c r="G118" s="59"/>
      <c r="H118" s="59"/>
      <c r="I118" s="59"/>
      <c r="J118" s="59"/>
      <c r="K118" s="59"/>
      <c r="L118" s="43"/>
      <c r="M118" s="37"/>
      <c r="O118" s="37"/>
      <c r="P118" s="37"/>
      <c r="Q118" s="37"/>
      <c r="R118" s="37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</sheetData>
  <sheetProtection sheet="1" autoFilter="0" formatColumns="0" formatRows="0" objects="1" scenarios="1" spinCount="100000" saltValue="mK+eFkHOwO/KNdm1G9EiJccMgMbm9PiMDZyRSCOMgte0heRW1q4FYqsUd7KgdpBasl6+SAfNZyx6TVcDG48j1A==" hashValue="uQR6a2CCIoSBGT2bjwWyzuLaVWnGSQIStu9pzxxYyIrwydyFR/GVUOhrh3WiqpHxF8exm5zPkfHY8EiaJBGabA==" algorithmName="SHA-512" password="CC35"/>
  <autoFilter ref="C83:K117"/>
  <mergeCells count="9">
    <mergeCell ref="E7:H7"/>
    <mergeCell ref="E9:H9"/>
    <mergeCell ref="E18:H18"/>
    <mergeCell ref="E27:H27"/>
    <mergeCell ref="E48:H48"/>
    <mergeCell ref="E50:H50"/>
    <mergeCell ref="E74:H74"/>
    <mergeCell ref="E76:H76"/>
    <mergeCell ref="L2:V2"/>
  </mergeCells>
  <hyperlinks>
    <hyperlink ref="F88" r:id="rId1" display="https://podminky.urs.cz/item/CS_URS_2022_01/115104111"/>
    <hyperlink ref="F91" r:id="rId2" display="https://podminky.urs.cz/item/CS_URS_2022_01/938901411"/>
    <hyperlink ref="F93" r:id="rId3" display="https://podminky.urs.cz/item/CS_URS_2022_01/952903112"/>
    <hyperlink ref="F95" r:id="rId4" display="https://podminky.urs.cz/item/CS_URS_2022_01/985112112"/>
    <hyperlink ref="F97" r:id="rId5" display="https://podminky.urs.cz/item/CS_URS_2022_01/985112193"/>
    <hyperlink ref="F99" r:id="rId6" display="https://podminky.urs.cz/item/CS_URS_2022_01/985311113"/>
    <hyperlink ref="F101" r:id="rId7" display="https://podminky.urs.cz/item/CS_URS_2022_01/985311912"/>
    <hyperlink ref="F103" r:id="rId8" display="https://podminky.urs.cz/item/CS_URS_2022_01/985324221"/>
    <hyperlink ref="F106" r:id="rId9" display="https://podminky.urs.cz/item/CS_URS_2022_01/997006512"/>
    <hyperlink ref="F108" r:id="rId10" display="https://podminky.urs.cz/item/CS_URS_2022_01/997006519"/>
    <hyperlink ref="F110" r:id="rId11" display="https://podminky.urs.cz/item/CS_URS_2022_01/997006551"/>
    <hyperlink ref="F112" r:id="rId12" display="https://podminky.urs.cz/item/CS_URS_2022_01/997013111"/>
    <hyperlink ref="F114" r:id="rId13" display="https://podminky.urs.cz/item/CS_URS_2022_01/997013602"/>
    <hyperlink ref="F117" r:id="rId14" display="https://podminky.urs.cz/item/CS_URS_2022_01/998011003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5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851563" style="1" customWidth="1"/>
    <col min="2" max="2" width="1.148438" style="1" customWidth="1"/>
    <col min="3" max="3" width="4.421875" style="1" customWidth="1"/>
    <col min="4" max="4" width="4.574219" style="1" customWidth="1"/>
    <col min="5" max="5" width="18.28125" style="1" customWidth="1"/>
    <col min="6" max="6" width="108.0039" style="1" customWidth="1"/>
    <col min="7" max="7" width="8.003906" style="1" customWidth="1"/>
    <col min="8" max="8" width="15.00391" style="1" customWidth="1"/>
    <col min="9" max="9" width="16.85156" style="1" customWidth="1"/>
    <col min="10" max="10" width="23.85156" style="1" customWidth="1"/>
    <col min="11" max="11" width="23.85156" style="1" customWidth="1"/>
    <col min="12" max="12" width="10.00391" style="1" customWidth="1"/>
    <col min="13" max="13" width="11.57422" style="1" hidden="1" customWidth="1"/>
    <col min="14" max="14" width="9.140625" style="1" hidden="1"/>
    <col min="15" max="15" width="15.14063" style="1" hidden="1" customWidth="1"/>
    <col min="16" max="16" width="15.14063" style="1" hidden="1" customWidth="1"/>
    <col min="17" max="17" width="15.14063" style="1" hidden="1" customWidth="1"/>
    <col min="18" max="18" width="15.14063" style="1" hidden="1" customWidth="1"/>
    <col min="19" max="19" width="15.14063" style="1" hidden="1" customWidth="1"/>
    <col min="20" max="20" width="15.14063" style="1" hidden="1" customWidth="1"/>
    <col min="21" max="21" width="17.42188" style="1" hidden="1" customWidth="1"/>
    <col min="22" max="22" width="13.14063" style="1" customWidth="1"/>
    <col min="23" max="23" width="17.42188" style="1" customWidth="1"/>
    <col min="24" max="24" width="13.14063" style="1" customWidth="1"/>
    <col min="25" max="25" width="16.00391" style="1" customWidth="1"/>
    <col min="26" max="26" width="11.71094" style="1" customWidth="1"/>
    <col min="27" max="27" width="16.00391" style="1" customWidth="1"/>
    <col min="28" max="28" width="17.42188" style="1" customWidth="1"/>
    <col min="29" max="29" width="11.71094" style="1" customWidth="1"/>
    <col min="30" max="30" width="16.00391" style="1" customWidth="1"/>
    <col min="31" max="31" width="17.42188" style="1" customWidth="1"/>
    <col min="44" max="44" width="9.140625" style="1" hidden="1"/>
    <col min="45" max="45" width="9.140625" style="1" hidden="1"/>
    <col min="46" max="46" width="9.140625" style="1" hidden="1"/>
    <col min="47" max="47" width="9.140625" style="1" hidden="1"/>
    <col min="48" max="48" width="9.140625" style="1" hidden="1"/>
    <col min="49" max="49" width="9.140625" style="1" hidden="1"/>
    <col min="50" max="50" width="9.140625" style="1" hidden="1"/>
    <col min="51" max="51" width="9.140625" style="1" hidden="1"/>
    <col min="52" max="52" width="9.140625" style="1" hidden="1"/>
    <col min="53" max="53" width="9.140625" style="1" hidden="1"/>
    <col min="54" max="54" width="9.140625" style="1" hidden="1"/>
    <col min="55" max="55" width="9.140625" style="1" hidden="1"/>
    <col min="56" max="56" width="9.140625" style="1" hidden="1"/>
    <col min="57" max="57" width="9.140625" style="1" hidden="1"/>
    <col min="58" max="58" width="9.140625" style="1" hidden="1"/>
    <col min="59" max="59" width="9.140625" style="1" hidden="1"/>
    <col min="60" max="60" width="9.140625" style="1" hidden="1"/>
    <col min="61" max="61" width="9.140625" style="1" hidden="1"/>
    <col min="62" max="62" width="9.140625" style="1" hidden="1"/>
    <col min="63" max="63" width="9.140625" style="1" hidden="1"/>
    <col min="64" max="64" width="9.140625" style="1" hidden="1"/>
    <col min="65" max="65" width="9.140625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94</v>
      </c>
    </row>
    <row r="3" s="1" customFormat="1" ht="6.96" customHeight="1">
      <c r="B3" s="127"/>
      <c r="C3" s="128"/>
      <c r="D3" s="128"/>
      <c r="E3" s="128"/>
      <c r="F3" s="128"/>
      <c r="G3" s="128"/>
      <c r="H3" s="128"/>
      <c r="I3" s="128"/>
      <c r="J3" s="128"/>
      <c r="K3" s="128"/>
      <c r="L3" s="19"/>
      <c r="AT3" s="16" t="s">
        <v>80</v>
      </c>
    </row>
    <row r="4" s="1" customFormat="1" ht="24.96" customHeight="1">
      <c r="B4" s="19"/>
      <c r="D4" s="129" t="s">
        <v>107</v>
      </c>
      <c r="L4" s="19"/>
      <c r="M4" s="130" t="s">
        <v>10</v>
      </c>
      <c r="AT4" s="16" t="s">
        <v>4</v>
      </c>
    </row>
    <row r="5" s="1" customFormat="1" ht="6.96" customHeight="1">
      <c r="B5" s="19"/>
      <c r="L5" s="19"/>
    </row>
    <row r="6" s="1" customFormat="1" ht="12" customHeight="1">
      <c r="B6" s="19"/>
      <c r="D6" s="131" t="s">
        <v>16</v>
      </c>
      <c r="L6" s="19"/>
    </row>
    <row r="7" s="1" customFormat="1" ht="14.4" customHeight="1">
      <c r="B7" s="19"/>
      <c r="E7" s="132" t="str">
        <f>'Rekapitulace stavby'!K6</f>
        <v>Stavební úpravy bytového domu ul. Partyzánská č. p. 302 v Pudlově</v>
      </c>
      <c r="F7" s="131"/>
      <c r="G7" s="131"/>
      <c r="H7" s="131"/>
      <c r="L7" s="19"/>
    </row>
    <row r="8" s="2" customFormat="1" ht="12" customHeight="1">
      <c r="A8" s="37"/>
      <c r="B8" s="43"/>
      <c r="C8" s="37"/>
      <c r="D8" s="131" t="s">
        <v>108</v>
      </c>
      <c r="E8" s="37"/>
      <c r="F8" s="37"/>
      <c r="G8" s="37"/>
      <c r="H8" s="37"/>
      <c r="I8" s="37"/>
      <c r="J8" s="37"/>
      <c r="K8" s="37"/>
      <c r="L8" s="133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5.6" customHeight="1">
      <c r="A9" s="37"/>
      <c r="B9" s="43"/>
      <c r="C9" s="37"/>
      <c r="D9" s="37"/>
      <c r="E9" s="134" t="s">
        <v>1883</v>
      </c>
      <c r="F9" s="37"/>
      <c r="G9" s="37"/>
      <c r="H9" s="37"/>
      <c r="I9" s="37"/>
      <c r="J9" s="37"/>
      <c r="K9" s="37"/>
      <c r="L9" s="133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43"/>
      <c r="C10" s="37"/>
      <c r="D10" s="37"/>
      <c r="E10" s="37"/>
      <c r="F10" s="37"/>
      <c r="G10" s="37"/>
      <c r="H10" s="37"/>
      <c r="I10" s="37"/>
      <c r="J10" s="37"/>
      <c r="K10" s="37"/>
      <c r="L10" s="133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43"/>
      <c r="C11" s="37"/>
      <c r="D11" s="131" t="s">
        <v>18</v>
      </c>
      <c r="E11" s="37"/>
      <c r="F11" s="135" t="s">
        <v>19</v>
      </c>
      <c r="G11" s="37"/>
      <c r="H11" s="37"/>
      <c r="I11" s="131" t="s">
        <v>20</v>
      </c>
      <c r="J11" s="135" t="s">
        <v>19</v>
      </c>
      <c r="K11" s="37"/>
      <c r="L11" s="133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43"/>
      <c r="C12" s="37"/>
      <c r="D12" s="131" t="s">
        <v>21</v>
      </c>
      <c r="E12" s="37"/>
      <c r="F12" s="135" t="s">
        <v>22</v>
      </c>
      <c r="G12" s="37"/>
      <c r="H12" s="37"/>
      <c r="I12" s="131" t="s">
        <v>23</v>
      </c>
      <c r="J12" s="136" t="str">
        <f>'Rekapitulace stavby'!AN8</f>
        <v>26. 11. 2022</v>
      </c>
      <c r="K12" s="37"/>
      <c r="L12" s="133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43"/>
      <c r="C13" s="37"/>
      <c r="D13" s="37"/>
      <c r="E13" s="37"/>
      <c r="F13" s="37"/>
      <c r="G13" s="37"/>
      <c r="H13" s="37"/>
      <c r="I13" s="37"/>
      <c r="J13" s="37"/>
      <c r="K13" s="37"/>
      <c r="L13" s="133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43"/>
      <c r="C14" s="37"/>
      <c r="D14" s="131" t="s">
        <v>25</v>
      </c>
      <c r="E14" s="37"/>
      <c r="F14" s="37"/>
      <c r="G14" s="37"/>
      <c r="H14" s="37"/>
      <c r="I14" s="131" t="s">
        <v>26</v>
      </c>
      <c r="J14" s="135" t="s">
        <v>19</v>
      </c>
      <c r="K14" s="37"/>
      <c r="L14" s="133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43"/>
      <c r="C15" s="37"/>
      <c r="D15" s="37"/>
      <c r="E15" s="135" t="s">
        <v>27</v>
      </c>
      <c r="F15" s="37"/>
      <c r="G15" s="37"/>
      <c r="H15" s="37"/>
      <c r="I15" s="131" t="s">
        <v>28</v>
      </c>
      <c r="J15" s="135" t="s">
        <v>19</v>
      </c>
      <c r="K15" s="37"/>
      <c r="L15" s="133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43"/>
      <c r="C16" s="37"/>
      <c r="D16" s="37"/>
      <c r="E16" s="37"/>
      <c r="F16" s="37"/>
      <c r="G16" s="37"/>
      <c r="H16" s="37"/>
      <c r="I16" s="37"/>
      <c r="J16" s="37"/>
      <c r="K16" s="37"/>
      <c r="L16" s="133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43"/>
      <c r="C17" s="37"/>
      <c r="D17" s="131" t="s">
        <v>29</v>
      </c>
      <c r="E17" s="37"/>
      <c r="F17" s="37"/>
      <c r="G17" s="37"/>
      <c r="H17" s="37"/>
      <c r="I17" s="131" t="s">
        <v>26</v>
      </c>
      <c r="J17" s="32" t="str">
        <f>'Rekapitulace stavby'!AN13</f>
        <v>Vyplň údaj</v>
      </c>
      <c r="K17" s="37"/>
      <c r="L17" s="133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43"/>
      <c r="C18" s="37"/>
      <c r="D18" s="37"/>
      <c r="E18" s="32" t="str">
        <f>'Rekapitulace stavby'!E14</f>
        <v>Vyplň údaj</v>
      </c>
      <c r="F18" s="135"/>
      <c r="G18" s="135"/>
      <c r="H18" s="135"/>
      <c r="I18" s="131" t="s">
        <v>28</v>
      </c>
      <c r="J18" s="32" t="str">
        <f>'Rekapitulace stavby'!AN14</f>
        <v>Vyplň údaj</v>
      </c>
      <c r="K18" s="37"/>
      <c r="L18" s="133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43"/>
      <c r="C19" s="37"/>
      <c r="D19" s="37"/>
      <c r="E19" s="37"/>
      <c r="F19" s="37"/>
      <c r="G19" s="37"/>
      <c r="H19" s="37"/>
      <c r="I19" s="37"/>
      <c r="J19" s="37"/>
      <c r="K19" s="37"/>
      <c r="L19" s="133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43"/>
      <c r="C20" s="37"/>
      <c r="D20" s="131" t="s">
        <v>31</v>
      </c>
      <c r="E20" s="37"/>
      <c r="F20" s="37"/>
      <c r="G20" s="37"/>
      <c r="H20" s="37"/>
      <c r="I20" s="131" t="s">
        <v>26</v>
      </c>
      <c r="J20" s="135" t="str">
        <f>IF('Rekapitulace stavby'!AN16="","",'Rekapitulace stavby'!AN16)</f>
        <v/>
      </c>
      <c r="K20" s="37"/>
      <c r="L20" s="133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43"/>
      <c r="C21" s="37"/>
      <c r="D21" s="37"/>
      <c r="E21" s="135" t="str">
        <f>IF('Rekapitulace stavby'!E17="","",'Rekapitulace stavby'!E17)</f>
        <v>BENUTA PRO s.r.o.</v>
      </c>
      <c r="F21" s="37"/>
      <c r="G21" s="37"/>
      <c r="H21" s="37"/>
      <c r="I21" s="131" t="s">
        <v>28</v>
      </c>
      <c r="J21" s="135" t="str">
        <f>IF('Rekapitulace stavby'!AN17="","",'Rekapitulace stavby'!AN17)</f>
        <v/>
      </c>
      <c r="K21" s="37"/>
      <c r="L21" s="133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43"/>
      <c r="C22" s="37"/>
      <c r="D22" s="37"/>
      <c r="E22" s="37"/>
      <c r="F22" s="37"/>
      <c r="G22" s="37"/>
      <c r="H22" s="37"/>
      <c r="I22" s="37"/>
      <c r="J22" s="37"/>
      <c r="K22" s="37"/>
      <c r="L22" s="133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43"/>
      <c r="C23" s="37"/>
      <c r="D23" s="131" t="s">
        <v>34</v>
      </c>
      <c r="E23" s="37"/>
      <c r="F23" s="37"/>
      <c r="G23" s="37"/>
      <c r="H23" s="37"/>
      <c r="I23" s="131" t="s">
        <v>26</v>
      </c>
      <c r="J23" s="135" t="s">
        <v>19</v>
      </c>
      <c r="K23" s="37"/>
      <c r="L23" s="133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43"/>
      <c r="C24" s="37"/>
      <c r="D24" s="37"/>
      <c r="E24" s="135" t="s">
        <v>1884</v>
      </c>
      <c r="F24" s="37"/>
      <c r="G24" s="37"/>
      <c r="H24" s="37"/>
      <c r="I24" s="131" t="s">
        <v>28</v>
      </c>
      <c r="J24" s="135" t="s">
        <v>19</v>
      </c>
      <c r="K24" s="37"/>
      <c r="L24" s="133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43"/>
      <c r="C25" s="37"/>
      <c r="D25" s="37"/>
      <c r="E25" s="37"/>
      <c r="F25" s="37"/>
      <c r="G25" s="37"/>
      <c r="H25" s="37"/>
      <c r="I25" s="37"/>
      <c r="J25" s="37"/>
      <c r="K25" s="37"/>
      <c r="L25" s="133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43"/>
      <c r="C26" s="37"/>
      <c r="D26" s="131" t="s">
        <v>36</v>
      </c>
      <c r="E26" s="37"/>
      <c r="F26" s="37"/>
      <c r="G26" s="37"/>
      <c r="H26" s="37"/>
      <c r="I26" s="37"/>
      <c r="J26" s="37"/>
      <c r="K26" s="37"/>
      <c r="L26" s="133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4.4" customHeight="1">
      <c r="A27" s="137"/>
      <c r="B27" s="138"/>
      <c r="C27" s="137"/>
      <c r="D27" s="137"/>
      <c r="E27" s="139" t="s">
        <v>19</v>
      </c>
      <c r="F27" s="139"/>
      <c r="G27" s="139"/>
      <c r="H27" s="139"/>
      <c r="I27" s="137"/>
      <c r="J27" s="137"/>
      <c r="K27" s="137"/>
      <c r="L27" s="140"/>
      <c r="S27" s="137"/>
      <c r="T27" s="137"/>
      <c r="U27" s="137"/>
      <c r="V27" s="137"/>
      <c r="W27" s="137"/>
      <c r="X27" s="137"/>
      <c r="Y27" s="137"/>
      <c r="Z27" s="137"/>
      <c r="AA27" s="137"/>
      <c r="AB27" s="137"/>
      <c r="AC27" s="137"/>
      <c r="AD27" s="137"/>
      <c r="AE27" s="137"/>
    </row>
    <row r="28" s="2" customFormat="1" ht="6.96" customHeight="1">
      <c r="A28" s="37"/>
      <c r="B28" s="43"/>
      <c r="C28" s="37"/>
      <c r="D28" s="37"/>
      <c r="E28" s="37"/>
      <c r="F28" s="37"/>
      <c r="G28" s="37"/>
      <c r="H28" s="37"/>
      <c r="I28" s="37"/>
      <c r="J28" s="37"/>
      <c r="K28" s="37"/>
      <c r="L28" s="133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43"/>
      <c r="C29" s="37"/>
      <c r="D29" s="141"/>
      <c r="E29" s="141"/>
      <c r="F29" s="141"/>
      <c r="G29" s="141"/>
      <c r="H29" s="141"/>
      <c r="I29" s="141"/>
      <c r="J29" s="141"/>
      <c r="K29" s="141"/>
      <c r="L29" s="133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25.44" customHeight="1">
      <c r="A30" s="37"/>
      <c r="B30" s="43"/>
      <c r="C30" s="37"/>
      <c r="D30" s="142" t="s">
        <v>38</v>
      </c>
      <c r="E30" s="37"/>
      <c r="F30" s="37"/>
      <c r="G30" s="37"/>
      <c r="H30" s="37"/>
      <c r="I30" s="37"/>
      <c r="J30" s="143">
        <f>ROUND(J81, 2)</f>
        <v>0</v>
      </c>
      <c r="K30" s="37"/>
      <c r="L30" s="133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43"/>
      <c r="C31" s="37"/>
      <c r="D31" s="141"/>
      <c r="E31" s="141"/>
      <c r="F31" s="141"/>
      <c r="G31" s="141"/>
      <c r="H31" s="141"/>
      <c r="I31" s="141"/>
      <c r="J31" s="141"/>
      <c r="K31" s="141"/>
      <c r="L31" s="133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43"/>
      <c r="C32" s="37"/>
      <c r="D32" s="37"/>
      <c r="E32" s="37"/>
      <c r="F32" s="144" t="s">
        <v>40</v>
      </c>
      <c r="G32" s="37"/>
      <c r="H32" s="37"/>
      <c r="I32" s="144" t="s">
        <v>39</v>
      </c>
      <c r="J32" s="144" t="s">
        <v>41</v>
      </c>
      <c r="K32" s="37"/>
      <c r="L32" s="133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43"/>
      <c r="C33" s="37"/>
      <c r="D33" s="145" t="s">
        <v>42</v>
      </c>
      <c r="E33" s="131" t="s">
        <v>43</v>
      </c>
      <c r="F33" s="146">
        <f>ROUND((SUM(BE81:BE84)),  2)</f>
        <v>0</v>
      </c>
      <c r="G33" s="37"/>
      <c r="H33" s="37"/>
      <c r="I33" s="147">
        <v>0.20999999999999999</v>
      </c>
      <c r="J33" s="146">
        <f>ROUND(((SUM(BE81:BE84))*I33),  2)</f>
        <v>0</v>
      </c>
      <c r="K33" s="37"/>
      <c r="L33" s="133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43"/>
      <c r="C34" s="37"/>
      <c r="D34" s="37"/>
      <c r="E34" s="131" t="s">
        <v>44</v>
      </c>
      <c r="F34" s="146">
        <f>ROUND((SUM(BF81:BF84)),  2)</f>
        <v>0</v>
      </c>
      <c r="G34" s="37"/>
      <c r="H34" s="37"/>
      <c r="I34" s="147">
        <v>0.14999999999999999</v>
      </c>
      <c r="J34" s="146">
        <f>ROUND(((SUM(BF81:BF84))*I34),  2)</f>
        <v>0</v>
      </c>
      <c r="K34" s="37"/>
      <c r="L34" s="133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43"/>
      <c r="C35" s="37"/>
      <c r="D35" s="37"/>
      <c r="E35" s="131" t="s">
        <v>45</v>
      </c>
      <c r="F35" s="146">
        <f>ROUND((SUM(BG81:BG84)),  2)</f>
        <v>0</v>
      </c>
      <c r="G35" s="37"/>
      <c r="H35" s="37"/>
      <c r="I35" s="147">
        <v>0.20999999999999999</v>
      </c>
      <c r="J35" s="146">
        <f>0</f>
        <v>0</v>
      </c>
      <c r="K35" s="37"/>
      <c r="L35" s="133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43"/>
      <c r="C36" s="37"/>
      <c r="D36" s="37"/>
      <c r="E36" s="131" t="s">
        <v>46</v>
      </c>
      <c r="F36" s="146">
        <f>ROUND((SUM(BH81:BH84)),  2)</f>
        <v>0</v>
      </c>
      <c r="G36" s="37"/>
      <c r="H36" s="37"/>
      <c r="I36" s="147">
        <v>0.14999999999999999</v>
      </c>
      <c r="J36" s="146">
        <f>0</f>
        <v>0</v>
      </c>
      <c r="K36" s="37"/>
      <c r="L36" s="133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43"/>
      <c r="C37" s="37"/>
      <c r="D37" s="37"/>
      <c r="E37" s="131" t="s">
        <v>47</v>
      </c>
      <c r="F37" s="146">
        <f>ROUND((SUM(BI81:BI84)),  2)</f>
        <v>0</v>
      </c>
      <c r="G37" s="37"/>
      <c r="H37" s="37"/>
      <c r="I37" s="147">
        <v>0</v>
      </c>
      <c r="J37" s="146">
        <f>0</f>
        <v>0</v>
      </c>
      <c r="K37" s="37"/>
      <c r="L37" s="133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6.96" customHeight="1">
      <c r="A38" s="37"/>
      <c r="B38" s="43"/>
      <c r="C38" s="37"/>
      <c r="D38" s="37"/>
      <c r="E38" s="37"/>
      <c r="F38" s="37"/>
      <c r="G38" s="37"/>
      <c r="H38" s="37"/>
      <c r="I38" s="37"/>
      <c r="J38" s="37"/>
      <c r="K38" s="37"/>
      <c r="L38" s="133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2" customFormat="1" ht="25.44" customHeight="1">
      <c r="A39" s="37"/>
      <c r="B39" s="43"/>
      <c r="C39" s="148"/>
      <c r="D39" s="149" t="s">
        <v>48</v>
      </c>
      <c r="E39" s="150"/>
      <c r="F39" s="150"/>
      <c r="G39" s="151" t="s">
        <v>49</v>
      </c>
      <c r="H39" s="152" t="s">
        <v>50</v>
      </c>
      <c r="I39" s="150"/>
      <c r="J39" s="153">
        <f>SUM(J30:J37)</f>
        <v>0</v>
      </c>
      <c r="K39" s="154"/>
      <c r="L39" s="133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14.4" customHeight="1">
      <c r="A40" s="37"/>
      <c r="B40" s="155"/>
      <c r="C40" s="156"/>
      <c r="D40" s="156"/>
      <c r="E40" s="156"/>
      <c r="F40" s="156"/>
      <c r="G40" s="156"/>
      <c r="H40" s="156"/>
      <c r="I40" s="156"/>
      <c r="J40" s="156"/>
      <c r="K40" s="156"/>
      <c r="L40" s="133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4" s="2" customFormat="1" ht="6.96" customHeight="1">
      <c r="A44" s="37"/>
      <c r="B44" s="157"/>
      <c r="C44" s="158"/>
      <c r="D44" s="158"/>
      <c r="E44" s="158"/>
      <c r="F44" s="158"/>
      <c r="G44" s="158"/>
      <c r="H44" s="158"/>
      <c r="I44" s="158"/>
      <c r="J44" s="158"/>
      <c r="K44" s="158"/>
      <c r="L44" s="133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</row>
    <row r="45" s="2" customFormat="1" ht="24.96" customHeight="1">
      <c r="A45" s="37"/>
      <c r="B45" s="38"/>
      <c r="C45" s="22" t="s">
        <v>110</v>
      </c>
      <c r="D45" s="39"/>
      <c r="E45" s="39"/>
      <c r="F45" s="39"/>
      <c r="G45" s="39"/>
      <c r="H45" s="39"/>
      <c r="I45" s="39"/>
      <c r="J45" s="39"/>
      <c r="K45" s="39"/>
      <c r="L45" s="133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</row>
    <row r="46" s="2" customFormat="1" ht="6.96" customHeight="1">
      <c r="A46" s="37"/>
      <c r="B46" s="38"/>
      <c r="C46" s="39"/>
      <c r="D46" s="39"/>
      <c r="E46" s="39"/>
      <c r="F46" s="39"/>
      <c r="G46" s="39"/>
      <c r="H46" s="39"/>
      <c r="I46" s="39"/>
      <c r="J46" s="39"/>
      <c r="K46" s="39"/>
      <c r="L46" s="133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</row>
    <row r="47" s="2" customFormat="1" ht="12" customHeight="1">
      <c r="A47" s="37"/>
      <c r="B47" s="38"/>
      <c r="C47" s="31" t="s">
        <v>16</v>
      </c>
      <c r="D47" s="39"/>
      <c r="E47" s="39"/>
      <c r="F47" s="39"/>
      <c r="G47" s="39"/>
      <c r="H47" s="39"/>
      <c r="I47" s="39"/>
      <c r="J47" s="39"/>
      <c r="K47" s="39"/>
      <c r="L47" s="133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</row>
    <row r="48" s="2" customFormat="1" ht="14.4" customHeight="1">
      <c r="A48" s="37"/>
      <c r="B48" s="38"/>
      <c r="C48" s="39"/>
      <c r="D48" s="39"/>
      <c r="E48" s="159" t="str">
        <f>E7</f>
        <v>Stavební úpravy bytového domu ul. Partyzánská č. p. 302 v Pudlově</v>
      </c>
      <c r="F48" s="31"/>
      <c r="G48" s="31"/>
      <c r="H48" s="31"/>
      <c r="I48" s="39"/>
      <c r="J48" s="39"/>
      <c r="K48" s="39"/>
      <c r="L48" s="133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</row>
    <row r="49" s="2" customFormat="1" ht="12" customHeight="1">
      <c r="A49" s="37"/>
      <c r="B49" s="38"/>
      <c r="C49" s="31" t="s">
        <v>108</v>
      </c>
      <c r="D49" s="39"/>
      <c r="E49" s="39"/>
      <c r="F49" s="39"/>
      <c r="G49" s="39"/>
      <c r="H49" s="39"/>
      <c r="I49" s="39"/>
      <c r="J49" s="39"/>
      <c r="K49" s="39"/>
      <c r="L49" s="133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</row>
    <row r="50" s="2" customFormat="1" ht="15.6" customHeight="1">
      <c r="A50" s="37"/>
      <c r="B50" s="38"/>
      <c r="C50" s="39"/>
      <c r="D50" s="39"/>
      <c r="E50" s="68" t="str">
        <f>E9</f>
        <v>E.2.01.5 - Zdravotechnika</v>
      </c>
      <c r="F50" s="39"/>
      <c r="G50" s="39"/>
      <c r="H50" s="39"/>
      <c r="I50" s="39"/>
      <c r="J50" s="39"/>
      <c r="K50" s="39"/>
      <c r="L50" s="133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</row>
    <row r="51" s="2" customFormat="1" ht="6.96" customHeight="1">
      <c r="A51" s="37"/>
      <c r="B51" s="38"/>
      <c r="C51" s="39"/>
      <c r="D51" s="39"/>
      <c r="E51" s="39"/>
      <c r="F51" s="39"/>
      <c r="G51" s="39"/>
      <c r="H51" s="39"/>
      <c r="I51" s="39"/>
      <c r="J51" s="39"/>
      <c r="K51" s="39"/>
      <c r="L51" s="133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</row>
    <row r="52" s="2" customFormat="1" ht="12" customHeight="1">
      <c r="A52" s="37"/>
      <c r="B52" s="38"/>
      <c r="C52" s="31" t="s">
        <v>21</v>
      </c>
      <c r="D52" s="39"/>
      <c r="E52" s="39"/>
      <c r="F52" s="26" t="str">
        <f>F12</f>
        <v>Partyzánská 302</v>
      </c>
      <c r="G52" s="39"/>
      <c r="H52" s="39"/>
      <c r="I52" s="31" t="s">
        <v>23</v>
      </c>
      <c r="J52" s="71" t="str">
        <f>IF(J12="","",J12)</f>
        <v>26. 11. 2022</v>
      </c>
      <c r="K52" s="39"/>
      <c r="L52" s="133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</row>
    <row r="53" s="2" customFormat="1" ht="6.96" customHeight="1">
      <c r="A53" s="37"/>
      <c r="B53" s="38"/>
      <c r="C53" s="39"/>
      <c r="D53" s="39"/>
      <c r="E53" s="39"/>
      <c r="F53" s="39"/>
      <c r="G53" s="39"/>
      <c r="H53" s="39"/>
      <c r="I53" s="39"/>
      <c r="J53" s="39"/>
      <c r="K53" s="39"/>
      <c r="L53" s="133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</row>
    <row r="54" s="2" customFormat="1" ht="15.6" customHeight="1">
      <c r="A54" s="37"/>
      <c r="B54" s="38"/>
      <c r="C54" s="31" t="s">
        <v>25</v>
      </c>
      <c r="D54" s="39"/>
      <c r="E54" s="39"/>
      <c r="F54" s="26" t="str">
        <f>E15</f>
        <v>Město Bohumín</v>
      </c>
      <c r="G54" s="39"/>
      <c r="H54" s="39"/>
      <c r="I54" s="31" t="s">
        <v>31</v>
      </c>
      <c r="J54" s="35" t="str">
        <f>E21</f>
        <v>BENUTA PRO s.r.o.</v>
      </c>
      <c r="K54" s="39"/>
      <c r="L54" s="133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</row>
    <row r="55" s="2" customFormat="1" ht="15.6" customHeight="1">
      <c r="A55" s="37"/>
      <c r="B55" s="38"/>
      <c r="C55" s="31" t="s">
        <v>29</v>
      </c>
      <c r="D55" s="39"/>
      <c r="E55" s="39"/>
      <c r="F55" s="26" t="str">
        <f>IF(E18="","",E18)</f>
        <v>Vyplň údaj</v>
      </c>
      <c r="G55" s="39"/>
      <c r="H55" s="39"/>
      <c r="I55" s="31" t="s">
        <v>34</v>
      </c>
      <c r="J55" s="35" t="str">
        <f>E24</f>
        <v>Ing. P. Skála</v>
      </c>
      <c r="K55" s="39"/>
      <c r="L55" s="133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</row>
    <row r="56" s="2" customFormat="1" ht="10.32" customHeight="1">
      <c r="A56" s="37"/>
      <c r="B56" s="38"/>
      <c r="C56" s="39"/>
      <c r="D56" s="39"/>
      <c r="E56" s="39"/>
      <c r="F56" s="39"/>
      <c r="G56" s="39"/>
      <c r="H56" s="39"/>
      <c r="I56" s="39"/>
      <c r="J56" s="39"/>
      <c r="K56" s="39"/>
      <c r="L56" s="133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</row>
    <row r="57" s="2" customFormat="1" ht="29.28" customHeight="1">
      <c r="A57" s="37"/>
      <c r="B57" s="38"/>
      <c r="C57" s="160" t="s">
        <v>111</v>
      </c>
      <c r="D57" s="161"/>
      <c r="E57" s="161"/>
      <c r="F57" s="161"/>
      <c r="G57" s="161"/>
      <c r="H57" s="161"/>
      <c r="I57" s="161"/>
      <c r="J57" s="162" t="s">
        <v>112</v>
      </c>
      <c r="K57" s="161"/>
      <c r="L57" s="133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</row>
    <row r="58" s="2" customFormat="1" ht="10.32" customHeight="1">
      <c r="A58" s="37"/>
      <c r="B58" s="38"/>
      <c r="C58" s="39"/>
      <c r="D58" s="39"/>
      <c r="E58" s="39"/>
      <c r="F58" s="39"/>
      <c r="G58" s="39"/>
      <c r="H58" s="39"/>
      <c r="I58" s="39"/>
      <c r="J58" s="39"/>
      <c r="K58" s="39"/>
      <c r="L58" s="133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</row>
    <row r="59" s="2" customFormat="1" ht="22.8" customHeight="1">
      <c r="A59" s="37"/>
      <c r="B59" s="38"/>
      <c r="C59" s="163" t="s">
        <v>70</v>
      </c>
      <c r="D59" s="39"/>
      <c r="E59" s="39"/>
      <c r="F59" s="39"/>
      <c r="G59" s="39"/>
      <c r="H59" s="39"/>
      <c r="I59" s="39"/>
      <c r="J59" s="101">
        <f>J81</f>
        <v>0</v>
      </c>
      <c r="K59" s="39"/>
      <c r="L59" s="133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U59" s="16" t="s">
        <v>113</v>
      </c>
    </row>
    <row r="60" s="9" customFormat="1" ht="24.96" customHeight="1">
      <c r="A60" s="9"/>
      <c r="B60" s="164"/>
      <c r="C60" s="165"/>
      <c r="D60" s="166" t="s">
        <v>123</v>
      </c>
      <c r="E60" s="167"/>
      <c r="F60" s="167"/>
      <c r="G60" s="167"/>
      <c r="H60" s="167"/>
      <c r="I60" s="167"/>
      <c r="J60" s="168">
        <f>J82</f>
        <v>0</v>
      </c>
      <c r="K60" s="165"/>
      <c r="L60" s="16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0"/>
      <c r="C61" s="171"/>
      <c r="D61" s="172" t="s">
        <v>1885</v>
      </c>
      <c r="E61" s="173"/>
      <c r="F61" s="173"/>
      <c r="G61" s="173"/>
      <c r="H61" s="173"/>
      <c r="I61" s="173"/>
      <c r="J61" s="174">
        <f>J83</f>
        <v>0</v>
      </c>
      <c r="K61" s="171"/>
      <c r="L61" s="175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2" customFormat="1" ht="21.84" customHeight="1">
      <c r="A62" s="37"/>
      <c r="B62" s="38"/>
      <c r="C62" s="39"/>
      <c r="D62" s="39"/>
      <c r="E62" s="39"/>
      <c r="F62" s="39"/>
      <c r="G62" s="39"/>
      <c r="H62" s="39"/>
      <c r="I62" s="39"/>
      <c r="J62" s="39"/>
      <c r="K62" s="39"/>
      <c r="L62" s="133"/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</row>
    <row r="63" s="2" customFormat="1" ht="6.96" customHeight="1">
      <c r="A63" s="37"/>
      <c r="B63" s="58"/>
      <c r="C63" s="59"/>
      <c r="D63" s="59"/>
      <c r="E63" s="59"/>
      <c r="F63" s="59"/>
      <c r="G63" s="59"/>
      <c r="H63" s="59"/>
      <c r="I63" s="59"/>
      <c r="J63" s="59"/>
      <c r="K63" s="59"/>
      <c r="L63" s="133"/>
      <c r="S63" s="37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</row>
    <row r="67" s="2" customFormat="1" ht="6.96" customHeight="1">
      <c r="A67" s="37"/>
      <c r="B67" s="60"/>
      <c r="C67" s="61"/>
      <c r="D67" s="61"/>
      <c r="E67" s="61"/>
      <c r="F67" s="61"/>
      <c r="G67" s="61"/>
      <c r="H67" s="61"/>
      <c r="I67" s="61"/>
      <c r="J67" s="61"/>
      <c r="K67" s="61"/>
      <c r="L67" s="133"/>
      <c r="S67" s="37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</row>
    <row r="68" s="2" customFormat="1" ht="24.96" customHeight="1">
      <c r="A68" s="37"/>
      <c r="B68" s="38"/>
      <c r="C68" s="22" t="s">
        <v>138</v>
      </c>
      <c r="D68" s="39"/>
      <c r="E68" s="39"/>
      <c r="F68" s="39"/>
      <c r="G68" s="39"/>
      <c r="H68" s="39"/>
      <c r="I68" s="39"/>
      <c r="J68" s="39"/>
      <c r="K68" s="39"/>
      <c r="L68" s="133"/>
      <c r="S68" s="37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</row>
    <row r="69" s="2" customFormat="1" ht="6.96" customHeight="1">
      <c r="A69" s="37"/>
      <c r="B69" s="38"/>
      <c r="C69" s="39"/>
      <c r="D69" s="39"/>
      <c r="E69" s="39"/>
      <c r="F69" s="39"/>
      <c r="G69" s="39"/>
      <c r="H69" s="39"/>
      <c r="I69" s="39"/>
      <c r="J69" s="39"/>
      <c r="K69" s="39"/>
      <c r="L69" s="133"/>
      <c r="S69" s="37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</row>
    <row r="70" s="2" customFormat="1" ht="12" customHeight="1">
      <c r="A70" s="37"/>
      <c r="B70" s="38"/>
      <c r="C70" s="31" t="s">
        <v>16</v>
      </c>
      <c r="D70" s="39"/>
      <c r="E70" s="39"/>
      <c r="F70" s="39"/>
      <c r="G70" s="39"/>
      <c r="H70" s="39"/>
      <c r="I70" s="39"/>
      <c r="J70" s="39"/>
      <c r="K70" s="39"/>
      <c r="L70" s="133"/>
      <c r="S70" s="37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</row>
    <row r="71" s="2" customFormat="1" ht="14.4" customHeight="1">
      <c r="A71" s="37"/>
      <c r="B71" s="38"/>
      <c r="C71" s="39"/>
      <c r="D71" s="39"/>
      <c r="E71" s="159" t="str">
        <f>E7</f>
        <v>Stavební úpravy bytového domu ul. Partyzánská č. p. 302 v Pudlově</v>
      </c>
      <c r="F71" s="31"/>
      <c r="G71" s="31"/>
      <c r="H71" s="31"/>
      <c r="I71" s="39"/>
      <c r="J71" s="39"/>
      <c r="K71" s="39"/>
      <c r="L71" s="133"/>
      <c r="S71" s="37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</row>
    <row r="72" s="2" customFormat="1" ht="12" customHeight="1">
      <c r="A72" s="37"/>
      <c r="B72" s="38"/>
      <c r="C72" s="31" t="s">
        <v>108</v>
      </c>
      <c r="D72" s="39"/>
      <c r="E72" s="39"/>
      <c r="F72" s="39"/>
      <c r="G72" s="39"/>
      <c r="H72" s="39"/>
      <c r="I72" s="39"/>
      <c r="J72" s="39"/>
      <c r="K72" s="39"/>
      <c r="L72" s="133"/>
      <c r="S72" s="37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</row>
    <row r="73" s="2" customFormat="1" ht="15.6" customHeight="1">
      <c r="A73" s="37"/>
      <c r="B73" s="38"/>
      <c r="C73" s="39"/>
      <c r="D73" s="39"/>
      <c r="E73" s="68" t="str">
        <f>E9</f>
        <v>E.2.01.5 - Zdravotechnika</v>
      </c>
      <c r="F73" s="39"/>
      <c r="G73" s="39"/>
      <c r="H73" s="39"/>
      <c r="I73" s="39"/>
      <c r="J73" s="39"/>
      <c r="K73" s="39"/>
      <c r="L73" s="133"/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</row>
    <row r="74" s="2" customFormat="1" ht="6.96" customHeight="1">
      <c r="A74" s="37"/>
      <c r="B74" s="38"/>
      <c r="C74" s="39"/>
      <c r="D74" s="39"/>
      <c r="E74" s="39"/>
      <c r="F74" s="39"/>
      <c r="G74" s="39"/>
      <c r="H74" s="39"/>
      <c r="I74" s="39"/>
      <c r="J74" s="39"/>
      <c r="K74" s="39"/>
      <c r="L74" s="133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</row>
    <row r="75" s="2" customFormat="1" ht="12" customHeight="1">
      <c r="A75" s="37"/>
      <c r="B75" s="38"/>
      <c r="C75" s="31" t="s">
        <v>21</v>
      </c>
      <c r="D75" s="39"/>
      <c r="E75" s="39"/>
      <c r="F75" s="26" t="str">
        <f>F12</f>
        <v>Partyzánská 302</v>
      </c>
      <c r="G75" s="39"/>
      <c r="H75" s="39"/>
      <c r="I75" s="31" t="s">
        <v>23</v>
      </c>
      <c r="J75" s="71" t="str">
        <f>IF(J12="","",J12)</f>
        <v>26. 11. 2022</v>
      </c>
      <c r="K75" s="39"/>
      <c r="L75" s="133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</row>
    <row r="76" s="2" customFormat="1" ht="6.96" customHeight="1">
      <c r="A76" s="37"/>
      <c r="B76" s="38"/>
      <c r="C76" s="39"/>
      <c r="D76" s="39"/>
      <c r="E76" s="39"/>
      <c r="F76" s="39"/>
      <c r="G76" s="39"/>
      <c r="H76" s="39"/>
      <c r="I76" s="39"/>
      <c r="J76" s="39"/>
      <c r="K76" s="39"/>
      <c r="L76" s="133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5.6" customHeight="1">
      <c r="A77" s="37"/>
      <c r="B77" s="38"/>
      <c r="C77" s="31" t="s">
        <v>25</v>
      </c>
      <c r="D77" s="39"/>
      <c r="E77" s="39"/>
      <c r="F77" s="26" t="str">
        <f>E15</f>
        <v>Město Bohumín</v>
      </c>
      <c r="G77" s="39"/>
      <c r="H77" s="39"/>
      <c r="I77" s="31" t="s">
        <v>31</v>
      </c>
      <c r="J77" s="35" t="str">
        <f>E21</f>
        <v>BENUTA PRO s.r.o.</v>
      </c>
      <c r="K77" s="39"/>
      <c r="L77" s="133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78" s="2" customFormat="1" ht="15.6" customHeight="1">
      <c r="A78" s="37"/>
      <c r="B78" s="38"/>
      <c r="C78" s="31" t="s">
        <v>29</v>
      </c>
      <c r="D78" s="39"/>
      <c r="E78" s="39"/>
      <c r="F78" s="26" t="str">
        <f>IF(E18="","",E18)</f>
        <v>Vyplň údaj</v>
      </c>
      <c r="G78" s="39"/>
      <c r="H78" s="39"/>
      <c r="I78" s="31" t="s">
        <v>34</v>
      </c>
      <c r="J78" s="35" t="str">
        <f>E24</f>
        <v>Ing. P. Skála</v>
      </c>
      <c r="K78" s="39"/>
      <c r="L78" s="133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</row>
    <row r="79" s="2" customFormat="1" ht="10.32" customHeight="1">
      <c r="A79" s="37"/>
      <c r="B79" s="38"/>
      <c r="C79" s="39"/>
      <c r="D79" s="39"/>
      <c r="E79" s="39"/>
      <c r="F79" s="39"/>
      <c r="G79" s="39"/>
      <c r="H79" s="39"/>
      <c r="I79" s="39"/>
      <c r="J79" s="39"/>
      <c r="K79" s="39"/>
      <c r="L79" s="133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</row>
    <row r="80" s="11" customFormat="1" ht="29.28" customHeight="1">
      <c r="A80" s="176"/>
      <c r="B80" s="177"/>
      <c r="C80" s="178" t="s">
        <v>139</v>
      </c>
      <c r="D80" s="179" t="s">
        <v>57</v>
      </c>
      <c r="E80" s="179" t="s">
        <v>53</v>
      </c>
      <c r="F80" s="179" t="s">
        <v>54</v>
      </c>
      <c r="G80" s="179" t="s">
        <v>140</v>
      </c>
      <c r="H80" s="179" t="s">
        <v>141</v>
      </c>
      <c r="I80" s="179" t="s">
        <v>142</v>
      </c>
      <c r="J80" s="179" t="s">
        <v>112</v>
      </c>
      <c r="K80" s="180" t="s">
        <v>143</v>
      </c>
      <c r="L80" s="181"/>
      <c r="M80" s="91" t="s">
        <v>19</v>
      </c>
      <c r="N80" s="92" t="s">
        <v>42</v>
      </c>
      <c r="O80" s="92" t="s">
        <v>144</v>
      </c>
      <c r="P80" s="92" t="s">
        <v>145</v>
      </c>
      <c r="Q80" s="92" t="s">
        <v>146</v>
      </c>
      <c r="R80" s="92" t="s">
        <v>147</v>
      </c>
      <c r="S80" s="92" t="s">
        <v>148</v>
      </c>
      <c r="T80" s="93" t="s">
        <v>149</v>
      </c>
      <c r="U80" s="176"/>
      <c r="V80" s="176"/>
      <c r="W80" s="176"/>
      <c r="X80" s="176"/>
      <c r="Y80" s="176"/>
      <c r="Z80" s="176"/>
      <c r="AA80" s="176"/>
      <c r="AB80" s="176"/>
      <c r="AC80" s="176"/>
      <c r="AD80" s="176"/>
      <c r="AE80" s="176"/>
    </row>
    <row r="81" s="2" customFormat="1" ht="22.8" customHeight="1">
      <c r="A81" s="37"/>
      <c r="B81" s="38"/>
      <c r="C81" s="98" t="s">
        <v>150</v>
      </c>
      <c r="D81" s="39"/>
      <c r="E81" s="39"/>
      <c r="F81" s="39"/>
      <c r="G81" s="39"/>
      <c r="H81" s="39"/>
      <c r="I81" s="39"/>
      <c r="J81" s="182">
        <f>BK81</f>
        <v>0</v>
      </c>
      <c r="K81" s="39"/>
      <c r="L81" s="43"/>
      <c r="M81" s="94"/>
      <c r="N81" s="183"/>
      <c r="O81" s="95"/>
      <c r="P81" s="184">
        <f>P82</f>
        <v>0</v>
      </c>
      <c r="Q81" s="95"/>
      <c r="R81" s="184">
        <f>R82</f>
        <v>0.049369999999999997</v>
      </c>
      <c r="S81" s="95"/>
      <c r="T81" s="185">
        <f>T82</f>
        <v>0</v>
      </c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T81" s="16" t="s">
        <v>71</v>
      </c>
      <c r="AU81" s="16" t="s">
        <v>113</v>
      </c>
      <c r="BK81" s="186">
        <f>BK82</f>
        <v>0</v>
      </c>
    </row>
    <row r="82" s="12" customFormat="1" ht="25.92" customHeight="1">
      <c r="A82" s="12"/>
      <c r="B82" s="187"/>
      <c r="C82" s="188"/>
      <c r="D82" s="189" t="s">
        <v>71</v>
      </c>
      <c r="E82" s="190" t="s">
        <v>713</v>
      </c>
      <c r="F82" s="190" t="s">
        <v>714</v>
      </c>
      <c r="G82" s="188"/>
      <c r="H82" s="188"/>
      <c r="I82" s="191"/>
      <c r="J82" s="192">
        <f>BK82</f>
        <v>0</v>
      </c>
      <c r="K82" s="188"/>
      <c r="L82" s="193"/>
      <c r="M82" s="194"/>
      <c r="N82" s="195"/>
      <c r="O82" s="195"/>
      <c r="P82" s="196">
        <f>P83</f>
        <v>0</v>
      </c>
      <c r="Q82" s="195"/>
      <c r="R82" s="196">
        <f>R83</f>
        <v>0.049369999999999997</v>
      </c>
      <c r="S82" s="195"/>
      <c r="T82" s="197">
        <f>T83</f>
        <v>0</v>
      </c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R82" s="198" t="s">
        <v>85</v>
      </c>
      <c r="AT82" s="199" t="s">
        <v>71</v>
      </c>
      <c r="AU82" s="199" t="s">
        <v>72</v>
      </c>
      <c r="AY82" s="198" t="s">
        <v>153</v>
      </c>
      <c r="BK82" s="200">
        <f>BK83</f>
        <v>0</v>
      </c>
    </row>
    <row r="83" s="12" customFormat="1" ht="22.8" customHeight="1">
      <c r="A83" s="12"/>
      <c r="B83" s="187"/>
      <c r="C83" s="188"/>
      <c r="D83" s="189" t="s">
        <v>71</v>
      </c>
      <c r="E83" s="201" t="s">
        <v>1886</v>
      </c>
      <c r="F83" s="201" t="s">
        <v>93</v>
      </c>
      <c r="G83" s="188"/>
      <c r="H83" s="188"/>
      <c r="I83" s="191"/>
      <c r="J83" s="202">
        <f>BK83</f>
        <v>0</v>
      </c>
      <c r="K83" s="188"/>
      <c r="L83" s="193"/>
      <c r="M83" s="194"/>
      <c r="N83" s="195"/>
      <c r="O83" s="195"/>
      <c r="P83" s="196">
        <f>P84</f>
        <v>0</v>
      </c>
      <c r="Q83" s="195"/>
      <c r="R83" s="196">
        <f>R84</f>
        <v>0.049369999999999997</v>
      </c>
      <c r="S83" s="195"/>
      <c r="T83" s="197">
        <f>T84</f>
        <v>0</v>
      </c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R83" s="198" t="s">
        <v>85</v>
      </c>
      <c r="AT83" s="199" t="s">
        <v>71</v>
      </c>
      <c r="AU83" s="199" t="s">
        <v>80</v>
      </c>
      <c r="AY83" s="198" t="s">
        <v>153</v>
      </c>
      <c r="BK83" s="200">
        <f>BK84</f>
        <v>0</v>
      </c>
    </row>
    <row r="84" s="2" customFormat="1" ht="14.4" customHeight="1">
      <c r="A84" s="37"/>
      <c r="B84" s="38"/>
      <c r="C84" s="203" t="s">
        <v>80</v>
      </c>
      <c r="D84" s="203" t="s">
        <v>155</v>
      </c>
      <c r="E84" s="204" t="s">
        <v>1887</v>
      </c>
      <c r="F84" s="205" t="s">
        <v>1888</v>
      </c>
      <c r="G84" s="206" t="s">
        <v>1889</v>
      </c>
      <c r="H84" s="207">
        <v>1</v>
      </c>
      <c r="I84" s="208"/>
      <c r="J84" s="209">
        <f>ROUND(I84*H84,2)</f>
        <v>0</v>
      </c>
      <c r="K84" s="205" t="s">
        <v>19</v>
      </c>
      <c r="L84" s="43"/>
      <c r="M84" s="237" t="s">
        <v>19</v>
      </c>
      <c r="N84" s="238" t="s">
        <v>44</v>
      </c>
      <c r="O84" s="235"/>
      <c r="P84" s="239">
        <f>O84*H84</f>
        <v>0</v>
      </c>
      <c r="Q84" s="239">
        <v>0.049369999999999997</v>
      </c>
      <c r="R84" s="239">
        <f>Q84*H84</f>
        <v>0.049369999999999997</v>
      </c>
      <c r="S84" s="239">
        <v>0</v>
      </c>
      <c r="T84" s="240">
        <f>S84*H84</f>
        <v>0</v>
      </c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R84" s="214" t="s">
        <v>231</v>
      </c>
      <c r="AT84" s="214" t="s">
        <v>155</v>
      </c>
      <c r="AU84" s="214" t="s">
        <v>85</v>
      </c>
      <c r="AY84" s="16" t="s">
        <v>153</v>
      </c>
      <c r="BE84" s="215">
        <f>IF(N84="základní",J84,0)</f>
        <v>0</v>
      </c>
      <c r="BF84" s="215">
        <f>IF(N84="snížená",J84,0)</f>
        <v>0</v>
      </c>
      <c r="BG84" s="215">
        <f>IF(N84="zákl. přenesená",J84,0)</f>
        <v>0</v>
      </c>
      <c r="BH84" s="215">
        <f>IF(N84="sníž. přenesená",J84,0)</f>
        <v>0</v>
      </c>
      <c r="BI84" s="215">
        <f>IF(N84="nulová",J84,0)</f>
        <v>0</v>
      </c>
      <c r="BJ84" s="16" t="s">
        <v>85</v>
      </c>
      <c r="BK84" s="215">
        <f>ROUND(I84*H84,2)</f>
        <v>0</v>
      </c>
      <c r="BL84" s="16" t="s">
        <v>231</v>
      </c>
      <c r="BM84" s="214" t="s">
        <v>1890</v>
      </c>
    </row>
    <row r="85" s="2" customFormat="1" ht="6.96" customHeight="1">
      <c r="A85" s="37"/>
      <c r="B85" s="58"/>
      <c r="C85" s="59"/>
      <c r="D85" s="59"/>
      <c r="E85" s="59"/>
      <c r="F85" s="59"/>
      <c r="G85" s="59"/>
      <c r="H85" s="59"/>
      <c r="I85" s="59"/>
      <c r="J85" s="59"/>
      <c r="K85" s="59"/>
      <c r="L85" s="43"/>
      <c r="M85" s="37"/>
      <c r="O85" s="37"/>
      <c r="P85" s="37"/>
      <c r="Q85" s="37"/>
      <c r="R85" s="37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</sheetData>
  <sheetProtection sheet="1" autoFilter="0" formatColumns="0" formatRows="0" objects="1" scenarios="1" spinCount="100000" saltValue="CmlROpo/yPuzVm2fq+idlplwjJGznLkswjuNjTOs/yhhFjXLR0BkMxeKPIUYaTr0DhFwUJ/6bVif4zQZpDLJ/w==" hashValue="zlQjXgt4YpBJAnk4gDQqjWe8bgnqBgAGUkrwWq72y2wA7Oo2CUdS3MU1QaCZyvK4xJI4YQZz27giszw24eC9nQ==" algorithmName="SHA-512" password="CC35"/>
  <autoFilter ref="C80:K84"/>
  <mergeCells count="9">
    <mergeCell ref="E7:H7"/>
    <mergeCell ref="E9:H9"/>
    <mergeCell ref="E18:H18"/>
    <mergeCell ref="E27:H27"/>
    <mergeCell ref="E48:H48"/>
    <mergeCell ref="E50:H50"/>
    <mergeCell ref="E71:H71"/>
    <mergeCell ref="E73:H73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851563" style="1" customWidth="1"/>
    <col min="2" max="2" width="1.148438" style="1" customWidth="1"/>
    <col min="3" max="3" width="4.421875" style="1" customWidth="1"/>
    <col min="4" max="4" width="4.574219" style="1" customWidth="1"/>
    <col min="5" max="5" width="18.28125" style="1" customWidth="1"/>
    <col min="6" max="6" width="108.0039" style="1" customWidth="1"/>
    <col min="7" max="7" width="8.003906" style="1" customWidth="1"/>
    <col min="8" max="8" width="15.00391" style="1" customWidth="1"/>
    <col min="9" max="9" width="16.85156" style="1" customWidth="1"/>
    <col min="10" max="10" width="23.85156" style="1" customWidth="1"/>
    <col min="11" max="11" width="23.85156" style="1" customWidth="1"/>
    <col min="12" max="12" width="10.00391" style="1" customWidth="1"/>
    <col min="13" max="13" width="11.57422" style="1" hidden="1" customWidth="1"/>
    <col min="14" max="14" width="9.140625" style="1" hidden="1"/>
    <col min="15" max="15" width="15.14063" style="1" hidden="1" customWidth="1"/>
    <col min="16" max="16" width="15.14063" style="1" hidden="1" customWidth="1"/>
    <col min="17" max="17" width="15.14063" style="1" hidden="1" customWidth="1"/>
    <col min="18" max="18" width="15.14063" style="1" hidden="1" customWidth="1"/>
    <col min="19" max="19" width="15.14063" style="1" hidden="1" customWidth="1"/>
    <col min="20" max="20" width="15.14063" style="1" hidden="1" customWidth="1"/>
    <col min="21" max="21" width="17.42188" style="1" hidden="1" customWidth="1"/>
    <col min="22" max="22" width="13.14063" style="1" customWidth="1"/>
    <col min="23" max="23" width="17.42188" style="1" customWidth="1"/>
    <col min="24" max="24" width="13.14063" style="1" customWidth="1"/>
    <col min="25" max="25" width="16.00391" style="1" customWidth="1"/>
    <col min="26" max="26" width="11.71094" style="1" customWidth="1"/>
    <col min="27" max="27" width="16.00391" style="1" customWidth="1"/>
    <col min="28" max="28" width="17.42188" style="1" customWidth="1"/>
    <col min="29" max="29" width="11.71094" style="1" customWidth="1"/>
    <col min="30" max="30" width="16.00391" style="1" customWidth="1"/>
    <col min="31" max="31" width="17.42188" style="1" customWidth="1"/>
    <col min="44" max="44" width="9.140625" style="1" hidden="1"/>
    <col min="45" max="45" width="9.140625" style="1" hidden="1"/>
    <col min="46" max="46" width="9.140625" style="1" hidden="1"/>
    <col min="47" max="47" width="9.140625" style="1" hidden="1"/>
    <col min="48" max="48" width="9.140625" style="1" hidden="1"/>
    <col min="49" max="49" width="9.140625" style="1" hidden="1"/>
    <col min="50" max="50" width="9.140625" style="1" hidden="1"/>
    <col min="51" max="51" width="9.140625" style="1" hidden="1"/>
    <col min="52" max="52" width="9.140625" style="1" hidden="1"/>
    <col min="53" max="53" width="9.140625" style="1" hidden="1"/>
    <col min="54" max="54" width="9.140625" style="1" hidden="1"/>
    <col min="55" max="55" width="9.140625" style="1" hidden="1"/>
    <col min="56" max="56" width="9.140625" style="1" hidden="1"/>
    <col min="57" max="57" width="9.140625" style="1" hidden="1"/>
    <col min="58" max="58" width="9.140625" style="1" hidden="1"/>
    <col min="59" max="59" width="9.140625" style="1" hidden="1"/>
    <col min="60" max="60" width="9.140625" style="1" hidden="1"/>
    <col min="61" max="61" width="9.140625" style="1" hidden="1"/>
    <col min="62" max="62" width="9.140625" style="1" hidden="1"/>
    <col min="63" max="63" width="9.140625" style="1" hidden="1"/>
    <col min="64" max="64" width="9.140625" style="1" hidden="1"/>
    <col min="65" max="65" width="9.140625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97</v>
      </c>
    </row>
    <row r="3" s="1" customFormat="1" ht="6.96" customHeight="1">
      <c r="B3" s="127"/>
      <c r="C3" s="128"/>
      <c r="D3" s="128"/>
      <c r="E3" s="128"/>
      <c r="F3" s="128"/>
      <c r="G3" s="128"/>
      <c r="H3" s="128"/>
      <c r="I3" s="128"/>
      <c r="J3" s="128"/>
      <c r="K3" s="128"/>
      <c r="L3" s="19"/>
      <c r="AT3" s="16" t="s">
        <v>80</v>
      </c>
    </row>
    <row r="4" s="1" customFormat="1" ht="24.96" customHeight="1">
      <c r="B4" s="19"/>
      <c r="D4" s="129" t="s">
        <v>107</v>
      </c>
      <c r="L4" s="19"/>
      <c r="M4" s="130" t="s">
        <v>10</v>
      </c>
      <c r="AT4" s="16" t="s">
        <v>4</v>
      </c>
    </row>
    <row r="5" s="1" customFormat="1" ht="6.96" customHeight="1">
      <c r="B5" s="19"/>
      <c r="L5" s="19"/>
    </row>
    <row r="6" s="1" customFormat="1" ht="12" customHeight="1">
      <c r="B6" s="19"/>
      <c r="D6" s="131" t="s">
        <v>16</v>
      </c>
      <c r="L6" s="19"/>
    </row>
    <row r="7" s="1" customFormat="1" ht="14.4" customHeight="1">
      <c r="B7" s="19"/>
      <c r="E7" s="132" t="str">
        <f>'Rekapitulace stavby'!K6</f>
        <v>Stavební úpravy bytového domu ul. Partyzánská č. p. 302 v Pudlově</v>
      </c>
      <c r="F7" s="131"/>
      <c r="G7" s="131"/>
      <c r="H7" s="131"/>
      <c r="L7" s="19"/>
    </row>
    <row r="8" s="2" customFormat="1" ht="12" customHeight="1">
      <c r="A8" s="37"/>
      <c r="B8" s="43"/>
      <c r="C8" s="37"/>
      <c r="D8" s="131" t="s">
        <v>108</v>
      </c>
      <c r="E8" s="37"/>
      <c r="F8" s="37"/>
      <c r="G8" s="37"/>
      <c r="H8" s="37"/>
      <c r="I8" s="37"/>
      <c r="J8" s="37"/>
      <c r="K8" s="37"/>
      <c r="L8" s="133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5.6" customHeight="1">
      <c r="A9" s="37"/>
      <c r="B9" s="43"/>
      <c r="C9" s="37"/>
      <c r="D9" s="37"/>
      <c r="E9" s="134" t="s">
        <v>1891</v>
      </c>
      <c r="F9" s="37"/>
      <c r="G9" s="37"/>
      <c r="H9" s="37"/>
      <c r="I9" s="37"/>
      <c r="J9" s="37"/>
      <c r="K9" s="37"/>
      <c r="L9" s="133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43"/>
      <c r="C10" s="37"/>
      <c r="D10" s="37"/>
      <c r="E10" s="37"/>
      <c r="F10" s="37"/>
      <c r="G10" s="37"/>
      <c r="H10" s="37"/>
      <c r="I10" s="37"/>
      <c r="J10" s="37"/>
      <c r="K10" s="37"/>
      <c r="L10" s="133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43"/>
      <c r="C11" s="37"/>
      <c r="D11" s="131" t="s">
        <v>18</v>
      </c>
      <c r="E11" s="37"/>
      <c r="F11" s="135" t="s">
        <v>19</v>
      </c>
      <c r="G11" s="37"/>
      <c r="H11" s="37"/>
      <c r="I11" s="131" t="s">
        <v>20</v>
      </c>
      <c r="J11" s="135" t="s">
        <v>19</v>
      </c>
      <c r="K11" s="37"/>
      <c r="L11" s="133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43"/>
      <c r="C12" s="37"/>
      <c r="D12" s="131" t="s">
        <v>21</v>
      </c>
      <c r="E12" s="37"/>
      <c r="F12" s="135" t="s">
        <v>22</v>
      </c>
      <c r="G12" s="37"/>
      <c r="H12" s="37"/>
      <c r="I12" s="131" t="s">
        <v>23</v>
      </c>
      <c r="J12" s="136" t="str">
        <f>'Rekapitulace stavby'!AN8</f>
        <v>26. 11. 2022</v>
      </c>
      <c r="K12" s="37"/>
      <c r="L12" s="133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43"/>
      <c r="C13" s="37"/>
      <c r="D13" s="37"/>
      <c r="E13" s="37"/>
      <c r="F13" s="37"/>
      <c r="G13" s="37"/>
      <c r="H13" s="37"/>
      <c r="I13" s="37"/>
      <c r="J13" s="37"/>
      <c r="K13" s="37"/>
      <c r="L13" s="133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43"/>
      <c r="C14" s="37"/>
      <c r="D14" s="131" t="s">
        <v>25</v>
      </c>
      <c r="E14" s="37"/>
      <c r="F14" s="37"/>
      <c r="G14" s="37"/>
      <c r="H14" s="37"/>
      <c r="I14" s="131" t="s">
        <v>26</v>
      </c>
      <c r="J14" s="135" t="s">
        <v>19</v>
      </c>
      <c r="K14" s="37"/>
      <c r="L14" s="133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43"/>
      <c r="C15" s="37"/>
      <c r="D15" s="37"/>
      <c r="E15" s="135" t="s">
        <v>27</v>
      </c>
      <c r="F15" s="37"/>
      <c r="G15" s="37"/>
      <c r="H15" s="37"/>
      <c r="I15" s="131" t="s">
        <v>28</v>
      </c>
      <c r="J15" s="135" t="s">
        <v>19</v>
      </c>
      <c r="K15" s="37"/>
      <c r="L15" s="133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43"/>
      <c r="C16" s="37"/>
      <c r="D16" s="37"/>
      <c r="E16" s="37"/>
      <c r="F16" s="37"/>
      <c r="G16" s="37"/>
      <c r="H16" s="37"/>
      <c r="I16" s="37"/>
      <c r="J16" s="37"/>
      <c r="K16" s="37"/>
      <c r="L16" s="133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43"/>
      <c r="C17" s="37"/>
      <c r="D17" s="131" t="s">
        <v>29</v>
      </c>
      <c r="E17" s="37"/>
      <c r="F17" s="37"/>
      <c r="G17" s="37"/>
      <c r="H17" s="37"/>
      <c r="I17" s="131" t="s">
        <v>26</v>
      </c>
      <c r="J17" s="32" t="str">
        <f>'Rekapitulace stavby'!AN13</f>
        <v>Vyplň údaj</v>
      </c>
      <c r="K17" s="37"/>
      <c r="L17" s="133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43"/>
      <c r="C18" s="37"/>
      <c r="D18" s="37"/>
      <c r="E18" s="32" t="str">
        <f>'Rekapitulace stavby'!E14</f>
        <v>Vyplň údaj</v>
      </c>
      <c r="F18" s="135"/>
      <c r="G18" s="135"/>
      <c r="H18" s="135"/>
      <c r="I18" s="131" t="s">
        <v>28</v>
      </c>
      <c r="J18" s="32" t="str">
        <f>'Rekapitulace stavby'!AN14</f>
        <v>Vyplň údaj</v>
      </c>
      <c r="K18" s="37"/>
      <c r="L18" s="133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43"/>
      <c r="C19" s="37"/>
      <c r="D19" s="37"/>
      <c r="E19" s="37"/>
      <c r="F19" s="37"/>
      <c r="G19" s="37"/>
      <c r="H19" s="37"/>
      <c r="I19" s="37"/>
      <c r="J19" s="37"/>
      <c r="K19" s="37"/>
      <c r="L19" s="133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43"/>
      <c r="C20" s="37"/>
      <c r="D20" s="131" t="s">
        <v>31</v>
      </c>
      <c r="E20" s="37"/>
      <c r="F20" s="37"/>
      <c r="G20" s="37"/>
      <c r="H20" s="37"/>
      <c r="I20" s="131" t="s">
        <v>26</v>
      </c>
      <c r="J20" s="135" t="s">
        <v>19</v>
      </c>
      <c r="K20" s="37"/>
      <c r="L20" s="133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43"/>
      <c r="C21" s="37"/>
      <c r="D21" s="37"/>
      <c r="E21" s="135" t="s">
        <v>32</v>
      </c>
      <c r="F21" s="37"/>
      <c r="G21" s="37"/>
      <c r="H21" s="37"/>
      <c r="I21" s="131" t="s">
        <v>28</v>
      </c>
      <c r="J21" s="135" t="s">
        <v>19</v>
      </c>
      <c r="K21" s="37"/>
      <c r="L21" s="133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43"/>
      <c r="C22" s="37"/>
      <c r="D22" s="37"/>
      <c r="E22" s="37"/>
      <c r="F22" s="37"/>
      <c r="G22" s="37"/>
      <c r="H22" s="37"/>
      <c r="I22" s="37"/>
      <c r="J22" s="37"/>
      <c r="K22" s="37"/>
      <c r="L22" s="133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43"/>
      <c r="C23" s="37"/>
      <c r="D23" s="131" t="s">
        <v>34</v>
      </c>
      <c r="E23" s="37"/>
      <c r="F23" s="37"/>
      <c r="G23" s="37"/>
      <c r="H23" s="37"/>
      <c r="I23" s="131" t="s">
        <v>26</v>
      </c>
      <c r="J23" s="135" t="s">
        <v>19</v>
      </c>
      <c r="K23" s="37"/>
      <c r="L23" s="133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43"/>
      <c r="C24" s="37"/>
      <c r="D24" s="37"/>
      <c r="E24" s="135" t="s">
        <v>35</v>
      </c>
      <c r="F24" s="37"/>
      <c r="G24" s="37"/>
      <c r="H24" s="37"/>
      <c r="I24" s="131" t="s">
        <v>28</v>
      </c>
      <c r="J24" s="135" t="s">
        <v>19</v>
      </c>
      <c r="K24" s="37"/>
      <c r="L24" s="133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43"/>
      <c r="C25" s="37"/>
      <c r="D25" s="37"/>
      <c r="E25" s="37"/>
      <c r="F25" s="37"/>
      <c r="G25" s="37"/>
      <c r="H25" s="37"/>
      <c r="I25" s="37"/>
      <c r="J25" s="37"/>
      <c r="K25" s="37"/>
      <c r="L25" s="133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43"/>
      <c r="C26" s="37"/>
      <c r="D26" s="131" t="s">
        <v>36</v>
      </c>
      <c r="E26" s="37"/>
      <c r="F26" s="37"/>
      <c r="G26" s="37"/>
      <c r="H26" s="37"/>
      <c r="I26" s="37"/>
      <c r="J26" s="37"/>
      <c r="K26" s="37"/>
      <c r="L26" s="133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4.4" customHeight="1">
      <c r="A27" s="137"/>
      <c r="B27" s="138"/>
      <c r="C27" s="137"/>
      <c r="D27" s="137"/>
      <c r="E27" s="139" t="s">
        <v>19</v>
      </c>
      <c r="F27" s="139"/>
      <c r="G27" s="139"/>
      <c r="H27" s="139"/>
      <c r="I27" s="137"/>
      <c r="J27" s="137"/>
      <c r="K27" s="137"/>
      <c r="L27" s="140"/>
      <c r="S27" s="137"/>
      <c r="T27" s="137"/>
      <c r="U27" s="137"/>
      <c r="V27" s="137"/>
      <c r="W27" s="137"/>
      <c r="X27" s="137"/>
      <c r="Y27" s="137"/>
      <c r="Z27" s="137"/>
      <c r="AA27" s="137"/>
      <c r="AB27" s="137"/>
      <c r="AC27" s="137"/>
      <c r="AD27" s="137"/>
      <c r="AE27" s="137"/>
    </row>
    <row r="28" s="2" customFormat="1" ht="6.96" customHeight="1">
      <c r="A28" s="37"/>
      <c r="B28" s="43"/>
      <c r="C28" s="37"/>
      <c r="D28" s="37"/>
      <c r="E28" s="37"/>
      <c r="F28" s="37"/>
      <c r="G28" s="37"/>
      <c r="H28" s="37"/>
      <c r="I28" s="37"/>
      <c r="J28" s="37"/>
      <c r="K28" s="37"/>
      <c r="L28" s="133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43"/>
      <c r="C29" s="37"/>
      <c r="D29" s="141"/>
      <c r="E29" s="141"/>
      <c r="F29" s="141"/>
      <c r="G29" s="141"/>
      <c r="H29" s="141"/>
      <c r="I29" s="141"/>
      <c r="J29" s="141"/>
      <c r="K29" s="141"/>
      <c r="L29" s="133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25.44" customHeight="1">
      <c r="A30" s="37"/>
      <c r="B30" s="43"/>
      <c r="C30" s="37"/>
      <c r="D30" s="142" t="s">
        <v>38</v>
      </c>
      <c r="E30" s="37"/>
      <c r="F30" s="37"/>
      <c r="G30" s="37"/>
      <c r="H30" s="37"/>
      <c r="I30" s="37"/>
      <c r="J30" s="143">
        <f>ROUND(J81, 2)</f>
        <v>0</v>
      </c>
      <c r="K30" s="37"/>
      <c r="L30" s="133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43"/>
      <c r="C31" s="37"/>
      <c r="D31" s="141"/>
      <c r="E31" s="141"/>
      <c r="F31" s="141"/>
      <c r="G31" s="141"/>
      <c r="H31" s="141"/>
      <c r="I31" s="141"/>
      <c r="J31" s="141"/>
      <c r="K31" s="141"/>
      <c r="L31" s="133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43"/>
      <c r="C32" s="37"/>
      <c r="D32" s="37"/>
      <c r="E32" s="37"/>
      <c r="F32" s="144" t="s">
        <v>40</v>
      </c>
      <c r="G32" s="37"/>
      <c r="H32" s="37"/>
      <c r="I32" s="144" t="s">
        <v>39</v>
      </c>
      <c r="J32" s="144" t="s">
        <v>41</v>
      </c>
      <c r="K32" s="37"/>
      <c r="L32" s="133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43"/>
      <c r="C33" s="37"/>
      <c r="D33" s="145" t="s">
        <v>42</v>
      </c>
      <c r="E33" s="131" t="s">
        <v>43</v>
      </c>
      <c r="F33" s="146">
        <f>ROUND((SUM(BE81:BE84)),  2)</f>
        <v>0</v>
      </c>
      <c r="G33" s="37"/>
      <c r="H33" s="37"/>
      <c r="I33" s="147">
        <v>0.20999999999999999</v>
      </c>
      <c r="J33" s="146">
        <f>ROUND(((SUM(BE81:BE84))*I33),  2)</f>
        <v>0</v>
      </c>
      <c r="K33" s="37"/>
      <c r="L33" s="133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43"/>
      <c r="C34" s="37"/>
      <c r="D34" s="37"/>
      <c r="E34" s="131" t="s">
        <v>44</v>
      </c>
      <c r="F34" s="146">
        <f>ROUND((SUM(BF81:BF84)),  2)</f>
        <v>0</v>
      </c>
      <c r="G34" s="37"/>
      <c r="H34" s="37"/>
      <c r="I34" s="147">
        <v>0.14999999999999999</v>
      </c>
      <c r="J34" s="146">
        <f>ROUND(((SUM(BF81:BF84))*I34),  2)</f>
        <v>0</v>
      </c>
      <c r="K34" s="37"/>
      <c r="L34" s="133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43"/>
      <c r="C35" s="37"/>
      <c r="D35" s="37"/>
      <c r="E35" s="131" t="s">
        <v>45</v>
      </c>
      <c r="F35" s="146">
        <f>ROUND((SUM(BG81:BG84)),  2)</f>
        <v>0</v>
      </c>
      <c r="G35" s="37"/>
      <c r="H35" s="37"/>
      <c r="I35" s="147">
        <v>0.20999999999999999</v>
      </c>
      <c r="J35" s="146">
        <f>0</f>
        <v>0</v>
      </c>
      <c r="K35" s="37"/>
      <c r="L35" s="133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43"/>
      <c r="C36" s="37"/>
      <c r="D36" s="37"/>
      <c r="E36" s="131" t="s">
        <v>46</v>
      </c>
      <c r="F36" s="146">
        <f>ROUND((SUM(BH81:BH84)),  2)</f>
        <v>0</v>
      </c>
      <c r="G36" s="37"/>
      <c r="H36" s="37"/>
      <c r="I36" s="147">
        <v>0.14999999999999999</v>
      </c>
      <c r="J36" s="146">
        <f>0</f>
        <v>0</v>
      </c>
      <c r="K36" s="37"/>
      <c r="L36" s="133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43"/>
      <c r="C37" s="37"/>
      <c r="D37" s="37"/>
      <c r="E37" s="131" t="s">
        <v>47</v>
      </c>
      <c r="F37" s="146">
        <f>ROUND((SUM(BI81:BI84)),  2)</f>
        <v>0</v>
      </c>
      <c r="G37" s="37"/>
      <c r="H37" s="37"/>
      <c r="I37" s="147">
        <v>0</v>
      </c>
      <c r="J37" s="146">
        <f>0</f>
        <v>0</v>
      </c>
      <c r="K37" s="37"/>
      <c r="L37" s="133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6.96" customHeight="1">
      <c r="A38" s="37"/>
      <c r="B38" s="43"/>
      <c r="C38" s="37"/>
      <c r="D38" s="37"/>
      <c r="E38" s="37"/>
      <c r="F38" s="37"/>
      <c r="G38" s="37"/>
      <c r="H38" s="37"/>
      <c r="I38" s="37"/>
      <c r="J38" s="37"/>
      <c r="K38" s="37"/>
      <c r="L38" s="133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2" customFormat="1" ht="25.44" customHeight="1">
      <c r="A39" s="37"/>
      <c r="B39" s="43"/>
      <c r="C39" s="148"/>
      <c r="D39" s="149" t="s">
        <v>48</v>
      </c>
      <c r="E39" s="150"/>
      <c r="F39" s="150"/>
      <c r="G39" s="151" t="s">
        <v>49</v>
      </c>
      <c r="H39" s="152" t="s">
        <v>50</v>
      </c>
      <c r="I39" s="150"/>
      <c r="J39" s="153">
        <f>SUM(J30:J37)</f>
        <v>0</v>
      </c>
      <c r="K39" s="154"/>
      <c r="L39" s="133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14.4" customHeight="1">
      <c r="A40" s="37"/>
      <c r="B40" s="155"/>
      <c r="C40" s="156"/>
      <c r="D40" s="156"/>
      <c r="E40" s="156"/>
      <c r="F40" s="156"/>
      <c r="G40" s="156"/>
      <c r="H40" s="156"/>
      <c r="I40" s="156"/>
      <c r="J40" s="156"/>
      <c r="K40" s="156"/>
      <c r="L40" s="133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4" s="2" customFormat="1" ht="6.96" customHeight="1">
      <c r="A44" s="37"/>
      <c r="B44" s="157"/>
      <c r="C44" s="158"/>
      <c r="D44" s="158"/>
      <c r="E44" s="158"/>
      <c r="F44" s="158"/>
      <c r="G44" s="158"/>
      <c r="H44" s="158"/>
      <c r="I44" s="158"/>
      <c r="J44" s="158"/>
      <c r="K44" s="158"/>
      <c r="L44" s="133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</row>
    <row r="45" s="2" customFormat="1" ht="24.96" customHeight="1">
      <c r="A45" s="37"/>
      <c r="B45" s="38"/>
      <c r="C45" s="22" t="s">
        <v>110</v>
      </c>
      <c r="D45" s="39"/>
      <c r="E45" s="39"/>
      <c r="F45" s="39"/>
      <c r="G45" s="39"/>
      <c r="H45" s="39"/>
      <c r="I45" s="39"/>
      <c r="J45" s="39"/>
      <c r="K45" s="39"/>
      <c r="L45" s="133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</row>
    <row r="46" s="2" customFormat="1" ht="6.96" customHeight="1">
      <c r="A46" s="37"/>
      <c r="B46" s="38"/>
      <c r="C46" s="39"/>
      <c r="D46" s="39"/>
      <c r="E46" s="39"/>
      <c r="F46" s="39"/>
      <c r="G46" s="39"/>
      <c r="H46" s="39"/>
      <c r="I46" s="39"/>
      <c r="J46" s="39"/>
      <c r="K46" s="39"/>
      <c r="L46" s="133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</row>
    <row r="47" s="2" customFormat="1" ht="12" customHeight="1">
      <c r="A47" s="37"/>
      <c r="B47" s="38"/>
      <c r="C47" s="31" t="s">
        <v>16</v>
      </c>
      <c r="D47" s="39"/>
      <c r="E47" s="39"/>
      <c r="F47" s="39"/>
      <c r="G47" s="39"/>
      <c r="H47" s="39"/>
      <c r="I47" s="39"/>
      <c r="J47" s="39"/>
      <c r="K47" s="39"/>
      <c r="L47" s="133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</row>
    <row r="48" s="2" customFormat="1" ht="14.4" customHeight="1">
      <c r="A48" s="37"/>
      <c r="B48" s="38"/>
      <c r="C48" s="39"/>
      <c r="D48" s="39"/>
      <c r="E48" s="159" t="str">
        <f>E7</f>
        <v>Stavební úpravy bytového domu ul. Partyzánská č. p. 302 v Pudlově</v>
      </c>
      <c r="F48" s="31"/>
      <c r="G48" s="31"/>
      <c r="H48" s="31"/>
      <c r="I48" s="39"/>
      <c r="J48" s="39"/>
      <c r="K48" s="39"/>
      <c r="L48" s="133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</row>
    <row r="49" s="2" customFormat="1" ht="12" customHeight="1">
      <c r="A49" s="37"/>
      <c r="B49" s="38"/>
      <c r="C49" s="31" t="s">
        <v>108</v>
      </c>
      <c r="D49" s="39"/>
      <c r="E49" s="39"/>
      <c r="F49" s="39"/>
      <c r="G49" s="39"/>
      <c r="H49" s="39"/>
      <c r="I49" s="39"/>
      <c r="J49" s="39"/>
      <c r="K49" s="39"/>
      <c r="L49" s="133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</row>
    <row r="50" s="2" customFormat="1" ht="15.6" customHeight="1">
      <c r="A50" s="37"/>
      <c r="B50" s="38"/>
      <c r="C50" s="39"/>
      <c r="D50" s="39"/>
      <c r="E50" s="68" t="str">
        <f>E9</f>
        <v>E.2.01.6 - Vytápění</v>
      </c>
      <c r="F50" s="39"/>
      <c r="G50" s="39"/>
      <c r="H50" s="39"/>
      <c r="I50" s="39"/>
      <c r="J50" s="39"/>
      <c r="K50" s="39"/>
      <c r="L50" s="133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</row>
    <row r="51" s="2" customFormat="1" ht="6.96" customHeight="1">
      <c r="A51" s="37"/>
      <c r="B51" s="38"/>
      <c r="C51" s="39"/>
      <c r="D51" s="39"/>
      <c r="E51" s="39"/>
      <c r="F51" s="39"/>
      <c r="G51" s="39"/>
      <c r="H51" s="39"/>
      <c r="I51" s="39"/>
      <c r="J51" s="39"/>
      <c r="K51" s="39"/>
      <c r="L51" s="133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</row>
    <row r="52" s="2" customFormat="1" ht="12" customHeight="1">
      <c r="A52" s="37"/>
      <c r="B52" s="38"/>
      <c r="C52" s="31" t="s">
        <v>21</v>
      </c>
      <c r="D52" s="39"/>
      <c r="E52" s="39"/>
      <c r="F52" s="26" t="str">
        <f>F12</f>
        <v>Partyzánská 302</v>
      </c>
      <c r="G52" s="39"/>
      <c r="H52" s="39"/>
      <c r="I52" s="31" t="s">
        <v>23</v>
      </c>
      <c r="J52" s="71" t="str">
        <f>IF(J12="","",J12)</f>
        <v>26. 11. 2022</v>
      </c>
      <c r="K52" s="39"/>
      <c r="L52" s="133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</row>
    <row r="53" s="2" customFormat="1" ht="6.96" customHeight="1">
      <c r="A53" s="37"/>
      <c r="B53" s="38"/>
      <c r="C53" s="39"/>
      <c r="D53" s="39"/>
      <c r="E53" s="39"/>
      <c r="F53" s="39"/>
      <c r="G53" s="39"/>
      <c r="H53" s="39"/>
      <c r="I53" s="39"/>
      <c r="J53" s="39"/>
      <c r="K53" s="39"/>
      <c r="L53" s="133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</row>
    <row r="54" s="2" customFormat="1" ht="15.6" customHeight="1">
      <c r="A54" s="37"/>
      <c r="B54" s="38"/>
      <c r="C54" s="31" t="s">
        <v>25</v>
      </c>
      <c r="D54" s="39"/>
      <c r="E54" s="39"/>
      <c r="F54" s="26" t="str">
        <f>E15</f>
        <v>Město Bohumín</v>
      </c>
      <c r="G54" s="39"/>
      <c r="H54" s="39"/>
      <c r="I54" s="31" t="s">
        <v>31</v>
      </c>
      <c r="J54" s="35" t="str">
        <f>E21</f>
        <v>BENUTA PRO s.r.o.</v>
      </c>
      <c r="K54" s="39"/>
      <c r="L54" s="133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</row>
    <row r="55" s="2" customFormat="1" ht="15.6" customHeight="1">
      <c r="A55" s="37"/>
      <c r="B55" s="38"/>
      <c r="C55" s="31" t="s">
        <v>29</v>
      </c>
      <c r="D55" s="39"/>
      <c r="E55" s="39"/>
      <c r="F55" s="26" t="str">
        <f>IF(E18="","",E18)</f>
        <v>Vyplň údaj</v>
      </c>
      <c r="G55" s="39"/>
      <c r="H55" s="39"/>
      <c r="I55" s="31" t="s">
        <v>34</v>
      </c>
      <c r="J55" s="35" t="str">
        <f>E24</f>
        <v>Ing. T. Pacola</v>
      </c>
      <c r="K55" s="39"/>
      <c r="L55" s="133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</row>
    <row r="56" s="2" customFormat="1" ht="10.32" customHeight="1">
      <c r="A56" s="37"/>
      <c r="B56" s="38"/>
      <c r="C56" s="39"/>
      <c r="D56" s="39"/>
      <c r="E56" s="39"/>
      <c r="F56" s="39"/>
      <c r="G56" s="39"/>
      <c r="H56" s="39"/>
      <c r="I56" s="39"/>
      <c r="J56" s="39"/>
      <c r="K56" s="39"/>
      <c r="L56" s="133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</row>
    <row r="57" s="2" customFormat="1" ht="29.28" customHeight="1">
      <c r="A57" s="37"/>
      <c r="B57" s="38"/>
      <c r="C57" s="160" t="s">
        <v>111</v>
      </c>
      <c r="D57" s="161"/>
      <c r="E57" s="161"/>
      <c r="F57" s="161"/>
      <c r="G57" s="161"/>
      <c r="H57" s="161"/>
      <c r="I57" s="161"/>
      <c r="J57" s="162" t="s">
        <v>112</v>
      </c>
      <c r="K57" s="161"/>
      <c r="L57" s="133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</row>
    <row r="58" s="2" customFormat="1" ht="10.32" customHeight="1">
      <c r="A58" s="37"/>
      <c r="B58" s="38"/>
      <c r="C58" s="39"/>
      <c r="D58" s="39"/>
      <c r="E58" s="39"/>
      <c r="F58" s="39"/>
      <c r="G58" s="39"/>
      <c r="H58" s="39"/>
      <c r="I58" s="39"/>
      <c r="J58" s="39"/>
      <c r="K58" s="39"/>
      <c r="L58" s="133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</row>
    <row r="59" s="2" customFormat="1" ht="22.8" customHeight="1">
      <c r="A59" s="37"/>
      <c r="B59" s="38"/>
      <c r="C59" s="163" t="s">
        <v>70</v>
      </c>
      <c r="D59" s="39"/>
      <c r="E59" s="39"/>
      <c r="F59" s="39"/>
      <c r="G59" s="39"/>
      <c r="H59" s="39"/>
      <c r="I59" s="39"/>
      <c r="J59" s="101">
        <f>J81</f>
        <v>0</v>
      </c>
      <c r="K59" s="39"/>
      <c r="L59" s="133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U59" s="16" t="s">
        <v>113</v>
      </c>
    </row>
    <row r="60" s="9" customFormat="1" ht="24.96" customHeight="1">
      <c r="A60" s="9"/>
      <c r="B60" s="164"/>
      <c r="C60" s="165"/>
      <c r="D60" s="166" t="s">
        <v>123</v>
      </c>
      <c r="E60" s="167"/>
      <c r="F60" s="167"/>
      <c r="G60" s="167"/>
      <c r="H60" s="167"/>
      <c r="I60" s="167"/>
      <c r="J60" s="168">
        <f>J82</f>
        <v>0</v>
      </c>
      <c r="K60" s="165"/>
      <c r="L60" s="16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0"/>
      <c r="C61" s="171"/>
      <c r="D61" s="172" t="s">
        <v>1892</v>
      </c>
      <c r="E61" s="173"/>
      <c r="F61" s="173"/>
      <c r="G61" s="173"/>
      <c r="H61" s="173"/>
      <c r="I61" s="173"/>
      <c r="J61" s="174">
        <f>J83</f>
        <v>0</v>
      </c>
      <c r="K61" s="171"/>
      <c r="L61" s="175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2" customFormat="1" ht="21.84" customHeight="1">
      <c r="A62" s="37"/>
      <c r="B62" s="38"/>
      <c r="C62" s="39"/>
      <c r="D62" s="39"/>
      <c r="E62" s="39"/>
      <c r="F62" s="39"/>
      <c r="G62" s="39"/>
      <c r="H62" s="39"/>
      <c r="I62" s="39"/>
      <c r="J62" s="39"/>
      <c r="K62" s="39"/>
      <c r="L62" s="133"/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</row>
    <row r="63" s="2" customFormat="1" ht="6.96" customHeight="1">
      <c r="A63" s="37"/>
      <c r="B63" s="58"/>
      <c r="C63" s="59"/>
      <c r="D63" s="59"/>
      <c r="E63" s="59"/>
      <c r="F63" s="59"/>
      <c r="G63" s="59"/>
      <c r="H63" s="59"/>
      <c r="I63" s="59"/>
      <c r="J63" s="59"/>
      <c r="K63" s="59"/>
      <c r="L63" s="133"/>
      <c r="S63" s="37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</row>
    <row r="67" s="2" customFormat="1" ht="6.96" customHeight="1">
      <c r="A67" s="37"/>
      <c r="B67" s="60"/>
      <c r="C67" s="61"/>
      <c r="D67" s="61"/>
      <c r="E67" s="61"/>
      <c r="F67" s="61"/>
      <c r="G67" s="61"/>
      <c r="H67" s="61"/>
      <c r="I67" s="61"/>
      <c r="J67" s="61"/>
      <c r="K67" s="61"/>
      <c r="L67" s="133"/>
      <c r="S67" s="37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</row>
    <row r="68" s="2" customFormat="1" ht="24.96" customHeight="1">
      <c r="A68" s="37"/>
      <c r="B68" s="38"/>
      <c r="C68" s="22" t="s">
        <v>138</v>
      </c>
      <c r="D68" s="39"/>
      <c r="E68" s="39"/>
      <c r="F68" s="39"/>
      <c r="G68" s="39"/>
      <c r="H68" s="39"/>
      <c r="I68" s="39"/>
      <c r="J68" s="39"/>
      <c r="K68" s="39"/>
      <c r="L68" s="133"/>
      <c r="S68" s="37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</row>
    <row r="69" s="2" customFormat="1" ht="6.96" customHeight="1">
      <c r="A69" s="37"/>
      <c r="B69" s="38"/>
      <c r="C69" s="39"/>
      <c r="D69" s="39"/>
      <c r="E69" s="39"/>
      <c r="F69" s="39"/>
      <c r="G69" s="39"/>
      <c r="H69" s="39"/>
      <c r="I69" s="39"/>
      <c r="J69" s="39"/>
      <c r="K69" s="39"/>
      <c r="L69" s="133"/>
      <c r="S69" s="37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</row>
    <row r="70" s="2" customFormat="1" ht="12" customHeight="1">
      <c r="A70" s="37"/>
      <c r="B70" s="38"/>
      <c r="C70" s="31" t="s">
        <v>16</v>
      </c>
      <c r="D70" s="39"/>
      <c r="E70" s="39"/>
      <c r="F70" s="39"/>
      <c r="G70" s="39"/>
      <c r="H70" s="39"/>
      <c r="I70" s="39"/>
      <c r="J70" s="39"/>
      <c r="K70" s="39"/>
      <c r="L70" s="133"/>
      <c r="S70" s="37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</row>
    <row r="71" s="2" customFormat="1" ht="14.4" customHeight="1">
      <c r="A71" s="37"/>
      <c r="B71" s="38"/>
      <c r="C71" s="39"/>
      <c r="D71" s="39"/>
      <c r="E71" s="159" t="str">
        <f>E7</f>
        <v>Stavební úpravy bytového domu ul. Partyzánská č. p. 302 v Pudlově</v>
      </c>
      <c r="F71" s="31"/>
      <c r="G71" s="31"/>
      <c r="H71" s="31"/>
      <c r="I71" s="39"/>
      <c r="J71" s="39"/>
      <c r="K71" s="39"/>
      <c r="L71" s="133"/>
      <c r="S71" s="37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</row>
    <row r="72" s="2" customFormat="1" ht="12" customHeight="1">
      <c r="A72" s="37"/>
      <c r="B72" s="38"/>
      <c r="C72" s="31" t="s">
        <v>108</v>
      </c>
      <c r="D72" s="39"/>
      <c r="E72" s="39"/>
      <c r="F72" s="39"/>
      <c r="G72" s="39"/>
      <c r="H72" s="39"/>
      <c r="I72" s="39"/>
      <c r="J72" s="39"/>
      <c r="K72" s="39"/>
      <c r="L72" s="133"/>
      <c r="S72" s="37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</row>
    <row r="73" s="2" customFormat="1" ht="15.6" customHeight="1">
      <c r="A73" s="37"/>
      <c r="B73" s="38"/>
      <c r="C73" s="39"/>
      <c r="D73" s="39"/>
      <c r="E73" s="68" t="str">
        <f>E9</f>
        <v>E.2.01.6 - Vytápění</v>
      </c>
      <c r="F73" s="39"/>
      <c r="G73" s="39"/>
      <c r="H73" s="39"/>
      <c r="I73" s="39"/>
      <c r="J73" s="39"/>
      <c r="K73" s="39"/>
      <c r="L73" s="133"/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</row>
    <row r="74" s="2" customFormat="1" ht="6.96" customHeight="1">
      <c r="A74" s="37"/>
      <c r="B74" s="38"/>
      <c r="C74" s="39"/>
      <c r="D74" s="39"/>
      <c r="E74" s="39"/>
      <c r="F74" s="39"/>
      <c r="G74" s="39"/>
      <c r="H74" s="39"/>
      <c r="I74" s="39"/>
      <c r="J74" s="39"/>
      <c r="K74" s="39"/>
      <c r="L74" s="133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</row>
    <row r="75" s="2" customFormat="1" ht="12" customHeight="1">
      <c r="A75" s="37"/>
      <c r="B75" s="38"/>
      <c r="C75" s="31" t="s">
        <v>21</v>
      </c>
      <c r="D75" s="39"/>
      <c r="E75" s="39"/>
      <c r="F75" s="26" t="str">
        <f>F12</f>
        <v>Partyzánská 302</v>
      </c>
      <c r="G75" s="39"/>
      <c r="H75" s="39"/>
      <c r="I75" s="31" t="s">
        <v>23</v>
      </c>
      <c r="J75" s="71" t="str">
        <f>IF(J12="","",J12)</f>
        <v>26. 11. 2022</v>
      </c>
      <c r="K75" s="39"/>
      <c r="L75" s="133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</row>
    <row r="76" s="2" customFormat="1" ht="6.96" customHeight="1">
      <c r="A76" s="37"/>
      <c r="B76" s="38"/>
      <c r="C76" s="39"/>
      <c r="D76" s="39"/>
      <c r="E76" s="39"/>
      <c r="F76" s="39"/>
      <c r="G76" s="39"/>
      <c r="H76" s="39"/>
      <c r="I76" s="39"/>
      <c r="J76" s="39"/>
      <c r="K76" s="39"/>
      <c r="L76" s="133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5.6" customHeight="1">
      <c r="A77" s="37"/>
      <c r="B77" s="38"/>
      <c r="C77" s="31" t="s">
        <v>25</v>
      </c>
      <c r="D77" s="39"/>
      <c r="E77" s="39"/>
      <c r="F77" s="26" t="str">
        <f>E15</f>
        <v>Město Bohumín</v>
      </c>
      <c r="G77" s="39"/>
      <c r="H77" s="39"/>
      <c r="I77" s="31" t="s">
        <v>31</v>
      </c>
      <c r="J77" s="35" t="str">
        <f>E21</f>
        <v>BENUTA PRO s.r.o.</v>
      </c>
      <c r="K77" s="39"/>
      <c r="L77" s="133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78" s="2" customFormat="1" ht="15.6" customHeight="1">
      <c r="A78" s="37"/>
      <c r="B78" s="38"/>
      <c r="C78" s="31" t="s">
        <v>29</v>
      </c>
      <c r="D78" s="39"/>
      <c r="E78" s="39"/>
      <c r="F78" s="26" t="str">
        <f>IF(E18="","",E18)</f>
        <v>Vyplň údaj</v>
      </c>
      <c r="G78" s="39"/>
      <c r="H78" s="39"/>
      <c r="I78" s="31" t="s">
        <v>34</v>
      </c>
      <c r="J78" s="35" t="str">
        <f>E24</f>
        <v>Ing. T. Pacola</v>
      </c>
      <c r="K78" s="39"/>
      <c r="L78" s="133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</row>
    <row r="79" s="2" customFormat="1" ht="10.32" customHeight="1">
      <c r="A79" s="37"/>
      <c r="B79" s="38"/>
      <c r="C79" s="39"/>
      <c r="D79" s="39"/>
      <c r="E79" s="39"/>
      <c r="F79" s="39"/>
      <c r="G79" s="39"/>
      <c r="H79" s="39"/>
      <c r="I79" s="39"/>
      <c r="J79" s="39"/>
      <c r="K79" s="39"/>
      <c r="L79" s="133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</row>
    <row r="80" s="11" customFormat="1" ht="29.28" customHeight="1">
      <c r="A80" s="176"/>
      <c r="B80" s="177"/>
      <c r="C80" s="178" t="s">
        <v>139</v>
      </c>
      <c r="D80" s="179" t="s">
        <v>57</v>
      </c>
      <c r="E80" s="179" t="s">
        <v>53</v>
      </c>
      <c r="F80" s="179" t="s">
        <v>54</v>
      </c>
      <c r="G80" s="179" t="s">
        <v>140</v>
      </c>
      <c r="H80" s="179" t="s">
        <v>141</v>
      </c>
      <c r="I80" s="179" t="s">
        <v>142</v>
      </c>
      <c r="J80" s="179" t="s">
        <v>112</v>
      </c>
      <c r="K80" s="180" t="s">
        <v>143</v>
      </c>
      <c r="L80" s="181"/>
      <c r="M80" s="91" t="s">
        <v>19</v>
      </c>
      <c r="N80" s="92" t="s">
        <v>42</v>
      </c>
      <c r="O80" s="92" t="s">
        <v>144</v>
      </c>
      <c r="P80" s="92" t="s">
        <v>145</v>
      </c>
      <c r="Q80" s="92" t="s">
        <v>146</v>
      </c>
      <c r="R80" s="92" t="s">
        <v>147</v>
      </c>
      <c r="S80" s="92" t="s">
        <v>148</v>
      </c>
      <c r="T80" s="93" t="s">
        <v>149</v>
      </c>
      <c r="U80" s="176"/>
      <c r="V80" s="176"/>
      <c r="W80" s="176"/>
      <c r="X80" s="176"/>
      <c r="Y80" s="176"/>
      <c r="Z80" s="176"/>
      <c r="AA80" s="176"/>
      <c r="AB80" s="176"/>
      <c r="AC80" s="176"/>
      <c r="AD80" s="176"/>
      <c r="AE80" s="176"/>
    </row>
    <row r="81" s="2" customFormat="1" ht="22.8" customHeight="1">
      <c r="A81" s="37"/>
      <c r="B81" s="38"/>
      <c r="C81" s="98" t="s">
        <v>150</v>
      </c>
      <c r="D81" s="39"/>
      <c r="E81" s="39"/>
      <c r="F81" s="39"/>
      <c r="G81" s="39"/>
      <c r="H81" s="39"/>
      <c r="I81" s="39"/>
      <c r="J81" s="182">
        <f>BK81</f>
        <v>0</v>
      </c>
      <c r="K81" s="39"/>
      <c r="L81" s="43"/>
      <c r="M81" s="94"/>
      <c r="N81" s="183"/>
      <c r="O81" s="95"/>
      <c r="P81" s="184">
        <f>P82</f>
        <v>0</v>
      </c>
      <c r="Q81" s="95"/>
      <c r="R81" s="184">
        <f>R82</f>
        <v>0.0010499999999999999</v>
      </c>
      <c r="S81" s="95"/>
      <c r="T81" s="185">
        <f>T82</f>
        <v>0</v>
      </c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T81" s="16" t="s">
        <v>71</v>
      </c>
      <c r="AU81" s="16" t="s">
        <v>113</v>
      </c>
      <c r="BK81" s="186">
        <f>BK82</f>
        <v>0</v>
      </c>
    </row>
    <row r="82" s="12" customFormat="1" ht="25.92" customHeight="1">
      <c r="A82" s="12"/>
      <c r="B82" s="187"/>
      <c r="C82" s="188"/>
      <c r="D82" s="189" t="s">
        <v>71</v>
      </c>
      <c r="E82" s="190" t="s">
        <v>713</v>
      </c>
      <c r="F82" s="190" t="s">
        <v>714</v>
      </c>
      <c r="G82" s="188"/>
      <c r="H82" s="188"/>
      <c r="I82" s="191"/>
      <c r="J82" s="192">
        <f>BK82</f>
        <v>0</v>
      </c>
      <c r="K82" s="188"/>
      <c r="L82" s="193"/>
      <c r="M82" s="194"/>
      <c r="N82" s="195"/>
      <c r="O82" s="195"/>
      <c r="P82" s="196">
        <f>P83</f>
        <v>0</v>
      </c>
      <c r="Q82" s="195"/>
      <c r="R82" s="196">
        <f>R83</f>
        <v>0.0010499999999999999</v>
      </c>
      <c r="S82" s="195"/>
      <c r="T82" s="197">
        <f>T83</f>
        <v>0</v>
      </c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R82" s="198" t="s">
        <v>85</v>
      </c>
      <c r="AT82" s="199" t="s">
        <v>71</v>
      </c>
      <c r="AU82" s="199" t="s">
        <v>72</v>
      </c>
      <c r="AY82" s="198" t="s">
        <v>153</v>
      </c>
      <c r="BK82" s="200">
        <f>BK83</f>
        <v>0</v>
      </c>
    </row>
    <row r="83" s="12" customFormat="1" ht="22.8" customHeight="1">
      <c r="A83" s="12"/>
      <c r="B83" s="187"/>
      <c r="C83" s="188"/>
      <c r="D83" s="189" t="s">
        <v>71</v>
      </c>
      <c r="E83" s="201" t="s">
        <v>1893</v>
      </c>
      <c r="F83" s="201" t="s">
        <v>1894</v>
      </c>
      <c r="G83" s="188"/>
      <c r="H83" s="188"/>
      <c r="I83" s="191"/>
      <c r="J83" s="202">
        <f>BK83</f>
        <v>0</v>
      </c>
      <c r="K83" s="188"/>
      <c r="L83" s="193"/>
      <c r="M83" s="194"/>
      <c r="N83" s="195"/>
      <c r="O83" s="195"/>
      <c r="P83" s="196">
        <f>P84</f>
        <v>0</v>
      </c>
      <c r="Q83" s="195"/>
      <c r="R83" s="196">
        <f>R84</f>
        <v>0.0010499999999999999</v>
      </c>
      <c r="S83" s="195"/>
      <c r="T83" s="197">
        <f>T84</f>
        <v>0</v>
      </c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R83" s="198" t="s">
        <v>85</v>
      </c>
      <c r="AT83" s="199" t="s">
        <v>71</v>
      </c>
      <c r="AU83" s="199" t="s">
        <v>80</v>
      </c>
      <c r="AY83" s="198" t="s">
        <v>153</v>
      </c>
      <c r="BK83" s="200">
        <f>BK84</f>
        <v>0</v>
      </c>
    </row>
    <row r="84" s="2" customFormat="1" ht="14.4" customHeight="1">
      <c r="A84" s="37"/>
      <c r="B84" s="38"/>
      <c r="C84" s="203" t="s">
        <v>80</v>
      </c>
      <c r="D84" s="203" t="s">
        <v>155</v>
      </c>
      <c r="E84" s="204" t="s">
        <v>1895</v>
      </c>
      <c r="F84" s="205" t="s">
        <v>96</v>
      </c>
      <c r="G84" s="206" t="s">
        <v>1889</v>
      </c>
      <c r="H84" s="207">
        <v>1</v>
      </c>
      <c r="I84" s="208"/>
      <c r="J84" s="209">
        <f>ROUND(I84*H84,2)</f>
        <v>0</v>
      </c>
      <c r="K84" s="205" t="s">
        <v>19</v>
      </c>
      <c r="L84" s="43"/>
      <c r="M84" s="237" t="s">
        <v>19</v>
      </c>
      <c r="N84" s="238" t="s">
        <v>44</v>
      </c>
      <c r="O84" s="235"/>
      <c r="P84" s="239">
        <f>O84*H84</f>
        <v>0</v>
      </c>
      <c r="Q84" s="239">
        <v>0.0010499999999999999</v>
      </c>
      <c r="R84" s="239">
        <f>Q84*H84</f>
        <v>0.0010499999999999999</v>
      </c>
      <c r="S84" s="239">
        <v>0</v>
      </c>
      <c r="T84" s="240">
        <f>S84*H84</f>
        <v>0</v>
      </c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R84" s="214" t="s">
        <v>231</v>
      </c>
      <c r="AT84" s="214" t="s">
        <v>155</v>
      </c>
      <c r="AU84" s="214" t="s">
        <v>85</v>
      </c>
      <c r="AY84" s="16" t="s">
        <v>153</v>
      </c>
      <c r="BE84" s="215">
        <f>IF(N84="základní",J84,0)</f>
        <v>0</v>
      </c>
      <c r="BF84" s="215">
        <f>IF(N84="snížená",J84,0)</f>
        <v>0</v>
      </c>
      <c r="BG84" s="215">
        <f>IF(N84="zákl. přenesená",J84,0)</f>
        <v>0</v>
      </c>
      <c r="BH84" s="215">
        <f>IF(N84="sníž. přenesená",J84,0)</f>
        <v>0</v>
      </c>
      <c r="BI84" s="215">
        <f>IF(N84="nulová",J84,0)</f>
        <v>0</v>
      </c>
      <c r="BJ84" s="16" t="s">
        <v>85</v>
      </c>
      <c r="BK84" s="215">
        <f>ROUND(I84*H84,2)</f>
        <v>0</v>
      </c>
      <c r="BL84" s="16" t="s">
        <v>231</v>
      </c>
      <c r="BM84" s="214" t="s">
        <v>1896</v>
      </c>
    </row>
    <row r="85" s="2" customFormat="1" ht="6.96" customHeight="1">
      <c r="A85" s="37"/>
      <c r="B85" s="58"/>
      <c r="C85" s="59"/>
      <c r="D85" s="59"/>
      <c r="E85" s="59"/>
      <c r="F85" s="59"/>
      <c r="G85" s="59"/>
      <c r="H85" s="59"/>
      <c r="I85" s="59"/>
      <c r="J85" s="59"/>
      <c r="K85" s="59"/>
      <c r="L85" s="43"/>
      <c r="M85" s="37"/>
      <c r="O85" s="37"/>
      <c r="P85" s="37"/>
      <c r="Q85" s="37"/>
      <c r="R85" s="37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</sheetData>
  <sheetProtection sheet="1" autoFilter="0" formatColumns="0" formatRows="0" objects="1" scenarios="1" spinCount="100000" saltValue="p1/9dFfudA4y9odEXtaC4HW3+r9LmZGDqVWVZksq1u12wOMSoFSQzijzB7rX3jQbr5PMle5cAfeB5E3W/3rwBA==" hashValue="dIsWZl1YGauuKjmO3lWvDorZ4Ua534JUpP27ncBEGCz+NFJScVXj7cWXIHYnZyhQbF3STqT7mOJ6eECVjJz3oQ==" algorithmName="SHA-512" password="CC35"/>
  <autoFilter ref="C80:K84"/>
  <mergeCells count="9">
    <mergeCell ref="E7:H7"/>
    <mergeCell ref="E9:H9"/>
    <mergeCell ref="E18:H18"/>
    <mergeCell ref="E27:H27"/>
    <mergeCell ref="E48:H48"/>
    <mergeCell ref="E50:H50"/>
    <mergeCell ref="E71:H71"/>
    <mergeCell ref="E73:H73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8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851563" style="1" customWidth="1"/>
    <col min="2" max="2" width="1.148438" style="1" customWidth="1"/>
    <col min="3" max="3" width="4.421875" style="1" customWidth="1"/>
    <col min="4" max="4" width="4.574219" style="1" customWidth="1"/>
    <col min="5" max="5" width="18.28125" style="1" customWidth="1"/>
    <col min="6" max="6" width="108.0039" style="1" customWidth="1"/>
    <col min="7" max="7" width="8.003906" style="1" customWidth="1"/>
    <col min="8" max="8" width="15.00391" style="1" customWidth="1"/>
    <col min="9" max="9" width="16.85156" style="1" customWidth="1"/>
    <col min="10" max="10" width="23.85156" style="1" customWidth="1"/>
    <col min="11" max="11" width="23.85156" style="1" customWidth="1"/>
    <col min="12" max="12" width="10.00391" style="1" customWidth="1"/>
    <col min="13" max="13" width="11.57422" style="1" hidden="1" customWidth="1"/>
    <col min="14" max="14" width="9.140625" style="1" hidden="1"/>
    <col min="15" max="15" width="15.14063" style="1" hidden="1" customWidth="1"/>
    <col min="16" max="16" width="15.14063" style="1" hidden="1" customWidth="1"/>
    <col min="17" max="17" width="15.14063" style="1" hidden="1" customWidth="1"/>
    <col min="18" max="18" width="15.14063" style="1" hidden="1" customWidth="1"/>
    <col min="19" max="19" width="15.14063" style="1" hidden="1" customWidth="1"/>
    <col min="20" max="20" width="15.14063" style="1" hidden="1" customWidth="1"/>
    <col min="21" max="21" width="17.42188" style="1" hidden="1" customWidth="1"/>
    <col min="22" max="22" width="13.14063" style="1" customWidth="1"/>
    <col min="23" max="23" width="17.42188" style="1" customWidth="1"/>
    <col min="24" max="24" width="13.14063" style="1" customWidth="1"/>
    <col min="25" max="25" width="16.00391" style="1" customWidth="1"/>
    <col min="26" max="26" width="11.71094" style="1" customWidth="1"/>
    <col min="27" max="27" width="16.00391" style="1" customWidth="1"/>
    <col min="28" max="28" width="17.42188" style="1" customWidth="1"/>
    <col min="29" max="29" width="11.71094" style="1" customWidth="1"/>
    <col min="30" max="30" width="16.00391" style="1" customWidth="1"/>
    <col min="31" max="31" width="17.42188" style="1" customWidth="1"/>
    <col min="44" max="44" width="9.140625" style="1" hidden="1"/>
    <col min="45" max="45" width="9.140625" style="1" hidden="1"/>
    <col min="46" max="46" width="9.140625" style="1" hidden="1"/>
    <col min="47" max="47" width="9.140625" style="1" hidden="1"/>
    <col min="48" max="48" width="9.140625" style="1" hidden="1"/>
    <col min="49" max="49" width="9.140625" style="1" hidden="1"/>
    <col min="50" max="50" width="9.140625" style="1" hidden="1"/>
    <col min="51" max="51" width="9.140625" style="1" hidden="1"/>
    <col min="52" max="52" width="9.140625" style="1" hidden="1"/>
    <col min="53" max="53" width="9.140625" style="1" hidden="1"/>
    <col min="54" max="54" width="9.140625" style="1" hidden="1"/>
    <col min="55" max="55" width="9.140625" style="1" hidden="1"/>
    <col min="56" max="56" width="9.140625" style="1" hidden="1"/>
    <col min="57" max="57" width="9.140625" style="1" hidden="1"/>
    <col min="58" max="58" width="9.140625" style="1" hidden="1"/>
    <col min="59" max="59" width="9.140625" style="1" hidden="1"/>
    <col min="60" max="60" width="9.140625" style="1" hidden="1"/>
    <col min="61" max="61" width="9.140625" style="1" hidden="1"/>
    <col min="62" max="62" width="9.140625" style="1" hidden="1"/>
    <col min="63" max="63" width="9.140625" style="1" hidden="1"/>
    <col min="64" max="64" width="9.140625" style="1" hidden="1"/>
    <col min="65" max="65" width="9.140625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100</v>
      </c>
    </row>
    <row r="3" s="1" customFormat="1" ht="6.96" customHeight="1">
      <c r="B3" s="127"/>
      <c r="C3" s="128"/>
      <c r="D3" s="128"/>
      <c r="E3" s="128"/>
      <c r="F3" s="128"/>
      <c r="G3" s="128"/>
      <c r="H3" s="128"/>
      <c r="I3" s="128"/>
      <c r="J3" s="128"/>
      <c r="K3" s="128"/>
      <c r="L3" s="19"/>
      <c r="AT3" s="16" t="s">
        <v>80</v>
      </c>
    </row>
    <row r="4" s="1" customFormat="1" ht="24.96" customHeight="1">
      <c r="B4" s="19"/>
      <c r="D4" s="129" t="s">
        <v>107</v>
      </c>
      <c r="L4" s="19"/>
      <c r="M4" s="130" t="s">
        <v>10</v>
      </c>
      <c r="AT4" s="16" t="s">
        <v>4</v>
      </c>
    </row>
    <row r="5" s="1" customFormat="1" ht="6.96" customHeight="1">
      <c r="B5" s="19"/>
      <c r="L5" s="19"/>
    </row>
    <row r="6" s="1" customFormat="1" ht="12" customHeight="1">
      <c r="B6" s="19"/>
      <c r="D6" s="131" t="s">
        <v>16</v>
      </c>
      <c r="L6" s="19"/>
    </row>
    <row r="7" s="1" customFormat="1" ht="14.4" customHeight="1">
      <c r="B7" s="19"/>
      <c r="E7" s="132" t="str">
        <f>'Rekapitulace stavby'!K6</f>
        <v>Stavební úpravy bytového domu ul. Partyzánská č. p. 302 v Pudlově</v>
      </c>
      <c r="F7" s="131"/>
      <c r="G7" s="131"/>
      <c r="H7" s="131"/>
      <c r="L7" s="19"/>
    </row>
    <row r="8" s="2" customFormat="1" ht="12" customHeight="1">
      <c r="A8" s="37"/>
      <c r="B8" s="43"/>
      <c r="C8" s="37"/>
      <c r="D8" s="131" t="s">
        <v>108</v>
      </c>
      <c r="E8" s="37"/>
      <c r="F8" s="37"/>
      <c r="G8" s="37"/>
      <c r="H8" s="37"/>
      <c r="I8" s="37"/>
      <c r="J8" s="37"/>
      <c r="K8" s="37"/>
      <c r="L8" s="133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5.6" customHeight="1">
      <c r="A9" s="37"/>
      <c r="B9" s="43"/>
      <c r="C9" s="37"/>
      <c r="D9" s="37"/>
      <c r="E9" s="134" t="s">
        <v>1897</v>
      </c>
      <c r="F9" s="37"/>
      <c r="G9" s="37"/>
      <c r="H9" s="37"/>
      <c r="I9" s="37"/>
      <c r="J9" s="37"/>
      <c r="K9" s="37"/>
      <c r="L9" s="133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43"/>
      <c r="C10" s="37"/>
      <c r="D10" s="37"/>
      <c r="E10" s="37"/>
      <c r="F10" s="37"/>
      <c r="G10" s="37"/>
      <c r="H10" s="37"/>
      <c r="I10" s="37"/>
      <c r="J10" s="37"/>
      <c r="K10" s="37"/>
      <c r="L10" s="133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43"/>
      <c r="C11" s="37"/>
      <c r="D11" s="131" t="s">
        <v>18</v>
      </c>
      <c r="E11" s="37"/>
      <c r="F11" s="135" t="s">
        <v>19</v>
      </c>
      <c r="G11" s="37"/>
      <c r="H11" s="37"/>
      <c r="I11" s="131" t="s">
        <v>20</v>
      </c>
      <c r="J11" s="135" t="s">
        <v>19</v>
      </c>
      <c r="K11" s="37"/>
      <c r="L11" s="133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43"/>
      <c r="C12" s="37"/>
      <c r="D12" s="131" t="s">
        <v>21</v>
      </c>
      <c r="E12" s="37"/>
      <c r="F12" s="135" t="s">
        <v>22</v>
      </c>
      <c r="G12" s="37"/>
      <c r="H12" s="37"/>
      <c r="I12" s="131" t="s">
        <v>23</v>
      </c>
      <c r="J12" s="136" t="str">
        <f>'Rekapitulace stavby'!AN8</f>
        <v>26. 11. 2022</v>
      </c>
      <c r="K12" s="37"/>
      <c r="L12" s="133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43"/>
      <c r="C13" s="37"/>
      <c r="D13" s="37"/>
      <c r="E13" s="37"/>
      <c r="F13" s="37"/>
      <c r="G13" s="37"/>
      <c r="H13" s="37"/>
      <c r="I13" s="37"/>
      <c r="J13" s="37"/>
      <c r="K13" s="37"/>
      <c r="L13" s="133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43"/>
      <c r="C14" s="37"/>
      <c r="D14" s="131" t="s">
        <v>25</v>
      </c>
      <c r="E14" s="37"/>
      <c r="F14" s="37"/>
      <c r="G14" s="37"/>
      <c r="H14" s="37"/>
      <c r="I14" s="131" t="s">
        <v>26</v>
      </c>
      <c r="J14" s="135" t="s">
        <v>19</v>
      </c>
      <c r="K14" s="37"/>
      <c r="L14" s="133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43"/>
      <c r="C15" s="37"/>
      <c r="D15" s="37"/>
      <c r="E15" s="135" t="s">
        <v>27</v>
      </c>
      <c r="F15" s="37"/>
      <c r="G15" s="37"/>
      <c r="H15" s="37"/>
      <c r="I15" s="131" t="s">
        <v>28</v>
      </c>
      <c r="J15" s="135" t="s">
        <v>19</v>
      </c>
      <c r="K15" s="37"/>
      <c r="L15" s="133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43"/>
      <c r="C16" s="37"/>
      <c r="D16" s="37"/>
      <c r="E16" s="37"/>
      <c r="F16" s="37"/>
      <c r="G16" s="37"/>
      <c r="H16" s="37"/>
      <c r="I16" s="37"/>
      <c r="J16" s="37"/>
      <c r="K16" s="37"/>
      <c r="L16" s="133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43"/>
      <c r="C17" s="37"/>
      <c r="D17" s="131" t="s">
        <v>29</v>
      </c>
      <c r="E17" s="37"/>
      <c r="F17" s="37"/>
      <c r="G17" s="37"/>
      <c r="H17" s="37"/>
      <c r="I17" s="131" t="s">
        <v>26</v>
      </c>
      <c r="J17" s="32" t="str">
        <f>'Rekapitulace stavby'!AN13</f>
        <v>Vyplň údaj</v>
      </c>
      <c r="K17" s="37"/>
      <c r="L17" s="133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43"/>
      <c r="C18" s="37"/>
      <c r="D18" s="37"/>
      <c r="E18" s="32" t="str">
        <f>'Rekapitulace stavby'!E14</f>
        <v>Vyplň údaj</v>
      </c>
      <c r="F18" s="135"/>
      <c r="G18" s="135"/>
      <c r="H18" s="135"/>
      <c r="I18" s="131" t="s">
        <v>28</v>
      </c>
      <c r="J18" s="32" t="str">
        <f>'Rekapitulace stavby'!AN14</f>
        <v>Vyplň údaj</v>
      </c>
      <c r="K18" s="37"/>
      <c r="L18" s="133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43"/>
      <c r="C19" s="37"/>
      <c r="D19" s="37"/>
      <c r="E19" s="37"/>
      <c r="F19" s="37"/>
      <c r="G19" s="37"/>
      <c r="H19" s="37"/>
      <c r="I19" s="37"/>
      <c r="J19" s="37"/>
      <c r="K19" s="37"/>
      <c r="L19" s="133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43"/>
      <c r="C20" s="37"/>
      <c r="D20" s="131" t="s">
        <v>31</v>
      </c>
      <c r="E20" s="37"/>
      <c r="F20" s="37"/>
      <c r="G20" s="37"/>
      <c r="H20" s="37"/>
      <c r="I20" s="131" t="s">
        <v>26</v>
      </c>
      <c r="J20" s="135" t="str">
        <f>IF('Rekapitulace stavby'!AN16="","",'Rekapitulace stavby'!AN16)</f>
        <v/>
      </c>
      <c r="K20" s="37"/>
      <c r="L20" s="133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43"/>
      <c r="C21" s="37"/>
      <c r="D21" s="37"/>
      <c r="E21" s="135" t="str">
        <f>IF('Rekapitulace stavby'!E17="","",'Rekapitulace stavby'!E17)</f>
        <v>BENUTA PRO s.r.o.</v>
      </c>
      <c r="F21" s="37"/>
      <c r="G21" s="37"/>
      <c r="H21" s="37"/>
      <c r="I21" s="131" t="s">
        <v>28</v>
      </c>
      <c r="J21" s="135" t="str">
        <f>IF('Rekapitulace stavby'!AN17="","",'Rekapitulace stavby'!AN17)</f>
        <v/>
      </c>
      <c r="K21" s="37"/>
      <c r="L21" s="133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43"/>
      <c r="C22" s="37"/>
      <c r="D22" s="37"/>
      <c r="E22" s="37"/>
      <c r="F22" s="37"/>
      <c r="G22" s="37"/>
      <c r="H22" s="37"/>
      <c r="I22" s="37"/>
      <c r="J22" s="37"/>
      <c r="K22" s="37"/>
      <c r="L22" s="133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43"/>
      <c r="C23" s="37"/>
      <c r="D23" s="131" t="s">
        <v>34</v>
      </c>
      <c r="E23" s="37"/>
      <c r="F23" s="37"/>
      <c r="G23" s="37"/>
      <c r="H23" s="37"/>
      <c r="I23" s="131" t="s">
        <v>26</v>
      </c>
      <c r="J23" s="135" t="s">
        <v>19</v>
      </c>
      <c r="K23" s="37"/>
      <c r="L23" s="133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43"/>
      <c r="C24" s="37"/>
      <c r="D24" s="37"/>
      <c r="E24" s="135" t="s">
        <v>1898</v>
      </c>
      <c r="F24" s="37"/>
      <c r="G24" s="37"/>
      <c r="H24" s="37"/>
      <c r="I24" s="131" t="s">
        <v>28</v>
      </c>
      <c r="J24" s="135" t="s">
        <v>19</v>
      </c>
      <c r="K24" s="37"/>
      <c r="L24" s="133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43"/>
      <c r="C25" s="37"/>
      <c r="D25" s="37"/>
      <c r="E25" s="37"/>
      <c r="F25" s="37"/>
      <c r="G25" s="37"/>
      <c r="H25" s="37"/>
      <c r="I25" s="37"/>
      <c r="J25" s="37"/>
      <c r="K25" s="37"/>
      <c r="L25" s="133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43"/>
      <c r="C26" s="37"/>
      <c r="D26" s="131" t="s">
        <v>36</v>
      </c>
      <c r="E26" s="37"/>
      <c r="F26" s="37"/>
      <c r="G26" s="37"/>
      <c r="H26" s="37"/>
      <c r="I26" s="37"/>
      <c r="J26" s="37"/>
      <c r="K26" s="37"/>
      <c r="L26" s="133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4.4" customHeight="1">
      <c r="A27" s="137"/>
      <c r="B27" s="138"/>
      <c r="C27" s="137"/>
      <c r="D27" s="137"/>
      <c r="E27" s="139" t="s">
        <v>19</v>
      </c>
      <c r="F27" s="139"/>
      <c r="G27" s="139"/>
      <c r="H27" s="139"/>
      <c r="I27" s="137"/>
      <c r="J27" s="137"/>
      <c r="K27" s="137"/>
      <c r="L27" s="140"/>
      <c r="S27" s="137"/>
      <c r="T27" s="137"/>
      <c r="U27" s="137"/>
      <c r="V27" s="137"/>
      <c r="W27" s="137"/>
      <c r="X27" s="137"/>
      <c r="Y27" s="137"/>
      <c r="Z27" s="137"/>
      <c r="AA27" s="137"/>
      <c r="AB27" s="137"/>
      <c r="AC27" s="137"/>
      <c r="AD27" s="137"/>
      <c r="AE27" s="137"/>
    </row>
    <row r="28" s="2" customFormat="1" ht="6.96" customHeight="1">
      <c r="A28" s="37"/>
      <c r="B28" s="43"/>
      <c r="C28" s="37"/>
      <c r="D28" s="37"/>
      <c r="E28" s="37"/>
      <c r="F28" s="37"/>
      <c r="G28" s="37"/>
      <c r="H28" s="37"/>
      <c r="I28" s="37"/>
      <c r="J28" s="37"/>
      <c r="K28" s="37"/>
      <c r="L28" s="133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43"/>
      <c r="C29" s="37"/>
      <c r="D29" s="141"/>
      <c r="E29" s="141"/>
      <c r="F29" s="141"/>
      <c r="G29" s="141"/>
      <c r="H29" s="141"/>
      <c r="I29" s="141"/>
      <c r="J29" s="141"/>
      <c r="K29" s="141"/>
      <c r="L29" s="133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25.44" customHeight="1">
      <c r="A30" s="37"/>
      <c r="B30" s="43"/>
      <c r="C30" s="37"/>
      <c r="D30" s="142" t="s">
        <v>38</v>
      </c>
      <c r="E30" s="37"/>
      <c r="F30" s="37"/>
      <c r="G30" s="37"/>
      <c r="H30" s="37"/>
      <c r="I30" s="37"/>
      <c r="J30" s="143">
        <f>ROUND(J81, 2)</f>
        <v>0</v>
      </c>
      <c r="K30" s="37"/>
      <c r="L30" s="133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43"/>
      <c r="C31" s="37"/>
      <c r="D31" s="141"/>
      <c r="E31" s="141"/>
      <c r="F31" s="141"/>
      <c r="G31" s="141"/>
      <c r="H31" s="141"/>
      <c r="I31" s="141"/>
      <c r="J31" s="141"/>
      <c r="K31" s="141"/>
      <c r="L31" s="133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43"/>
      <c r="C32" s="37"/>
      <c r="D32" s="37"/>
      <c r="E32" s="37"/>
      <c r="F32" s="144" t="s">
        <v>40</v>
      </c>
      <c r="G32" s="37"/>
      <c r="H32" s="37"/>
      <c r="I32" s="144" t="s">
        <v>39</v>
      </c>
      <c r="J32" s="144" t="s">
        <v>41</v>
      </c>
      <c r="K32" s="37"/>
      <c r="L32" s="133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43"/>
      <c r="C33" s="37"/>
      <c r="D33" s="145" t="s">
        <v>42</v>
      </c>
      <c r="E33" s="131" t="s">
        <v>43</v>
      </c>
      <c r="F33" s="146">
        <f>ROUND((SUM(BE81:BE84)),  2)</f>
        <v>0</v>
      </c>
      <c r="G33" s="37"/>
      <c r="H33" s="37"/>
      <c r="I33" s="147">
        <v>0.20999999999999999</v>
      </c>
      <c r="J33" s="146">
        <f>ROUND(((SUM(BE81:BE84))*I33),  2)</f>
        <v>0</v>
      </c>
      <c r="K33" s="37"/>
      <c r="L33" s="133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43"/>
      <c r="C34" s="37"/>
      <c r="D34" s="37"/>
      <c r="E34" s="131" t="s">
        <v>44</v>
      </c>
      <c r="F34" s="146">
        <f>ROUND((SUM(BF81:BF84)),  2)</f>
        <v>0</v>
      </c>
      <c r="G34" s="37"/>
      <c r="H34" s="37"/>
      <c r="I34" s="147">
        <v>0.14999999999999999</v>
      </c>
      <c r="J34" s="146">
        <f>ROUND(((SUM(BF81:BF84))*I34),  2)</f>
        <v>0</v>
      </c>
      <c r="K34" s="37"/>
      <c r="L34" s="133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43"/>
      <c r="C35" s="37"/>
      <c r="D35" s="37"/>
      <c r="E35" s="131" t="s">
        <v>45</v>
      </c>
      <c r="F35" s="146">
        <f>ROUND((SUM(BG81:BG84)),  2)</f>
        <v>0</v>
      </c>
      <c r="G35" s="37"/>
      <c r="H35" s="37"/>
      <c r="I35" s="147">
        <v>0.20999999999999999</v>
      </c>
      <c r="J35" s="146">
        <f>0</f>
        <v>0</v>
      </c>
      <c r="K35" s="37"/>
      <c r="L35" s="133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43"/>
      <c r="C36" s="37"/>
      <c r="D36" s="37"/>
      <c r="E36" s="131" t="s">
        <v>46</v>
      </c>
      <c r="F36" s="146">
        <f>ROUND((SUM(BH81:BH84)),  2)</f>
        <v>0</v>
      </c>
      <c r="G36" s="37"/>
      <c r="H36" s="37"/>
      <c r="I36" s="147">
        <v>0.14999999999999999</v>
      </c>
      <c r="J36" s="146">
        <f>0</f>
        <v>0</v>
      </c>
      <c r="K36" s="37"/>
      <c r="L36" s="133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43"/>
      <c r="C37" s="37"/>
      <c r="D37" s="37"/>
      <c r="E37" s="131" t="s">
        <v>47</v>
      </c>
      <c r="F37" s="146">
        <f>ROUND((SUM(BI81:BI84)),  2)</f>
        <v>0</v>
      </c>
      <c r="G37" s="37"/>
      <c r="H37" s="37"/>
      <c r="I37" s="147">
        <v>0</v>
      </c>
      <c r="J37" s="146">
        <f>0</f>
        <v>0</v>
      </c>
      <c r="K37" s="37"/>
      <c r="L37" s="133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6.96" customHeight="1">
      <c r="A38" s="37"/>
      <c r="B38" s="43"/>
      <c r="C38" s="37"/>
      <c r="D38" s="37"/>
      <c r="E38" s="37"/>
      <c r="F38" s="37"/>
      <c r="G38" s="37"/>
      <c r="H38" s="37"/>
      <c r="I38" s="37"/>
      <c r="J38" s="37"/>
      <c r="K38" s="37"/>
      <c r="L38" s="133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2" customFormat="1" ht="25.44" customHeight="1">
      <c r="A39" s="37"/>
      <c r="B39" s="43"/>
      <c r="C39" s="148"/>
      <c r="D39" s="149" t="s">
        <v>48</v>
      </c>
      <c r="E39" s="150"/>
      <c r="F39" s="150"/>
      <c r="G39" s="151" t="s">
        <v>49</v>
      </c>
      <c r="H39" s="152" t="s">
        <v>50</v>
      </c>
      <c r="I39" s="150"/>
      <c r="J39" s="153">
        <f>SUM(J30:J37)</f>
        <v>0</v>
      </c>
      <c r="K39" s="154"/>
      <c r="L39" s="133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14.4" customHeight="1">
      <c r="A40" s="37"/>
      <c r="B40" s="155"/>
      <c r="C40" s="156"/>
      <c r="D40" s="156"/>
      <c r="E40" s="156"/>
      <c r="F40" s="156"/>
      <c r="G40" s="156"/>
      <c r="H40" s="156"/>
      <c r="I40" s="156"/>
      <c r="J40" s="156"/>
      <c r="K40" s="156"/>
      <c r="L40" s="133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4" s="2" customFormat="1" ht="6.96" customHeight="1">
      <c r="A44" s="37"/>
      <c r="B44" s="157"/>
      <c r="C44" s="158"/>
      <c r="D44" s="158"/>
      <c r="E44" s="158"/>
      <c r="F44" s="158"/>
      <c r="G44" s="158"/>
      <c r="H44" s="158"/>
      <c r="I44" s="158"/>
      <c r="J44" s="158"/>
      <c r="K44" s="158"/>
      <c r="L44" s="133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</row>
    <row r="45" s="2" customFormat="1" ht="24.96" customHeight="1">
      <c r="A45" s="37"/>
      <c r="B45" s="38"/>
      <c r="C45" s="22" t="s">
        <v>110</v>
      </c>
      <c r="D45" s="39"/>
      <c r="E45" s="39"/>
      <c r="F45" s="39"/>
      <c r="G45" s="39"/>
      <c r="H45" s="39"/>
      <c r="I45" s="39"/>
      <c r="J45" s="39"/>
      <c r="K45" s="39"/>
      <c r="L45" s="133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</row>
    <row r="46" s="2" customFormat="1" ht="6.96" customHeight="1">
      <c r="A46" s="37"/>
      <c r="B46" s="38"/>
      <c r="C46" s="39"/>
      <c r="D46" s="39"/>
      <c r="E46" s="39"/>
      <c r="F46" s="39"/>
      <c r="G46" s="39"/>
      <c r="H46" s="39"/>
      <c r="I46" s="39"/>
      <c r="J46" s="39"/>
      <c r="K46" s="39"/>
      <c r="L46" s="133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</row>
    <row r="47" s="2" customFormat="1" ht="12" customHeight="1">
      <c r="A47" s="37"/>
      <c r="B47" s="38"/>
      <c r="C47" s="31" t="s">
        <v>16</v>
      </c>
      <c r="D47" s="39"/>
      <c r="E47" s="39"/>
      <c r="F47" s="39"/>
      <c r="G47" s="39"/>
      <c r="H47" s="39"/>
      <c r="I47" s="39"/>
      <c r="J47" s="39"/>
      <c r="K47" s="39"/>
      <c r="L47" s="133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</row>
    <row r="48" s="2" customFormat="1" ht="14.4" customHeight="1">
      <c r="A48" s="37"/>
      <c r="B48" s="38"/>
      <c r="C48" s="39"/>
      <c r="D48" s="39"/>
      <c r="E48" s="159" t="str">
        <f>E7</f>
        <v>Stavební úpravy bytového domu ul. Partyzánská č. p. 302 v Pudlově</v>
      </c>
      <c r="F48" s="31"/>
      <c r="G48" s="31"/>
      <c r="H48" s="31"/>
      <c r="I48" s="39"/>
      <c r="J48" s="39"/>
      <c r="K48" s="39"/>
      <c r="L48" s="133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</row>
    <row r="49" s="2" customFormat="1" ht="12" customHeight="1">
      <c r="A49" s="37"/>
      <c r="B49" s="38"/>
      <c r="C49" s="31" t="s">
        <v>108</v>
      </c>
      <c r="D49" s="39"/>
      <c r="E49" s="39"/>
      <c r="F49" s="39"/>
      <c r="G49" s="39"/>
      <c r="H49" s="39"/>
      <c r="I49" s="39"/>
      <c r="J49" s="39"/>
      <c r="K49" s="39"/>
      <c r="L49" s="133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</row>
    <row r="50" s="2" customFormat="1" ht="15.6" customHeight="1">
      <c r="A50" s="37"/>
      <c r="B50" s="38"/>
      <c r="C50" s="39"/>
      <c r="D50" s="39"/>
      <c r="E50" s="68" t="str">
        <f>E9</f>
        <v>E.2.01.7 - Silnoproudá elektroinstalace</v>
      </c>
      <c r="F50" s="39"/>
      <c r="G50" s="39"/>
      <c r="H50" s="39"/>
      <c r="I50" s="39"/>
      <c r="J50" s="39"/>
      <c r="K50" s="39"/>
      <c r="L50" s="133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</row>
    <row r="51" s="2" customFormat="1" ht="6.96" customHeight="1">
      <c r="A51" s="37"/>
      <c r="B51" s="38"/>
      <c r="C51" s="39"/>
      <c r="D51" s="39"/>
      <c r="E51" s="39"/>
      <c r="F51" s="39"/>
      <c r="G51" s="39"/>
      <c r="H51" s="39"/>
      <c r="I51" s="39"/>
      <c r="J51" s="39"/>
      <c r="K51" s="39"/>
      <c r="L51" s="133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</row>
    <row r="52" s="2" customFormat="1" ht="12" customHeight="1">
      <c r="A52" s="37"/>
      <c r="B52" s="38"/>
      <c r="C52" s="31" t="s">
        <v>21</v>
      </c>
      <c r="D52" s="39"/>
      <c r="E52" s="39"/>
      <c r="F52" s="26" t="str">
        <f>F12</f>
        <v>Partyzánská 302</v>
      </c>
      <c r="G52" s="39"/>
      <c r="H52" s="39"/>
      <c r="I52" s="31" t="s">
        <v>23</v>
      </c>
      <c r="J52" s="71" t="str">
        <f>IF(J12="","",J12)</f>
        <v>26. 11. 2022</v>
      </c>
      <c r="K52" s="39"/>
      <c r="L52" s="133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</row>
    <row r="53" s="2" customFormat="1" ht="6.96" customHeight="1">
      <c r="A53" s="37"/>
      <c r="B53" s="38"/>
      <c r="C53" s="39"/>
      <c r="D53" s="39"/>
      <c r="E53" s="39"/>
      <c r="F53" s="39"/>
      <c r="G53" s="39"/>
      <c r="H53" s="39"/>
      <c r="I53" s="39"/>
      <c r="J53" s="39"/>
      <c r="K53" s="39"/>
      <c r="L53" s="133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</row>
    <row r="54" s="2" customFormat="1" ht="15.6" customHeight="1">
      <c r="A54" s="37"/>
      <c r="B54" s="38"/>
      <c r="C54" s="31" t="s">
        <v>25</v>
      </c>
      <c r="D54" s="39"/>
      <c r="E54" s="39"/>
      <c r="F54" s="26" t="str">
        <f>E15</f>
        <v>Město Bohumín</v>
      </c>
      <c r="G54" s="39"/>
      <c r="H54" s="39"/>
      <c r="I54" s="31" t="s">
        <v>31</v>
      </c>
      <c r="J54" s="35" t="str">
        <f>E21</f>
        <v>BENUTA PRO s.r.o.</v>
      </c>
      <c r="K54" s="39"/>
      <c r="L54" s="133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</row>
    <row r="55" s="2" customFormat="1" ht="15.6" customHeight="1">
      <c r="A55" s="37"/>
      <c r="B55" s="38"/>
      <c r="C55" s="31" t="s">
        <v>29</v>
      </c>
      <c r="D55" s="39"/>
      <c r="E55" s="39"/>
      <c r="F55" s="26" t="str">
        <f>IF(E18="","",E18)</f>
        <v>Vyplň údaj</v>
      </c>
      <c r="G55" s="39"/>
      <c r="H55" s="39"/>
      <c r="I55" s="31" t="s">
        <v>34</v>
      </c>
      <c r="J55" s="35" t="str">
        <f>E24</f>
        <v>J. Mazurková</v>
      </c>
      <c r="K55" s="39"/>
      <c r="L55" s="133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</row>
    <row r="56" s="2" customFormat="1" ht="10.32" customHeight="1">
      <c r="A56" s="37"/>
      <c r="B56" s="38"/>
      <c r="C56" s="39"/>
      <c r="D56" s="39"/>
      <c r="E56" s="39"/>
      <c r="F56" s="39"/>
      <c r="G56" s="39"/>
      <c r="H56" s="39"/>
      <c r="I56" s="39"/>
      <c r="J56" s="39"/>
      <c r="K56" s="39"/>
      <c r="L56" s="133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</row>
    <row r="57" s="2" customFormat="1" ht="29.28" customHeight="1">
      <c r="A57" s="37"/>
      <c r="B57" s="38"/>
      <c r="C57" s="160" t="s">
        <v>111</v>
      </c>
      <c r="D57" s="161"/>
      <c r="E57" s="161"/>
      <c r="F57" s="161"/>
      <c r="G57" s="161"/>
      <c r="H57" s="161"/>
      <c r="I57" s="161"/>
      <c r="J57" s="162" t="s">
        <v>112</v>
      </c>
      <c r="K57" s="161"/>
      <c r="L57" s="133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</row>
    <row r="58" s="2" customFormat="1" ht="10.32" customHeight="1">
      <c r="A58" s="37"/>
      <c r="B58" s="38"/>
      <c r="C58" s="39"/>
      <c r="D58" s="39"/>
      <c r="E58" s="39"/>
      <c r="F58" s="39"/>
      <c r="G58" s="39"/>
      <c r="H58" s="39"/>
      <c r="I58" s="39"/>
      <c r="J58" s="39"/>
      <c r="K58" s="39"/>
      <c r="L58" s="133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</row>
    <row r="59" s="2" customFormat="1" ht="22.8" customHeight="1">
      <c r="A59" s="37"/>
      <c r="B59" s="38"/>
      <c r="C59" s="163" t="s">
        <v>70</v>
      </c>
      <c r="D59" s="39"/>
      <c r="E59" s="39"/>
      <c r="F59" s="39"/>
      <c r="G59" s="39"/>
      <c r="H59" s="39"/>
      <c r="I59" s="39"/>
      <c r="J59" s="101">
        <f>J81</f>
        <v>0</v>
      </c>
      <c r="K59" s="39"/>
      <c r="L59" s="133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U59" s="16" t="s">
        <v>113</v>
      </c>
    </row>
    <row r="60" s="9" customFormat="1" ht="24.96" customHeight="1">
      <c r="A60" s="9"/>
      <c r="B60" s="164"/>
      <c r="C60" s="165"/>
      <c r="D60" s="166" t="s">
        <v>123</v>
      </c>
      <c r="E60" s="167"/>
      <c r="F60" s="167"/>
      <c r="G60" s="167"/>
      <c r="H60" s="167"/>
      <c r="I60" s="167"/>
      <c r="J60" s="168">
        <f>J82</f>
        <v>0</v>
      </c>
      <c r="K60" s="165"/>
      <c r="L60" s="16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0"/>
      <c r="C61" s="171"/>
      <c r="D61" s="172" t="s">
        <v>1899</v>
      </c>
      <c r="E61" s="173"/>
      <c r="F61" s="173"/>
      <c r="G61" s="173"/>
      <c r="H61" s="173"/>
      <c r="I61" s="173"/>
      <c r="J61" s="174">
        <f>J83</f>
        <v>0</v>
      </c>
      <c r="K61" s="171"/>
      <c r="L61" s="175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2" customFormat="1" ht="21.84" customHeight="1">
      <c r="A62" s="37"/>
      <c r="B62" s="38"/>
      <c r="C62" s="39"/>
      <c r="D62" s="39"/>
      <c r="E62" s="39"/>
      <c r="F62" s="39"/>
      <c r="G62" s="39"/>
      <c r="H62" s="39"/>
      <c r="I62" s="39"/>
      <c r="J62" s="39"/>
      <c r="K62" s="39"/>
      <c r="L62" s="133"/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</row>
    <row r="63" s="2" customFormat="1" ht="6.96" customHeight="1">
      <c r="A63" s="37"/>
      <c r="B63" s="58"/>
      <c r="C63" s="59"/>
      <c r="D63" s="59"/>
      <c r="E63" s="59"/>
      <c r="F63" s="59"/>
      <c r="G63" s="59"/>
      <c r="H63" s="59"/>
      <c r="I63" s="59"/>
      <c r="J63" s="59"/>
      <c r="K63" s="59"/>
      <c r="L63" s="133"/>
      <c r="S63" s="37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</row>
    <row r="67" s="2" customFormat="1" ht="6.96" customHeight="1">
      <c r="A67" s="37"/>
      <c r="B67" s="60"/>
      <c r="C67" s="61"/>
      <c r="D67" s="61"/>
      <c r="E67" s="61"/>
      <c r="F67" s="61"/>
      <c r="G67" s="61"/>
      <c r="H67" s="61"/>
      <c r="I67" s="61"/>
      <c r="J67" s="61"/>
      <c r="K67" s="61"/>
      <c r="L67" s="133"/>
      <c r="S67" s="37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</row>
    <row r="68" s="2" customFormat="1" ht="24.96" customHeight="1">
      <c r="A68" s="37"/>
      <c r="B68" s="38"/>
      <c r="C68" s="22" t="s">
        <v>138</v>
      </c>
      <c r="D68" s="39"/>
      <c r="E68" s="39"/>
      <c r="F68" s="39"/>
      <c r="G68" s="39"/>
      <c r="H68" s="39"/>
      <c r="I68" s="39"/>
      <c r="J68" s="39"/>
      <c r="K68" s="39"/>
      <c r="L68" s="133"/>
      <c r="S68" s="37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</row>
    <row r="69" s="2" customFormat="1" ht="6.96" customHeight="1">
      <c r="A69" s="37"/>
      <c r="B69" s="38"/>
      <c r="C69" s="39"/>
      <c r="D69" s="39"/>
      <c r="E69" s="39"/>
      <c r="F69" s="39"/>
      <c r="G69" s="39"/>
      <c r="H69" s="39"/>
      <c r="I69" s="39"/>
      <c r="J69" s="39"/>
      <c r="K69" s="39"/>
      <c r="L69" s="133"/>
      <c r="S69" s="37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</row>
    <row r="70" s="2" customFormat="1" ht="12" customHeight="1">
      <c r="A70" s="37"/>
      <c r="B70" s="38"/>
      <c r="C70" s="31" t="s">
        <v>16</v>
      </c>
      <c r="D70" s="39"/>
      <c r="E70" s="39"/>
      <c r="F70" s="39"/>
      <c r="G70" s="39"/>
      <c r="H70" s="39"/>
      <c r="I70" s="39"/>
      <c r="J70" s="39"/>
      <c r="K70" s="39"/>
      <c r="L70" s="133"/>
      <c r="S70" s="37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</row>
    <row r="71" s="2" customFormat="1" ht="14.4" customHeight="1">
      <c r="A71" s="37"/>
      <c r="B71" s="38"/>
      <c r="C71" s="39"/>
      <c r="D71" s="39"/>
      <c r="E71" s="159" t="str">
        <f>E7</f>
        <v>Stavební úpravy bytového domu ul. Partyzánská č. p. 302 v Pudlově</v>
      </c>
      <c r="F71" s="31"/>
      <c r="G71" s="31"/>
      <c r="H71" s="31"/>
      <c r="I71" s="39"/>
      <c r="J71" s="39"/>
      <c r="K71" s="39"/>
      <c r="L71" s="133"/>
      <c r="S71" s="37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</row>
    <row r="72" s="2" customFormat="1" ht="12" customHeight="1">
      <c r="A72" s="37"/>
      <c r="B72" s="38"/>
      <c r="C72" s="31" t="s">
        <v>108</v>
      </c>
      <c r="D72" s="39"/>
      <c r="E72" s="39"/>
      <c r="F72" s="39"/>
      <c r="G72" s="39"/>
      <c r="H72" s="39"/>
      <c r="I72" s="39"/>
      <c r="J72" s="39"/>
      <c r="K72" s="39"/>
      <c r="L72" s="133"/>
      <c r="S72" s="37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</row>
    <row r="73" s="2" customFormat="1" ht="15.6" customHeight="1">
      <c r="A73" s="37"/>
      <c r="B73" s="38"/>
      <c r="C73" s="39"/>
      <c r="D73" s="39"/>
      <c r="E73" s="68" t="str">
        <f>E9</f>
        <v>E.2.01.7 - Silnoproudá elektroinstalace</v>
      </c>
      <c r="F73" s="39"/>
      <c r="G73" s="39"/>
      <c r="H73" s="39"/>
      <c r="I73" s="39"/>
      <c r="J73" s="39"/>
      <c r="K73" s="39"/>
      <c r="L73" s="133"/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</row>
    <row r="74" s="2" customFormat="1" ht="6.96" customHeight="1">
      <c r="A74" s="37"/>
      <c r="B74" s="38"/>
      <c r="C74" s="39"/>
      <c r="D74" s="39"/>
      <c r="E74" s="39"/>
      <c r="F74" s="39"/>
      <c r="G74" s="39"/>
      <c r="H74" s="39"/>
      <c r="I74" s="39"/>
      <c r="J74" s="39"/>
      <c r="K74" s="39"/>
      <c r="L74" s="133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</row>
    <row r="75" s="2" customFormat="1" ht="12" customHeight="1">
      <c r="A75" s="37"/>
      <c r="B75" s="38"/>
      <c r="C75" s="31" t="s">
        <v>21</v>
      </c>
      <c r="D75" s="39"/>
      <c r="E75" s="39"/>
      <c r="F75" s="26" t="str">
        <f>F12</f>
        <v>Partyzánská 302</v>
      </c>
      <c r="G75" s="39"/>
      <c r="H75" s="39"/>
      <c r="I75" s="31" t="s">
        <v>23</v>
      </c>
      <c r="J75" s="71" t="str">
        <f>IF(J12="","",J12)</f>
        <v>26. 11. 2022</v>
      </c>
      <c r="K75" s="39"/>
      <c r="L75" s="133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</row>
    <row r="76" s="2" customFormat="1" ht="6.96" customHeight="1">
      <c r="A76" s="37"/>
      <c r="B76" s="38"/>
      <c r="C76" s="39"/>
      <c r="D76" s="39"/>
      <c r="E76" s="39"/>
      <c r="F76" s="39"/>
      <c r="G76" s="39"/>
      <c r="H76" s="39"/>
      <c r="I76" s="39"/>
      <c r="J76" s="39"/>
      <c r="K76" s="39"/>
      <c r="L76" s="133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5.6" customHeight="1">
      <c r="A77" s="37"/>
      <c r="B77" s="38"/>
      <c r="C77" s="31" t="s">
        <v>25</v>
      </c>
      <c r="D77" s="39"/>
      <c r="E77" s="39"/>
      <c r="F77" s="26" t="str">
        <f>E15</f>
        <v>Město Bohumín</v>
      </c>
      <c r="G77" s="39"/>
      <c r="H77" s="39"/>
      <c r="I77" s="31" t="s">
        <v>31</v>
      </c>
      <c r="J77" s="35" t="str">
        <f>E21</f>
        <v>BENUTA PRO s.r.o.</v>
      </c>
      <c r="K77" s="39"/>
      <c r="L77" s="133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78" s="2" customFormat="1" ht="15.6" customHeight="1">
      <c r="A78" s="37"/>
      <c r="B78" s="38"/>
      <c r="C78" s="31" t="s">
        <v>29</v>
      </c>
      <c r="D78" s="39"/>
      <c r="E78" s="39"/>
      <c r="F78" s="26" t="str">
        <f>IF(E18="","",E18)</f>
        <v>Vyplň údaj</v>
      </c>
      <c r="G78" s="39"/>
      <c r="H78" s="39"/>
      <c r="I78" s="31" t="s">
        <v>34</v>
      </c>
      <c r="J78" s="35" t="str">
        <f>E24</f>
        <v>J. Mazurková</v>
      </c>
      <c r="K78" s="39"/>
      <c r="L78" s="133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</row>
    <row r="79" s="2" customFormat="1" ht="10.32" customHeight="1">
      <c r="A79" s="37"/>
      <c r="B79" s="38"/>
      <c r="C79" s="39"/>
      <c r="D79" s="39"/>
      <c r="E79" s="39"/>
      <c r="F79" s="39"/>
      <c r="G79" s="39"/>
      <c r="H79" s="39"/>
      <c r="I79" s="39"/>
      <c r="J79" s="39"/>
      <c r="K79" s="39"/>
      <c r="L79" s="133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</row>
    <row r="80" s="11" customFormat="1" ht="29.28" customHeight="1">
      <c r="A80" s="176"/>
      <c r="B80" s="177"/>
      <c r="C80" s="178" t="s">
        <v>139</v>
      </c>
      <c r="D80" s="179" t="s">
        <v>57</v>
      </c>
      <c r="E80" s="179" t="s">
        <v>53</v>
      </c>
      <c r="F80" s="179" t="s">
        <v>54</v>
      </c>
      <c r="G80" s="179" t="s">
        <v>140</v>
      </c>
      <c r="H80" s="179" t="s">
        <v>141</v>
      </c>
      <c r="I80" s="179" t="s">
        <v>142</v>
      </c>
      <c r="J80" s="179" t="s">
        <v>112</v>
      </c>
      <c r="K80" s="180" t="s">
        <v>143</v>
      </c>
      <c r="L80" s="181"/>
      <c r="M80" s="91" t="s">
        <v>19</v>
      </c>
      <c r="N80" s="92" t="s">
        <v>42</v>
      </c>
      <c r="O80" s="92" t="s">
        <v>144</v>
      </c>
      <c r="P80" s="92" t="s">
        <v>145</v>
      </c>
      <c r="Q80" s="92" t="s">
        <v>146</v>
      </c>
      <c r="R80" s="92" t="s">
        <v>147</v>
      </c>
      <c r="S80" s="92" t="s">
        <v>148</v>
      </c>
      <c r="T80" s="93" t="s">
        <v>149</v>
      </c>
      <c r="U80" s="176"/>
      <c r="V80" s="176"/>
      <c r="W80" s="176"/>
      <c r="X80" s="176"/>
      <c r="Y80" s="176"/>
      <c r="Z80" s="176"/>
      <c r="AA80" s="176"/>
      <c r="AB80" s="176"/>
      <c r="AC80" s="176"/>
      <c r="AD80" s="176"/>
      <c r="AE80" s="176"/>
    </row>
    <row r="81" s="2" customFormat="1" ht="22.8" customHeight="1">
      <c r="A81" s="37"/>
      <c r="B81" s="38"/>
      <c r="C81" s="98" t="s">
        <v>150</v>
      </c>
      <c r="D81" s="39"/>
      <c r="E81" s="39"/>
      <c r="F81" s="39"/>
      <c r="G81" s="39"/>
      <c r="H81" s="39"/>
      <c r="I81" s="39"/>
      <c r="J81" s="182">
        <f>BK81</f>
        <v>0</v>
      </c>
      <c r="K81" s="39"/>
      <c r="L81" s="43"/>
      <c r="M81" s="94"/>
      <c r="N81" s="183"/>
      <c r="O81" s="95"/>
      <c r="P81" s="184">
        <f>P82</f>
        <v>0</v>
      </c>
      <c r="Q81" s="95"/>
      <c r="R81" s="184">
        <f>R82</f>
        <v>0</v>
      </c>
      <c r="S81" s="95"/>
      <c r="T81" s="185">
        <f>T82</f>
        <v>0</v>
      </c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T81" s="16" t="s">
        <v>71</v>
      </c>
      <c r="AU81" s="16" t="s">
        <v>113</v>
      </c>
      <c r="BK81" s="186">
        <f>BK82</f>
        <v>0</v>
      </c>
    </row>
    <row r="82" s="12" customFormat="1" ht="25.92" customHeight="1">
      <c r="A82" s="12"/>
      <c r="B82" s="187"/>
      <c r="C82" s="188"/>
      <c r="D82" s="189" t="s">
        <v>71</v>
      </c>
      <c r="E82" s="190" t="s">
        <v>713</v>
      </c>
      <c r="F82" s="190" t="s">
        <v>714</v>
      </c>
      <c r="G82" s="188"/>
      <c r="H82" s="188"/>
      <c r="I82" s="191"/>
      <c r="J82" s="192">
        <f>BK82</f>
        <v>0</v>
      </c>
      <c r="K82" s="188"/>
      <c r="L82" s="193"/>
      <c r="M82" s="194"/>
      <c r="N82" s="195"/>
      <c r="O82" s="195"/>
      <c r="P82" s="196">
        <f>P83</f>
        <v>0</v>
      </c>
      <c r="Q82" s="195"/>
      <c r="R82" s="196">
        <f>R83</f>
        <v>0</v>
      </c>
      <c r="S82" s="195"/>
      <c r="T82" s="197">
        <f>T83</f>
        <v>0</v>
      </c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R82" s="198" t="s">
        <v>85</v>
      </c>
      <c r="AT82" s="199" t="s">
        <v>71</v>
      </c>
      <c r="AU82" s="199" t="s">
        <v>72</v>
      </c>
      <c r="AY82" s="198" t="s">
        <v>153</v>
      </c>
      <c r="BK82" s="200">
        <f>BK83</f>
        <v>0</v>
      </c>
    </row>
    <row r="83" s="12" customFormat="1" ht="22.8" customHeight="1">
      <c r="A83" s="12"/>
      <c r="B83" s="187"/>
      <c r="C83" s="188"/>
      <c r="D83" s="189" t="s">
        <v>71</v>
      </c>
      <c r="E83" s="201" t="s">
        <v>1900</v>
      </c>
      <c r="F83" s="201" t="s">
        <v>1901</v>
      </c>
      <c r="G83" s="188"/>
      <c r="H83" s="188"/>
      <c r="I83" s="191"/>
      <c r="J83" s="202">
        <f>BK83</f>
        <v>0</v>
      </c>
      <c r="K83" s="188"/>
      <c r="L83" s="193"/>
      <c r="M83" s="194"/>
      <c r="N83" s="195"/>
      <c r="O83" s="195"/>
      <c r="P83" s="196">
        <f>P84</f>
        <v>0</v>
      </c>
      <c r="Q83" s="195"/>
      <c r="R83" s="196">
        <f>R84</f>
        <v>0</v>
      </c>
      <c r="S83" s="195"/>
      <c r="T83" s="197">
        <f>T84</f>
        <v>0</v>
      </c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R83" s="198" t="s">
        <v>85</v>
      </c>
      <c r="AT83" s="199" t="s">
        <v>71</v>
      </c>
      <c r="AU83" s="199" t="s">
        <v>80</v>
      </c>
      <c r="AY83" s="198" t="s">
        <v>153</v>
      </c>
      <c r="BK83" s="200">
        <f>BK84</f>
        <v>0</v>
      </c>
    </row>
    <row r="84" s="2" customFormat="1" ht="14.4" customHeight="1">
      <c r="A84" s="37"/>
      <c r="B84" s="38"/>
      <c r="C84" s="203" t="s">
        <v>80</v>
      </c>
      <c r="D84" s="203" t="s">
        <v>155</v>
      </c>
      <c r="E84" s="204" t="s">
        <v>1902</v>
      </c>
      <c r="F84" s="205" t="s">
        <v>99</v>
      </c>
      <c r="G84" s="206" t="s">
        <v>1889</v>
      </c>
      <c r="H84" s="207">
        <v>1</v>
      </c>
      <c r="I84" s="208"/>
      <c r="J84" s="209">
        <f>ROUND(I84*H84,2)</f>
        <v>0</v>
      </c>
      <c r="K84" s="205" t="s">
        <v>19</v>
      </c>
      <c r="L84" s="43"/>
      <c r="M84" s="237" t="s">
        <v>19</v>
      </c>
      <c r="N84" s="238" t="s">
        <v>44</v>
      </c>
      <c r="O84" s="235"/>
      <c r="P84" s="239">
        <f>O84*H84</f>
        <v>0</v>
      </c>
      <c r="Q84" s="239">
        <v>0</v>
      </c>
      <c r="R84" s="239">
        <f>Q84*H84</f>
        <v>0</v>
      </c>
      <c r="S84" s="239">
        <v>0</v>
      </c>
      <c r="T84" s="240">
        <f>S84*H84</f>
        <v>0</v>
      </c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R84" s="214" t="s">
        <v>231</v>
      </c>
      <c r="AT84" s="214" t="s">
        <v>155</v>
      </c>
      <c r="AU84" s="214" t="s">
        <v>85</v>
      </c>
      <c r="AY84" s="16" t="s">
        <v>153</v>
      </c>
      <c r="BE84" s="215">
        <f>IF(N84="základní",J84,0)</f>
        <v>0</v>
      </c>
      <c r="BF84" s="215">
        <f>IF(N84="snížená",J84,0)</f>
        <v>0</v>
      </c>
      <c r="BG84" s="215">
        <f>IF(N84="zákl. přenesená",J84,0)</f>
        <v>0</v>
      </c>
      <c r="BH84" s="215">
        <f>IF(N84="sníž. přenesená",J84,0)</f>
        <v>0</v>
      </c>
      <c r="BI84" s="215">
        <f>IF(N84="nulová",J84,0)</f>
        <v>0</v>
      </c>
      <c r="BJ84" s="16" t="s">
        <v>85</v>
      </c>
      <c r="BK84" s="215">
        <f>ROUND(I84*H84,2)</f>
        <v>0</v>
      </c>
      <c r="BL84" s="16" t="s">
        <v>231</v>
      </c>
      <c r="BM84" s="214" t="s">
        <v>1903</v>
      </c>
    </row>
    <row r="85" s="2" customFormat="1" ht="6.96" customHeight="1">
      <c r="A85" s="37"/>
      <c r="B85" s="58"/>
      <c r="C85" s="59"/>
      <c r="D85" s="59"/>
      <c r="E85" s="59"/>
      <c r="F85" s="59"/>
      <c r="G85" s="59"/>
      <c r="H85" s="59"/>
      <c r="I85" s="59"/>
      <c r="J85" s="59"/>
      <c r="K85" s="59"/>
      <c r="L85" s="43"/>
      <c r="M85" s="37"/>
      <c r="O85" s="37"/>
      <c r="P85" s="37"/>
      <c r="Q85" s="37"/>
      <c r="R85" s="37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</sheetData>
  <sheetProtection sheet="1" autoFilter="0" formatColumns="0" formatRows="0" objects="1" scenarios="1" spinCount="100000" saltValue="yIVaYaXXUYeEd15ibOjG0g+lEZrAK9b/MrTPYNSO0M08MjX7aWdavmRiOxL9YBp1BkT0n7XbRUzYsuxoaUQsjw==" hashValue="UqGxuBQqcuPHYPgHp8PA9sGBZANy6cZSMxQJX2/PFMmQjn354JF+G4qvWa5VIaNKmQRb9a7Cd4/k/EvCJP7abA==" algorithmName="SHA-512" password="CC35"/>
  <autoFilter ref="C80:K84"/>
  <mergeCells count="9">
    <mergeCell ref="E7:H7"/>
    <mergeCell ref="E9:H9"/>
    <mergeCell ref="E18:H18"/>
    <mergeCell ref="E27:H27"/>
    <mergeCell ref="E48:H48"/>
    <mergeCell ref="E50:H50"/>
    <mergeCell ref="E71:H71"/>
    <mergeCell ref="E73:H73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9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851563" style="1" customWidth="1"/>
    <col min="2" max="2" width="1.148438" style="1" customWidth="1"/>
    <col min="3" max="3" width="4.421875" style="1" customWidth="1"/>
    <col min="4" max="4" width="4.574219" style="1" customWidth="1"/>
    <col min="5" max="5" width="18.28125" style="1" customWidth="1"/>
    <col min="6" max="6" width="108.0039" style="1" customWidth="1"/>
    <col min="7" max="7" width="8.003906" style="1" customWidth="1"/>
    <col min="8" max="8" width="15.00391" style="1" customWidth="1"/>
    <col min="9" max="9" width="16.85156" style="1" customWidth="1"/>
    <col min="10" max="10" width="23.85156" style="1" customWidth="1"/>
    <col min="11" max="11" width="23.85156" style="1" customWidth="1"/>
    <col min="12" max="12" width="10.00391" style="1" customWidth="1"/>
    <col min="13" max="13" width="11.57422" style="1" hidden="1" customWidth="1"/>
    <col min="14" max="14" width="9.140625" style="1" hidden="1"/>
    <col min="15" max="15" width="15.14063" style="1" hidden="1" customWidth="1"/>
    <col min="16" max="16" width="15.14063" style="1" hidden="1" customWidth="1"/>
    <col min="17" max="17" width="15.14063" style="1" hidden="1" customWidth="1"/>
    <col min="18" max="18" width="15.14063" style="1" hidden="1" customWidth="1"/>
    <col min="19" max="19" width="15.14063" style="1" hidden="1" customWidth="1"/>
    <col min="20" max="20" width="15.14063" style="1" hidden="1" customWidth="1"/>
    <col min="21" max="21" width="17.42188" style="1" hidden="1" customWidth="1"/>
    <col min="22" max="22" width="13.14063" style="1" customWidth="1"/>
    <col min="23" max="23" width="17.42188" style="1" customWidth="1"/>
    <col min="24" max="24" width="13.14063" style="1" customWidth="1"/>
    <col min="25" max="25" width="16.00391" style="1" customWidth="1"/>
    <col min="26" max="26" width="11.71094" style="1" customWidth="1"/>
    <col min="27" max="27" width="16.00391" style="1" customWidth="1"/>
    <col min="28" max="28" width="17.42188" style="1" customWidth="1"/>
    <col min="29" max="29" width="11.71094" style="1" customWidth="1"/>
    <col min="30" max="30" width="16.00391" style="1" customWidth="1"/>
    <col min="31" max="31" width="17.42188" style="1" customWidth="1"/>
    <col min="44" max="44" width="9.140625" style="1" hidden="1"/>
    <col min="45" max="45" width="9.140625" style="1" hidden="1"/>
    <col min="46" max="46" width="9.140625" style="1" hidden="1"/>
    <col min="47" max="47" width="9.140625" style="1" hidden="1"/>
    <col min="48" max="48" width="9.140625" style="1" hidden="1"/>
    <col min="49" max="49" width="9.140625" style="1" hidden="1"/>
    <col min="50" max="50" width="9.140625" style="1" hidden="1"/>
    <col min="51" max="51" width="9.140625" style="1" hidden="1"/>
    <col min="52" max="52" width="9.140625" style="1" hidden="1"/>
    <col min="53" max="53" width="9.140625" style="1" hidden="1"/>
    <col min="54" max="54" width="9.140625" style="1" hidden="1"/>
    <col min="55" max="55" width="9.140625" style="1" hidden="1"/>
    <col min="56" max="56" width="9.140625" style="1" hidden="1"/>
    <col min="57" max="57" width="9.140625" style="1" hidden="1"/>
    <col min="58" max="58" width="9.140625" style="1" hidden="1"/>
    <col min="59" max="59" width="9.140625" style="1" hidden="1"/>
    <col min="60" max="60" width="9.140625" style="1" hidden="1"/>
    <col min="61" max="61" width="9.140625" style="1" hidden="1"/>
    <col min="62" max="62" width="9.140625" style="1" hidden="1"/>
    <col min="63" max="63" width="9.140625" style="1" hidden="1"/>
    <col min="64" max="64" width="9.140625" style="1" hidden="1"/>
    <col min="65" max="65" width="9.140625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103</v>
      </c>
    </row>
    <row r="3" s="1" customFormat="1" ht="6.96" customHeight="1">
      <c r="B3" s="127"/>
      <c r="C3" s="128"/>
      <c r="D3" s="128"/>
      <c r="E3" s="128"/>
      <c r="F3" s="128"/>
      <c r="G3" s="128"/>
      <c r="H3" s="128"/>
      <c r="I3" s="128"/>
      <c r="J3" s="128"/>
      <c r="K3" s="128"/>
      <c r="L3" s="19"/>
      <c r="AT3" s="16" t="s">
        <v>80</v>
      </c>
    </row>
    <row r="4" s="1" customFormat="1" ht="24.96" customHeight="1">
      <c r="B4" s="19"/>
      <c r="D4" s="129" t="s">
        <v>107</v>
      </c>
      <c r="L4" s="19"/>
      <c r="M4" s="130" t="s">
        <v>10</v>
      </c>
      <c r="AT4" s="16" t="s">
        <v>4</v>
      </c>
    </row>
    <row r="5" s="1" customFormat="1" ht="6.96" customHeight="1">
      <c r="B5" s="19"/>
      <c r="L5" s="19"/>
    </row>
    <row r="6" s="1" customFormat="1" ht="12" customHeight="1">
      <c r="B6" s="19"/>
      <c r="D6" s="131" t="s">
        <v>16</v>
      </c>
      <c r="L6" s="19"/>
    </row>
    <row r="7" s="1" customFormat="1" ht="14.4" customHeight="1">
      <c r="B7" s="19"/>
      <c r="E7" s="132" t="str">
        <f>'Rekapitulace stavby'!K6</f>
        <v>Stavební úpravy bytového domu ul. Partyzánská č. p. 302 v Pudlově</v>
      </c>
      <c r="F7" s="131"/>
      <c r="G7" s="131"/>
      <c r="H7" s="131"/>
      <c r="L7" s="19"/>
    </row>
    <row r="8" s="2" customFormat="1" ht="12" customHeight="1">
      <c r="A8" s="37"/>
      <c r="B8" s="43"/>
      <c r="C8" s="37"/>
      <c r="D8" s="131" t="s">
        <v>108</v>
      </c>
      <c r="E8" s="37"/>
      <c r="F8" s="37"/>
      <c r="G8" s="37"/>
      <c r="H8" s="37"/>
      <c r="I8" s="37"/>
      <c r="J8" s="37"/>
      <c r="K8" s="37"/>
      <c r="L8" s="133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5.6" customHeight="1">
      <c r="A9" s="37"/>
      <c r="B9" s="43"/>
      <c r="C9" s="37"/>
      <c r="D9" s="37"/>
      <c r="E9" s="134" t="s">
        <v>1904</v>
      </c>
      <c r="F9" s="37"/>
      <c r="G9" s="37"/>
      <c r="H9" s="37"/>
      <c r="I9" s="37"/>
      <c r="J9" s="37"/>
      <c r="K9" s="37"/>
      <c r="L9" s="133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43"/>
      <c r="C10" s="37"/>
      <c r="D10" s="37"/>
      <c r="E10" s="37"/>
      <c r="F10" s="37"/>
      <c r="G10" s="37"/>
      <c r="H10" s="37"/>
      <c r="I10" s="37"/>
      <c r="J10" s="37"/>
      <c r="K10" s="37"/>
      <c r="L10" s="133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43"/>
      <c r="C11" s="37"/>
      <c r="D11" s="131" t="s">
        <v>18</v>
      </c>
      <c r="E11" s="37"/>
      <c r="F11" s="135" t="s">
        <v>19</v>
      </c>
      <c r="G11" s="37"/>
      <c r="H11" s="37"/>
      <c r="I11" s="131" t="s">
        <v>20</v>
      </c>
      <c r="J11" s="135" t="s">
        <v>19</v>
      </c>
      <c r="K11" s="37"/>
      <c r="L11" s="133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43"/>
      <c r="C12" s="37"/>
      <c r="D12" s="131" t="s">
        <v>21</v>
      </c>
      <c r="E12" s="37"/>
      <c r="F12" s="135" t="s">
        <v>22</v>
      </c>
      <c r="G12" s="37"/>
      <c r="H12" s="37"/>
      <c r="I12" s="131" t="s">
        <v>23</v>
      </c>
      <c r="J12" s="136" t="str">
        <f>'Rekapitulace stavby'!AN8</f>
        <v>26. 11. 2022</v>
      </c>
      <c r="K12" s="37"/>
      <c r="L12" s="133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43"/>
      <c r="C13" s="37"/>
      <c r="D13" s="37"/>
      <c r="E13" s="37"/>
      <c r="F13" s="37"/>
      <c r="G13" s="37"/>
      <c r="H13" s="37"/>
      <c r="I13" s="37"/>
      <c r="J13" s="37"/>
      <c r="K13" s="37"/>
      <c r="L13" s="133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43"/>
      <c r="C14" s="37"/>
      <c r="D14" s="131" t="s">
        <v>25</v>
      </c>
      <c r="E14" s="37"/>
      <c r="F14" s="37"/>
      <c r="G14" s="37"/>
      <c r="H14" s="37"/>
      <c r="I14" s="131" t="s">
        <v>26</v>
      </c>
      <c r="J14" s="135" t="s">
        <v>19</v>
      </c>
      <c r="K14" s="37"/>
      <c r="L14" s="133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43"/>
      <c r="C15" s="37"/>
      <c r="D15" s="37"/>
      <c r="E15" s="135" t="s">
        <v>27</v>
      </c>
      <c r="F15" s="37"/>
      <c r="G15" s="37"/>
      <c r="H15" s="37"/>
      <c r="I15" s="131" t="s">
        <v>28</v>
      </c>
      <c r="J15" s="135" t="s">
        <v>19</v>
      </c>
      <c r="K15" s="37"/>
      <c r="L15" s="133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43"/>
      <c r="C16" s="37"/>
      <c r="D16" s="37"/>
      <c r="E16" s="37"/>
      <c r="F16" s="37"/>
      <c r="G16" s="37"/>
      <c r="H16" s="37"/>
      <c r="I16" s="37"/>
      <c r="J16" s="37"/>
      <c r="K16" s="37"/>
      <c r="L16" s="133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43"/>
      <c r="C17" s="37"/>
      <c r="D17" s="131" t="s">
        <v>29</v>
      </c>
      <c r="E17" s="37"/>
      <c r="F17" s="37"/>
      <c r="G17" s="37"/>
      <c r="H17" s="37"/>
      <c r="I17" s="131" t="s">
        <v>26</v>
      </c>
      <c r="J17" s="32" t="str">
        <f>'Rekapitulace stavby'!AN13</f>
        <v>Vyplň údaj</v>
      </c>
      <c r="K17" s="37"/>
      <c r="L17" s="133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43"/>
      <c r="C18" s="37"/>
      <c r="D18" s="37"/>
      <c r="E18" s="32" t="str">
        <f>'Rekapitulace stavby'!E14</f>
        <v>Vyplň údaj</v>
      </c>
      <c r="F18" s="135"/>
      <c r="G18" s="135"/>
      <c r="H18" s="135"/>
      <c r="I18" s="131" t="s">
        <v>28</v>
      </c>
      <c r="J18" s="32" t="str">
        <f>'Rekapitulace stavby'!AN14</f>
        <v>Vyplň údaj</v>
      </c>
      <c r="K18" s="37"/>
      <c r="L18" s="133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43"/>
      <c r="C19" s="37"/>
      <c r="D19" s="37"/>
      <c r="E19" s="37"/>
      <c r="F19" s="37"/>
      <c r="G19" s="37"/>
      <c r="H19" s="37"/>
      <c r="I19" s="37"/>
      <c r="J19" s="37"/>
      <c r="K19" s="37"/>
      <c r="L19" s="133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43"/>
      <c r="C20" s="37"/>
      <c r="D20" s="131" t="s">
        <v>31</v>
      </c>
      <c r="E20" s="37"/>
      <c r="F20" s="37"/>
      <c r="G20" s="37"/>
      <c r="H20" s="37"/>
      <c r="I20" s="131" t="s">
        <v>26</v>
      </c>
      <c r="J20" s="135" t="str">
        <f>IF('Rekapitulace stavby'!AN16="","",'Rekapitulace stavby'!AN16)</f>
        <v/>
      </c>
      <c r="K20" s="37"/>
      <c r="L20" s="133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43"/>
      <c r="C21" s="37"/>
      <c r="D21" s="37"/>
      <c r="E21" s="135" t="str">
        <f>IF('Rekapitulace stavby'!E17="","",'Rekapitulace stavby'!E17)</f>
        <v>BENUTA PRO s.r.o.</v>
      </c>
      <c r="F21" s="37"/>
      <c r="G21" s="37"/>
      <c r="H21" s="37"/>
      <c r="I21" s="131" t="s">
        <v>28</v>
      </c>
      <c r="J21" s="135" t="str">
        <f>IF('Rekapitulace stavby'!AN17="","",'Rekapitulace stavby'!AN17)</f>
        <v/>
      </c>
      <c r="K21" s="37"/>
      <c r="L21" s="133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43"/>
      <c r="C22" s="37"/>
      <c r="D22" s="37"/>
      <c r="E22" s="37"/>
      <c r="F22" s="37"/>
      <c r="G22" s="37"/>
      <c r="H22" s="37"/>
      <c r="I22" s="37"/>
      <c r="J22" s="37"/>
      <c r="K22" s="37"/>
      <c r="L22" s="133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43"/>
      <c r="C23" s="37"/>
      <c r="D23" s="131" t="s">
        <v>34</v>
      </c>
      <c r="E23" s="37"/>
      <c r="F23" s="37"/>
      <c r="G23" s="37"/>
      <c r="H23" s="37"/>
      <c r="I23" s="131" t="s">
        <v>26</v>
      </c>
      <c r="J23" s="135" t="s">
        <v>19</v>
      </c>
      <c r="K23" s="37"/>
      <c r="L23" s="133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43"/>
      <c r="C24" s="37"/>
      <c r="D24" s="37"/>
      <c r="E24" s="135" t="s">
        <v>1905</v>
      </c>
      <c r="F24" s="37"/>
      <c r="G24" s="37"/>
      <c r="H24" s="37"/>
      <c r="I24" s="131" t="s">
        <v>28</v>
      </c>
      <c r="J24" s="135" t="s">
        <v>19</v>
      </c>
      <c r="K24" s="37"/>
      <c r="L24" s="133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43"/>
      <c r="C25" s="37"/>
      <c r="D25" s="37"/>
      <c r="E25" s="37"/>
      <c r="F25" s="37"/>
      <c r="G25" s="37"/>
      <c r="H25" s="37"/>
      <c r="I25" s="37"/>
      <c r="J25" s="37"/>
      <c r="K25" s="37"/>
      <c r="L25" s="133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43"/>
      <c r="C26" s="37"/>
      <c r="D26" s="131" t="s">
        <v>36</v>
      </c>
      <c r="E26" s="37"/>
      <c r="F26" s="37"/>
      <c r="G26" s="37"/>
      <c r="H26" s="37"/>
      <c r="I26" s="37"/>
      <c r="J26" s="37"/>
      <c r="K26" s="37"/>
      <c r="L26" s="133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4.4" customHeight="1">
      <c r="A27" s="137"/>
      <c r="B27" s="138"/>
      <c r="C27" s="137"/>
      <c r="D27" s="137"/>
      <c r="E27" s="139" t="s">
        <v>19</v>
      </c>
      <c r="F27" s="139"/>
      <c r="G27" s="139"/>
      <c r="H27" s="139"/>
      <c r="I27" s="137"/>
      <c r="J27" s="137"/>
      <c r="K27" s="137"/>
      <c r="L27" s="140"/>
      <c r="S27" s="137"/>
      <c r="T27" s="137"/>
      <c r="U27" s="137"/>
      <c r="V27" s="137"/>
      <c r="W27" s="137"/>
      <c r="X27" s="137"/>
      <c r="Y27" s="137"/>
      <c r="Z27" s="137"/>
      <c r="AA27" s="137"/>
      <c r="AB27" s="137"/>
      <c r="AC27" s="137"/>
      <c r="AD27" s="137"/>
      <c r="AE27" s="137"/>
    </row>
    <row r="28" s="2" customFormat="1" ht="6.96" customHeight="1">
      <c r="A28" s="37"/>
      <c r="B28" s="43"/>
      <c r="C28" s="37"/>
      <c r="D28" s="37"/>
      <c r="E28" s="37"/>
      <c r="F28" s="37"/>
      <c r="G28" s="37"/>
      <c r="H28" s="37"/>
      <c r="I28" s="37"/>
      <c r="J28" s="37"/>
      <c r="K28" s="37"/>
      <c r="L28" s="133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43"/>
      <c r="C29" s="37"/>
      <c r="D29" s="141"/>
      <c r="E29" s="141"/>
      <c r="F29" s="141"/>
      <c r="G29" s="141"/>
      <c r="H29" s="141"/>
      <c r="I29" s="141"/>
      <c r="J29" s="141"/>
      <c r="K29" s="141"/>
      <c r="L29" s="133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25.44" customHeight="1">
      <c r="A30" s="37"/>
      <c r="B30" s="43"/>
      <c r="C30" s="37"/>
      <c r="D30" s="142" t="s">
        <v>38</v>
      </c>
      <c r="E30" s="37"/>
      <c r="F30" s="37"/>
      <c r="G30" s="37"/>
      <c r="H30" s="37"/>
      <c r="I30" s="37"/>
      <c r="J30" s="143">
        <f>ROUND(J81, 2)</f>
        <v>0</v>
      </c>
      <c r="K30" s="37"/>
      <c r="L30" s="133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43"/>
      <c r="C31" s="37"/>
      <c r="D31" s="141"/>
      <c r="E31" s="141"/>
      <c r="F31" s="141"/>
      <c r="G31" s="141"/>
      <c r="H31" s="141"/>
      <c r="I31" s="141"/>
      <c r="J31" s="141"/>
      <c r="K31" s="141"/>
      <c r="L31" s="133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43"/>
      <c r="C32" s="37"/>
      <c r="D32" s="37"/>
      <c r="E32" s="37"/>
      <c r="F32" s="144" t="s">
        <v>40</v>
      </c>
      <c r="G32" s="37"/>
      <c r="H32" s="37"/>
      <c r="I32" s="144" t="s">
        <v>39</v>
      </c>
      <c r="J32" s="144" t="s">
        <v>41</v>
      </c>
      <c r="K32" s="37"/>
      <c r="L32" s="133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43"/>
      <c r="C33" s="37"/>
      <c r="D33" s="145" t="s">
        <v>42</v>
      </c>
      <c r="E33" s="131" t="s">
        <v>43</v>
      </c>
      <c r="F33" s="146">
        <f>ROUND((SUM(BE81:BE84)),  2)</f>
        <v>0</v>
      </c>
      <c r="G33" s="37"/>
      <c r="H33" s="37"/>
      <c r="I33" s="147">
        <v>0.20999999999999999</v>
      </c>
      <c r="J33" s="146">
        <f>ROUND(((SUM(BE81:BE84))*I33),  2)</f>
        <v>0</v>
      </c>
      <c r="K33" s="37"/>
      <c r="L33" s="133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43"/>
      <c r="C34" s="37"/>
      <c r="D34" s="37"/>
      <c r="E34" s="131" t="s">
        <v>44</v>
      </c>
      <c r="F34" s="146">
        <f>ROUND((SUM(BF81:BF84)),  2)</f>
        <v>0</v>
      </c>
      <c r="G34" s="37"/>
      <c r="H34" s="37"/>
      <c r="I34" s="147">
        <v>0.14999999999999999</v>
      </c>
      <c r="J34" s="146">
        <f>ROUND(((SUM(BF81:BF84))*I34),  2)</f>
        <v>0</v>
      </c>
      <c r="K34" s="37"/>
      <c r="L34" s="133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43"/>
      <c r="C35" s="37"/>
      <c r="D35" s="37"/>
      <c r="E35" s="131" t="s">
        <v>45</v>
      </c>
      <c r="F35" s="146">
        <f>ROUND((SUM(BG81:BG84)),  2)</f>
        <v>0</v>
      </c>
      <c r="G35" s="37"/>
      <c r="H35" s="37"/>
      <c r="I35" s="147">
        <v>0.20999999999999999</v>
      </c>
      <c r="J35" s="146">
        <f>0</f>
        <v>0</v>
      </c>
      <c r="K35" s="37"/>
      <c r="L35" s="133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43"/>
      <c r="C36" s="37"/>
      <c r="D36" s="37"/>
      <c r="E36" s="131" t="s">
        <v>46</v>
      </c>
      <c r="F36" s="146">
        <f>ROUND((SUM(BH81:BH84)),  2)</f>
        <v>0</v>
      </c>
      <c r="G36" s="37"/>
      <c r="H36" s="37"/>
      <c r="I36" s="147">
        <v>0.14999999999999999</v>
      </c>
      <c r="J36" s="146">
        <f>0</f>
        <v>0</v>
      </c>
      <c r="K36" s="37"/>
      <c r="L36" s="133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43"/>
      <c r="C37" s="37"/>
      <c r="D37" s="37"/>
      <c r="E37" s="131" t="s">
        <v>47</v>
      </c>
      <c r="F37" s="146">
        <f>ROUND((SUM(BI81:BI84)),  2)</f>
        <v>0</v>
      </c>
      <c r="G37" s="37"/>
      <c r="H37" s="37"/>
      <c r="I37" s="147">
        <v>0</v>
      </c>
      <c r="J37" s="146">
        <f>0</f>
        <v>0</v>
      </c>
      <c r="K37" s="37"/>
      <c r="L37" s="133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6.96" customHeight="1">
      <c r="A38" s="37"/>
      <c r="B38" s="43"/>
      <c r="C38" s="37"/>
      <c r="D38" s="37"/>
      <c r="E38" s="37"/>
      <c r="F38" s="37"/>
      <c r="G38" s="37"/>
      <c r="H38" s="37"/>
      <c r="I38" s="37"/>
      <c r="J38" s="37"/>
      <c r="K38" s="37"/>
      <c r="L38" s="133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2" customFormat="1" ht="25.44" customHeight="1">
      <c r="A39" s="37"/>
      <c r="B39" s="43"/>
      <c r="C39" s="148"/>
      <c r="D39" s="149" t="s">
        <v>48</v>
      </c>
      <c r="E39" s="150"/>
      <c r="F39" s="150"/>
      <c r="G39" s="151" t="s">
        <v>49</v>
      </c>
      <c r="H39" s="152" t="s">
        <v>50</v>
      </c>
      <c r="I39" s="150"/>
      <c r="J39" s="153">
        <f>SUM(J30:J37)</f>
        <v>0</v>
      </c>
      <c r="K39" s="154"/>
      <c r="L39" s="133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14.4" customHeight="1">
      <c r="A40" s="37"/>
      <c r="B40" s="155"/>
      <c r="C40" s="156"/>
      <c r="D40" s="156"/>
      <c r="E40" s="156"/>
      <c r="F40" s="156"/>
      <c r="G40" s="156"/>
      <c r="H40" s="156"/>
      <c r="I40" s="156"/>
      <c r="J40" s="156"/>
      <c r="K40" s="156"/>
      <c r="L40" s="133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4" s="2" customFormat="1" ht="6.96" customHeight="1">
      <c r="A44" s="37"/>
      <c r="B44" s="157"/>
      <c r="C44" s="158"/>
      <c r="D44" s="158"/>
      <c r="E44" s="158"/>
      <c r="F44" s="158"/>
      <c r="G44" s="158"/>
      <c r="H44" s="158"/>
      <c r="I44" s="158"/>
      <c r="J44" s="158"/>
      <c r="K44" s="158"/>
      <c r="L44" s="133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</row>
    <row r="45" s="2" customFormat="1" ht="24.96" customHeight="1">
      <c r="A45" s="37"/>
      <c r="B45" s="38"/>
      <c r="C45" s="22" t="s">
        <v>110</v>
      </c>
      <c r="D45" s="39"/>
      <c r="E45" s="39"/>
      <c r="F45" s="39"/>
      <c r="G45" s="39"/>
      <c r="H45" s="39"/>
      <c r="I45" s="39"/>
      <c r="J45" s="39"/>
      <c r="K45" s="39"/>
      <c r="L45" s="133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</row>
    <row r="46" s="2" customFormat="1" ht="6.96" customHeight="1">
      <c r="A46" s="37"/>
      <c r="B46" s="38"/>
      <c r="C46" s="39"/>
      <c r="D46" s="39"/>
      <c r="E46" s="39"/>
      <c r="F46" s="39"/>
      <c r="G46" s="39"/>
      <c r="H46" s="39"/>
      <c r="I46" s="39"/>
      <c r="J46" s="39"/>
      <c r="K46" s="39"/>
      <c r="L46" s="133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</row>
    <row r="47" s="2" customFormat="1" ht="12" customHeight="1">
      <c r="A47" s="37"/>
      <c r="B47" s="38"/>
      <c r="C47" s="31" t="s">
        <v>16</v>
      </c>
      <c r="D47" s="39"/>
      <c r="E47" s="39"/>
      <c r="F47" s="39"/>
      <c r="G47" s="39"/>
      <c r="H47" s="39"/>
      <c r="I47" s="39"/>
      <c r="J47" s="39"/>
      <c r="K47" s="39"/>
      <c r="L47" s="133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</row>
    <row r="48" s="2" customFormat="1" ht="14.4" customHeight="1">
      <c r="A48" s="37"/>
      <c r="B48" s="38"/>
      <c r="C48" s="39"/>
      <c r="D48" s="39"/>
      <c r="E48" s="159" t="str">
        <f>E7</f>
        <v>Stavební úpravy bytového domu ul. Partyzánská č. p. 302 v Pudlově</v>
      </c>
      <c r="F48" s="31"/>
      <c r="G48" s="31"/>
      <c r="H48" s="31"/>
      <c r="I48" s="39"/>
      <c r="J48" s="39"/>
      <c r="K48" s="39"/>
      <c r="L48" s="133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</row>
    <row r="49" s="2" customFormat="1" ht="12" customHeight="1">
      <c r="A49" s="37"/>
      <c r="B49" s="38"/>
      <c r="C49" s="31" t="s">
        <v>108</v>
      </c>
      <c r="D49" s="39"/>
      <c r="E49" s="39"/>
      <c r="F49" s="39"/>
      <c r="G49" s="39"/>
      <c r="H49" s="39"/>
      <c r="I49" s="39"/>
      <c r="J49" s="39"/>
      <c r="K49" s="39"/>
      <c r="L49" s="133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</row>
    <row r="50" s="2" customFormat="1" ht="15.6" customHeight="1">
      <c r="A50" s="37"/>
      <c r="B50" s="38"/>
      <c r="C50" s="39"/>
      <c r="D50" s="39"/>
      <c r="E50" s="68" t="str">
        <f>E9</f>
        <v>E.2.01.8 - Slaboroudá elektroinstalace</v>
      </c>
      <c r="F50" s="39"/>
      <c r="G50" s="39"/>
      <c r="H50" s="39"/>
      <c r="I50" s="39"/>
      <c r="J50" s="39"/>
      <c r="K50" s="39"/>
      <c r="L50" s="133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</row>
    <row r="51" s="2" customFormat="1" ht="6.96" customHeight="1">
      <c r="A51" s="37"/>
      <c r="B51" s="38"/>
      <c r="C51" s="39"/>
      <c r="D51" s="39"/>
      <c r="E51" s="39"/>
      <c r="F51" s="39"/>
      <c r="G51" s="39"/>
      <c r="H51" s="39"/>
      <c r="I51" s="39"/>
      <c r="J51" s="39"/>
      <c r="K51" s="39"/>
      <c r="L51" s="133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</row>
    <row r="52" s="2" customFormat="1" ht="12" customHeight="1">
      <c r="A52" s="37"/>
      <c r="B52" s="38"/>
      <c r="C52" s="31" t="s">
        <v>21</v>
      </c>
      <c r="D52" s="39"/>
      <c r="E52" s="39"/>
      <c r="F52" s="26" t="str">
        <f>F12</f>
        <v>Partyzánská 302</v>
      </c>
      <c r="G52" s="39"/>
      <c r="H52" s="39"/>
      <c r="I52" s="31" t="s">
        <v>23</v>
      </c>
      <c r="J52" s="71" t="str">
        <f>IF(J12="","",J12)</f>
        <v>26. 11. 2022</v>
      </c>
      <c r="K52" s="39"/>
      <c r="L52" s="133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</row>
    <row r="53" s="2" customFormat="1" ht="6.96" customHeight="1">
      <c r="A53" s="37"/>
      <c r="B53" s="38"/>
      <c r="C53" s="39"/>
      <c r="D53" s="39"/>
      <c r="E53" s="39"/>
      <c r="F53" s="39"/>
      <c r="G53" s="39"/>
      <c r="H53" s="39"/>
      <c r="I53" s="39"/>
      <c r="J53" s="39"/>
      <c r="K53" s="39"/>
      <c r="L53" s="133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</row>
    <row r="54" s="2" customFormat="1" ht="15.6" customHeight="1">
      <c r="A54" s="37"/>
      <c r="B54" s="38"/>
      <c r="C54" s="31" t="s">
        <v>25</v>
      </c>
      <c r="D54" s="39"/>
      <c r="E54" s="39"/>
      <c r="F54" s="26" t="str">
        <f>E15</f>
        <v>Město Bohumín</v>
      </c>
      <c r="G54" s="39"/>
      <c r="H54" s="39"/>
      <c r="I54" s="31" t="s">
        <v>31</v>
      </c>
      <c r="J54" s="35" t="str">
        <f>E21</f>
        <v>BENUTA PRO s.r.o.</v>
      </c>
      <c r="K54" s="39"/>
      <c r="L54" s="133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</row>
    <row r="55" s="2" customFormat="1" ht="15.6" customHeight="1">
      <c r="A55" s="37"/>
      <c r="B55" s="38"/>
      <c r="C55" s="31" t="s">
        <v>29</v>
      </c>
      <c r="D55" s="39"/>
      <c r="E55" s="39"/>
      <c r="F55" s="26" t="str">
        <f>IF(E18="","",E18)</f>
        <v>Vyplň údaj</v>
      </c>
      <c r="G55" s="39"/>
      <c r="H55" s="39"/>
      <c r="I55" s="31" t="s">
        <v>34</v>
      </c>
      <c r="J55" s="35" t="str">
        <f>E24</f>
        <v>L. Javorek</v>
      </c>
      <c r="K55" s="39"/>
      <c r="L55" s="133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</row>
    <row r="56" s="2" customFormat="1" ht="10.32" customHeight="1">
      <c r="A56" s="37"/>
      <c r="B56" s="38"/>
      <c r="C56" s="39"/>
      <c r="D56" s="39"/>
      <c r="E56" s="39"/>
      <c r="F56" s="39"/>
      <c r="G56" s="39"/>
      <c r="H56" s="39"/>
      <c r="I56" s="39"/>
      <c r="J56" s="39"/>
      <c r="K56" s="39"/>
      <c r="L56" s="133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</row>
    <row r="57" s="2" customFormat="1" ht="29.28" customHeight="1">
      <c r="A57" s="37"/>
      <c r="B57" s="38"/>
      <c r="C57" s="160" t="s">
        <v>111</v>
      </c>
      <c r="D57" s="161"/>
      <c r="E57" s="161"/>
      <c r="F57" s="161"/>
      <c r="G57" s="161"/>
      <c r="H57" s="161"/>
      <c r="I57" s="161"/>
      <c r="J57" s="162" t="s">
        <v>112</v>
      </c>
      <c r="K57" s="161"/>
      <c r="L57" s="133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</row>
    <row r="58" s="2" customFormat="1" ht="10.32" customHeight="1">
      <c r="A58" s="37"/>
      <c r="B58" s="38"/>
      <c r="C58" s="39"/>
      <c r="D58" s="39"/>
      <c r="E58" s="39"/>
      <c r="F58" s="39"/>
      <c r="G58" s="39"/>
      <c r="H58" s="39"/>
      <c r="I58" s="39"/>
      <c r="J58" s="39"/>
      <c r="K58" s="39"/>
      <c r="L58" s="133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</row>
    <row r="59" s="2" customFormat="1" ht="22.8" customHeight="1">
      <c r="A59" s="37"/>
      <c r="B59" s="38"/>
      <c r="C59" s="163" t="s">
        <v>70</v>
      </c>
      <c r="D59" s="39"/>
      <c r="E59" s="39"/>
      <c r="F59" s="39"/>
      <c r="G59" s="39"/>
      <c r="H59" s="39"/>
      <c r="I59" s="39"/>
      <c r="J59" s="101">
        <f>J81</f>
        <v>0</v>
      </c>
      <c r="K59" s="39"/>
      <c r="L59" s="133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U59" s="16" t="s">
        <v>113</v>
      </c>
    </row>
    <row r="60" s="9" customFormat="1" ht="24.96" customHeight="1">
      <c r="A60" s="9"/>
      <c r="B60" s="164"/>
      <c r="C60" s="165"/>
      <c r="D60" s="166" t="s">
        <v>123</v>
      </c>
      <c r="E60" s="167"/>
      <c r="F60" s="167"/>
      <c r="G60" s="167"/>
      <c r="H60" s="167"/>
      <c r="I60" s="167"/>
      <c r="J60" s="168">
        <f>J82</f>
        <v>0</v>
      </c>
      <c r="K60" s="165"/>
      <c r="L60" s="16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0"/>
      <c r="C61" s="171"/>
      <c r="D61" s="172" t="s">
        <v>1906</v>
      </c>
      <c r="E61" s="173"/>
      <c r="F61" s="173"/>
      <c r="G61" s="173"/>
      <c r="H61" s="173"/>
      <c r="I61" s="173"/>
      <c r="J61" s="174">
        <f>J83</f>
        <v>0</v>
      </c>
      <c r="K61" s="171"/>
      <c r="L61" s="175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2" customFormat="1" ht="21.84" customHeight="1">
      <c r="A62" s="37"/>
      <c r="B62" s="38"/>
      <c r="C62" s="39"/>
      <c r="D62" s="39"/>
      <c r="E62" s="39"/>
      <c r="F62" s="39"/>
      <c r="G62" s="39"/>
      <c r="H62" s="39"/>
      <c r="I62" s="39"/>
      <c r="J62" s="39"/>
      <c r="K62" s="39"/>
      <c r="L62" s="133"/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</row>
    <row r="63" s="2" customFormat="1" ht="6.96" customHeight="1">
      <c r="A63" s="37"/>
      <c r="B63" s="58"/>
      <c r="C63" s="59"/>
      <c r="D63" s="59"/>
      <c r="E63" s="59"/>
      <c r="F63" s="59"/>
      <c r="G63" s="59"/>
      <c r="H63" s="59"/>
      <c r="I63" s="59"/>
      <c r="J63" s="59"/>
      <c r="K63" s="59"/>
      <c r="L63" s="133"/>
      <c r="S63" s="37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</row>
    <row r="67" s="2" customFormat="1" ht="6.96" customHeight="1">
      <c r="A67" s="37"/>
      <c r="B67" s="60"/>
      <c r="C67" s="61"/>
      <c r="D67" s="61"/>
      <c r="E67" s="61"/>
      <c r="F67" s="61"/>
      <c r="G67" s="61"/>
      <c r="H67" s="61"/>
      <c r="I67" s="61"/>
      <c r="J67" s="61"/>
      <c r="K67" s="61"/>
      <c r="L67" s="133"/>
      <c r="S67" s="37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</row>
    <row r="68" s="2" customFormat="1" ht="24.96" customHeight="1">
      <c r="A68" s="37"/>
      <c r="B68" s="38"/>
      <c r="C68" s="22" t="s">
        <v>138</v>
      </c>
      <c r="D68" s="39"/>
      <c r="E68" s="39"/>
      <c r="F68" s="39"/>
      <c r="G68" s="39"/>
      <c r="H68" s="39"/>
      <c r="I68" s="39"/>
      <c r="J68" s="39"/>
      <c r="K68" s="39"/>
      <c r="L68" s="133"/>
      <c r="S68" s="37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</row>
    <row r="69" s="2" customFormat="1" ht="6.96" customHeight="1">
      <c r="A69" s="37"/>
      <c r="B69" s="38"/>
      <c r="C69" s="39"/>
      <c r="D69" s="39"/>
      <c r="E69" s="39"/>
      <c r="F69" s="39"/>
      <c r="G69" s="39"/>
      <c r="H69" s="39"/>
      <c r="I69" s="39"/>
      <c r="J69" s="39"/>
      <c r="K69" s="39"/>
      <c r="L69" s="133"/>
      <c r="S69" s="37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</row>
    <row r="70" s="2" customFormat="1" ht="12" customHeight="1">
      <c r="A70" s="37"/>
      <c r="B70" s="38"/>
      <c r="C70" s="31" t="s">
        <v>16</v>
      </c>
      <c r="D70" s="39"/>
      <c r="E70" s="39"/>
      <c r="F70" s="39"/>
      <c r="G70" s="39"/>
      <c r="H70" s="39"/>
      <c r="I70" s="39"/>
      <c r="J70" s="39"/>
      <c r="K70" s="39"/>
      <c r="L70" s="133"/>
      <c r="S70" s="37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</row>
    <row r="71" s="2" customFormat="1" ht="14.4" customHeight="1">
      <c r="A71" s="37"/>
      <c r="B71" s="38"/>
      <c r="C71" s="39"/>
      <c r="D71" s="39"/>
      <c r="E71" s="159" t="str">
        <f>E7</f>
        <v>Stavební úpravy bytového domu ul. Partyzánská č. p. 302 v Pudlově</v>
      </c>
      <c r="F71" s="31"/>
      <c r="G71" s="31"/>
      <c r="H71" s="31"/>
      <c r="I71" s="39"/>
      <c r="J71" s="39"/>
      <c r="K71" s="39"/>
      <c r="L71" s="133"/>
      <c r="S71" s="37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</row>
    <row r="72" s="2" customFormat="1" ht="12" customHeight="1">
      <c r="A72" s="37"/>
      <c r="B72" s="38"/>
      <c r="C72" s="31" t="s">
        <v>108</v>
      </c>
      <c r="D72" s="39"/>
      <c r="E72" s="39"/>
      <c r="F72" s="39"/>
      <c r="G72" s="39"/>
      <c r="H72" s="39"/>
      <c r="I72" s="39"/>
      <c r="J72" s="39"/>
      <c r="K72" s="39"/>
      <c r="L72" s="133"/>
      <c r="S72" s="37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</row>
    <row r="73" s="2" customFormat="1" ht="15.6" customHeight="1">
      <c r="A73" s="37"/>
      <c r="B73" s="38"/>
      <c r="C73" s="39"/>
      <c r="D73" s="39"/>
      <c r="E73" s="68" t="str">
        <f>E9</f>
        <v>E.2.01.8 - Slaboroudá elektroinstalace</v>
      </c>
      <c r="F73" s="39"/>
      <c r="G73" s="39"/>
      <c r="H73" s="39"/>
      <c r="I73" s="39"/>
      <c r="J73" s="39"/>
      <c r="K73" s="39"/>
      <c r="L73" s="133"/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</row>
    <row r="74" s="2" customFormat="1" ht="6.96" customHeight="1">
      <c r="A74" s="37"/>
      <c r="B74" s="38"/>
      <c r="C74" s="39"/>
      <c r="D74" s="39"/>
      <c r="E74" s="39"/>
      <c r="F74" s="39"/>
      <c r="G74" s="39"/>
      <c r="H74" s="39"/>
      <c r="I74" s="39"/>
      <c r="J74" s="39"/>
      <c r="K74" s="39"/>
      <c r="L74" s="133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</row>
    <row r="75" s="2" customFormat="1" ht="12" customHeight="1">
      <c r="A75" s="37"/>
      <c r="B75" s="38"/>
      <c r="C75" s="31" t="s">
        <v>21</v>
      </c>
      <c r="D75" s="39"/>
      <c r="E75" s="39"/>
      <c r="F75" s="26" t="str">
        <f>F12</f>
        <v>Partyzánská 302</v>
      </c>
      <c r="G75" s="39"/>
      <c r="H75" s="39"/>
      <c r="I75" s="31" t="s">
        <v>23</v>
      </c>
      <c r="J75" s="71" t="str">
        <f>IF(J12="","",J12)</f>
        <v>26. 11. 2022</v>
      </c>
      <c r="K75" s="39"/>
      <c r="L75" s="133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</row>
    <row r="76" s="2" customFormat="1" ht="6.96" customHeight="1">
      <c r="A76" s="37"/>
      <c r="B76" s="38"/>
      <c r="C76" s="39"/>
      <c r="D76" s="39"/>
      <c r="E76" s="39"/>
      <c r="F76" s="39"/>
      <c r="G76" s="39"/>
      <c r="H76" s="39"/>
      <c r="I76" s="39"/>
      <c r="J76" s="39"/>
      <c r="K76" s="39"/>
      <c r="L76" s="133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5.6" customHeight="1">
      <c r="A77" s="37"/>
      <c r="B77" s="38"/>
      <c r="C77" s="31" t="s">
        <v>25</v>
      </c>
      <c r="D77" s="39"/>
      <c r="E77" s="39"/>
      <c r="F77" s="26" t="str">
        <f>E15</f>
        <v>Město Bohumín</v>
      </c>
      <c r="G77" s="39"/>
      <c r="H77" s="39"/>
      <c r="I77" s="31" t="s">
        <v>31</v>
      </c>
      <c r="J77" s="35" t="str">
        <f>E21</f>
        <v>BENUTA PRO s.r.o.</v>
      </c>
      <c r="K77" s="39"/>
      <c r="L77" s="133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78" s="2" customFormat="1" ht="15.6" customHeight="1">
      <c r="A78" s="37"/>
      <c r="B78" s="38"/>
      <c r="C78" s="31" t="s">
        <v>29</v>
      </c>
      <c r="D78" s="39"/>
      <c r="E78" s="39"/>
      <c r="F78" s="26" t="str">
        <f>IF(E18="","",E18)</f>
        <v>Vyplň údaj</v>
      </c>
      <c r="G78" s="39"/>
      <c r="H78" s="39"/>
      <c r="I78" s="31" t="s">
        <v>34</v>
      </c>
      <c r="J78" s="35" t="str">
        <f>E24</f>
        <v>L. Javorek</v>
      </c>
      <c r="K78" s="39"/>
      <c r="L78" s="133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</row>
    <row r="79" s="2" customFormat="1" ht="10.32" customHeight="1">
      <c r="A79" s="37"/>
      <c r="B79" s="38"/>
      <c r="C79" s="39"/>
      <c r="D79" s="39"/>
      <c r="E79" s="39"/>
      <c r="F79" s="39"/>
      <c r="G79" s="39"/>
      <c r="H79" s="39"/>
      <c r="I79" s="39"/>
      <c r="J79" s="39"/>
      <c r="K79" s="39"/>
      <c r="L79" s="133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</row>
    <row r="80" s="11" customFormat="1" ht="29.28" customHeight="1">
      <c r="A80" s="176"/>
      <c r="B80" s="177"/>
      <c r="C80" s="178" t="s">
        <v>139</v>
      </c>
      <c r="D80" s="179" t="s">
        <v>57</v>
      </c>
      <c r="E80" s="179" t="s">
        <v>53</v>
      </c>
      <c r="F80" s="179" t="s">
        <v>54</v>
      </c>
      <c r="G80" s="179" t="s">
        <v>140</v>
      </c>
      <c r="H80" s="179" t="s">
        <v>141</v>
      </c>
      <c r="I80" s="179" t="s">
        <v>142</v>
      </c>
      <c r="J80" s="179" t="s">
        <v>112</v>
      </c>
      <c r="K80" s="180" t="s">
        <v>143</v>
      </c>
      <c r="L80" s="181"/>
      <c r="M80" s="91" t="s">
        <v>19</v>
      </c>
      <c r="N80" s="92" t="s">
        <v>42</v>
      </c>
      <c r="O80" s="92" t="s">
        <v>144</v>
      </c>
      <c r="P80" s="92" t="s">
        <v>145</v>
      </c>
      <c r="Q80" s="92" t="s">
        <v>146</v>
      </c>
      <c r="R80" s="92" t="s">
        <v>147</v>
      </c>
      <c r="S80" s="92" t="s">
        <v>148</v>
      </c>
      <c r="T80" s="93" t="s">
        <v>149</v>
      </c>
      <c r="U80" s="176"/>
      <c r="V80" s="176"/>
      <c r="W80" s="176"/>
      <c r="X80" s="176"/>
      <c r="Y80" s="176"/>
      <c r="Z80" s="176"/>
      <c r="AA80" s="176"/>
      <c r="AB80" s="176"/>
      <c r="AC80" s="176"/>
      <c r="AD80" s="176"/>
      <c r="AE80" s="176"/>
    </row>
    <row r="81" s="2" customFormat="1" ht="22.8" customHeight="1">
      <c r="A81" s="37"/>
      <c r="B81" s="38"/>
      <c r="C81" s="98" t="s">
        <v>150</v>
      </c>
      <c r="D81" s="39"/>
      <c r="E81" s="39"/>
      <c r="F81" s="39"/>
      <c r="G81" s="39"/>
      <c r="H81" s="39"/>
      <c r="I81" s="39"/>
      <c r="J81" s="182">
        <f>BK81</f>
        <v>0</v>
      </c>
      <c r="K81" s="39"/>
      <c r="L81" s="43"/>
      <c r="M81" s="94"/>
      <c r="N81" s="183"/>
      <c r="O81" s="95"/>
      <c r="P81" s="184">
        <f>P82</f>
        <v>0</v>
      </c>
      <c r="Q81" s="95"/>
      <c r="R81" s="184">
        <f>R82</f>
        <v>0</v>
      </c>
      <c r="S81" s="95"/>
      <c r="T81" s="185">
        <f>T82</f>
        <v>0</v>
      </c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T81" s="16" t="s">
        <v>71</v>
      </c>
      <c r="AU81" s="16" t="s">
        <v>113</v>
      </c>
      <c r="BK81" s="186">
        <f>BK82</f>
        <v>0</v>
      </c>
    </row>
    <row r="82" s="12" customFormat="1" ht="25.92" customHeight="1">
      <c r="A82" s="12"/>
      <c r="B82" s="187"/>
      <c r="C82" s="188"/>
      <c r="D82" s="189" t="s">
        <v>71</v>
      </c>
      <c r="E82" s="190" t="s">
        <v>713</v>
      </c>
      <c r="F82" s="190" t="s">
        <v>714</v>
      </c>
      <c r="G82" s="188"/>
      <c r="H82" s="188"/>
      <c r="I82" s="191"/>
      <c r="J82" s="192">
        <f>BK82</f>
        <v>0</v>
      </c>
      <c r="K82" s="188"/>
      <c r="L82" s="193"/>
      <c r="M82" s="194"/>
      <c r="N82" s="195"/>
      <c r="O82" s="195"/>
      <c r="P82" s="196">
        <f>P83</f>
        <v>0</v>
      </c>
      <c r="Q82" s="195"/>
      <c r="R82" s="196">
        <f>R83</f>
        <v>0</v>
      </c>
      <c r="S82" s="195"/>
      <c r="T82" s="197">
        <f>T83</f>
        <v>0</v>
      </c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R82" s="198" t="s">
        <v>85</v>
      </c>
      <c r="AT82" s="199" t="s">
        <v>71</v>
      </c>
      <c r="AU82" s="199" t="s">
        <v>72</v>
      </c>
      <c r="AY82" s="198" t="s">
        <v>153</v>
      </c>
      <c r="BK82" s="200">
        <f>BK83</f>
        <v>0</v>
      </c>
    </row>
    <row r="83" s="12" customFormat="1" ht="22.8" customHeight="1">
      <c r="A83" s="12"/>
      <c r="B83" s="187"/>
      <c r="C83" s="188"/>
      <c r="D83" s="189" t="s">
        <v>71</v>
      </c>
      <c r="E83" s="201" t="s">
        <v>1907</v>
      </c>
      <c r="F83" s="201" t="s">
        <v>1908</v>
      </c>
      <c r="G83" s="188"/>
      <c r="H83" s="188"/>
      <c r="I83" s="191"/>
      <c r="J83" s="202">
        <f>BK83</f>
        <v>0</v>
      </c>
      <c r="K83" s="188"/>
      <c r="L83" s="193"/>
      <c r="M83" s="194"/>
      <c r="N83" s="195"/>
      <c r="O83" s="195"/>
      <c r="P83" s="196">
        <f>P84</f>
        <v>0</v>
      </c>
      <c r="Q83" s="195"/>
      <c r="R83" s="196">
        <f>R84</f>
        <v>0</v>
      </c>
      <c r="S83" s="195"/>
      <c r="T83" s="197">
        <f>T84</f>
        <v>0</v>
      </c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R83" s="198" t="s">
        <v>85</v>
      </c>
      <c r="AT83" s="199" t="s">
        <v>71</v>
      </c>
      <c r="AU83" s="199" t="s">
        <v>80</v>
      </c>
      <c r="AY83" s="198" t="s">
        <v>153</v>
      </c>
      <c r="BK83" s="200">
        <f>BK84</f>
        <v>0</v>
      </c>
    </row>
    <row r="84" s="2" customFormat="1" ht="14.4" customHeight="1">
      <c r="A84" s="37"/>
      <c r="B84" s="38"/>
      <c r="C84" s="203" t="s">
        <v>80</v>
      </c>
      <c r="D84" s="203" t="s">
        <v>155</v>
      </c>
      <c r="E84" s="204" t="s">
        <v>1909</v>
      </c>
      <c r="F84" s="205" t="s">
        <v>1910</v>
      </c>
      <c r="G84" s="206" t="s">
        <v>1889</v>
      </c>
      <c r="H84" s="207">
        <v>1</v>
      </c>
      <c r="I84" s="208"/>
      <c r="J84" s="209">
        <f>ROUND(I84*H84,2)</f>
        <v>0</v>
      </c>
      <c r="K84" s="205" t="s">
        <v>19</v>
      </c>
      <c r="L84" s="43"/>
      <c r="M84" s="237" t="s">
        <v>19</v>
      </c>
      <c r="N84" s="238" t="s">
        <v>44</v>
      </c>
      <c r="O84" s="235"/>
      <c r="P84" s="239">
        <f>O84*H84</f>
        <v>0</v>
      </c>
      <c r="Q84" s="239">
        <v>0</v>
      </c>
      <c r="R84" s="239">
        <f>Q84*H84</f>
        <v>0</v>
      </c>
      <c r="S84" s="239">
        <v>0</v>
      </c>
      <c r="T84" s="240">
        <f>S84*H84</f>
        <v>0</v>
      </c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R84" s="214" t="s">
        <v>231</v>
      </c>
      <c r="AT84" s="214" t="s">
        <v>155</v>
      </c>
      <c r="AU84" s="214" t="s">
        <v>85</v>
      </c>
      <c r="AY84" s="16" t="s">
        <v>153</v>
      </c>
      <c r="BE84" s="215">
        <f>IF(N84="základní",J84,0)</f>
        <v>0</v>
      </c>
      <c r="BF84" s="215">
        <f>IF(N84="snížená",J84,0)</f>
        <v>0</v>
      </c>
      <c r="BG84" s="215">
        <f>IF(N84="zákl. přenesená",J84,0)</f>
        <v>0</v>
      </c>
      <c r="BH84" s="215">
        <f>IF(N84="sníž. přenesená",J84,0)</f>
        <v>0</v>
      </c>
      <c r="BI84" s="215">
        <f>IF(N84="nulová",J84,0)</f>
        <v>0</v>
      </c>
      <c r="BJ84" s="16" t="s">
        <v>85</v>
      </c>
      <c r="BK84" s="215">
        <f>ROUND(I84*H84,2)</f>
        <v>0</v>
      </c>
      <c r="BL84" s="16" t="s">
        <v>231</v>
      </c>
      <c r="BM84" s="214" t="s">
        <v>1911</v>
      </c>
    </row>
    <row r="85" s="2" customFormat="1" ht="6.96" customHeight="1">
      <c r="A85" s="37"/>
      <c r="B85" s="58"/>
      <c r="C85" s="59"/>
      <c r="D85" s="59"/>
      <c r="E85" s="59"/>
      <c r="F85" s="59"/>
      <c r="G85" s="59"/>
      <c r="H85" s="59"/>
      <c r="I85" s="59"/>
      <c r="J85" s="59"/>
      <c r="K85" s="59"/>
      <c r="L85" s="43"/>
      <c r="M85" s="37"/>
      <c r="O85" s="37"/>
      <c r="P85" s="37"/>
      <c r="Q85" s="37"/>
      <c r="R85" s="37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</sheetData>
  <sheetProtection sheet="1" autoFilter="0" formatColumns="0" formatRows="0" objects="1" scenarios="1" spinCount="100000" saltValue="I6LksLROGgMSdzHEoBYvcFBAR+2cEC5T4OohuSzEZbBmcr1WrubfP5ylepE0miDLWz8SJJ08t5Zx5PHZ/yIPOg==" hashValue="1Z6m8y2enNfPbKQ9KCb6ArXjfYhzxJhJpUkJ5hQr1XrEvarm3diIFq56q+btdOwYXMcVFlHxTJUd9pyjqI+dAw==" algorithmName="SHA-512" password="CC35"/>
  <autoFilter ref="C80:K84"/>
  <mergeCells count="9">
    <mergeCell ref="E7:H7"/>
    <mergeCell ref="E9:H9"/>
    <mergeCell ref="E18:H18"/>
    <mergeCell ref="E27:H27"/>
    <mergeCell ref="E48:H48"/>
    <mergeCell ref="E50:H50"/>
    <mergeCell ref="E71:H71"/>
    <mergeCell ref="E73:H73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TOMAS-NTB\Tomáš</dc:creator>
  <cp:lastModifiedBy>TOMAS-NTB\Tomáš</cp:lastModifiedBy>
  <dcterms:created xsi:type="dcterms:W3CDTF">2025-04-07T08:42:43Z</dcterms:created>
  <dcterms:modified xsi:type="dcterms:W3CDTF">2025-04-07T08:42:57Z</dcterms:modified>
</cp:coreProperties>
</file>